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awani/Desktop/"/>
    </mc:Choice>
  </mc:AlternateContent>
  <xr:revisionPtr revIDLastSave="0" documentId="13_ncr:1_{597795B0-6E3A-DB44-8C72-45A25DC2A4F7}" xr6:coauthVersionLast="45" xr6:coauthVersionMax="45" xr10:uidLastSave="{00000000-0000-0000-0000-000000000000}"/>
  <bookViews>
    <workbookView xWindow="0" yWindow="440" windowWidth="28660" windowHeight="17060" activeTab="6" xr2:uid="{AF04D2CD-1763-3E4E-94AC-12B4C8C0C0F7}"/>
  </bookViews>
  <sheets>
    <sheet name="Population analysis p1" sheetId="3" r:id="rId1"/>
    <sheet name="Dashboard1" sheetId="4" r:id="rId2"/>
    <sheet name="Stock analysis" sheetId="5" r:id="rId3"/>
    <sheet name="Movie suggestion" sheetId="6" r:id="rId4"/>
    <sheet name="HR app database" sheetId="7" r:id="rId5"/>
    <sheet name="HR app" sheetId="8" r:id="rId6"/>
    <sheet name="Sheet1" sheetId="9" r:id="rId7"/>
  </sheets>
  <definedNames>
    <definedName name="_xlchart.v5.0" hidden="1">Dashboard1!$B$35</definedName>
    <definedName name="_xlchart.v5.1" hidden="1">Dashboard1!$C$35:$P$35</definedName>
    <definedName name="_xlchart.v5.2" hidden="1">Dashboard1!$C$36:$P$36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8" i="9" l="1"/>
  <c r="Q270" i="9" s="1"/>
  <c r="Q267" i="9"/>
  <c r="Q266" i="9"/>
  <c r="S264" i="9"/>
  <c r="P264" i="9"/>
  <c r="L264" i="9"/>
  <c r="I264" i="9"/>
  <c r="E264" i="9"/>
  <c r="B264" i="9"/>
  <c r="S263" i="9"/>
  <c r="P263" i="9"/>
  <c r="L263" i="9"/>
  <c r="I263" i="9"/>
  <c r="E263" i="9"/>
  <c r="B263" i="9"/>
  <c r="Q240" i="9"/>
  <c r="Q242" i="9" s="1"/>
  <c r="Q239" i="9"/>
  <c r="Q238" i="9"/>
  <c r="S236" i="9"/>
  <c r="P236" i="9"/>
  <c r="L236" i="9"/>
  <c r="I236" i="9"/>
  <c r="E236" i="9"/>
  <c r="B236" i="9"/>
  <c r="S235" i="9"/>
  <c r="P235" i="9"/>
  <c r="L235" i="9"/>
  <c r="I235" i="9"/>
  <c r="E235" i="9"/>
  <c r="B235" i="9"/>
  <c r="Q212" i="9"/>
  <c r="Q214" i="9" s="1"/>
  <c r="Q211" i="9"/>
  <c r="Q210" i="9"/>
  <c r="S208" i="9"/>
  <c r="P208" i="9"/>
  <c r="L208" i="9"/>
  <c r="I208" i="9"/>
  <c r="E208" i="9"/>
  <c r="B208" i="9"/>
  <c r="S207" i="9"/>
  <c r="P207" i="9"/>
  <c r="L207" i="9"/>
  <c r="I207" i="9"/>
  <c r="E207" i="9"/>
  <c r="B207" i="9"/>
  <c r="Q184" i="9"/>
  <c r="Q186" i="9" s="1"/>
  <c r="Q183" i="9"/>
  <c r="Q182" i="9"/>
  <c r="S180" i="9"/>
  <c r="P180" i="9"/>
  <c r="L180" i="9"/>
  <c r="I180" i="9"/>
  <c r="E180" i="9"/>
  <c r="B180" i="9"/>
  <c r="S179" i="9"/>
  <c r="P179" i="9"/>
  <c r="L179" i="9"/>
  <c r="I179" i="9"/>
  <c r="E179" i="9"/>
  <c r="B179" i="9"/>
  <c r="Q156" i="9"/>
  <c r="Q158" i="9" s="1"/>
  <c r="Q155" i="9"/>
  <c r="Q154" i="9"/>
  <c r="S152" i="9"/>
  <c r="P152" i="9"/>
  <c r="L152" i="9"/>
  <c r="I152" i="9"/>
  <c r="E152" i="9"/>
  <c r="B152" i="9"/>
  <c r="S151" i="9"/>
  <c r="P151" i="9"/>
  <c r="L151" i="9"/>
  <c r="I151" i="9"/>
  <c r="E151" i="9"/>
  <c r="B151" i="9"/>
  <c r="Q128" i="9"/>
  <c r="Q130" i="9" s="1"/>
  <c r="Q127" i="9"/>
  <c r="Q126" i="9"/>
  <c r="S124" i="9"/>
  <c r="P124" i="9"/>
  <c r="L124" i="9"/>
  <c r="I124" i="9"/>
  <c r="E124" i="9"/>
  <c r="B124" i="9"/>
  <c r="S123" i="9"/>
  <c r="P123" i="9"/>
  <c r="L123" i="9"/>
  <c r="I123" i="9"/>
  <c r="E123" i="9"/>
  <c r="B123" i="9"/>
  <c r="Q100" i="9"/>
  <c r="Q102" i="9" s="1"/>
  <c r="Q99" i="9"/>
  <c r="Q98" i="9"/>
  <c r="S96" i="9"/>
  <c r="P96" i="9"/>
  <c r="L96" i="9"/>
  <c r="I96" i="9"/>
  <c r="E96" i="9"/>
  <c r="B96" i="9"/>
  <c r="S95" i="9"/>
  <c r="P95" i="9"/>
  <c r="L95" i="9"/>
  <c r="I95" i="9"/>
  <c r="E95" i="9"/>
  <c r="B95" i="9"/>
  <c r="Q72" i="9"/>
  <c r="Q74" i="9" s="1"/>
  <c r="Q71" i="9"/>
  <c r="Q70" i="9"/>
  <c r="S68" i="9"/>
  <c r="P68" i="9"/>
  <c r="L68" i="9"/>
  <c r="I68" i="9"/>
  <c r="E68" i="9"/>
  <c r="B68" i="9"/>
  <c r="S67" i="9"/>
  <c r="P67" i="9"/>
  <c r="L67" i="9"/>
  <c r="I67" i="9"/>
  <c r="E67" i="9"/>
  <c r="B67" i="9"/>
  <c r="Q44" i="9"/>
  <c r="Q46" i="9" s="1"/>
  <c r="Q43" i="9"/>
  <c r="Q42" i="9"/>
  <c r="S40" i="9"/>
  <c r="P40" i="9"/>
  <c r="L40" i="9"/>
  <c r="I40" i="9"/>
  <c r="E40" i="9"/>
  <c r="B40" i="9"/>
  <c r="S39" i="9"/>
  <c r="P39" i="9"/>
  <c r="L39" i="9"/>
  <c r="I39" i="9"/>
  <c r="E39" i="9"/>
  <c r="B39" i="9"/>
  <c r="Q14" i="9"/>
  <c r="P12" i="9"/>
  <c r="P11" i="9"/>
  <c r="I12" i="9"/>
  <c r="I11" i="9"/>
  <c r="B12" i="9"/>
  <c r="B11" i="9"/>
  <c r="CW29" i="8" l="1"/>
  <c r="CV29" i="8"/>
  <c r="CU29" i="8"/>
  <c r="CT29" i="8"/>
  <c r="CS29" i="8"/>
  <c r="CR29" i="8"/>
  <c r="CQ29" i="8"/>
  <c r="CP29" i="8"/>
  <c r="CO29" i="8"/>
  <c r="CN29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BV8" i="8"/>
  <c r="BV125" i="8"/>
  <c r="BV112" i="8"/>
  <c r="BV99" i="8"/>
  <c r="BV86" i="8"/>
  <c r="BV73" i="8"/>
  <c r="BV60" i="8"/>
  <c r="BV47" i="8"/>
  <c r="BV34" i="8"/>
  <c r="BV21" i="8"/>
  <c r="AM125" i="8"/>
  <c r="AM112" i="8"/>
  <c r="AM99" i="8"/>
  <c r="AM86" i="8"/>
  <c r="AM73" i="8"/>
  <c r="AM60" i="8"/>
  <c r="AM47" i="8"/>
  <c r="AM34" i="8"/>
  <c r="AM21" i="8"/>
  <c r="AM8" i="8"/>
  <c r="BJ132" i="8"/>
  <c r="BG132" i="8"/>
  <c r="BD132" i="8"/>
  <c r="BA132" i="8"/>
  <c r="AX132" i="8"/>
  <c r="AU132" i="8"/>
  <c r="BJ129" i="8"/>
  <c r="BG129" i="8"/>
  <c r="BD129" i="8"/>
  <c r="BA129" i="8"/>
  <c r="AX129" i="8"/>
  <c r="AU129" i="8"/>
  <c r="BJ126" i="8"/>
  <c r="BG126" i="8"/>
  <c r="BD126" i="8"/>
  <c r="BA126" i="8"/>
  <c r="BM125" i="8" s="1"/>
  <c r="AX126" i="8"/>
  <c r="AU126" i="8"/>
  <c r="AO125" i="8"/>
  <c r="BJ119" i="8"/>
  <c r="BG119" i="8"/>
  <c r="BD119" i="8"/>
  <c r="BA119" i="8"/>
  <c r="AX119" i="8"/>
  <c r="AU119" i="8"/>
  <c r="BJ116" i="8"/>
  <c r="BG116" i="8"/>
  <c r="BD116" i="8"/>
  <c r="BA116" i="8"/>
  <c r="AX116" i="8"/>
  <c r="AU116" i="8"/>
  <c r="BJ113" i="8"/>
  <c r="BG113" i="8"/>
  <c r="BD113" i="8"/>
  <c r="BA113" i="8"/>
  <c r="AX113" i="8"/>
  <c r="AU113" i="8"/>
  <c r="AO112" i="8"/>
  <c r="BJ106" i="8"/>
  <c r="BG106" i="8"/>
  <c r="BD106" i="8"/>
  <c r="BA106" i="8"/>
  <c r="AX106" i="8"/>
  <c r="AU106" i="8"/>
  <c r="BJ103" i="8"/>
  <c r="BG103" i="8"/>
  <c r="BD103" i="8"/>
  <c r="BA103" i="8"/>
  <c r="AX103" i="8"/>
  <c r="AU103" i="8"/>
  <c r="BJ100" i="8"/>
  <c r="BG100" i="8"/>
  <c r="BD100" i="8"/>
  <c r="BA100" i="8"/>
  <c r="AX100" i="8"/>
  <c r="AU100" i="8"/>
  <c r="AO99" i="8"/>
  <c r="BJ93" i="8"/>
  <c r="BG93" i="8"/>
  <c r="BD93" i="8"/>
  <c r="BA93" i="8"/>
  <c r="AX93" i="8"/>
  <c r="AU93" i="8"/>
  <c r="BJ90" i="8"/>
  <c r="BG90" i="8"/>
  <c r="BD90" i="8"/>
  <c r="BA90" i="8"/>
  <c r="AX90" i="8"/>
  <c r="AU90" i="8"/>
  <c r="BJ87" i="8"/>
  <c r="BG87" i="8"/>
  <c r="BD87" i="8"/>
  <c r="BA87" i="8"/>
  <c r="AX87" i="8"/>
  <c r="AU87" i="8"/>
  <c r="AO86" i="8"/>
  <c r="BJ80" i="8"/>
  <c r="BG80" i="8"/>
  <c r="BD80" i="8"/>
  <c r="BA80" i="8"/>
  <c r="AX80" i="8"/>
  <c r="AU80" i="8"/>
  <c r="BJ77" i="8"/>
  <c r="BG77" i="8"/>
  <c r="BD77" i="8"/>
  <c r="BA77" i="8"/>
  <c r="AX77" i="8"/>
  <c r="AU77" i="8"/>
  <c r="BJ74" i="8"/>
  <c r="BG74" i="8"/>
  <c r="BD74" i="8"/>
  <c r="BA74" i="8"/>
  <c r="AX74" i="8"/>
  <c r="AU74" i="8"/>
  <c r="AO73" i="8"/>
  <c r="BJ67" i="8"/>
  <c r="BG67" i="8"/>
  <c r="BD67" i="8"/>
  <c r="BA67" i="8"/>
  <c r="AX67" i="8"/>
  <c r="AU67" i="8"/>
  <c r="BJ64" i="8"/>
  <c r="BG64" i="8"/>
  <c r="BD64" i="8"/>
  <c r="BA64" i="8"/>
  <c r="AX64" i="8"/>
  <c r="AU64" i="8"/>
  <c r="BJ61" i="8"/>
  <c r="BG61" i="8"/>
  <c r="BD61" i="8"/>
  <c r="BA61" i="8"/>
  <c r="BM60" i="8" s="1"/>
  <c r="AX61" i="8"/>
  <c r="AU61" i="8"/>
  <c r="AO60" i="8"/>
  <c r="BJ54" i="8"/>
  <c r="BG54" i="8"/>
  <c r="BD54" i="8"/>
  <c r="BA54" i="8"/>
  <c r="AX54" i="8"/>
  <c r="AU54" i="8"/>
  <c r="BJ51" i="8"/>
  <c r="BG51" i="8"/>
  <c r="BD51" i="8"/>
  <c r="BA51" i="8"/>
  <c r="AX51" i="8"/>
  <c r="AU51" i="8"/>
  <c r="BJ48" i="8"/>
  <c r="BG48" i="8"/>
  <c r="BD48" i="8"/>
  <c r="BA48" i="8"/>
  <c r="BM47" i="8" s="1"/>
  <c r="AX48" i="8"/>
  <c r="AU48" i="8"/>
  <c r="AO47" i="8"/>
  <c r="BJ41" i="8"/>
  <c r="BG41" i="8"/>
  <c r="BD41" i="8"/>
  <c r="BA41" i="8"/>
  <c r="AX41" i="8"/>
  <c r="AU41" i="8"/>
  <c r="BJ38" i="8"/>
  <c r="BG38" i="8"/>
  <c r="BD38" i="8"/>
  <c r="BA38" i="8"/>
  <c r="AX38" i="8"/>
  <c r="AU38" i="8"/>
  <c r="BJ35" i="8"/>
  <c r="BG35" i="8"/>
  <c r="BD35" i="8"/>
  <c r="BA35" i="8"/>
  <c r="AX35" i="8"/>
  <c r="BM34" i="8" s="1"/>
  <c r="AU35" i="8"/>
  <c r="AO34" i="8"/>
  <c r="BJ28" i="8"/>
  <c r="BG28" i="8"/>
  <c r="BD28" i="8"/>
  <c r="BA28" i="8"/>
  <c r="AX28" i="8"/>
  <c r="AU28" i="8"/>
  <c r="BJ25" i="8"/>
  <c r="BG25" i="8"/>
  <c r="BD25" i="8"/>
  <c r="BA25" i="8"/>
  <c r="AX25" i="8"/>
  <c r="AU25" i="8"/>
  <c r="BJ22" i="8"/>
  <c r="BG22" i="8"/>
  <c r="BD22" i="8"/>
  <c r="BA22" i="8"/>
  <c r="AX22" i="8"/>
  <c r="AU22" i="8"/>
  <c r="BM21" i="8" s="1"/>
  <c r="AO21" i="8"/>
  <c r="BJ15" i="8"/>
  <c r="BG15" i="8"/>
  <c r="BD15" i="8"/>
  <c r="BA15" i="8"/>
  <c r="AX15" i="8"/>
  <c r="AU15" i="8"/>
  <c r="BJ12" i="8"/>
  <c r="BG12" i="8"/>
  <c r="BD12" i="8"/>
  <c r="BA12" i="8"/>
  <c r="AX12" i="8"/>
  <c r="AU12" i="8"/>
  <c r="BM112" i="8" s="1"/>
  <c r="BJ9" i="8"/>
  <c r="BG9" i="8"/>
  <c r="BD9" i="8"/>
  <c r="BA9" i="8"/>
  <c r="AX9" i="8"/>
  <c r="AU9" i="8"/>
  <c r="AO8" i="8"/>
  <c r="Y132" i="8"/>
  <c r="V132" i="8"/>
  <c r="S132" i="8"/>
  <c r="P132" i="8"/>
  <c r="M132" i="8"/>
  <c r="J132" i="8"/>
  <c r="Y119" i="8"/>
  <c r="V119" i="8"/>
  <c r="S119" i="8"/>
  <c r="P119" i="8"/>
  <c r="M119" i="8"/>
  <c r="J119" i="8"/>
  <c r="Y106" i="8"/>
  <c r="V106" i="8"/>
  <c r="S106" i="8"/>
  <c r="P106" i="8"/>
  <c r="M106" i="8"/>
  <c r="J106" i="8"/>
  <c r="Y93" i="8"/>
  <c r="V93" i="8"/>
  <c r="S93" i="8"/>
  <c r="P93" i="8"/>
  <c r="M93" i="8"/>
  <c r="J93" i="8"/>
  <c r="Y80" i="8"/>
  <c r="V80" i="8"/>
  <c r="S80" i="8"/>
  <c r="P80" i="8"/>
  <c r="M80" i="8"/>
  <c r="J80" i="8"/>
  <c r="Y67" i="8"/>
  <c r="V67" i="8"/>
  <c r="S67" i="8"/>
  <c r="P67" i="8"/>
  <c r="M67" i="8"/>
  <c r="J67" i="8"/>
  <c r="Y54" i="8"/>
  <c r="V54" i="8"/>
  <c r="S54" i="8"/>
  <c r="P54" i="8"/>
  <c r="M54" i="8"/>
  <c r="J54" i="8"/>
  <c r="Y41" i="8"/>
  <c r="V41" i="8"/>
  <c r="S41" i="8"/>
  <c r="P41" i="8"/>
  <c r="M41" i="8"/>
  <c r="J41" i="8"/>
  <c r="Y28" i="8"/>
  <c r="V28" i="8"/>
  <c r="S28" i="8"/>
  <c r="P28" i="8"/>
  <c r="M28" i="8"/>
  <c r="J28" i="8"/>
  <c r="Y15" i="8"/>
  <c r="V15" i="8"/>
  <c r="S15" i="8"/>
  <c r="P15" i="8"/>
  <c r="M15" i="8"/>
  <c r="J15" i="8"/>
  <c r="AU137" i="8" l="1"/>
  <c r="BG137" i="8"/>
  <c r="BM86" i="8"/>
  <c r="BM99" i="8"/>
  <c r="AX137" i="8"/>
  <c r="BJ137" i="8"/>
  <c r="BM73" i="8"/>
  <c r="BM8" i="8"/>
  <c r="CA125" i="8"/>
  <c r="CM6" i="8" s="1"/>
  <c r="CA112" i="8"/>
  <c r="CA99" i="8"/>
  <c r="CA86" i="8"/>
  <c r="CA73" i="8"/>
  <c r="CA60" i="8"/>
  <c r="CA47" i="8"/>
  <c r="CA34" i="8"/>
  <c r="CA21" i="8"/>
  <c r="CA8" i="8"/>
  <c r="CD6" i="8" s="1"/>
  <c r="BA137" i="8"/>
  <c r="BD137" i="8"/>
  <c r="Y129" i="8"/>
  <c r="V129" i="8"/>
  <c r="S129" i="8"/>
  <c r="P129" i="8"/>
  <c r="M129" i="8"/>
  <c r="J129" i="8"/>
  <c r="Y126" i="8"/>
  <c r="V126" i="8"/>
  <c r="S126" i="8"/>
  <c r="P126" i="8"/>
  <c r="M126" i="8"/>
  <c r="J126" i="8"/>
  <c r="AB125" i="8" s="1"/>
  <c r="BW125" i="8" s="1"/>
  <c r="D125" i="8"/>
  <c r="Y116" i="8"/>
  <c r="V116" i="8"/>
  <c r="S116" i="8"/>
  <c r="P116" i="8"/>
  <c r="M116" i="8"/>
  <c r="J116" i="8"/>
  <c r="Y113" i="8"/>
  <c r="V113" i="8"/>
  <c r="S113" i="8"/>
  <c r="P113" i="8"/>
  <c r="M113" i="8"/>
  <c r="J113" i="8"/>
  <c r="D112" i="8"/>
  <c r="Y103" i="8"/>
  <c r="V103" i="8"/>
  <c r="S103" i="8"/>
  <c r="P103" i="8"/>
  <c r="M103" i="8"/>
  <c r="J103" i="8"/>
  <c r="Y100" i="8"/>
  <c r="V100" i="8"/>
  <c r="S100" i="8"/>
  <c r="P100" i="8"/>
  <c r="M100" i="8"/>
  <c r="J100" i="8"/>
  <c r="D99" i="8"/>
  <c r="Y90" i="8"/>
  <c r="V90" i="8"/>
  <c r="S90" i="8"/>
  <c r="P90" i="8"/>
  <c r="M90" i="8"/>
  <c r="J90" i="8"/>
  <c r="Y87" i="8"/>
  <c r="V87" i="8"/>
  <c r="S87" i="8"/>
  <c r="P87" i="8"/>
  <c r="M87" i="8"/>
  <c r="J87" i="8"/>
  <c r="D86" i="8"/>
  <c r="Y77" i="8"/>
  <c r="V77" i="8"/>
  <c r="S77" i="8"/>
  <c r="P77" i="8"/>
  <c r="M77" i="8"/>
  <c r="J77" i="8"/>
  <c r="Y74" i="8"/>
  <c r="V74" i="8"/>
  <c r="S74" i="8"/>
  <c r="P74" i="8"/>
  <c r="M74" i="8"/>
  <c r="J74" i="8"/>
  <c r="D73" i="8"/>
  <c r="Y64" i="8"/>
  <c r="V64" i="8"/>
  <c r="S64" i="8"/>
  <c r="P64" i="8"/>
  <c r="M64" i="8"/>
  <c r="J64" i="8"/>
  <c r="Y61" i="8"/>
  <c r="V61" i="8"/>
  <c r="S61" i="8"/>
  <c r="P61" i="8"/>
  <c r="M61" i="8"/>
  <c r="J61" i="8"/>
  <c r="AB60" i="8" s="1"/>
  <c r="BW60" i="8" s="1"/>
  <c r="D60" i="8"/>
  <c r="Y51" i="8"/>
  <c r="V51" i="8"/>
  <c r="S51" i="8"/>
  <c r="P51" i="8"/>
  <c r="M51" i="8"/>
  <c r="J51" i="8"/>
  <c r="Y48" i="8"/>
  <c r="V48" i="8"/>
  <c r="S48" i="8"/>
  <c r="P48" i="8"/>
  <c r="M48" i="8"/>
  <c r="J48" i="8"/>
  <c r="D47" i="8"/>
  <c r="Y38" i="8"/>
  <c r="V38" i="8"/>
  <c r="S38" i="8"/>
  <c r="P38" i="8"/>
  <c r="M38" i="8"/>
  <c r="J38" i="8"/>
  <c r="Y35" i="8"/>
  <c r="V35" i="8"/>
  <c r="S35" i="8"/>
  <c r="P35" i="8"/>
  <c r="M35" i="8"/>
  <c r="J35" i="8"/>
  <c r="D34" i="8"/>
  <c r="Y25" i="8"/>
  <c r="V25" i="8"/>
  <c r="S25" i="8"/>
  <c r="P25" i="8"/>
  <c r="M25" i="8"/>
  <c r="J25" i="8"/>
  <c r="Y22" i="8"/>
  <c r="V22" i="8"/>
  <c r="S22" i="8"/>
  <c r="P22" i="8"/>
  <c r="M22" i="8"/>
  <c r="J22" i="8"/>
  <c r="AB21" i="8" s="1"/>
  <c r="BW21" i="8" s="1"/>
  <c r="D21" i="8"/>
  <c r="D8" i="8"/>
  <c r="Y12" i="8"/>
  <c r="Y9" i="8"/>
  <c r="V12" i="8"/>
  <c r="V9" i="8"/>
  <c r="S12" i="8"/>
  <c r="S9" i="8"/>
  <c r="P12" i="8"/>
  <c r="P9" i="8"/>
  <c r="M12" i="8"/>
  <c r="M9" i="8"/>
  <c r="J12" i="8"/>
  <c r="J9" i="8"/>
  <c r="H6" i="7"/>
  <c r="AQ21" i="8" s="1"/>
  <c r="H7" i="7"/>
  <c r="AQ34" i="8" s="1"/>
  <c r="H8" i="7"/>
  <c r="AQ47" i="8" s="1"/>
  <c r="H9" i="7"/>
  <c r="AQ60" i="8" s="1"/>
  <c r="H10" i="7"/>
  <c r="AQ73" i="8" s="1"/>
  <c r="H11" i="7"/>
  <c r="AQ86" i="8" s="1"/>
  <c r="H12" i="7"/>
  <c r="AQ99" i="8" s="1"/>
  <c r="H13" i="7"/>
  <c r="AQ112" i="8" s="1"/>
  <c r="H14" i="7"/>
  <c r="AQ125" i="8" s="1"/>
  <c r="H5" i="7"/>
  <c r="AQ8" i="8" s="1"/>
  <c r="G6" i="7"/>
  <c r="AP21" i="8" s="1"/>
  <c r="BO21" i="8" s="1"/>
  <c r="G7" i="7"/>
  <c r="AP34" i="8" s="1"/>
  <c r="BO34" i="8" s="1"/>
  <c r="G8" i="7"/>
  <c r="AP47" i="8" s="1"/>
  <c r="BO47" i="8" s="1"/>
  <c r="G9" i="7"/>
  <c r="AP60" i="8" s="1"/>
  <c r="BO60" i="8" s="1"/>
  <c r="G10" i="7"/>
  <c r="AP73" i="8" s="1"/>
  <c r="BO73" i="8" s="1"/>
  <c r="G11" i="7"/>
  <c r="AP86" i="8" s="1"/>
  <c r="BO86" i="8" s="1"/>
  <c r="G12" i="7"/>
  <c r="AP99" i="8" s="1"/>
  <c r="BO99" i="8" s="1"/>
  <c r="G13" i="7"/>
  <c r="AP112" i="8" s="1"/>
  <c r="BO112" i="8" s="1"/>
  <c r="G14" i="7"/>
  <c r="AP125" i="8" s="1"/>
  <c r="BO125" i="8" s="1"/>
  <c r="G5" i="7"/>
  <c r="AP8" i="8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5" i="7"/>
  <c r="F5" i="7" s="1"/>
  <c r="CL6" i="8" l="1"/>
  <c r="CK6" i="8"/>
  <c r="CJ6" i="8"/>
  <c r="CI6" i="8"/>
  <c r="CH6" i="8"/>
  <c r="CG6" i="8"/>
  <c r="CF6" i="8"/>
  <c r="CE6" i="8"/>
  <c r="AB8" i="8"/>
  <c r="AB47" i="8"/>
  <c r="BW47" i="8" s="1"/>
  <c r="AB99" i="8"/>
  <c r="BW99" i="8" s="1"/>
  <c r="J137" i="8"/>
  <c r="V137" i="8"/>
  <c r="AB112" i="8"/>
  <c r="BW112" i="8" s="1"/>
  <c r="M137" i="8"/>
  <c r="Y137" i="8"/>
  <c r="AB73" i="8"/>
  <c r="P137" i="8"/>
  <c r="BW8" i="8"/>
  <c r="AB34" i="8"/>
  <c r="BW34" i="8" s="1"/>
  <c r="AB86" i="8"/>
  <c r="BW86" i="8" s="1"/>
  <c r="S137" i="8"/>
  <c r="BW73" i="8"/>
  <c r="BO8" i="8"/>
  <c r="F125" i="8"/>
  <c r="F73" i="8"/>
  <c r="F21" i="8"/>
  <c r="F112" i="8"/>
  <c r="F60" i="8"/>
  <c r="F99" i="8"/>
  <c r="F47" i="8"/>
  <c r="F8" i="8"/>
  <c r="F86" i="8"/>
  <c r="F34" i="8"/>
  <c r="E21" i="8"/>
  <c r="E125" i="8"/>
  <c r="E112" i="8"/>
  <c r="AD112" i="8" s="1"/>
  <c r="BX112" i="8" s="1"/>
  <c r="E99" i="8"/>
  <c r="E86" i="8"/>
  <c r="E73" i="8"/>
  <c r="E60" i="8"/>
  <c r="AD60" i="8" s="1"/>
  <c r="BX60" i="8" s="1"/>
  <c r="E47" i="8"/>
  <c r="AD47" i="8" s="1"/>
  <c r="BX47" i="8" s="1"/>
  <c r="E34" i="8"/>
  <c r="AD34" i="8" s="1"/>
  <c r="BX34" i="8" s="1"/>
  <c r="E8" i="8"/>
  <c r="S11" i="9" s="1"/>
  <c r="E102" i="6"/>
  <c r="F102" i="6" s="1"/>
  <c r="AC102" i="6" s="1"/>
  <c r="E101" i="6"/>
  <c r="F101" i="6" s="1"/>
  <c r="AA101" i="6" s="1"/>
  <c r="E100" i="6"/>
  <c r="F100" i="6" s="1"/>
  <c r="AC100" i="6" s="1"/>
  <c r="E99" i="6"/>
  <c r="F99" i="6" s="1"/>
  <c r="AA99" i="6" s="1"/>
  <c r="E98" i="6"/>
  <c r="F98" i="6" s="1"/>
  <c r="AC98" i="6" s="1"/>
  <c r="E97" i="6"/>
  <c r="F97" i="6" s="1"/>
  <c r="AA97" i="6" s="1"/>
  <c r="E96" i="6"/>
  <c r="F96" i="6" s="1"/>
  <c r="E95" i="6"/>
  <c r="F95" i="6" s="1"/>
  <c r="AA95" i="6" s="1"/>
  <c r="E94" i="6"/>
  <c r="F94" i="6" s="1"/>
  <c r="E93" i="6"/>
  <c r="F93" i="6" s="1"/>
  <c r="AA93" i="6" s="1"/>
  <c r="E92" i="6"/>
  <c r="F92" i="6" s="1"/>
  <c r="AA92" i="6" s="1"/>
  <c r="E91" i="6"/>
  <c r="F91" i="6" s="1"/>
  <c r="AA91" i="6" s="1"/>
  <c r="E90" i="6"/>
  <c r="F90" i="6" s="1"/>
  <c r="AA90" i="6" s="1"/>
  <c r="E89" i="6"/>
  <c r="F89" i="6" s="1"/>
  <c r="E88" i="6"/>
  <c r="F88" i="6" s="1"/>
  <c r="AA88" i="6" s="1"/>
  <c r="E87" i="6"/>
  <c r="F87" i="6" s="1"/>
  <c r="AA87" i="6" s="1"/>
  <c r="E86" i="6"/>
  <c r="F86" i="6" s="1"/>
  <c r="AA86" i="6" s="1"/>
  <c r="E85" i="6"/>
  <c r="F85" i="6" s="1"/>
  <c r="Y85" i="6" s="1"/>
  <c r="E84" i="6"/>
  <c r="F84" i="6" s="1"/>
  <c r="Z84" i="6" s="1"/>
  <c r="E83" i="6"/>
  <c r="F83" i="6" s="1"/>
  <c r="Z83" i="6" s="1"/>
  <c r="E82" i="6"/>
  <c r="F82" i="6" s="1"/>
  <c r="Z82" i="6" s="1"/>
  <c r="E81" i="6"/>
  <c r="F81" i="6" s="1"/>
  <c r="Y81" i="6" s="1"/>
  <c r="E80" i="6"/>
  <c r="F80" i="6" s="1"/>
  <c r="Z80" i="6" s="1"/>
  <c r="E79" i="6"/>
  <c r="F79" i="6" s="1"/>
  <c r="Z79" i="6" s="1"/>
  <c r="E78" i="6"/>
  <c r="F78" i="6" s="1"/>
  <c r="Z78" i="6" s="1"/>
  <c r="E77" i="6"/>
  <c r="F77" i="6" s="1"/>
  <c r="Z77" i="6" s="1"/>
  <c r="E76" i="6"/>
  <c r="F76" i="6" s="1"/>
  <c r="Z76" i="6" s="1"/>
  <c r="E75" i="6"/>
  <c r="F75" i="6" s="1"/>
  <c r="Z75" i="6" s="1"/>
  <c r="E74" i="6"/>
  <c r="F74" i="6" s="1"/>
  <c r="Z74" i="6" s="1"/>
  <c r="E73" i="6"/>
  <c r="F73" i="6" s="1"/>
  <c r="E72" i="6"/>
  <c r="F72" i="6" s="1"/>
  <c r="Z72" i="6" s="1"/>
  <c r="E71" i="6"/>
  <c r="F71" i="6" s="1"/>
  <c r="Z71" i="6" s="1"/>
  <c r="E70" i="6"/>
  <c r="F70" i="6" s="1"/>
  <c r="Z70" i="6" s="1"/>
  <c r="E69" i="6"/>
  <c r="F69" i="6" s="1"/>
  <c r="Z69" i="6" s="1"/>
  <c r="E68" i="6"/>
  <c r="F68" i="6" s="1"/>
  <c r="Z68" i="6" s="1"/>
  <c r="E67" i="6"/>
  <c r="F67" i="6" s="1"/>
  <c r="Z67" i="6" s="1"/>
  <c r="E66" i="6"/>
  <c r="F66" i="6" s="1"/>
  <c r="Z66" i="6" s="1"/>
  <c r="E65" i="6"/>
  <c r="F65" i="6" s="1"/>
  <c r="Z65" i="6" s="1"/>
  <c r="E64" i="6"/>
  <c r="F64" i="6" s="1"/>
  <c r="Z64" i="6" s="1"/>
  <c r="E63" i="6"/>
  <c r="F63" i="6" s="1"/>
  <c r="Z63" i="6" s="1"/>
  <c r="E62" i="6"/>
  <c r="F62" i="6" s="1"/>
  <c r="Z62" i="6" s="1"/>
  <c r="E61" i="6"/>
  <c r="F61" i="6" s="1"/>
  <c r="Z61" i="6" s="1"/>
  <c r="E60" i="6"/>
  <c r="F60" i="6" s="1"/>
  <c r="Z60" i="6" s="1"/>
  <c r="E267" i="6"/>
  <c r="F267" i="6" s="1"/>
  <c r="AC267" i="6" s="1"/>
  <c r="E266" i="6"/>
  <c r="F266" i="6" s="1"/>
  <c r="AA266" i="6" s="1"/>
  <c r="E265" i="6"/>
  <c r="F265" i="6" s="1"/>
  <c r="AC265" i="6" s="1"/>
  <c r="E264" i="6"/>
  <c r="F264" i="6" s="1"/>
  <c r="E263" i="6"/>
  <c r="F263" i="6" s="1"/>
  <c r="AC263" i="6" s="1"/>
  <c r="E262" i="6"/>
  <c r="F262" i="6" s="1"/>
  <c r="AA262" i="6" s="1"/>
  <c r="E261" i="6"/>
  <c r="F261" i="6" s="1"/>
  <c r="Z261" i="6" s="1"/>
  <c r="E260" i="6"/>
  <c r="F260" i="6" s="1"/>
  <c r="E259" i="6"/>
  <c r="F259" i="6" s="1"/>
  <c r="Z259" i="6" s="1"/>
  <c r="E258" i="6"/>
  <c r="F258" i="6" s="1"/>
  <c r="Z258" i="6" s="1"/>
  <c r="E257" i="6"/>
  <c r="F257" i="6" s="1"/>
  <c r="AA257" i="6" s="1"/>
  <c r="E256" i="6"/>
  <c r="F256" i="6" s="1"/>
  <c r="E255" i="6"/>
  <c r="F255" i="6" s="1"/>
  <c r="AA255" i="6" s="1"/>
  <c r="E254" i="6"/>
  <c r="F254" i="6" s="1"/>
  <c r="AA254" i="6" s="1"/>
  <c r="E253" i="6"/>
  <c r="F253" i="6" s="1"/>
  <c r="AA253" i="6" s="1"/>
  <c r="E252" i="6"/>
  <c r="F252" i="6" s="1"/>
  <c r="E251" i="6"/>
  <c r="F251" i="6" s="1"/>
  <c r="AA251" i="6" s="1"/>
  <c r="E250" i="6"/>
  <c r="F250" i="6" s="1"/>
  <c r="AB250" i="6" s="1"/>
  <c r="E249" i="6"/>
  <c r="F249" i="6" s="1"/>
  <c r="Z249" i="6" s="1"/>
  <c r="E248" i="6"/>
  <c r="F248" i="6" s="1"/>
  <c r="E247" i="6"/>
  <c r="F247" i="6" s="1"/>
  <c r="Z247" i="6" s="1"/>
  <c r="E246" i="6"/>
  <c r="F246" i="6" s="1"/>
  <c r="AB246" i="6" s="1"/>
  <c r="E245" i="6"/>
  <c r="F245" i="6" s="1"/>
  <c r="Z245" i="6" s="1"/>
  <c r="E244" i="6"/>
  <c r="F244" i="6" s="1"/>
  <c r="Y244" i="6" s="1"/>
  <c r="E243" i="6"/>
  <c r="F243" i="6" s="1"/>
  <c r="Z243" i="6" s="1"/>
  <c r="E242" i="6"/>
  <c r="F242" i="6" s="1"/>
  <c r="Y242" i="6" s="1"/>
  <c r="E241" i="6"/>
  <c r="F241" i="6" s="1"/>
  <c r="Z241" i="6" s="1"/>
  <c r="E240" i="6"/>
  <c r="F240" i="6" s="1"/>
  <c r="Y240" i="6" s="1"/>
  <c r="E239" i="6"/>
  <c r="F239" i="6" s="1"/>
  <c r="Z239" i="6" s="1"/>
  <c r="E238" i="6"/>
  <c r="F238" i="6" s="1"/>
  <c r="AB238" i="6" s="1"/>
  <c r="E237" i="6"/>
  <c r="F237" i="6" s="1"/>
  <c r="AC237" i="6" s="1"/>
  <c r="E236" i="6"/>
  <c r="F236" i="6" s="1"/>
  <c r="AA236" i="6" s="1"/>
  <c r="E235" i="6"/>
  <c r="F235" i="6" s="1"/>
  <c r="AC235" i="6" s="1"/>
  <c r="E234" i="6"/>
  <c r="F234" i="6" s="1"/>
  <c r="AA234" i="6" s="1"/>
  <c r="E233" i="6"/>
  <c r="F233" i="6" s="1"/>
  <c r="AC233" i="6" s="1"/>
  <c r="E232" i="6"/>
  <c r="F232" i="6" s="1"/>
  <c r="AA232" i="6" s="1"/>
  <c r="E231" i="6"/>
  <c r="F231" i="6" s="1"/>
  <c r="AC231" i="6" s="1"/>
  <c r="E230" i="6"/>
  <c r="F230" i="6" s="1"/>
  <c r="E229" i="6"/>
  <c r="F229" i="6" s="1"/>
  <c r="AC229" i="6" s="1"/>
  <c r="E228" i="6"/>
  <c r="F228" i="6" s="1"/>
  <c r="Z228" i="6" s="1"/>
  <c r="E227" i="6"/>
  <c r="F227" i="6" s="1"/>
  <c r="AC227" i="6" s="1"/>
  <c r="E226" i="6"/>
  <c r="F226" i="6" s="1"/>
  <c r="E225" i="6"/>
  <c r="F225" i="6" s="1"/>
  <c r="AC225" i="6" s="1"/>
  <c r="E211" i="6"/>
  <c r="F211" i="6" s="1"/>
  <c r="AC211" i="6" s="1"/>
  <c r="E210" i="6"/>
  <c r="F210" i="6" s="1"/>
  <c r="AA210" i="6" s="1"/>
  <c r="E209" i="6"/>
  <c r="F209" i="6" s="1"/>
  <c r="AC209" i="6" s="1"/>
  <c r="E208" i="6"/>
  <c r="F208" i="6" s="1"/>
  <c r="AA208" i="6" s="1"/>
  <c r="E207" i="6"/>
  <c r="F207" i="6" s="1"/>
  <c r="AC207" i="6" s="1"/>
  <c r="E206" i="6"/>
  <c r="F206" i="6" s="1"/>
  <c r="AA206" i="6" s="1"/>
  <c r="E205" i="6"/>
  <c r="F205" i="6" s="1"/>
  <c r="AC205" i="6" s="1"/>
  <c r="E204" i="6"/>
  <c r="F204" i="6" s="1"/>
  <c r="AA204" i="6" s="1"/>
  <c r="E203" i="6"/>
  <c r="F203" i="6" s="1"/>
  <c r="E202" i="6"/>
  <c r="F202" i="6" s="1"/>
  <c r="AA202" i="6" s="1"/>
  <c r="E201" i="6"/>
  <c r="F201" i="6" s="1"/>
  <c r="Z201" i="6" s="1"/>
  <c r="E200" i="6"/>
  <c r="F200" i="6" s="1"/>
  <c r="AA200" i="6" s="1"/>
  <c r="E199" i="6"/>
  <c r="F199" i="6" s="1"/>
  <c r="Z199" i="6" s="1"/>
  <c r="E198" i="6"/>
  <c r="F198" i="6" s="1"/>
  <c r="AA198" i="6" s="1"/>
  <c r="E197" i="6"/>
  <c r="F197" i="6" s="1"/>
  <c r="Z197" i="6" s="1"/>
  <c r="E196" i="6"/>
  <c r="F196" i="6" s="1"/>
  <c r="AA196" i="6" s="1"/>
  <c r="E195" i="6"/>
  <c r="F195" i="6" s="1"/>
  <c r="Z195" i="6" s="1"/>
  <c r="E194" i="6"/>
  <c r="F194" i="6" s="1"/>
  <c r="AB194" i="6" s="1"/>
  <c r="E193" i="6"/>
  <c r="F193" i="6" s="1"/>
  <c r="Z193" i="6" s="1"/>
  <c r="E192" i="6"/>
  <c r="F192" i="6" s="1"/>
  <c r="E191" i="6"/>
  <c r="F191" i="6" s="1"/>
  <c r="Z191" i="6" s="1"/>
  <c r="E190" i="6"/>
  <c r="F190" i="6" s="1"/>
  <c r="E189" i="6"/>
  <c r="F189" i="6" s="1"/>
  <c r="Z189" i="6" s="1"/>
  <c r="E188" i="6"/>
  <c r="F188" i="6" s="1"/>
  <c r="Z188" i="6" s="1"/>
  <c r="E187" i="6"/>
  <c r="F187" i="6" s="1"/>
  <c r="Z187" i="6" s="1"/>
  <c r="E186" i="6"/>
  <c r="F186" i="6" s="1"/>
  <c r="Z186" i="6" s="1"/>
  <c r="E185" i="6"/>
  <c r="F185" i="6" s="1"/>
  <c r="Z185" i="6" s="1"/>
  <c r="E184" i="6"/>
  <c r="F184" i="6" s="1"/>
  <c r="Z184" i="6" s="1"/>
  <c r="E183" i="6"/>
  <c r="F183" i="6" s="1"/>
  <c r="Z183" i="6" s="1"/>
  <c r="E182" i="6"/>
  <c r="F182" i="6" s="1"/>
  <c r="E181" i="6"/>
  <c r="F181" i="6" s="1"/>
  <c r="AA181" i="6" s="1"/>
  <c r="E180" i="6"/>
  <c r="F180" i="6" s="1"/>
  <c r="AA180" i="6" s="1"/>
  <c r="E179" i="6"/>
  <c r="F179" i="6" s="1"/>
  <c r="AA179" i="6" s="1"/>
  <c r="E178" i="6"/>
  <c r="F178" i="6" s="1"/>
  <c r="AC178" i="6" s="1"/>
  <c r="E177" i="6"/>
  <c r="F177" i="6" s="1"/>
  <c r="AA177" i="6" s="1"/>
  <c r="E176" i="6"/>
  <c r="F176" i="6" s="1"/>
  <c r="AC176" i="6" s="1"/>
  <c r="E175" i="6"/>
  <c r="F175" i="6" s="1"/>
  <c r="AA175" i="6" s="1"/>
  <c r="E174" i="6"/>
  <c r="F174" i="6" s="1"/>
  <c r="AC174" i="6" s="1"/>
  <c r="E173" i="6"/>
  <c r="F173" i="6" s="1"/>
  <c r="AA173" i="6" s="1"/>
  <c r="E172" i="6"/>
  <c r="F172" i="6" s="1"/>
  <c r="AC172" i="6" s="1"/>
  <c r="E171" i="6"/>
  <c r="F171" i="6" s="1"/>
  <c r="AA171" i="6" s="1"/>
  <c r="E170" i="6"/>
  <c r="F170" i="6" s="1"/>
  <c r="AC170" i="6" s="1"/>
  <c r="E169" i="6"/>
  <c r="F169" i="6" s="1"/>
  <c r="Z169" i="6" s="1"/>
  <c r="E157" i="6"/>
  <c r="F157" i="6" s="1"/>
  <c r="AC157" i="6" s="1"/>
  <c r="E156" i="6"/>
  <c r="F156" i="6" s="1"/>
  <c r="AA156" i="6" s="1"/>
  <c r="E155" i="6"/>
  <c r="F155" i="6" s="1"/>
  <c r="AC155" i="6" s="1"/>
  <c r="E154" i="6"/>
  <c r="F154" i="6" s="1"/>
  <c r="AA154" i="6" s="1"/>
  <c r="E153" i="6"/>
  <c r="F153" i="6" s="1"/>
  <c r="AC153" i="6" s="1"/>
  <c r="E152" i="6"/>
  <c r="F152" i="6" s="1"/>
  <c r="AA152" i="6" s="1"/>
  <c r="E151" i="6"/>
  <c r="F151" i="6" s="1"/>
  <c r="AC151" i="6" s="1"/>
  <c r="E150" i="6"/>
  <c r="F150" i="6" s="1"/>
  <c r="AA150" i="6" s="1"/>
  <c r="E149" i="6"/>
  <c r="F149" i="6" s="1"/>
  <c r="Z149" i="6" s="1"/>
  <c r="E148" i="6"/>
  <c r="F148" i="6" s="1"/>
  <c r="AB148" i="6" s="1"/>
  <c r="E147" i="6"/>
  <c r="F147" i="6" s="1"/>
  <c r="E146" i="6"/>
  <c r="F146" i="6" s="1"/>
  <c r="E145" i="6"/>
  <c r="F145" i="6" s="1"/>
  <c r="AB145" i="6" s="1"/>
  <c r="E144" i="6"/>
  <c r="F144" i="6" s="1"/>
  <c r="AB144" i="6" s="1"/>
  <c r="E143" i="6"/>
  <c r="F143" i="6" s="1"/>
  <c r="E142" i="6"/>
  <c r="F142" i="6" s="1"/>
  <c r="E141" i="6"/>
  <c r="F141" i="6" s="1"/>
  <c r="AB141" i="6" s="1"/>
  <c r="E140" i="6"/>
  <c r="F140" i="6" s="1"/>
  <c r="AC140" i="6" s="1"/>
  <c r="E139" i="6"/>
  <c r="F139" i="6" s="1"/>
  <c r="Z139" i="6" s="1"/>
  <c r="E138" i="6"/>
  <c r="F138" i="6" s="1"/>
  <c r="AC138" i="6" s="1"/>
  <c r="E137" i="6"/>
  <c r="F137" i="6" s="1"/>
  <c r="Z137" i="6" s="1"/>
  <c r="E136" i="6"/>
  <c r="F136" i="6" s="1"/>
  <c r="E135" i="6"/>
  <c r="F135" i="6" s="1"/>
  <c r="Z135" i="6" s="1"/>
  <c r="E134" i="6"/>
  <c r="F134" i="6" s="1"/>
  <c r="E133" i="6"/>
  <c r="F133" i="6" s="1"/>
  <c r="Z133" i="6" s="1"/>
  <c r="E132" i="6"/>
  <c r="F132" i="6" s="1"/>
  <c r="E131" i="6"/>
  <c r="F131" i="6" s="1"/>
  <c r="Z131" i="6" s="1"/>
  <c r="E130" i="6"/>
  <c r="F130" i="6" s="1"/>
  <c r="E129" i="6"/>
  <c r="F129" i="6" s="1"/>
  <c r="AA129" i="6" s="1"/>
  <c r="E128" i="6"/>
  <c r="F128" i="6" s="1"/>
  <c r="AA128" i="6" s="1"/>
  <c r="E127" i="6"/>
  <c r="F127" i="6" s="1"/>
  <c r="AA127" i="6" s="1"/>
  <c r="E126" i="6"/>
  <c r="F126" i="6" s="1"/>
  <c r="AA126" i="6" s="1"/>
  <c r="E125" i="6"/>
  <c r="F125" i="6" s="1"/>
  <c r="Z125" i="6" s="1"/>
  <c r="E124" i="6"/>
  <c r="F124" i="6" s="1"/>
  <c r="AB124" i="6" s="1"/>
  <c r="E123" i="6"/>
  <c r="F123" i="6" s="1"/>
  <c r="Z123" i="6" s="1"/>
  <c r="E122" i="6"/>
  <c r="F122" i="6" s="1"/>
  <c r="AB122" i="6" s="1"/>
  <c r="E121" i="6"/>
  <c r="F121" i="6" s="1"/>
  <c r="Z121" i="6" s="1"/>
  <c r="E120" i="6"/>
  <c r="F120" i="6" s="1"/>
  <c r="AB120" i="6" s="1"/>
  <c r="E119" i="6"/>
  <c r="F119" i="6" s="1"/>
  <c r="Z119" i="6" s="1"/>
  <c r="E118" i="6"/>
  <c r="F118" i="6" s="1"/>
  <c r="AB118" i="6" s="1"/>
  <c r="E117" i="6"/>
  <c r="F117" i="6" s="1"/>
  <c r="Z117" i="6" s="1"/>
  <c r="E116" i="6"/>
  <c r="F116" i="6" s="1"/>
  <c r="AB116" i="6" s="1"/>
  <c r="E115" i="6"/>
  <c r="F115" i="6" s="1"/>
  <c r="Z115" i="6" s="1"/>
  <c r="Z274" i="6"/>
  <c r="S274" i="6"/>
  <c r="AJ273" i="6"/>
  <c r="Z273" i="6"/>
  <c r="S273" i="6"/>
  <c r="AJ272" i="6"/>
  <c r="Z272" i="6"/>
  <c r="S272" i="6"/>
  <c r="AJ271" i="6"/>
  <c r="Z271" i="6"/>
  <c r="S271" i="6"/>
  <c r="AJ270" i="6"/>
  <c r="Z270" i="6"/>
  <c r="S270" i="6"/>
  <c r="J267" i="6"/>
  <c r="K267" i="6" s="1"/>
  <c r="I267" i="6"/>
  <c r="AJ267" i="6" s="1"/>
  <c r="G267" i="6"/>
  <c r="H267" i="6" s="1"/>
  <c r="J266" i="6"/>
  <c r="K266" i="6" s="1"/>
  <c r="I266" i="6"/>
  <c r="AL266" i="6" s="1"/>
  <c r="G266" i="6"/>
  <c r="H266" i="6" s="1"/>
  <c r="AG266" i="6" s="1"/>
  <c r="J265" i="6"/>
  <c r="K265" i="6" s="1"/>
  <c r="I265" i="6"/>
  <c r="AJ265" i="6" s="1"/>
  <c r="G265" i="6"/>
  <c r="H265" i="6" s="1"/>
  <c r="AG265" i="6" s="1"/>
  <c r="J264" i="6"/>
  <c r="K264" i="6" s="1"/>
  <c r="I264" i="6"/>
  <c r="AJ264" i="6" s="1"/>
  <c r="G264" i="6"/>
  <c r="H264" i="6" s="1"/>
  <c r="AG264" i="6" s="1"/>
  <c r="J263" i="6"/>
  <c r="K263" i="6" s="1"/>
  <c r="I263" i="6"/>
  <c r="AJ263" i="6" s="1"/>
  <c r="G263" i="6"/>
  <c r="H263" i="6" s="1"/>
  <c r="J262" i="6"/>
  <c r="K262" i="6" s="1"/>
  <c r="U262" i="6" s="1"/>
  <c r="I262" i="6"/>
  <c r="AJ262" i="6" s="1"/>
  <c r="G262" i="6"/>
  <c r="H262" i="6" s="1"/>
  <c r="J261" i="6"/>
  <c r="K261" i="6" s="1"/>
  <c r="I261" i="6"/>
  <c r="AJ261" i="6" s="1"/>
  <c r="G261" i="6"/>
  <c r="H261" i="6" s="1"/>
  <c r="J260" i="6"/>
  <c r="K260" i="6" s="1"/>
  <c r="I260" i="6"/>
  <c r="AJ260" i="6" s="1"/>
  <c r="G260" i="6"/>
  <c r="H260" i="6" s="1"/>
  <c r="J259" i="6"/>
  <c r="K259" i="6" s="1"/>
  <c r="T259" i="6" s="1"/>
  <c r="I259" i="6"/>
  <c r="AJ259" i="6" s="1"/>
  <c r="G259" i="6"/>
  <c r="H259" i="6" s="1"/>
  <c r="J258" i="6"/>
  <c r="K258" i="6" s="1"/>
  <c r="I258" i="6"/>
  <c r="AJ258" i="6" s="1"/>
  <c r="G258" i="6"/>
  <c r="H258" i="6" s="1"/>
  <c r="J257" i="6"/>
  <c r="K257" i="6" s="1"/>
  <c r="U257" i="6" s="1"/>
  <c r="I257" i="6"/>
  <c r="AJ257" i="6" s="1"/>
  <c r="G257" i="6"/>
  <c r="H257" i="6" s="1"/>
  <c r="J256" i="6"/>
  <c r="K256" i="6" s="1"/>
  <c r="S256" i="6" s="1"/>
  <c r="I256" i="6"/>
  <c r="AJ256" i="6" s="1"/>
  <c r="G256" i="6"/>
  <c r="H256" i="6" s="1"/>
  <c r="J255" i="6"/>
  <c r="K255" i="6" s="1"/>
  <c r="U255" i="6" s="1"/>
  <c r="I255" i="6"/>
  <c r="AL255" i="6" s="1"/>
  <c r="G255" i="6"/>
  <c r="H255" i="6" s="1"/>
  <c r="AG255" i="6" s="1"/>
  <c r="J254" i="6"/>
  <c r="K254" i="6" s="1"/>
  <c r="I254" i="6"/>
  <c r="AJ254" i="6" s="1"/>
  <c r="G254" i="6"/>
  <c r="H254" i="6" s="1"/>
  <c r="J253" i="6"/>
  <c r="K253" i="6" s="1"/>
  <c r="U253" i="6" s="1"/>
  <c r="I253" i="6"/>
  <c r="AL253" i="6" s="1"/>
  <c r="G253" i="6"/>
  <c r="H253" i="6" s="1"/>
  <c r="J252" i="6"/>
  <c r="K252" i="6" s="1"/>
  <c r="I252" i="6"/>
  <c r="AJ252" i="6" s="1"/>
  <c r="G252" i="6"/>
  <c r="H252" i="6" s="1"/>
  <c r="J251" i="6"/>
  <c r="K251" i="6" s="1"/>
  <c r="U251" i="6" s="1"/>
  <c r="I251" i="6"/>
  <c r="AL251" i="6" s="1"/>
  <c r="G251" i="6"/>
  <c r="H251" i="6" s="1"/>
  <c r="J250" i="6"/>
  <c r="K250" i="6" s="1"/>
  <c r="I250" i="6"/>
  <c r="AJ250" i="6" s="1"/>
  <c r="G250" i="6"/>
  <c r="H250" i="6" s="1"/>
  <c r="J249" i="6"/>
  <c r="K249" i="6" s="1"/>
  <c r="U249" i="6" s="1"/>
  <c r="I249" i="6"/>
  <c r="AK249" i="6" s="1"/>
  <c r="G249" i="6"/>
  <c r="H249" i="6" s="1"/>
  <c r="J248" i="6"/>
  <c r="K248" i="6" s="1"/>
  <c r="S248" i="6" s="1"/>
  <c r="I248" i="6"/>
  <c r="G248" i="6"/>
  <c r="H248" i="6" s="1"/>
  <c r="J247" i="6"/>
  <c r="K247" i="6" s="1"/>
  <c r="U247" i="6" s="1"/>
  <c r="I247" i="6"/>
  <c r="AK247" i="6" s="1"/>
  <c r="G247" i="6"/>
  <c r="H247" i="6" s="1"/>
  <c r="AF247" i="6" s="1"/>
  <c r="J246" i="6"/>
  <c r="K246" i="6" s="1"/>
  <c r="I246" i="6"/>
  <c r="AJ246" i="6" s="1"/>
  <c r="G246" i="6"/>
  <c r="H246" i="6" s="1"/>
  <c r="J245" i="6"/>
  <c r="K245" i="6" s="1"/>
  <c r="I245" i="6"/>
  <c r="AK245" i="6" s="1"/>
  <c r="G245" i="6"/>
  <c r="H245" i="6" s="1"/>
  <c r="AF245" i="6" s="1"/>
  <c r="J244" i="6"/>
  <c r="K244" i="6" s="1"/>
  <c r="T244" i="6" s="1"/>
  <c r="I244" i="6"/>
  <c r="AK244" i="6" s="1"/>
  <c r="G244" i="6"/>
  <c r="H244" i="6" s="1"/>
  <c r="AG244" i="6" s="1"/>
  <c r="J243" i="6"/>
  <c r="K243" i="6" s="1"/>
  <c r="I243" i="6"/>
  <c r="AK243" i="6" s="1"/>
  <c r="G243" i="6"/>
  <c r="H243" i="6" s="1"/>
  <c r="AF243" i="6" s="1"/>
  <c r="J242" i="6"/>
  <c r="K242" i="6" s="1"/>
  <c r="T242" i="6" s="1"/>
  <c r="I242" i="6"/>
  <c r="AK242" i="6" s="1"/>
  <c r="G242" i="6"/>
  <c r="H242" i="6" s="1"/>
  <c r="AG242" i="6" s="1"/>
  <c r="J241" i="6"/>
  <c r="K241" i="6" s="1"/>
  <c r="I241" i="6"/>
  <c r="AK241" i="6" s="1"/>
  <c r="G241" i="6"/>
  <c r="H241" i="6" s="1"/>
  <c r="AF241" i="6" s="1"/>
  <c r="J240" i="6"/>
  <c r="K240" i="6" s="1"/>
  <c r="T240" i="6" s="1"/>
  <c r="I240" i="6"/>
  <c r="AK240" i="6" s="1"/>
  <c r="G240" i="6"/>
  <c r="H240" i="6" s="1"/>
  <c r="AG240" i="6" s="1"/>
  <c r="J239" i="6"/>
  <c r="K239" i="6" s="1"/>
  <c r="T239" i="6" s="1"/>
  <c r="I239" i="6"/>
  <c r="AK239" i="6" s="1"/>
  <c r="G239" i="6"/>
  <c r="H239" i="6" s="1"/>
  <c r="J238" i="6"/>
  <c r="K238" i="6" s="1"/>
  <c r="I238" i="6"/>
  <c r="AI238" i="6" s="1"/>
  <c r="G238" i="6"/>
  <c r="H238" i="6" s="1"/>
  <c r="AG238" i="6" s="1"/>
  <c r="J237" i="6"/>
  <c r="K237" i="6" s="1"/>
  <c r="S237" i="6" s="1"/>
  <c r="I237" i="6"/>
  <c r="AK237" i="6" s="1"/>
  <c r="G237" i="6"/>
  <c r="H237" i="6" s="1"/>
  <c r="AF237" i="6" s="1"/>
  <c r="J236" i="6"/>
  <c r="K236" i="6" s="1"/>
  <c r="I236" i="6"/>
  <c r="AL236" i="6" s="1"/>
  <c r="G236" i="6"/>
  <c r="H236" i="6" s="1"/>
  <c r="AG236" i="6" s="1"/>
  <c r="J235" i="6"/>
  <c r="K235" i="6" s="1"/>
  <c r="S235" i="6" s="1"/>
  <c r="I235" i="6"/>
  <c r="AJ235" i="6" s="1"/>
  <c r="G235" i="6"/>
  <c r="H235" i="6" s="1"/>
  <c r="AG235" i="6" s="1"/>
  <c r="J234" i="6"/>
  <c r="K234" i="6" s="1"/>
  <c r="I234" i="6"/>
  <c r="AL234" i="6" s="1"/>
  <c r="G234" i="6"/>
  <c r="H234" i="6" s="1"/>
  <c r="AG234" i="6" s="1"/>
  <c r="J233" i="6"/>
  <c r="K233" i="6" s="1"/>
  <c r="S233" i="6" s="1"/>
  <c r="I233" i="6"/>
  <c r="AJ233" i="6" s="1"/>
  <c r="G233" i="6"/>
  <c r="H233" i="6" s="1"/>
  <c r="AG233" i="6" s="1"/>
  <c r="J232" i="6"/>
  <c r="K232" i="6" s="1"/>
  <c r="I232" i="6"/>
  <c r="AL232" i="6" s="1"/>
  <c r="G232" i="6"/>
  <c r="H232" i="6" s="1"/>
  <c r="AG232" i="6" s="1"/>
  <c r="J231" i="6"/>
  <c r="K231" i="6" s="1"/>
  <c r="S231" i="6" s="1"/>
  <c r="I231" i="6"/>
  <c r="AJ231" i="6" s="1"/>
  <c r="G231" i="6"/>
  <c r="H231" i="6" s="1"/>
  <c r="AG231" i="6" s="1"/>
  <c r="J230" i="6"/>
  <c r="K230" i="6" s="1"/>
  <c r="I230" i="6"/>
  <c r="AL230" i="6" s="1"/>
  <c r="G230" i="6"/>
  <c r="H230" i="6" s="1"/>
  <c r="AG230" i="6" s="1"/>
  <c r="J229" i="6"/>
  <c r="K229" i="6" s="1"/>
  <c r="S229" i="6" s="1"/>
  <c r="I229" i="6"/>
  <c r="AJ229" i="6" s="1"/>
  <c r="G229" i="6"/>
  <c r="H229" i="6" s="1"/>
  <c r="J228" i="6"/>
  <c r="K228" i="6" s="1"/>
  <c r="T228" i="6" s="1"/>
  <c r="I228" i="6"/>
  <c r="AL228" i="6" s="1"/>
  <c r="G228" i="6"/>
  <c r="H228" i="6" s="1"/>
  <c r="AG228" i="6" s="1"/>
  <c r="J227" i="6"/>
  <c r="K227" i="6" s="1"/>
  <c r="S227" i="6" s="1"/>
  <c r="I227" i="6"/>
  <c r="AJ227" i="6" s="1"/>
  <c r="G227" i="6"/>
  <c r="H227" i="6" s="1"/>
  <c r="J226" i="6"/>
  <c r="K226" i="6" s="1"/>
  <c r="I226" i="6"/>
  <c r="AL226" i="6" s="1"/>
  <c r="G226" i="6"/>
  <c r="H226" i="6" s="1"/>
  <c r="AG226" i="6" s="1"/>
  <c r="J225" i="6"/>
  <c r="K225" i="6" s="1"/>
  <c r="I225" i="6"/>
  <c r="AJ225" i="6" s="1"/>
  <c r="G225" i="6"/>
  <c r="H225" i="6" s="1"/>
  <c r="Z218" i="6"/>
  <c r="S218" i="6"/>
  <c r="AJ217" i="6"/>
  <c r="Z217" i="6"/>
  <c r="S217" i="6"/>
  <c r="AJ216" i="6"/>
  <c r="Z216" i="6"/>
  <c r="S216" i="6"/>
  <c r="AJ215" i="6"/>
  <c r="Z215" i="6"/>
  <c r="S215" i="6"/>
  <c r="AJ214" i="6"/>
  <c r="Z214" i="6"/>
  <c r="S214" i="6"/>
  <c r="J211" i="6"/>
  <c r="K211" i="6" s="1"/>
  <c r="I211" i="6"/>
  <c r="AL211" i="6" s="1"/>
  <c r="G211" i="6"/>
  <c r="H211" i="6" s="1"/>
  <c r="J210" i="6"/>
  <c r="K210" i="6" s="1"/>
  <c r="R210" i="6" s="1"/>
  <c r="I210" i="6"/>
  <c r="AL210" i="6" s="1"/>
  <c r="G210" i="6"/>
  <c r="H210" i="6" s="1"/>
  <c r="AG210" i="6" s="1"/>
  <c r="J209" i="6"/>
  <c r="K209" i="6" s="1"/>
  <c r="I209" i="6"/>
  <c r="AJ209" i="6" s="1"/>
  <c r="G209" i="6"/>
  <c r="H209" i="6" s="1"/>
  <c r="J208" i="6"/>
  <c r="K208" i="6" s="1"/>
  <c r="I208" i="6"/>
  <c r="AL208" i="6" s="1"/>
  <c r="G208" i="6"/>
  <c r="H208" i="6" s="1"/>
  <c r="AG208" i="6" s="1"/>
  <c r="J207" i="6"/>
  <c r="K207" i="6" s="1"/>
  <c r="I207" i="6"/>
  <c r="G207" i="6"/>
  <c r="H207" i="6" s="1"/>
  <c r="J206" i="6"/>
  <c r="K206" i="6" s="1"/>
  <c r="U206" i="6" s="1"/>
  <c r="I206" i="6"/>
  <c r="AL206" i="6" s="1"/>
  <c r="G206" i="6"/>
  <c r="H206" i="6" s="1"/>
  <c r="AG206" i="6" s="1"/>
  <c r="J205" i="6"/>
  <c r="K205" i="6" s="1"/>
  <c r="I205" i="6"/>
  <c r="AJ205" i="6" s="1"/>
  <c r="G205" i="6"/>
  <c r="H205" i="6" s="1"/>
  <c r="J204" i="6"/>
  <c r="K204" i="6" s="1"/>
  <c r="I204" i="6"/>
  <c r="G204" i="6"/>
  <c r="H204" i="6" s="1"/>
  <c r="J203" i="6"/>
  <c r="K203" i="6" s="1"/>
  <c r="I203" i="6"/>
  <c r="AJ203" i="6" s="1"/>
  <c r="G203" i="6"/>
  <c r="H203" i="6" s="1"/>
  <c r="AG203" i="6" s="1"/>
  <c r="J202" i="6"/>
  <c r="K202" i="6" s="1"/>
  <c r="I202" i="6"/>
  <c r="AI202" i="6" s="1"/>
  <c r="G202" i="6"/>
  <c r="H202" i="6" s="1"/>
  <c r="J201" i="6"/>
  <c r="K201" i="6" s="1"/>
  <c r="I201" i="6"/>
  <c r="AJ201" i="6" s="1"/>
  <c r="G201" i="6"/>
  <c r="H201" i="6" s="1"/>
  <c r="AG201" i="6" s="1"/>
  <c r="J200" i="6"/>
  <c r="K200" i="6" s="1"/>
  <c r="I200" i="6"/>
  <c r="G200" i="6"/>
  <c r="H200" i="6" s="1"/>
  <c r="J199" i="6"/>
  <c r="K199" i="6" s="1"/>
  <c r="I199" i="6"/>
  <c r="AJ199" i="6" s="1"/>
  <c r="G199" i="6"/>
  <c r="H199" i="6" s="1"/>
  <c r="AG199" i="6" s="1"/>
  <c r="J198" i="6"/>
  <c r="K198" i="6" s="1"/>
  <c r="U198" i="6" s="1"/>
  <c r="I198" i="6"/>
  <c r="AJ198" i="6" s="1"/>
  <c r="G198" i="6"/>
  <c r="H198" i="6" s="1"/>
  <c r="J197" i="6"/>
  <c r="K197" i="6" s="1"/>
  <c r="I197" i="6"/>
  <c r="AJ197" i="6" s="1"/>
  <c r="G197" i="6"/>
  <c r="H197" i="6" s="1"/>
  <c r="AF197" i="6" s="1"/>
  <c r="J196" i="6"/>
  <c r="K196" i="6" s="1"/>
  <c r="U196" i="6" s="1"/>
  <c r="I196" i="6"/>
  <c r="AI196" i="6" s="1"/>
  <c r="G196" i="6"/>
  <c r="H196" i="6" s="1"/>
  <c r="J195" i="6"/>
  <c r="K195" i="6" s="1"/>
  <c r="I195" i="6"/>
  <c r="AI195" i="6" s="1"/>
  <c r="G195" i="6"/>
  <c r="H195" i="6" s="1"/>
  <c r="AF195" i="6" s="1"/>
  <c r="J194" i="6"/>
  <c r="K194" i="6" s="1"/>
  <c r="I194" i="6"/>
  <c r="AJ194" i="6" s="1"/>
  <c r="G194" i="6"/>
  <c r="H194" i="6" s="1"/>
  <c r="J193" i="6"/>
  <c r="K193" i="6" s="1"/>
  <c r="I193" i="6"/>
  <c r="AK193" i="6" s="1"/>
  <c r="G193" i="6"/>
  <c r="H193" i="6" s="1"/>
  <c r="AF193" i="6" s="1"/>
  <c r="J192" i="6"/>
  <c r="K192" i="6" s="1"/>
  <c r="I192" i="6"/>
  <c r="AJ192" i="6" s="1"/>
  <c r="G192" i="6"/>
  <c r="H192" i="6" s="1"/>
  <c r="J191" i="6"/>
  <c r="K191" i="6" s="1"/>
  <c r="V191" i="6" s="1"/>
  <c r="I191" i="6"/>
  <c r="AK191" i="6" s="1"/>
  <c r="G191" i="6"/>
  <c r="H191" i="6" s="1"/>
  <c r="J190" i="6"/>
  <c r="K190" i="6" s="1"/>
  <c r="T190" i="6" s="1"/>
  <c r="I190" i="6"/>
  <c r="AJ190" i="6" s="1"/>
  <c r="G190" i="6"/>
  <c r="H190" i="6" s="1"/>
  <c r="AG190" i="6" s="1"/>
  <c r="J189" i="6"/>
  <c r="K189" i="6" s="1"/>
  <c r="R189" i="6" s="1"/>
  <c r="I189" i="6"/>
  <c r="AK189" i="6" s="1"/>
  <c r="G189" i="6"/>
  <c r="H189" i="6" s="1"/>
  <c r="J188" i="6"/>
  <c r="K188" i="6" s="1"/>
  <c r="T188" i="6" s="1"/>
  <c r="I188" i="6"/>
  <c r="AJ188" i="6" s="1"/>
  <c r="G188" i="6"/>
  <c r="H188" i="6" s="1"/>
  <c r="AG188" i="6" s="1"/>
  <c r="J187" i="6"/>
  <c r="K187" i="6" s="1"/>
  <c r="R187" i="6" s="1"/>
  <c r="I187" i="6"/>
  <c r="AJ187" i="6" s="1"/>
  <c r="G187" i="6"/>
  <c r="H187" i="6" s="1"/>
  <c r="J186" i="6"/>
  <c r="K186" i="6" s="1"/>
  <c r="U186" i="6" s="1"/>
  <c r="I186" i="6"/>
  <c r="AJ186" i="6" s="1"/>
  <c r="G186" i="6"/>
  <c r="H186" i="6" s="1"/>
  <c r="AF186" i="6" s="1"/>
  <c r="J185" i="6"/>
  <c r="K185" i="6" s="1"/>
  <c r="V185" i="6" s="1"/>
  <c r="I185" i="6"/>
  <c r="G185" i="6"/>
  <c r="H185" i="6" s="1"/>
  <c r="J184" i="6"/>
  <c r="K184" i="6" s="1"/>
  <c r="I184" i="6"/>
  <c r="AJ184" i="6" s="1"/>
  <c r="G184" i="6"/>
  <c r="H184" i="6" s="1"/>
  <c r="AG184" i="6" s="1"/>
  <c r="J183" i="6"/>
  <c r="K183" i="6" s="1"/>
  <c r="V183" i="6" s="1"/>
  <c r="I183" i="6"/>
  <c r="AJ183" i="6" s="1"/>
  <c r="G183" i="6"/>
  <c r="H183" i="6" s="1"/>
  <c r="J182" i="6"/>
  <c r="K182" i="6" s="1"/>
  <c r="U182" i="6" s="1"/>
  <c r="I182" i="6"/>
  <c r="AJ182" i="6" s="1"/>
  <c r="G182" i="6"/>
  <c r="H182" i="6" s="1"/>
  <c r="AF182" i="6" s="1"/>
  <c r="J181" i="6"/>
  <c r="K181" i="6" s="1"/>
  <c r="U181" i="6" s="1"/>
  <c r="I181" i="6"/>
  <c r="AI181" i="6" s="1"/>
  <c r="G181" i="6"/>
  <c r="H181" i="6" s="1"/>
  <c r="J180" i="6"/>
  <c r="K180" i="6" s="1"/>
  <c r="S180" i="6" s="1"/>
  <c r="I180" i="6"/>
  <c r="AJ180" i="6" s="1"/>
  <c r="G180" i="6"/>
  <c r="H180" i="6" s="1"/>
  <c r="AG180" i="6" s="1"/>
  <c r="J179" i="6"/>
  <c r="K179" i="6" s="1"/>
  <c r="U179" i="6" s="1"/>
  <c r="I179" i="6"/>
  <c r="AL179" i="6" s="1"/>
  <c r="G179" i="6"/>
  <c r="H179" i="6" s="1"/>
  <c r="AG179" i="6" s="1"/>
  <c r="J178" i="6"/>
  <c r="K178" i="6" s="1"/>
  <c r="I178" i="6"/>
  <c r="AJ178" i="6" s="1"/>
  <c r="G178" i="6"/>
  <c r="H178" i="6" s="1"/>
  <c r="AG178" i="6" s="1"/>
  <c r="J177" i="6"/>
  <c r="K177" i="6" s="1"/>
  <c r="I177" i="6"/>
  <c r="AL177" i="6" s="1"/>
  <c r="G177" i="6"/>
  <c r="H177" i="6" s="1"/>
  <c r="J176" i="6"/>
  <c r="K176" i="6" s="1"/>
  <c r="I176" i="6"/>
  <c r="AJ176" i="6" s="1"/>
  <c r="G176" i="6"/>
  <c r="H176" i="6" s="1"/>
  <c r="AG176" i="6" s="1"/>
  <c r="J175" i="6"/>
  <c r="K175" i="6" s="1"/>
  <c r="I175" i="6"/>
  <c r="AL175" i="6" s="1"/>
  <c r="G175" i="6"/>
  <c r="H175" i="6" s="1"/>
  <c r="J174" i="6"/>
  <c r="K174" i="6" s="1"/>
  <c r="I174" i="6"/>
  <c r="AJ174" i="6" s="1"/>
  <c r="G174" i="6"/>
  <c r="H174" i="6" s="1"/>
  <c r="AG174" i="6" s="1"/>
  <c r="J173" i="6"/>
  <c r="K173" i="6" s="1"/>
  <c r="I173" i="6"/>
  <c r="AL173" i="6" s="1"/>
  <c r="G173" i="6"/>
  <c r="H173" i="6" s="1"/>
  <c r="J172" i="6"/>
  <c r="K172" i="6" s="1"/>
  <c r="I172" i="6"/>
  <c r="AJ172" i="6" s="1"/>
  <c r="G172" i="6"/>
  <c r="H172" i="6" s="1"/>
  <c r="AG172" i="6" s="1"/>
  <c r="J171" i="6"/>
  <c r="K171" i="6" s="1"/>
  <c r="I171" i="6"/>
  <c r="AL171" i="6" s="1"/>
  <c r="G171" i="6"/>
  <c r="H171" i="6" s="1"/>
  <c r="J170" i="6"/>
  <c r="K170" i="6" s="1"/>
  <c r="I170" i="6"/>
  <c r="AJ170" i="6" s="1"/>
  <c r="G170" i="6"/>
  <c r="H170" i="6" s="1"/>
  <c r="AG170" i="6" s="1"/>
  <c r="J169" i="6"/>
  <c r="K169" i="6" s="1"/>
  <c r="I169" i="6"/>
  <c r="AL169" i="6" s="1"/>
  <c r="G169" i="6"/>
  <c r="H169" i="6" s="1"/>
  <c r="Z164" i="6"/>
  <c r="S164" i="6"/>
  <c r="AJ163" i="6"/>
  <c r="Z163" i="6"/>
  <c r="S163" i="6"/>
  <c r="AJ162" i="6"/>
  <c r="Z162" i="6"/>
  <c r="S162" i="6"/>
  <c r="AJ161" i="6"/>
  <c r="Z161" i="6"/>
  <c r="S161" i="6"/>
  <c r="AJ160" i="6"/>
  <c r="Z160" i="6"/>
  <c r="S160" i="6"/>
  <c r="J157" i="6"/>
  <c r="K157" i="6" s="1"/>
  <c r="I157" i="6"/>
  <c r="AJ157" i="6" s="1"/>
  <c r="G157" i="6"/>
  <c r="H157" i="6" s="1"/>
  <c r="J156" i="6"/>
  <c r="K156" i="6" s="1"/>
  <c r="I156" i="6"/>
  <c r="AL156" i="6" s="1"/>
  <c r="G156" i="6"/>
  <c r="H156" i="6" s="1"/>
  <c r="AG156" i="6" s="1"/>
  <c r="J155" i="6"/>
  <c r="K155" i="6" s="1"/>
  <c r="I155" i="6"/>
  <c r="AK155" i="6" s="1"/>
  <c r="G155" i="6"/>
  <c r="H155" i="6" s="1"/>
  <c r="AG155" i="6" s="1"/>
  <c r="J154" i="6"/>
  <c r="K154" i="6" s="1"/>
  <c r="I154" i="6"/>
  <c r="AK154" i="6" s="1"/>
  <c r="G154" i="6"/>
  <c r="H154" i="6" s="1"/>
  <c r="AG154" i="6" s="1"/>
  <c r="J153" i="6"/>
  <c r="K153" i="6" s="1"/>
  <c r="I153" i="6"/>
  <c r="AJ153" i="6" s="1"/>
  <c r="G153" i="6"/>
  <c r="H153" i="6" s="1"/>
  <c r="AG153" i="6" s="1"/>
  <c r="J152" i="6"/>
  <c r="K152" i="6" s="1"/>
  <c r="I152" i="6"/>
  <c r="AK152" i="6" s="1"/>
  <c r="G152" i="6"/>
  <c r="H152" i="6" s="1"/>
  <c r="AG152" i="6" s="1"/>
  <c r="J151" i="6"/>
  <c r="K151" i="6" s="1"/>
  <c r="I151" i="6"/>
  <c r="AJ151" i="6" s="1"/>
  <c r="G151" i="6"/>
  <c r="H151" i="6" s="1"/>
  <c r="AG151" i="6" s="1"/>
  <c r="J150" i="6"/>
  <c r="K150" i="6" s="1"/>
  <c r="V150" i="6" s="1"/>
  <c r="I150" i="6"/>
  <c r="AL150" i="6" s="1"/>
  <c r="G150" i="6"/>
  <c r="H150" i="6" s="1"/>
  <c r="J149" i="6"/>
  <c r="K149" i="6" s="1"/>
  <c r="T149" i="6" s="1"/>
  <c r="I149" i="6"/>
  <c r="G149" i="6"/>
  <c r="H149" i="6" s="1"/>
  <c r="AG149" i="6" s="1"/>
  <c r="J148" i="6"/>
  <c r="K148" i="6" s="1"/>
  <c r="I148" i="6"/>
  <c r="AL148" i="6" s="1"/>
  <c r="G148" i="6"/>
  <c r="H148" i="6" s="1"/>
  <c r="AG148" i="6" s="1"/>
  <c r="J147" i="6"/>
  <c r="K147" i="6" s="1"/>
  <c r="V147" i="6" s="1"/>
  <c r="I147" i="6"/>
  <c r="G147" i="6"/>
  <c r="H147" i="6" s="1"/>
  <c r="AG147" i="6" s="1"/>
  <c r="J146" i="6"/>
  <c r="K146" i="6" s="1"/>
  <c r="I146" i="6"/>
  <c r="AL146" i="6" s="1"/>
  <c r="G146" i="6"/>
  <c r="H146" i="6" s="1"/>
  <c r="AG146" i="6" s="1"/>
  <c r="J145" i="6"/>
  <c r="K145" i="6" s="1"/>
  <c r="V145" i="6" s="1"/>
  <c r="I145" i="6"/>
  <c r="AJ145" i="6" s="1"/>
  <c r="G145" i="6"/>
  <c r="H145" i="6" s="1"/>
  <c r="AG145" i="6" s="1"/>
  <c r="J144" i="6"/>
  <c r="K144" i="6" s="1"/>
  <c r="T144" i="6" s="1"/>
  <c r="I144" i="6"/>
  <c r="G144" i="6"/>
  <c r="H144" i="6" s="1"/>
  <c r="AG144" i="6" s="1"/>
  <c r="J143" i="6"/>
  <c r="K143" i="6" s="1"/>
  <c r="V143" i="6" s="1"/>
  <c r="I143" i="6"/>
  <c r="AJ143" i="6" s="1"/>
  <c r="G143" i="6"/>
  <c r="H143" i="6" s="1"/>
  <c r="AG143" i="6" s="1"/>
  <c r="J142" i="6"/>
  <c r="K142" i="6" s="1"/>
  <c r="I142" i="6"/>
  <c r="AI142" i="6" s="1"/>
  <c r="G142" i="6"/>
  <c r="H142" i="6" s="1"/>
  <c r="AG142" i="6" s="1"/>
  <c r="J141" i="6"/>
  <c r="K141" i="6" s="1"/>
  <c r="V141" i="6" s="1"/>
  <c r="I141" i="6"/>
  <c r="AK141" i="6" s="1"/>
  <c r="G141" i="6"/>
  <c r="H141" i="6" s="1"/>
  <c r="AG141" i="6" s="1"/>
  <c r="J140" i="6"/>
  <c r="K140" i="6" s="1"/>
  <c r="I140" i="6"/>
  <c r="AK140" i="6" s="1"/>
  <c r="G140" i="6"/>
  <c r="H140" i="6" s="1"/>
  <c r="AG140" i="6" s="1"/>
  <c r="J139" i="6"/>
  <c r="K139" i="6" s="1"/>
  <c r="U139" i="6" s="1"/>
  <c r="I139" i="6"/>
  <c r="AK139" i="6" s="1"/>
  <c r="G139" i="6"/>
  <c r="H139" i="6" s="1"/>
  <c r="J138" i="6"/>
  <c r="K138" i="6" s="1"/>
  <c r="I138" i="6"/>
  <c r="AJ138" i="6" s="1"/>
  <c r="G138" i="6"/>
  <c r="H138" i="6" s="1"/>
  <c r="J137" i="6"/>
  <c r="K137" i="6" s="1"/>
  <c r="U137" i="6" s="1"/>
  <c r="I137" i="6"/>
  <c r="AJ137" i="6" s="1"/>
  <c r="G137" i="6"/>
  <c r="H137" i="6" s="1"/>
  <c r="J136" i="6"/>
  <c r="K136" i="6" s="1"/>
  <c r="I136" i="6"/>
  <c r="AK136" i="6" s="1"/>
  <c r="G136" i="6"/>
  <c r="H136" i="6" s="1"/>
  <c r="AG136" i="6" s="1"/>
  <c r="J135" i="6"/>
  <c r="K135" i="6" s="1"/>
  <c r="V135" i="6" s="1"/>
  <c r="I135" i="6"/>
  <c r="AJ135" i="6" s="1"/>
  <c r="G135" i="6"/>
  <c r="H135" i="6" s="1"/>
  <c r="J134" i="6"/>
  <c r="K134" i="6" s="1"/>
  <c r="I134" i="6"/>
  <c r="AK134" i="6" s="1"/>
  <c r="G134" i="6"/>
  <c r="H134" i="6" s="1"/>
  <c r="AG134" i="6" s="1"/>
  <c r="J133" i="6"/>
  <c r="K133" i="6" s="1"/>
  <c r="I133" i="6"/>
  <c r="AJ133" i="6" s="1"/>
  <c r="G133" i="6"/>
  <c r="H133" i="6" s="1"/>
  <c r="J132" i="6"/>
  <c r="K132" i="6" s="1"/>
  <c r="I132" i="6"/>
  <c r="AK132" i="6" s="1"/>
  <c r="G132" i="6"/>
  <c r="H132" i="6" s="1"/>
  <c r="AG132" i="6" s="1"/>
  <c r="J131" i="6"/>
  <c r="K131" i="6" s="1"/>
  <c r="V131" i="6" s="1"/>
  <c r="I131" i="6"/>
  <c r="AJ131" i="6" s="1"/>
  <c r="G131" i="6"/>
  <c r="H131" i="6" s="1"/>
  <c r="J130" i="6"/>
  <c r="K130" i="6" s="1"/>
  <c r="I130" i="6"/>
  <c r="AK130" i="6" s="1"/>
  <c r="G130" i="6"/>
  <c r="H130" i="6" s="1"/>
  <c r="AG130" i="6" s="1"/>
  <c r="J129" i="6"/>
  <c r="K129" i="6" s="1"/>
  <c r="S129" i="6" s="1"/>
  <c r="I129" i="6"/>
  <c r="AJ129" i="6" s="1"/>
  <c r="G129" i="6"/>
  <c r="H129" i="6" s="1"/>
  <c r="AF129" i="6" s="1"/>
  <c r="J128" i="6"/>
  <c r="K128" i="6" s="1"/>
  <c r="U128" i="6" s="1"/>
  <c r="I128" i="6"/>
  <c r="AL128" i="6" s="1"/>
  <c r="G128" i="6"/>
  <c r="H128" i="6" s="1"/>
  <c r="AG128" i="6" s="1"/>
  <c r="J127" i="6"/>
  <c r="K127" i="6" s="1"/>
  <c r="S127" i="6" s="1"/>
  <c r="I127" i="6"/>
  <c r="AJ127" i="6" s="1"/>
  <c r="G127" i="6"/>
  <c r="H127" i="6" s="1"/>
  <c r="J126" i="6"/>
  <c r="K126" i="6" s="1"/>
  <c r="U126" i="6" s="1"/>
  <c r="I126" i="6"/>
  <c r="AL126" i="6" s="1"/>
  <c r="G126" i="6"/>
  <c r="H126" i="6" s="1"/>
  <c r="AG126" i="6" s="1"/>
  <c r="J125" i="6"/>
  <c r="K125" i="6" s="1"/>
  <c r="T125" i="6" s="1"/>
  <c r="I125" i="6"/>
  <c r="AJ125" i="6" s="1"/>
  <c r="G125" i="6"/>
  <c r="H125" i="6" s="1"/>
  <c r="J124" i="6"/>
  <c r="K124" i="6" s="1"/>
  <c r="I124" i="6"/>
  <c r="AI124" i="6" s="1"/>
  <c r="G124" i="6"/>
  <c r="H124" i="6" s="1"/>
  <c r="AG124" i="6" s="1"/>
  <c r="J123" i="6"/>
  <c r="K123" i="6" s="1"/>
  <c r="T123" i="6" s="1"/>
  <c r="I123" i="6"/>
  <c r="AJ123" i="6" s="1"/>
  <c r="G123" i="6"/>
  <c r="H123" i="6" s="1"/>
  <c r="J122" i="6"/>
  <c r="K122" i="6" s="1"/>
  <c r="I122" i="6"/>
  <c r="AI122" i="6" s="1"/>
  <c r="G122" i="6"/>
  <c r="H122" i="6" s="1"/>
  <c r="AG122" i="6" s="1"/>
  <c r="J121" i="6"/>
  <c r="K121" i="6" s="1"/>
  <c r="T121" i="6" s="1"/>
  <c r="I121" i="6"/>
  <c r="AJ121" i="6" s="1"/>
  <c r="G121" i="6"/>
  <c r="H121" i="6" s="1"/>
  <c r="J120" i="6"/>
  <c r="K120" i="6" s="1"/>
  <c r="I120" i="6"/>
  <c r="AI120" i="6" s="1"/>
  <c r="G120" i="6"/>
  <c r="H120" i="6" s="1"/>
  <c r="AG120" i="6" s="1"/>
  <c r="J119" i="6"/>
  <c r="K119" i="6" s="1"/>
  <c r="T119" i="6" s="1"/>
  <c r="I119" i="6"/>
  <c r="AJ119" i="6" s="1"/>
  <c r="G119" i="6"/>
  <c r="H119" i="6" s="1"/>
  <c r="J118" i="6"/>
  <c r="K118" i="6" s="1"/>
  <c r="I118" i="6"/>
  <c r="AI118" i="6" s="1"/>
  <c r="G118" i="6"/>
  <c r="H118" i="6" s="1"/>
  <c r="AG118" i="6" s="1"/>
  <c r="J117" i="6"/>
  <c r="K117" i="6" s="1"/>
  <c r="I117" i="6"/>
  <c r="AJ117" i="6" s="1"/>
  <c r="G117" i="6"/>
  <c r="H117" i="6" s="1"/>
  <c r="AF117" i="6" s="1"/>
  <c r="J116" i="6"/>
  <c r="K116" i="6" s="1"/>
  <c r="I116" i="6"/>
  <c r="G116" i="6"/>
  <c r="H116" i="6" s="1"/>
  <c r="J115" i="6"/>
  <c r="K115" i="6" s="1"/>
  <c r="I115" i="6"/>
  <c r="AJ115" i="6" s="1"/>
  <c r="G115" i="6"/>
  <c r="H115" i="6" s="1"/>
  <c r="AF115" i="6" s="1"/>
  <c r="Z109" i="6"/>
  <c r="S109" i="6"/>
  <c r="AJ108" i="6"/>
  <c r="Z108" i="6"/>
  <c r="S108" i="6"/>
  <c r="AJ107" i="6"/>
  <c r="Z107" i="6"/>
  <c r="S107" i="6"/>
  <c r="AJ106" i="6"/>
  <c r="Z106" i="6"/>
  <c r="S106" i="6"/>
  <c r="AJ105" i="6"/>
  <c r="Z105" i="6"/>
  <c r="S105" i="6"/>
  <c r="J102" i="6"/>
  <c r="K102" i="6" s="1"/>
  <c r="I102" i="6"/>
  <c r="AJ102" i="6" s="1"/>
  <c r="G102" i="6"/>
  <c r="H102" i="6" s="1"/>
  <c r="J101" i="6"/>
  <c r="K101" i="6" s="1"/>
  <c r="I101" i="6"/>
  <c r="AL101" i="6" s="1"/>
  <c r="G101" i="6"/>
  <c r="H101" i="6" s="1"/>
  <c r="AG101" i="6" s="1"/>
  <c r="J100" i="6"/>
  <c r="K100" i="6" s="1"/>
  <c r="I100" i="6"/>
  <c r="AJ100" i="6" s="1"/>
  <c r="G100" i="6"/>
  <c r="H100" i="6" s="1"/>
  <c r="J99" i="6"/>
  <c r="K99" i="6" s="1"/>
  <c r="I99" i="6"/>
  <c r="AJ99" i="6" s="1"/>
  <c r="G99" i="6"/>
  <c r="H99" i="6" s="1"/>
  <c r="AG99" i="6" s="1"/>
  <c r="J98" i="6"/>
  <c r="K98" i="6" s="1"/>
  <c r="I98" i="6"/>
  <c r="G98" i="6"/>
  <c r="H98" i="6" s="1"/>
  <c r="AG98" i="6" s="1"/>
  <c r="J97" i="6"/>
  <c r="K97" i="6" s="1"/>
  <c r="I97" i="6"/>
  <c r="G97" i="6"/>
  <c r="H97" i="6" s="1"/>
  <c r="J96" i="6"/>
  <c r="K96" i="6" s="1"/>
  <c r="I96" i="6"/>
  <c r="AJ96" i="6" s="1"/>
  <c r="G96" i="6"/>
  <c r="H96" i="6" s="1"/>
  <c r="J95" i="6"/>
  <c r="K95" i="6" s="1"/>
  <c r="I95" i="6"/>
  <c r="G95" i="6"/>
  <c r="H95" i="6" s="1"/>
  <c r="J94" i="6"/>
  <c r="K94" i="6" s="1"/>
  <c r="T94" i="6" s="1"/>
  <c r="I94" i="6"/>
  <c r="AJ94" i="6" s="1"/>
  <c r="G94" i="6"/>
  <c r="H94" i="6" s="1"/>
  <c r="AG94" i="6" s="1"/>
  <c r="J93" i="6"/>
  <c r="K93" i="6" s="1"/>
  <c r="I93" i="6"/>
  <c r="AJ93" i="6" s="1"/>
  <c r="G93" i="6"/>
  <c r="H93" i="6" s="1"/>
  <c r="AF93" i="6" s="1"/>
  <c r="J92" i="6"/>
  <c r="K92" i="6" s="1"/>
  <c r="U92" i="6" s="1"/>
  <c r="I92" i="6"/>
  <c r="G92" i="6"/>
  <c r="H92" i="6" s="1"/>
  <c r="AG92" i="6" s="1"/>
  <c r="J91" i="6"/>
  <c r="K91" i="6" s="1"/>
  <c r="I91" i="6"/>
  <c r="G91" i="6"/>
  <c r="H91" i="6" s="1"/>
  <c r="AG91" i="6" s="1"/>
  <c r="J90" i="6"/>
  <c r="K90" i="6" s="1"/>
  <c r="I90" i="6"/>
  <c r="AL90" i="6" s="1"/>
  <c r="G90" i="6"/>
  <c r="H90" i="6" s="1"/>
  <c r="AG90" i="6" s="1"/>
  <c r="J89" i="6"/>
  <c r="K89" i="6" s="1"/>
  <c r="S89" i="6" s="1"/>
  <c r="I89" i="6"/>
  <c r="AJ89" i="6" s="1"/>
  <c r="G89" i="6"/>
  <c r="H89" i="6" s="1"/>
  <c r="J88" i="6"/>
  <c r="K88" i="6" s="1"/>
  <c r="U88" i="6" s="1"/>
  <c r="I88" i="6"/>
  <c r="AL88" i="6" s="1"/>
  <c r="G88" i="6"/>
  <c r="H88" i="6" s="1"/>
  <c r="J87" i="6"/>
  <c r="K87" i="6" s="1"/>
  <c r="I87" i="6"/>
  <c r="G87" i="6"/>
  <c r="H87" i="6" s="1"/>
  <c r="J86" i="6"/>
  <c r="K86" i="6" s="1"/>
  <c r="V86" i="6" s="1"/>
  <c r="I86" i="6"/>
  <c r="AL86" i="6" s="1"/>
  <c r="G86" i="6"/>
  <c r="H86" i="6" s="1"/>
  <c r="AG86" i="6" s="1"/>
  <c r="J85" i="6"/>
  <c r="K85" i="6" s="1"/>
  <c r="I85" i="6"/>
  <c r="AK85" i="6" s="1"/>
  <c r="G85" i="6"/>
  <c r="H85" i="6" s="1"/>
  <c r="AG85" i="6" s="1"/>
  <c r="J84" i="6"/>
  <c r="K84" i="6" s="1"/>
  <c r="I84" i="6"/>
  <c r="AK84" i="6" s="1"/>
  <c r="G84" i="6"/>
  <c r="H84" i="6" s="1"/>
  <c r="J83" i="6"/>
  <c r="K83" i="6" s="1"/>
  <c r="T83" i="6" s="1"/>
  <c r="I83" i="6"/>
  <c r="AK83" i="6" s="1"/>
  <c r="G83" i="6"/>
  <c r="H83" i="6" s="1"/>
  <c r="AG83" i="6" s="1"/>
  <c r="J82" i="6"/>
  <c r="K82" i="6" s="1"/>
  <c r="I82" i="6"/>
  <c r="G82" i="6"/>
  <c r="H82" i="6" s="1"/>
  <c r="AF82" i="6" s="1"/>
  <c r="J81" i="6"/>
  <c r="K81" i="6" s="1"/>
  <c r="I81" i="6"/>
  <c r="AK81" i="6" s="1"/>
  <c r="G81" i="6"/>
  <c r="H81" i="6" s="1"/>
  <c r="AG81" i="6" s="1"/>
  <c r="J80" i="6"/>
  <c r="K80" i="6" s="1"/>
  <c r="I80" i="6"/>
  <c r="G80" i="6"/>
  <c r="H80" i="6" s="1"/>
  <c r="J79" i="6"/>
  <c r="K79" i="6" s="1"/>
  <c r="S79" i="6" s="1"/>
  <c r="I79" i="6"/>
  <c r="AK79" i="6" s="1"/>
  <c r="G79" i="6"/>
  <c r="H79" i="6" s="1"/>
  <c r="AG79" i="6" s="1"/>
  <c r="J78" i="6"/>
  <c r="K78" i="6" s="1"/>
  <c r="I78" i="6"/>
  <c r="G78" i="6"/>
  <c r="H78" i="6" s="1"/>
  <c r="J77" i="6"/>
  <c r="K77" i="6" s="1"/>
  <c r="I77" i="6"/>
  <c r="AK77" i="6" s="1"/>
  <c r="G77" i="6"/>
  <c r="H77" i="6" s="1"/>
  <c r="AG77" i="6" s="1"/>
  <c r="J76" i="6"/>
  <c r="K76" i="6" s="1"/>
  <c r="I76" i="6"/>
  <c r="G76" i="6"/>
  <c r="H76" i="6" s="1"/>
  <c r="J75" i="6"/>
  <c r="K75" i="6" s="1"/>
  <c r="S75" i="6" s="1"/>
  <c r="I75" i="6"/>
  <c r="AK75" i="6" s="1"/>
  <c r="G75" i="6"/>
  <c r="H75" i="6" s="1"/>
  <c r="AG75" i="6" s="1"/>
  <c r="J74" i="6"/>
  <c r="K74" i="6" s="1"/>
  <c r="I74" i="6"/>
  <c r="AK74" i="6" s="1"/>
  <c r="G74" i="6"/>
  <c r="H74" i="6" s="1"/>
  <c r="AF74" i="6" s="1"/>
  <c r="J73" i="6"/>
  <c r="K73" i="6" s="1"/>
  <c r="I73" i="6"/>
  <c r="AK73" i="6" s="1"/>
  <c r="G73" i="6"/>
  <c r="H73" i="6" s="1"/>
  <c r="J72" i="6"/>
  <c r="K72" i="6" s="1"/>
  <c r="T72" i="6" s="1"/>
  <c r="I72" i="6"/>
  <c r="AJ72" i="6" s="1"/>
  <c r="G72" i="6"/>
  <c r="H72" i="6" s="1"/>
  <c r="J71" i="6"/>
  <c r="K71" i="6" s="1"/>
  <c r="U71" i="6" s="1"/>
  <c r="I71" i="6"/>
  <c r="AI71" i="6" s="1"/>
  <c r="G71" i="6"/>
  <c r="H71" i="6" s="1"/>
  <c r="AG71" i="6" s="1"/>
  <c r="J70" i="6"/>
  <c r="K70" i="6" s="1"/>
  <c r="T70" i="6" s="1"/>
  <c r="I70" i="6"/>
  <c r="AJ70" i="6" s="1"/>
  <c r="G70" i="6"/>
  <c r="H70" i="6" s="1"/>
  <c r="J69" i="6"/>
  <c r="K69" i="6" s="1"/>
  <c r="I69" i="6"/>
  <c r="AI69" i="6" s="1"/>
  <c r="G69" i="6"/>
  <c r="H69" i="6" s="1"/>
  <c r="AG69" i="6" s="1"/>
  <c r="J68" i="6"/>
  <c r="K68" i="6" s="1"/>
  <c r="T68" i="6" s="1"/>
  <c r="I68" i="6"/>
  <c r="AJ68" i="6" s="1"/>
  <c r="G68" i="6"/>
  <c r="H68" i="6" s="1"/>
  <c r="J67" i="6"/>
  <c r="K67" i="6" s="1"/>
  <c r="I67" i="6"/>
  <c r="AI67" i="6" s="1"/>
  <c r="G67" i="6"/>
  <c r="H67" i="6" s="1"/>
  <c r="AG67" i="6" s="1"/>
  <c r="J66" i="6"/>
  <c r="K66" i="6" s="1"/>
  <c r="T66" i="6" s="1"/>
  <c r="I66" i="6"/>
  <c r="AJ66" i="6" s="1"/>
  <c r="G66" i="6"/>
  <c r="H66" i="6" s="1"/>
  <c r="J65" i="6"/>
  <c r="K65" i="6" s="1"/>
  <c r="I65" i="6"/>
  <c r="AI65" i="6" s="1"/>
  <c r="G65" i="6"/>
  <c r="H65" i="6" s="1"/>
  <c r="AG65" i="6" s="1"/>
  <c r="J64" i="6"/>
  <c r="K64" i="6" s="1"/>
  <c r="T64" i="6" s="1"/>
  <c r="I64" i="6"/>
  <c r="AJ64" i="6" s="1"/>
  <c r="G64" i="6"/>
  <c r="H64" i="6" s="1"/>
  <c r="J63" i="6"/>
  <c r="K63" i="6" s="1"/>
  <c r="U63" i="6" s="1"/>
  <c r="I63" i="6"/>
  <c r="AI63" i="6" s="1"/>
  <c r="G63" i="6"/>
  <c r="H63" i="6" s="1"/>
  <c r="AG63" i="6" s="1"/>
  <c r="J62" i="6"/>
  <c r="K62" i="6" s="1"/>
  <c r="T62" i="6" s="1"/>
  <c r="I62" i="6"/>
  <c r="AJ62" i="6" s="1"/>
  <c r="G62" i="6"/>
  <c r="H62" i="6" s="1"/>
  <c r="J61" i="6"/>
  <c r="K61" i="6" s="1"/>
  <c r="I61" i="6"/>
  <c r="AI61" i="6" s="1"/>
  <c r="G61" i="6"/>
  <c r="H61" i="6" s="1"/>
  <c r="AG61" i="6" s="1"/>
  <c r="J60" i="6"/>
  <c r="K60" i="6" s="1"/>
  <c r="T60" i="6" s="1"/>
  <c r="I60" i="6"/>
  <c r="AJ60" i="6" s="1"/>
  <c r="G60" i="6"/>
  <c r="H60" i="6" s="1"/>
  <c r="AJ54" i="6"/>
  <c r="AJ53" i="6"/>
  <c r="AJ52" i="6"/>
  <c r="AJ51" i="6"/>
  <c r="Z55" i="6"/>
  <c r="Z54" i="6"/>
  <c r="Z53" i="6"/>
  <c r="Z52" i="6"/>
  <c r="Z51" i="6"/>
  <c r="S55" i="6"/>
  <c r="S54" i="6"/>
  <c r="S53" i="6"/>
  <c r="S52" i="6"/>
  <c r="S51" i="6"/>
  <c r="E29" i="6"/>
  <c r="F29" i="6" s="1"/>
  <c r="AA29" i="6" s="1"/>
  <c r="E30" i="6"/>
  <c r="F30" i="6" s="1"/>
  <c r="Z30" i="6" s="1"/>
  <c r="E31" i="6"/>
  <c r="F31" i="6" s="1"/>
  <c r="Y31" i="6" s="1"/>
  <c r="E32" i="6"/>
  <c r="F32" i="6" s="1"/>
  <c r="AB32" i="6" s="1"/>
  <c r="E33" i="6"/>
  <c r="F33" i="6" s="1"/>
  <c r="AA33" i="6" s="1"/>
  <c r="E34" i="6"/>
  <c r="F34" i="6" s="1"/>
  <c r="Z34" i="6" s="1"/>
  <c r="E35" i="6"/>
  <c r="F35" i="6" s="1"/>
  <c r="Y35" i="6" s="1"/>
  <c r="E36" i="6"/>
  <c r="F36" i="6" s="1"/>
  <c r="AB36" i="6" s="1"/>
  <c r="E37" i="6"/>
  <c r="F37" i="6" s="1"/>
  <c r="AA37" i="6" s="1"/>
  <c r="E38" i="6"/>
  <c r="F38" i="6" s="1"/>
  <c r="Z38" i="6" s="1"/>
  <c r="E39" i="6"/>
  <c r="F39" i="6" s="1"/>
  <c r="Y39" i="6" s="1"/>
  <c r="E40" i="6"/>
  <c r="F40" i="6" s="1"/>
  <c r="AB40" i="6" s="1"/>
  <c r="E41" i="6"/>
  <c r="F41" i="6" s="1"/>
  <c r="AA41" i="6" s="1"/>
  <c r="E42" i="6"/>
  <c r="F42" i="6" s="1"/>
  <c r="Z42" i="6" s="1"/>
  <c r="E43" i="6"/>
  <c r="F43" i="6" s="1"/>
  <c r="Y43" i="6" s="1"/>
  <c r="E44" i="6"/>
  <c r="F44" i="6" s="1"/>
  <c r="AB44" i="6" s="1"/>
  <c r="E45" i="6"/>
  <c r="F45" i="6" s="1"/>
  <c r="AA45" i="6" s="1"/>
  <c r="E46" i="6"/>
  <c r="F46" i="6" s="1"/>
  <c r="Z46" i="6" s="1"/>
  <c r="E47" i="6"/>
  <c r="F47" i="6" s="1"/>
  <c r="Y47" i="6" s="1"/>
  <c r="E48" i="6"/>
  <c r="F48" i="6" s="1"/>
  <c r="AB48" i="6" s="1"/>
  <c r="G29" i="6"/>
  <c r="H29" i="6" s="1"/>
  <c r="AF29" i="6" s="1"/>
  <c r="I29" i="6"/>
  <c r="AI29" i="6" s="1"/>
  <c r="J29" i="6"/>
  <c r="K29" i="6" s="1"/>
  <c r="R29" i="6" s="1"/>
  <c r="G30" i="6"/>
  <c r="H30" i="6" s="1"/>
  <c r="AG30" i="6" s="1"/>
  <c r="I30" i="6"/>
  <c r="AI30" i="6" s="1"/>
  <c r="J30" i="6"/>
  <c r="K30" i="6" s="1"/>
  <c r="R30" i="6" s="1"/>
  <c r="G31" i="6"/>
  <c r="H31" i="6" s="1"/>
  <c r="AF31" i="6" s="1"/>
  <c r="I31" i="6"/>
  <c r="AI31" i="6" s="1"/>
  <c r="J31" i="6"/>
  <c r="K31" i="6" s="1"/>
  <c r="R31" i="6" s="1"/>
  <c r="G32" i="6"/>
  <c r="H32" i="6" s="1"/>
  <c r="AF32" i="6" s="1"/>
  <c r="I32" i="6"/>
  <c r="AI32" i="6" s="1"/>
  <c r="J32" i="6"/>
  <c r="K32" i="6" s="1"/>
  <c r="R32" i="6" s="1"/>
  <c r="G33" i="6"/>
  <c r="H33" i="6" s="1"/>
  <c r="AF33" i="6" s="1"/>
  <c r="I33" i="6"/>
  <c r="AI33" i="6" s="1"/>
  <c r="J33" i="6"/>
  <c r="K33" i="6" s="1"/>
  <c r="R33" i="6" s="1"/>
  <c r="G34" i="6"/>
  <c r="H34" i="6" s="1"/>
  <c r="AF34" i="6" s="1"/>
  <c r="I34" i="6"/>
  <c r="AI34" i="6" s="1"/>
  <c r="J34" i="6"/>
  <c r="K34" i="6" s="1"/>
  <c r="R34" i="6" s="1"/>
  <c r="G35" i="6"/>
  <c r="H35" i="6" s="1"/>
  <c r="AF35" i="6" s="1"/>
  <c r="I35" i="6"/>
  <c r="AI35" i="6" s="1"/>
  <c r="J35" i="6"/>
  <c r="K35" i="6" s="1"/>
  <c r="R35" i="6" s="1"/>
  <c r="G36" i="6"/>
  <c r="H36" i="6" s="1"/>
  <c r="AF36" i="6" s="1"/>
  <c r="I36" i="6"/>
  <c r="AI36" i="6" s="1"/>
  <c r="J36" i="6"/>
  <c r="K36" i="6" s="1"/>
  <c r="R36" i="6" s="1"/>
  <c r="G37" i="6"/>
  <c r="H37" i="6" s="1"/>
  <c r="AF37" i="6" s="1"/>
  <c r="I37" i="6"/>
  <c r="AI37" i="6" s="1"/>
  <c r="J37" i="6"/>
  <c r="K37" i="6" s="1"/>
  <c r="R37" i="6" s="1"/>
  <c r="G38" i="6"/>
  <c r="H38" i="6" s="1"/>
  <c r="AG38" i="6" s="1"/>
  <c r="I38" i="6"/>
  <c r="AI38" i="6" s="1"/>
  <c r="J38" i="6"/>
  <c r="K38" i="6" s="1"/>
  <c r="R38" i="6" s="1"/>
  <c r="G39" i="6"/>
  <c r="H39" i="6" s="1"/>
  <c r="AF39" i="6" s="1"/>
  <c r="I39" i="6"/>
  <c r="AI39" i="6" s="1"/>
  <c r="J39" i="6"/>
  <c r="K39" i="6" s="1"/>
  <c r="R39" i="6" s="1"/>
  <c r="G40" i="6"/>
  <c r="H40" i="6" s="1"/>
  <c r="AF40" i="6" s="1"/>
  <c r="I40" i="6"/>
  <c r="AI40" i="6" s="1"/>
  <c r="J40" i="6"/>
  <c r="K40" i="6" s="1"/>
  <c r="R40" i="6" s="1"/>
  <c r="G41" i="6"/>
  <c r="H41" i="6" s="1"/>
  <c r="AF41" i="6" s="1"/>
  <c r="I41" i="6"/>
  <c r="AI41" i="6" s="1"/>
  <c r="J41" i="6"/>
  <c r="K41" i="6" s="1"/>
  <c r="R41" i="6" s="1"/>
  <c r="G42" i="6"/>
  <c r="H42" i="6" s="1"/>
  <c r="AF42" i="6" s="1"/>
  <c r="I42" i="6"/>
  <c r="AI42" i="6" s="1"/>
  <c r="J42" i="6"/>
  <c r="K42" i="6" s="1"/>
  <c r="R42" i="6" s="1"/>
  <c r="G43" i="6"/>
  <c r="H43" i="6" s="1"/>
  <c r="AF43" i="6" s="1"/>
  <c r="I43" i="6"/>
  <c r="AI43" i="6" s="1"/>
  <c r="J43" i="6"/>
  <c r="K43" i="6" s="1"/>
  <c r="R43" i="6" s="1"/>
  <c r="G44" i="6"/>
  <c r="H44" i="6" s="1"/>
  <c r="AF44" i="6" s="1"/>
  <c r="I44" i="6"/>
  <c r="AI44" i="6" s="1"/>
  <c r="J44" i="6"/>
  <c r="K44" i="6" s="1"/>
  <c r="R44" i="6" s="1"/>
  <c r="G45" i="6"/>
  <c r="H45" i="6" s="1"/>
  <c r="AF45" i="6" s="1"/>
  <c r="I45" i="6"/>
  <c r="AI45" i="6" s="1"/>
  <c r="J45" i="6"/>
  <c r="K45" i="6" s="1"/>
  <c r="R45" i="6" s="1"/>
  <c r="G46" i="6"/>
  <c r="H46" i="6" s="1"/>
  <c r="AG46" i="6" s="1"/>
  <c r="I46" i="6"/>
  <c r="AI46" i="6" s="1"/>
  <c r="J46" i="6"/>
  <c r="K46" i="6" s="1"/>
  <c r="R46" i="6" s="1"/>
  <c r="G47" i="6"/>
  <c r="H47" i="6" s="1"/>
  <c r="AF47" i="6" s="1"/>
  <c r="I47" i="6"/>
  <c r="AI47" i="6" s="1"/>
  <c r="J47" i="6"/>
  <c r="K47" i="6" s="1"/>
  <c r="R47" i="6" s="1"/>
  <c r="G48" i="6"/>
  <c r="H48" i="6" s="1"/>
  <c r="AF48" i="6" s="1"/>
  <c r="I48" i="6"/>
  <c r="AI48" i="6" s="1"/>
  <c r="J48" i="6"/>
  <c r="K48" i="6" s="1"/>
  <c r="R48" i="6" s="1"/>
  <c r="J7" i="6"/>
  <c r="K7" i="6" s="1"/>
  <c r="R7" i="6" s="1"/>
  <c r="J8" i="6"/>
  <c r="K8" i="6" s="1"/>
  <c r="R8" i="6" s="1"/>
  <c r="J9" i="6"/>
  <c r="K9" i="6" s="1"/>
  <c r="R9" i="6" s="1"/>
  <c r="J10" i="6"/>
  <c r="K10" i="6" s="1"/>
  <c r="R10" i="6" s="1"/>
  <c r="J11" i="6"/>
  <c r="K11" i="6" s="1"/>
  <c r="R11" i="6" s="1"/>
  <c r="J12" i="6"/>
  <c r="K12" i="6" s="1"/>
  <c r="R12" i="6" s="1"/>
  <c r="J13" i="6"/>
  <c r="K13" i="6" s="1"/>
  <c r="R13" i="6" s="1"/>
  <c r="J14" i="6"/>
  <c r="K14" i="6" s="1"/>
  <c r="R14" i="6" s="1"/>
  <c r="J15" i="6"/>
  <c r="K15" i="6" s="1"/>
  <c r="R15" i="6" s="1"/>
  <c r="J16" i="6"/>
  <c r="K16" i="6" s="1"/>
  <c r="R16" i="6" s="1"/>
  <c r="J17" i="6"/>
  <c r="K17" i="6" s="1"/>
  <c r="R17" i="6" s="1"/>
  <c r="J18" i="6"/>
  <c r="K18" i="6" s="1"/>
  <c r="R18" i="6" s="1"/>
  <c r="J19" i="6"/>
  <c r="K19" i="6" s="1"/>
  <c r="R19" i="6" s="1"/>
  <c r="J20" i="6"/>
  <c r="K20" i="6" s="1"/>
  <c r="R20" i="6" s="1"/>
  <c r="J21" i="6"/>
  <c r="K21" i="6" s="1"/>
  <c r="R21" i="6" s="1"/>
  <c r="J22" i="6"/>
  <c r="K22" i="6" s="1"/>
  <c r="R22" i="6" s="1"/>
  <c r="J23" i="6"/>
  <c r="K23" i="6" s="1"/>
  <c r="R23" i="6" s="1"/>
  <c r="J24" i="6"/>
  <c r="K24" i="6" s="1"/>
  <c r="R24" i="6" s="1"/>
  <c r="J25" i="6"/>
  <c r="K25" i="6" s="1"/>
  <c r="R25" i="6" s="1"/>
  <c r="J26" i="6"/>
  <c r="K26" i="6" s="1"/>
  <c r="R26" i="6" s="1"/>
  <c r="J27" i="6"/>
  <c r="K27" i="6" s="1"/>
  <c r="R27" i="6" s="1"/>
  <c r="J28" i="6"/>
  <c r="K28" i="6" s="1"/>
  <c r="R28" i="6" s="1"/>
  <c r="J6" i="6"/>
  <c r="E7" i="6"/>
  <c r="F7" i="6" s="1"/>
  <c r="Y7" i="6" s="1"/>
  <c r="G7" i="6"/>
  <c r="H7" i="6" s="1"/>
  <c r="AF7" i="6" s="1"/>
  <c r="I7" i="6"/>
  <c r="AI7" i="6" s="1"/>
  <c r="E8" i="6"/>
  <c r="F8" i="6" s="1"/>
  <c r="AB8" i="6" s="1"/>
  <c r="G8" i="6"/>
  <c r="H8" i="6" s="1"/>
  <c r="AF8" i="6" s="1"/>
  <c r="I8" i="6"/>
  <c r="AI8" i="6" s="1"/>
  <c r="E9" i="6"/>
  <c r="F9" i="6" s="1"/>
  <c r="AA9" i="6" s="1"/>
  <c r="G9" i="6"/>
  <c r="H9" i="6" s="1"/>
  <c r="AF9" i="6" s="1"/>
  <c r="I9" i="6"/>
  <c r="AI9" i="6" s="1"/>
  <c r="E10" i="6"/>
  <c r="F10" i="6" s="1"/>
  <c r="Z10" i="6" s="1"/>
  <c r="G10" i="6"/>
  <c r="H10" i="6" s="1"/>
  <c r="AF10" i="6" s="1"/>
  <c r="I10" i="6"/>
  <c r="AI10" i="6" s="1"/>
  <c r="E11" i="6"/>
  <c r="F11" i="6" s="1"/>
  <c r="Y11" i="6" s="1"/>
  <c r="G11" i="6"/>
  <c r="H11" i="6" s="1"/>
  <c r="AF11" i="6" s="1"/>
  <c r="I11" i="6"/>
  <c r="AI11" i="6" s="1"/>
  <c r="E12" i="6"/>
  <c r="F12" i="6" s="1"/>
  <c r="AB12" i="6" s="1"/>
  <c r="G12" i="6"/>
  <c r="H12" i="6" s="1"/>
  <c r="AF12" i="6" s="1"/>
  <c r="I12" i="6"/>
  <c r="AI12" i="6" s="1"/>
  <c r="E13" i="6"/>
  <c r="F13" i="6" s="1"/>
  <c r="AA13" i="6" s="1"/>
  <c r="G13" i="6"/>
  <c r="H13" i="6" s="1"/>
  <c r="AF13" i="6" s="1"/>
  <c r="I13" i="6"/>
  <c r="AI13" i="6" s="1"/>
  <c r="E14" i="6"/>
  <c r="F14" i="6" s="1"/>
  <c r="Z14" i="6" s="1"/>
  <c r="G14" i="6"/>
  <c r="H14" i="6" s="1"/>
  <c r="AF14" i="6" s="1"/>
  <c r="I14" i="6"/>
  <c r="AI14" i="6" s="1"/>
  <c r="E15" i="6"/>
  <c r="F15" i="6" s="1"/>
  <c r="Y15" i="6" s="1"/>
  <c r="G15" i="6"/>
  <c r="H15" i="6" s="1"/>
  <c r="AF15" i="6" s="1"/>
  <c r="I15" i="6"/>
  <c r="AI15" i="6" s="1"/>
  <c r="E16" i="6"/>
  <c r="F16" i="6" s="1"/>
  <c r="AB16" i="6" s="1"/>
  <c r="G16" i="6"/>
  <c r="H16" i="6" s="1"/>
  <c r="AF16" i="6" s="1"/>
  <c r="I16" i="6"/>
  <c r="AI16" i="6" s="1"/>
  <c r="E17" i="6"/>
  <c r="F17" i="6" s="1"/>
  <c r="AA17" i="6" s="1"/>
  <c r="G17" i="6"/>
  <c r="H17" i="6" s="1"/>
  <c r="AF17" i="6" s="1"/>
  <c r="I17" i="6"/>
  <c r="AI17" i="6" s="1"/>
  <c r="E18" i="6"/>
  <c r="F18" i="6" s="1"/>
  <c r="Z18" i="6" s="1"/>
  <c r="G18" i="6"/>
  <c r="H18" i="6" s="1"/>
  <c r="AF18" i="6" s="1"/>
  <c r="I18" i="6"/>
  <c r="AI18" i="6" s="1"/>
  <c r="E19" i="6"/>
  <c r="F19" i="6" s="1"/>
  <c r="Y19" i="6" s="1"/>
  <c r="G19" i="6"/>
  <c r="H19" i="6" s="1"/>
  <c r="AF19" i="6" s="1"/>
  <c r="I19" i="6"/>
  <c r="AI19" i="6" s="1"/>
  <c r="E20" i="6"/>
  <c r="F20" i="6" s="1"/>
  <c r="AB20" i="6" s="1"/>
  <c r="G20" i="6"/>
  <c r="H20" i="6" s="1"/>
  <c r="AG20" i="6" s="1"/>
  <c r="I20" i="6"/>
  <c r="AI20" i="6" s="1"/>
  <c r="E21" i="6"/>
  <c r="F21" i="6" s="1"/>
  <c r="AA21" i="6" s="1"/>
  <c r="G21" i="6"/>
  <c r="H21" i="6" s="1"/>
  <c r="AF21" i="6" s="1"/>
  <c r="I21" i="6"/>
  <c r="AI21" i="6" s="1"/>
  <c r="E22" i="6"/>
  <c r="F22" i="6" s="1"/>
  <c r="Z22" i="6" s="1"/>
  <c r="G22" i="6"/>
  <c r="H22" i="6" s="1"/>
  <c r="AF22" i="6" s="1"/>
  <c r="I22" i="6"/>
  <c r="AI22" i="6" s="1"/>
  <c r="E23" i="6"/>
  <c r="F23" i="6" s="1"/>
  <c r="Y23" i="6" s="1"/>
  <c r="G23" i="6"/>
  <c r="H23" i="6" s="1"/>
  <c r="AF23" i="6" s="1"/>
  <c r="I23" i="6"/>
  <c r="AI23" i="6" s="1"/>
  <c r="E24" i="6"/>
  <c r="F24" i="6" s="1"/>
  <c r="AB24" i="6" s="1"/>
  <c r="G24" i="6"/>
  <c r="H24" i="6" s="1"/>
  <c r="AF24" i="6" s="1"/>
  <c r="I24" i="6"/>
  <c r="AI24" i="6" s="1"/>
  <c r="E25" i="6"/>
  <c r="F25" i="6" s="1"/>
  <c r="AA25" i="6" s="1"/>
  <c r="G25" i="6"/>
  <c r="H25" i="6" s="1"/>
  <c r="AF25" i="6" s="1"/>
  <c r="I25" i="6"/>
  <c r="AI25" i="6" s="1"/>
  <c r="E26" i="6"/>
  <c r="F26" i="6" s="1"/>
  <c r="Z26" i="6" s="1"/>
  <c r="G26" i="6"/>
  <c r="H26" i="6" s="1"/>
  <c r="AF26" i="6" s="1"/>
  <c r="I26" i="6"/>
  <c r="AI26" i="6" s="1"/>
  <c r="E27" i="6"/>
  <c r="F27" i="6" s="1"/>
  <c r="Y27" i="6" s="1"/>
  <c r="G27" i="6"/>
  <c r="H27" i="6" s="1"/>
  <c r="AF27" i="6" s="1"/>
  <c r="I27" i="6"/>
  <c r="AI27" i="6" s="1"/>
  <c r="E28" i="6"/>
  <c r="F28" i="6" s="1"/>
  <c r="AB28" i="6" s="1"/>
  <c r="G28" i="6"/>
  <c r="H28" i="6" s="1"/>
  <c r="AG28" i="6" s="1"/>
  <c r="I28" i="6"/>
  <c r="AI28" i="6" s="1"/>
  <c r="E6" i="6"/>
  <c r="F6" i="6" s="1"/>
  <c r="Y6" i="6" s="1"/>
  <c r="G6" i="6"/>
  <c r="H6" i="6" s="1"/>
  <c r="AF6" i="6" s="1"/>
  <c r="I6" i="6"/>
  <c r="AI6" i="6" s="1"/>
  <c r="L12" i="9" l="1"/>
  <c r="S12" i="9"/>
  <c r="E11" i="9"/>
  <c r="L11" i="9"/>
  <c r="Y95" i="8"/>
  <c r="E12" i="9"/>
  <c r="Y43" i="8"/>
  <c r="M121" i="8"/>
  <c r="S17" i="8"/>
  <c r="V17" i="8"/>
  <c r="M69" i="8"/>
  <c r="S134" i="8"/>
  <c r="S30" i="8"/>
  <c r="S82" i="8"/>
  <c r="V30" i="8"/>
  <c r="BA135" i="8"/>
  <c r="BD135" i="8"/>
  <c r="AU135" i="8"/>
  <c r="AX135" i="8"/>
  <c r="BG135" i="8"/>
  <c r="BJ135" i="8"/>
  <c r="P134" i="8"/>
  <c r="BA17" i="8"/>
  <c r="BD134" i="8"/>
  <c r="BA121" i="8"/>
  <c r="BJ108" i="8"/>
  <c r="AX108" i="8"/>
  <c r="BG95" i="8"/>
  <c r="AU95" i="8"/>
  <c r="BD82" i="8"/>
  <c r="BA69" i="8"/>
  <c r="BJ56" i="8"/>
  <c r="AX56" i="8"/>
  <c r="BG43" i="8"/>
  <c r="AU43" i="8"/>
  <c r="BD30" i="8"/>
  <c r="BA134" i="8"/>
  <c r="BJ121" i="8"/>
  <c r="AX121" i="8"/>
  <c r="BG108" i="8"/>
  <c r="AU108" i="8"/>
  <c r="BD95" i="8"/>
  <c r="BA82" i="8"/>
  <c r="BJ69" i="8"/>
  <c r="AX69" i="8"/>
  <c r="BG56" i="8"/>
  <c r="AU56" i="8"/>
  <c r="BD43" i="8"/>
  <c r="BA30" i="8"/>
  <c r="BJ17" i="8"/>
  <c r="AX17" i="8"/>
  <c r="BG17" i="8"/>
  <c r="BD121" i="8"/>
  <c r="BA56" i="8"/>
  <c r="BD69" i="8"/>
  <c r="BJ95" i="8"/>
  <c r="AX82" i="8"/>
  <c r="AU121" i="8"/>
  <c r="BD17" i="8"/>
  <c r="BG30" i="8"/>
  <c r="BJ43" i="8"/>
  <c r="AU17" i="8"/>
  <c r="AX30" i="8"/>
  <c r="BG82" i="8"/>
  <c r="AU69" i="8"/>
  <c r="BJ82" i="8"/>
  <c r="BG121" i="8"/>
  <c r="AU134" i="8"/>
  <c r="AX134" i="8"/>
  <c r="AX43" i="8"/>
  <c r="BD56" i="8"/>
  <c r="AU30" i="8"/>
  <c r="BA43" i="8"/>
  <c r="BA108" i="8"/>
  <c r="BG69" i="8"/>
  <c r="BA95" i="8"/>
  <c r="BG134" i="8"/>
  <c r="BJ134" i="8"/>
  <c r="BJ30" i="8"/>
  <c r="AU82" i="8"/>
  <c r="AX95" i="8"/>
  <c r="BD108" i="8"/>
  <c r="J56" i="8"/>
  <c r="P69" i="8"/>
  <c r="V82" i="8"/>
  <c r="J108" i="8"/>
  <c r="P121" i="8"/>
  <c r="V134" i="8"/>
  <c r="M17" i="8"/>
  <c r="Y17" i="8"/>
  <c r="M43" i="8"/>
  <c r="S56" i="8"/>
  <c r="Y69" i="8"/>
  <c r="M95" i="8"/>
  <c r="S108" i="8"/>
  <c r="Y121" i="8"/>
  <c r="P17" i="8"/>
  <c r="J30" i="8"/>
  <c r="P43" i="8"/>
  <c r="V56" i="8"/>
  <c r="J82" i="8"/>
  <c r="P95" i="8"/>
  <c r="V108" i="8"/>
  <c r="J134" i="8"/>
  <c r="P30" i="8"/>
  <c r="J43" i="8"/>
  <c r="V43" i="8"/>
  <c r="P56" i="8"/>
  <c r="J69" i="8"/>
  <c r="V69" i="8"/>
  <c r="P82" i="8"/>
  <c r="J95" i="8"/>
  <c r="V95" i="8"/>
  <c r="P108" i="8"/>
  <c r="J121" i="8"/>
  <c r="V121" i="8"/>
  <c r="J17" i="8"/>
  <c r="M30" i="8"/>
  <c r="Y30" i="8"/>
  <c r="S43" i="8"/>
  <c r="M56" i="8"/>
  <c r="Y56" i="8"/>
  <c r="S69" i="8"/>
  <c r="M82" i="8"/>
  <c r="Y82" i="8"/>
  <c r="S95" i="8"/>
  <c r="M108" i="8"/>
  <c r="Y108" i="8"/>
  <c r="S121" i="8"/>
  <c r="M134" i="8"/>
  <c r="Y134" i="8"/>
  <c r="Y135" i="8"/>
  <c r="V135" i="8"/>
  <c r="S135" i="8"/>
  <c r="P135" i="8"/>
  <c r="M135" i="8"/>
  <c r="J135" i="8"/>
  <c r="AD99" i="8"/>
  <c r="BX99" i="8" s="1"/>
  <c r="AD86" i="8"/>
  <c r="BX86" i="8" s="1"/>
  <c r="AD73" i="8"/>
  <c r="BX73" i="8" s="1"/>
  <c r="AD21" i="8"/>
  <c r="BX21" i="8" s="1"/>
  <c r="AD8" i="8"/>
  <c r="BX8" i="8" s="1"/>
  <c r="Q15" i="9" s="1"/>
  <c r="AD125" i="8"/>
  <c r="BX125" i="8" s="1"/>
  <c r="AK226" i="6"/>
  <c r="AA252" i="6"/>
  <c r="AK209" i="6"/>
  <c r="AB248" i="6"/>
  <c r="AC248" i="6"/>
  <c r="AC195" i="6"/>
  <c r="AB233" i="6"/>
  <c r="AB245" i="6"/>
  <c r="AB249" i="6"/>
  <c r="AB237" i="6"/>
  <c r="AA241" i="6"/>
  <c r="AC245" i="6"/>
  <c r="AC249" i="6"/>
  <c r="AB229" i="6"/>
  <c r="AA239" i="6"/>
  <c r="AB241" i="6"/>
  <c r="AA247" i="6"/>
  <c r="Z251" i="6"/>
  <c r="AK265" i="6"/>
  <c r="AB231" i="6"/>
  <c r="Z240" i="6"/>
  <c r="Z242" i="6"/>
  <c r="AI254" i="6"/>
  <c r="AB258" i="6"/>
  <c r="AA256" i="6"/>
  <c r="Z256" i="6"/>
  <c r="Z260" i="6"/>
  <c r="AA260" i="6"/>
  <c r="AB260" i="6"/>
  <c r="AA264" i="6"/>
  <c r="AB264" i="6"/>
  <c r="AC183" i="6"/>
  <c r="AC193" i="6"/>
  <c r="Y202" i="6"/>
  <c r="AA227" i="6"/>
  <c r="AA235" i="6"/>
  <c r="Y243" i="6"/>
  <c r="Z244" i="6"/>
  <c r="Y253" i="6"/>
  <c r="Z255" i="6"/>
  <c r="AB257" i="6"/>
  <c r="AC185" i="6"/>
  <c r="AB195" i="6"/>
  <c r="AB206" i="6"/>
  <c r="AC210" i="6"/>
  <c r="AA225" i="6"/>
  <c r="AB227" i="6"/>
  <c r="AB235" i="6"/>
  <c r="Z238" i="6"/>
  <c r="AB239" i="6"/>
  <c r="AC241" i="6"/>
  <c r="AA243" i="6"/>
  <c r="Y245" i="6"/>
  <c r="Y246" i="6"/>
  <c r="AB247" i="6"/>
  <c r="Y249" i="6"/>
  <c r="Y250" i="6"/>
  <c r="AC251" i="6"/>
  <c r="Z253" i="6"/>
  <c r="AB255" i="6"/>
  <c r="AA258" i="6"/>
  <c r="AB266" i="6"/>
  <c r="AB178" i="6"/>
  <c r="AC187" i="6"/>
  <c r="AC206" i="6"/>
  <c r="AB225" i="6"/>
  <c r="AA229" i="6"/>
  <c r="AA231" i="6"/>
  <c r="AA233" i="6"/>
  <c r="AK236" i="6"/>
  <c r="AA238" i="6"/>
  <c r="AC239" i="6"/>
  <c r="Y241" i="6"/>
  <c r="AB243" i="6"/>
  <c r="AA245" i="6"/>
  <c r="AC246" i="6"/>
  <c r="AC247" i="6"/>
  <c r="AA249" i="6"/>
  <c r="AC250" i="6"/>
  <c r="AB253" i="6"/>
  <c r="AB262" i="6"/>
  <c r="AB172" i="6"/>
  <c r="Y181" i="6"/>
  <c r="AB191" i="6"/>
  <c r="AB200" i="6"/>
  <c r="AC208" i="6"/>
  <c r="AA237" i="6"/>
  <c r="Y239" i="6"/>
  <c r="AC243" i="6"/>
  <c r="Y247" i="6"/>
  <c r="Y248" i="6"/>
  <c r="Y251" i="6"/>
  <c r="AI252" i="6"/>
  <c r="AB65" i="6"/>
  <c r="AB115" i="6"/>
  <c r="AA119" i="6"/>
  <c r="AC122" i="6"/>
  <c r="Z126" i="6"/>
  <c r="AB137" i="6"/>
  <c r="Y189" i="6"/>
  <c r="Y196" i="6"/>
  <c r="Y198" i="6"/>
  <c r="Y204" i="6"/>
  <c r="AC71" i="6"/>
  <c r="AB97" i="6"/>
  <c r="AC116" i="6"/>
  <c r="AB123" i="6"/>
  <c r="AB131" i="6"/>
  <c r="AB139" i="6"/>
  <c r="AA170" i="6"/>
  <c r="AA176" i="6"/>
  <c r="Z180" i="6"/>
  <c r="Y187" i="6"/>
  <c r="AB189" i="6"/>
  <c r="AC191" i="6"/>
  <c r="Y195" i="6"/>
  <c r="AB196" i="6"/>
  <c r="AB198" i="6"/>
  <c r="AC200" i="6"/>
  <c r="AB202" i="6"/>
  <c r="AB204" i="6"/>
  <c r="AK234" i="6"/>
  <c r="AL256" i="6"/>
  <c r="AA84" i="6"/>
  <c r="AB117" i="6"/>
  <c r="AC120" i="6"/>
  <c r="AC124" i="6"/>
  <c r="AB133" i="6"/>
  <c r="AB156" i="6"/>
  <c r="AB170" i="6"/>
  <c r="AA174" i="6"/>
  <c r="AB176" i="6"/>
  <c r="Y183" i="6"/>
  <c r="Y185" i="6"/>
  <c r="AB187" i="6"/>
  <c r="AC189" i="6"/>
  <c r="Y193" i="6"/>
  <c r="AC196" i="6"/>
  <c r="AC198" i="6"/>
  <c r="AC202" i="6"/>
  <c r="AC204" i="6"/>
  <c r="Y208" i="6"/>
  <c r="Y210" i="6"/>
  <c r="AK228" i="6"/>
  <c r="AI249" i="6"/>
  <c r="AI255" i="6"/>
  <c r="Z91" i="6"/>
  <c r="AC118" i="6"/>
  <c r="AB121" i="6"/>
  <c r="AB125" i="6"/>
  <c r="AB135" i="6"/>
  <c r="T147" i="6"/>
  <c r="AA172" i="6"/>
  <c r="AB174" i="6"/>
  <c r="AA178" i="6"/>
  <c r="AB183" i="6"/>
  <c r="AB185" i="6"/>
  <c r="Y191" i="6"/>
  <c r="AB193" i="6"/>
  <c r="Y200" i="6"/>
  <c r="Y206" i="6"/>
  <c r="AB208" i="6"/>
  <c r="AB210" i="6"/>
  <c r="T253" i="6"/>
  <c r="AL260" i="6"/>
  <c r="R245" i="6"/>
  <c r="U245" i="6"/>
  <c r="U266" i="6"/>
  <c r="V266" i="6"/>
  <c r="AA63" i="6"/>
  <c r="Z81" i="6"/>
  <c r="Z85" i="6"/>
  <c r="Z129" i="6"/>
  <c r="AB152" i="6"/>
  <c r="AL178" i="6"/>
  <c r="AB63" i="6"/>
  <c r="AC69" i="6"/>
  <c r="AA72" i="6"/>
  <c r="Y116" i="6"/>
  <c r="Y118" i="6"/>
  <c r="AB119" i="6"/>
  <c r="AA121" i="6"/>
  <c r="AA123" i="6"/>
  <c r="AB126" i="6"/>
  <c r="AA133" i="6"/>
  <c r="AA137" i="6"/>
  <c r="AI145" i="6"/>
  <c r="AB154" i="6"/>
  <c r="AL172" i="6"/>
  <c r="AL174" i="6"/>
  <c r="AL203" i="6"/>
  <c r="S206" i="6"/>
  <c r="S255" i="6"/>
  <c r="T257" i="6"/>
  <c r="AI258" i="6"/>
  <c r="AC63" i="6"/>
  <c r="AA71" i="6"/>
  <c r="AB76" i="6"/>
  <c r="AB87" i="6"/>
  <c r="Z127" i="6"/>
  <c r="AI143" i="6"/>
  <c r="AI146" i="6"/>
  <c r="AL170" i="6"/>
  <c r="AK230" i="6"/>
  <c r="AL247" i="6"/>
  <c r="AL252" i="6"/>
  <c r="AL258" i="6"/>
  <c r="AI260" i="6"/>
  <c r="AK264" i="6"/>
  <c r="AC61" i="6"/>
  <c r="AA65" i="6"/>
  <c r="AB71" i="6"/>
  <c r="AB78" i="6"/>
  <c r="AB84" i="6"/>
  <c r="AA115" i="6"/>
  <c r="AA117" i="6"/>
  <c r="Y120" i="6"/>
  <c r="Y122" i="6"/>
  <c r="Y124" i="6"/>
  <c r="Y126" i="6"/>
  <c r="AB128" i="6"/>
  <c r="AA131" i="6"/>
  <c r="AA135" i="6"/>
  <c r="AA139" i="6"/>
  <c r="AB150" i="6"/>
  <c r="AI192" i="6"/>
  <c r="AI194" i="6"/>
  <c r="AK232" i="6"/>
  <c r="AL241" i="6"/>
  <c r="AL243" i="6"/>
  <c r="R253" i="6"/>
  <c r="AI256" i="6"/>
  <c r="AI262" i="6"/>
  <c r="R204" i="6"/>
  <c r="S204" i="6"/>
  <c r="AG261" i="6"/>
  <c r="AF261" i="6"/>
  <c r="AG263" i="6"/>
  <c r="AF263" i="6"/>
  <c r="V241" i="6"/>
  <c r="U241" i="6"/>
  <c r="R241" i="6"/>
  <c r="U243" i="6"/>
  <c r="R243" i="6"/>
  <c r="V243" i="6"/>
  <c r="AG257" i="6"/>
  <c r="AF257" i="6"/>
  <c r="V258" i="6"/>
  <c r="U258" i="6"/>
  <c r="U260" i="6"/>
  <c r="V260" i="6"/>
  <c r="R260" i="6"/>
  <c r="T238" i="6"/>
  <c r="S238" i="6"/>
  <c r="AG253" i="6"/>
  <c r="AF253" i="6"/>
  <c r="AG259" i="6"/>
  <c r="AF259" i="6"/>
  <c r="U264" i="6"/>
  <c r="V264" i="6"/>
  <c r="R264" i="6"/>
  <c r="AB61" i="6"/>
  <c r="Y65" i="6"/>
  <c r="AA66" i="6"/>
  <c r="AC67" i="6"/>
  <c r="AB69" i="6"/>
  <c r="AA76" i="6"/>
  <c r="AA78" i="6"/>
  <c r="AL89" i="6"/>
  <c r="AB101" i="6"/>
  <c r="AK127" i="6"/>
  <c r="AI172" i="6"/>
  <c r="AK186" i="6"/>
  <c r="AK188" i="6"/>
  <c r="AK190" i="6"/>
  <c r="AG247" i="6"/>
  <c r="AA60" i="6"/>
  <c r="Y67" i="6"/>
  <c r="AA68" i="6"/>
  <c r="AA74" i="6"/>
  <c r="Z90" i="6"/>
  <c r="AB95" i="6"/>
  <c r="AK131" i="6"/>
  <c r="AI156" i="6"/>
  <c r="AI174" i="6"/>
  <c r="AL186" i="6"/>
  <c r="AL188" i="6"/>
  <c r="AL190" i="6"/>
  <c r="AK201" i="6"/>
  <c r="AI225" i="6"/>
  <c r="AF226" i="6"/>
  <c r="R227" i="6"/>
  <c r="AI227" i="6"/>
  <c r="AF228" i="6"/>
  <c r="R229" i="6"/>
  <c r="AI229" i="6"/>
  <c r="AF230" i="6"/>
  <c r="R231" i="6"/>
  <c r="AI231" i="6"/>
  <c r="AF232" i="6"/>
  <c r="R233" i="6"/>
  <c r="AI233" i="6"/>
  <c r="AF234" i="6"/>
  <c r="R235" i="6"/>
  <c r="AI235" i="6"/>
  <c r="AF236" i="6"/>
  <c r="R237" i="6"/>
  <c r="AI237" i="6"/>
  <c r="AJ239" i="6"/>
  <c r="AI243" i="6"/>
  <c r="V245" i="6"/>
  <c r="AI247" i="6"/>
  <c r="AK252" i="6"/>
  <c r="S253" i="6"/>
  <c r="AK254" i="6"/>
  <c r="T255" i="6"/>
  <c r="AK256" i="6"/>
  <c r="AK258" i="6"/>
  <c r="AK259" i="6"/>
  <c r="AK260" i="6"/>
  <c r="R262" i="6"/>
  <c r="AK262" i="6"/>
  <c r="AK263" i="6"/>
  <c r="AL264" i="6"/>
  <c r="Y61" i="6"/>
  <c r="AA62" i="6"/>
  <c r="AA67" i="6"/>
  <c r="Y69" i="6"/>
  <c r="AA70" i="6"/>
  <c r="AB74" i="6"/>
  <c r="Y77" i="6"/>
  <c r="AA80" i="6"/>
  <c r="AA82" i="6"/>
  <c r="Y86" i="6"/>
  <c r="Y88" i="6"/>
  <c r="AB90" i="6"/>
  <c r="Z93" i="6"/>
  <c r="AB99" i="6"/>
  <c r="AK117" i="6"/>
  <c r="AK123" i="6"/>
  <c r="AK135" i="6"/>
  <c r="AI176" i="6"/>
  <c r="AK205" i="6"/>
  <c r="AK225" i="6"/>
  <c r="V227" i="6"/>
  <c r="AK227" i="6"/>
  <c r="V229" i="6"/>
  <c r="AK229" i="6"/>
  <c r="V231" i="6"/>
  <c r="AK231" i="6"/>
  <c r="V233" i="6"/>
  <c r="AK233" i="6"/>
  <c r="V235" i="6"/>
  <c r="AK235" i="6"/>
  <c r="V237" i="6"/>
  <c r="AJ237" i="6"/>
  <c r="AL239" i="6"/>
  <c r="AI245" i="6"/>
  <c r="AK251" i="6"/>
  <c r="AL254" i="6"/>
  <c r="AK261" i="6"/>
  <c r="V262" i="6"/>
  <c r="AL262" i="6"/>
  <c r="AI266" i="6"/>
  <c r="AA61" i="6"/>
  <c r="Y63" i="6"/>
  <c r="AA64" i="6"/>
  <c r="AC65" i="6"/>
  <c r="AB67" i="6"/>
  <c r="AA69" i="6"/>
  <c r="Y71" i="6"/>
  <c r="T75" i="6"/>
  <c r="AB80" i="6"/>
  <c r="AB82" i="6"/>
  <c r="AC86" i="6"/>
  <c r="Z88" i="6"/>
  <c r="AI99" i="6"/>
  <c r="R126" i="6"/>
  <c r="AI170" i="6"/>
  <c r="AL176" i="6"/>
  <c r="AI178" i="6"/>
  <c r="AI182" i="6"/>
  <c r="S187" i="6"/>
  <c r="V189" i="6"/>
  <c r="AI189" i="6"/>
  <c r="AK199" i="6"/>
  <c r="AK203" i="6"/>
  <c r="AI208" i="6"/>
  <c r="AL225" i="6"/>
  <c r="AL227" i="6"/>
  <c r="AL229" i="6"/>
  <c r="AL231" i="6"/>
  <c r="AL233" i="6"/>
  <c r="AL235" i="6"/>
  <c r="AI241" i="6"/>
  <c r="AL245" i="6"/>
  <c r="AL249" i="6"/>
  <c r="AI253" i="6"/>
  <c r="AI264" i="6"/>
  <c r="AF265" i="6"/>
  <c r="R266" i="6"/>
  <c r="R133" i="6"/>
  <c r="U133" i="6"/>
  <c r="AG169" i="6"/>
  <c r="AF169" i="6"/>
  <c r="S172" i="6"/>
  <c r="R172" i="6"/>
  <c r="V172" i="6"/>
  <c r="AG177" i="6"/>
  <c r="AF177" i="6"/>
  <c r="AG171" i="6"/>
  <c r="AF171" i="6"/>
  <c r="S174" i="6"/>
  <c r="R174" i="6"/>
  <c r="V174" i="6"/>
  <c r="AG173" i="6"/>
  <c r="AF173" i="6"/>
  <c r="S176" i="6"/>
  <c r="R176" i="6"/>
  <c r="V176" i="6"/>
  <c r="U208" i="6"/>
  <c r="R208" i="6"/>
  <c r="S208" i="6"/>
  <c r="V208" i="6"/>
  <c r="AG225" i="6"/>
  <c r="AF225" i="6"/>
  <c r="U95" i="6"/>
  <c r="V95" i="6"/>
  <c r="S170" i="6"/>
  <c r="R170" i="6"/>
  <c r="V170" i="6"/>
  <c r="AG175" i="6"/>
  <c r="AF175" i="6"/>
  <c r="S178" i="6"/>
  <c r="R178" i="6"/>
  <c r="V178" i="6"/>
  <c r="U200" i="6"/>
  <c r="R200" i="6"/>
  <c r="V200" i="6"/>
  <c r="S200" i="6"/>
  <c r="T79" i="6"/>
  <c r="AL93" i="6"/>
  <c r="AL127" i="6"/>
  <c r="AL139" i="6"/>
  <c r="T143" i="6"/>
  <c r="R147" i="6"/>
  <c r="AI148" i="6"/>
  <c r="AK169" i="6"/>
  <c r="AK170" i="6"/>
  <c r="AK171" i="6"/>
  <c r="AK172" i="6"/>
  <c r="AK173" i="6"/>
  <c r="AK174" i="6"/>
  <c r="AK175" i="6"/>
  <c r="AK176" i="6"/>
  <c r="AK177" i="6"/>
  <c r="AK178" i="6"/>
  <c r="AL180" i="6"/>
  <c r="AG182" i="6"/>
  <c r="AL184" i="6"/>
  <c r="AI186" i="6"/>
  <c r="AI188" i="6"/>
  <c r="AI190" i="6"/>
  <c r="AI191" i="6"/>
  <c r="AI193" i="6"/>
  <c r="AJ195" i="6"/>
  <c r="V196" i="6"/>
  <c r="AJ196" i="6"/>
  <c r="V198" i="6"/>
  <c r="R206" i="6"/>
  <c r="U210" i="6"/>
  <c r="S210" i="6"/>
  <c r="V210" i="6"/>
  <c r="AG227" i="6"/>
  <c r="AF227" i="6"/>
  <c r="AF239" i="6"/>
  <c r="AG239" i="6"/>
  <c r="AK148" i="6"/>
  <c r="U202" i="6"/>
  <c r="S202" i="6"/>
  <c r="AL204" i="6"/>
  <c r="AI204" i="6"/>
  <c r="AJ207" i="6"/>
  <c r="AK207" i="6"/>
  <c r="S225" i="6"/>
  <c r="U225" i="6"/>
  <c r="T225" i="6"/>
  <c r="AA226" i="6"/>
  <c r="AC226" i="6"/>
  <c r="Y226" i="6"/>
  <c r="AB226" i="6"/>
  <c r="U226" i="6"/>
  <c r="S226" i="6"/>
  <c r="V226" i="6"/>
  <c r="R226" i="6"/>
  <c r="AA230" i="6"/>
  <c r="AC230" i="6"/>
  <c r="Y230" i="6"/>
  <c r="AB230" i="6"/>
  <c r="U230" i="6"/>
  <c r="S230" i="6"/>
  <c r="V230" i="6"/>
  <c r="R230" i="6"/>
  <c r="AL84" i="6"/>
  <c r="AK96" i="6"/>
  <c r="AG117" i="6"/>
  <c r="AK119" i="6"/>
  <c r="T126" i="6"/>
  <c r="AK143" i="6"/>
  <c r="R145" i="6"/>
  <c r="AK146" i="6"/>
  <c r="AK150" i="6"/>
  <c r="R180" i="6"/>
  <c r="AI180" i="6"/>
  <c r="R181" i="6"/>
  <c r="T182" i="6"/>
  <c r="AK182" i="6"/>
  <c r="AI184" i="6"/>
  <c r="R185" i="6"/>
  <c r="AK192" i="6"/>
  <c r="AK194" i="6"/>
  <c r="R196" i="6"/>
  <c r="AK197" i="6"/>
  <c r="R198" i="6"/>
  <c r="AL199" i="6"/>
  <c r="R202" i="6"/>
  <c r="AL205" i="6"/>
  <c r="V206" i="6"/>
  <c r="AI206" i="6"/>
  <c r="R225" i="6"/>
  <c r="T226" i="6"/>
  <c r="AG229" i="6"/>
  <c r="AF229" i="6"/>
  <c r="T230" i="6"/>
  <c r="AI139" i="6"/>
  <c r="AL151" i="6"/>
  <c r="AL153" i="6"/>
  <c r="AK179" i="6"/>
  <c r="T180" i="6"/>
  <c r="AK180" i="6"/>
  <c r="AL182" i="6"/>
  <c r="AK184" i="6"/>
  <c r="AG186" i="6"/>
  <c r="AF190" i="6"/>
  <c r="AL192" i="6"/>
  <c r="AL194" i="6"/>
  <c r="S196" i="6"/>
  <c r="AL197" i="6"/>
  <c r="S198" i="6"/>
  <c r="V202" i="6"/>
  <c r="U204" i="6"/>
  <c r="V204" i="6"/>
  <c r="AL207" i="6"/>
  <c r="AJ211" i="6"/>
  <c r="AK211" i="6"/>
  <c r="V225" i="6"/>
  <c r="Z226" i="6"/>
  <c r="AA228" i="6"/>
  <c r="AC228" i="6"/>
  <c r="Y228" i="6"/>
  <c r="AB228" i="6"/>
  <c r="U228" i="6"/>
  <c r="S228" i="6"/>
  <c r="V228" i="6"/>
  <c r="R228" i="6"/>
  <c r="Z230" i="6"/>
  <c r="U232" i="6"/>
  <c r="T232" i="6"/>
  <c r="S232" i="6"/>
  <c r="V232" i="6"/>
  <c r="R232" i="6"/>
  <c r="U234" i="6"/>
  <c r="T234" i="6"/>
  <c r="S234" i="6"/>
  <c r="V234" i="6"/>
  <c r="R234" i="6"/>
  <c r="U236" i="6"/>
  <c r="T236" i="6"/>
  <c r="S236" i="6"/>
  <c r="V236" i="6"/>
  <c r="R236" i="6"/>
  <c r="Z225" i="6"/>
  <c r="AI226" i="6"/>
  <c r="T227" i="6"/>
  <c r="Z227" i="6"/>
  <c r="AI228" i="6"/>
  <c r="T229" i="6"/>
  <c r="Z229" i="6"/>
  <c r="AI230" i="6"/>
  <c r="T231" i="6"/>
  <c r="Z231" i="6"/>
  <c r="AF231" i="6"/>
  <c r="AB232" i="6"/>
  <c r="AI232" i="6"/>
  <c r="T233" i="6"/>
  <c r="Z233" i="6"/>
  <c r="AF233" i="6"/>
  <c r="AB234" i="6"/>
  <c r="AI234" i="6"/>
  <c r="T235" i="6"/>
  <c r="Z235" i="6"/>
  <c r="AF235" i="6"/>
  <c r="AB236" i="6"/>
  <c r="AI236" i="6"/>
  <c r="T237" i="6"/>
  <c r="Z237" i="6"/>
  <c r="AG237" i="6"/>
  <c r="V238" i="6"/>
  <c r="R238" i="6"/>
  <c r="Y238" i="6"/>
  <c r="AF238" i="6"/>
  <c r="AL238" i="6"/>
  <c r="S239" i="6"/>
  <c r="AI239" i="6"/>
  <c r="AF240" i="6"/>
  <c r="T241" i="6"/>
  <c r="S241" i="6"/>
  <c r="AG241" i="6"/>
  <c r="AF242" i="6"/>
  <c r="T243" i="6"/>
  <c r="S243" i="6"/>
  <c r="AG243" i="6"/>
  <c r="AF244" i="6"/>
  <c r="T245" i="6"/>
  <c r="S245" i="6"/>
  <c r="AG245" i="6"/>
  <c r="AG246" i="6"/>
  <c r="AF246" i="6"/>
  <c r="AG250" i="6"/>
  <c r="AF250" i="6"/>
  <c r="AG254" i="6"/>
  <c r="AF254" i="6"/>
  <c r="AJ226" i="6"/>
  <c r="U227" i="6"/>
  <c r="AJ228" i="6"/>
  <c r="U229" i="6"/>
  <c r="AJ230" i="6"/>
  <c r="U231" i="6"/>
  <c r="Y232" i="6"/>
  <c r="AC232" i="6"/>
  <c r="AJ232" i="6"/>
  <c r="U233" i="6"/>
  <c r="Y234" i="6"/>
  <c r="AC234" i="6"/>
  <c r="AJ234" i="6"/>
  <c r="U235" i="6"/>
  <c r="Y236" i="6"/>
  <c r="AC236" i="6"/>
  <c r="AJ236" i="6"/>
  <c r="U237" i="6"/>
  <c r="U239" i="6"/>
  <c r="AI240" i="6"/>
  <c r="AL240" i="6"/>
  <c r="AJ240" i="6"/>
  <c r="AI242" i="6"/>
  <c r="AL242" i="6"/>
  <c r="AJ242" i="6"/>
  <c r="AI244" i="6"/>
  <c r="AL244" i="6"/>
  <c r="AJ244" i="6"/>
  <c r="AI246" i="6"/>
  <c r="AL246" i="6"/>
  <c r="AK246" i="6"/>
  <c r="AG248" i="6"/>
  <c r="AF248" i="6"/>
  <c r="AG249" i="6"/>
  <c r="AF249" i="6"/>
  <c r="S252" i="6"/>
  <c r="T252" i="6"/>
  <c r="R252" i="6"/>
  <c r="V252" i="6"/>
  <c r="U252" i="6"/>
  <c r="AF256" i="6"/>
  <c r="AG256" i="6"/>
  <c r="Z232" i="6"/>
  <c r="Z234" i="6"/>
  <c r="Z236" i="6"/>
  <c r="AJ238" i="6"/>
  <c r="V239" i="6"/>
  <c r="V240" i="6"/>
  <c r="R240" i="6"/>
  <c r="U240" i="6"/>
  <c r="V242" i="6"/>
  <c r="R242" i="6"/>
  <c r="U242" i="6"/>
  <c r="V244" i="6"/>
  <c r="R244" i="6"/>
  <c r="U244" i="6"/>
  <c r="V246" i="6"/>
  <c r="R246" i="6"/>
  <c r="U246" i="6"/>
  <c r="T246" i="6"/>
  <c r="AI248" i="6"/>
  <c r="AL248" i="6"/>
  <c r="AK248" i="6"/>
  <c r="S250" i="6"/>
  <c r="V250" i="6"/>
  <c r="R250" i="6"/>
  <c r="U250" i="6"/>
  <c r="T250" i="6"/>
  <c r="AG251" i="6"/>
  <c r="AF251" i="6"/>
  <c r="S254" i="6"/>
  <c r="U254" i="6"/>
  <c r="T254" i="6"/>
  <c r="R254" i="6"/>
  <c r="V254" i="6"/>
  <c r="AL201" i="6"/>
  <c r="AL209" i="6"/>
  <c r="Y225" i="6"/>
  <c r="Y227" i="6"/>
  <c r="Y229" i="6"/>
  <c r="Y231" i="6"/>
  <c r="Y233" i="6"/>
  <c r="Y235" i="6"/>
  <c r="Y237" i="6"/>
  <c r="AL237" i="6"/>
  <c r="U238" i="6"/>
  <c r="AC238" i="6"/>
  <c r="AK238" i="6"/>
  <c r="R239" i="6"/>
  <c r="AB240" i="6"/>
  <c r="AA240" i="6"/>
  <c r="S240" i="6"/>
  <c r="AC240" i="6"/>
  <c r="AB242" i="6"/>
  <c r="AA242" i="6"/>
  <c r="S242" i="6"/>
  <c r="AC242" i="6"/>
  <c r="AB244" i="6"/>
  <c r="AA244" i="6"/>
  <c r="S244" i="6"/>
  <c r="AC244" i="6"/>
  <c r="S246" i="6"/>
  <c r="T247" i="6"/>
  <c r="S247" i="6"/>
  <c r="V247" i="6"/>
  <c r="R247" i="6"/>
  <c r="V248" i="6"/>
  <c r="R248" i="6"/>
  <c r="U248" i="6"/>
  <c r="T248" i="6"/>
  <c r="AJ248" i="6"/>
  <c r="AG252" i="6"/>
  <c r="AF252" i="6"/>
  <c r="AF258" i="6"/>
  <c r="AG258" i="6"/>
  <c r="Z246" i="6"/>
  <c r="Z248" i="6"/>
  <c r="R249" i="6"/>
  <c r="V249" i="6"/>
  <c r="Z250" i="6"/>
  <c r="AK250" i="6"/>
  <c r="R251" i="6"/>
  <c r="AC252" i="6"/>
  <c r="Y252" i="6"/>
  <c r="AB252" i="6"/>
  <c r="AJ255" i="6"/>
  <c r="R256" i="6"/>
  <c r="V257" i="6"/>
  <c r="AC257" i="6"/>
  <c r="AG262" i="6"/>
  <c r="AF262" i="6"/>
  <c r="AJ241" i="6"/>
  <c r="AJ243" i="6"/>
  <c r="AJ245" i="6"/>
  <c r="AA246" i="6"/>
  <c r="AJ247" i="6"/>
  <c r="AA248" i="6"/>
  <c r="S249" i="6"/>
  <c r="AJ249" i="6"/>
  <c r="AA250" i="6"/>
  <c r="AL250" i="6"/>
  <c r="S251" i="6"/>
  <c r="AI251" i="6"/>
  <c r="AJ253" i="6"/>
  <c r="Z254" i="6"/>
  <c r="V255" i="6"/>
  <c r="AC255" i="6"/>
  <c r="AK255" i="6"/>
  <c r="T256" i="6"/>
  <c r="R257" i="6"/>
  <c r="Y257" i="6"/>
  <c r="T258" i="6"/>
  <c r="S258" i="6"/>
  <c r="AC261" i="6"/>
  <c r="Y261" i="6"/>
  <c r="AB261" i="6"/>
  <c r="AA261" i="6"/>
  <c r="S261" i="6"/>
  <c r="V261" i="6"/>
  <c r="R261" i="6"/>
  <c r="U261" i="6"/>
  <c r="S265" i="6"/>
  <c r="V265" i="6"/>
  <c r="R265" i="6"/>
  <c r="U265" i="6"/>
  <c r="T265" i="6"/>
  <c r="S267" i="6"/>
  <c r="V267" i="6"/>
  <c r="R267" i="6"/>
  <c r="U267" i="6"/>
  <c r="T267" i="6"/>
  <c r="T249" i="6"/>
  <c r="AI250" i="6"/>
  <c r="T251" i="6"/>
  <c r="AB251" i="6"/>
  <c r="AJ251" i="6"/>
  <c r="Z252" i="6"/>
  <c r="V253" i="6"/>
  <c r="AC253" i="6"/>
  <c r="AK253" i="6"/>
  <c r="R255" i="6"/>
  <c r="Y255" i="6"/>
  <c r="AF255" i="6"/>
  <c r="AC256" i="6"/>
  <c r="Y256" i="6"/>
  <c r="U256" i="6"/>
  <c r="AB256" i="6"/>
  <c r="S257" i="6"/>
  <c r="Z257" i="6"/>
  <c r="R258" i="6"/>
  <c r="AG260" i="6"/>
  <c r="AF260" i="6"/>
  <c r="T261" i="6"/>
  <c r="S263" i="6"/>
  <c r="V263" i="6"/>
  <c r="R263" i="6"/>
  <c r="U263" i="6"/>
  <c r="T263" i="6"/>
  <c r="V251" i="6"/>
  <c r="AC254" i="6"/>
  <c r="Y254" i="6"/>
  <c r="AB254" i="6"/>
  <c r="V256" i="6"/>
  <c r="AI257" i="6"/>
  <c r="AL257" i="6"/>
  <c r="AK257" i="6"/>
  <c r="AC259" i="6"/>
  <c r="Y259" i="6"/>
  <c r="AB259" i="6"/>
  <c r="AA259" i="6"/>
  <c r="S259" i="6"/>
  <c r="V259" i="6"/>
  <c r="R259" i="6"/>
  <c r="U259" i="6"/>
  <c r="AG267" i="6"/>
  <c r="AF267" i="6"/>
  <c r="Z263" i="6"/>
  <c r="Z265" i="6"/>
  <c r="Z267" i="6"/>
  <c r="AK267" i="6"/>
  <c r="Y258" i="6"/>
  <c r="AC258" i="6"/>
  <c r="AL259" i="6"/>
  <c r="S260" i="6"/>
  <c r="Y260" i="6"/>
  <c r="AC260" i="6"/>
  <c r="AL261" i="6"/>
  <c r="S262" i="6"/>
  <c r="Y262" i="6"/>
  <c r="AC262" i="6"/>
  <c r="AA263" i="6"/>
  <c r="AL263" i="6"/>
  <c r="S264" i="6"/>
  <c r="Y264" i="6"/>
  <c r="AC264" i="6"/>
  <c r="AA265" i="6"/>
  <c r="AL265" i="6"/>
  <c r="S266" i="6"/>
  <c r="Y266" i="6"/>
  <c r="AC266" i="6"/>
  <c r="AJ266" i="6"/>
  <c r="AA267" i="6"/>
  <c r="AL267" i="6"/>
  <c r="AI259" i="6"/>
  <c r="T260" i="6"/>
  <c r="AI261" i="6"/>
  <c r="T262" i="6"/>
  <c r="Z262" i="6"/>
  <c r="AB263" i="6"/>
  <c r="AI263" i="6"/>
  <c r="T264" i="6"/>
  <c r="Z264" i="6"/>
  <c r="AF264" i="6"/>
  <c r="AB265" i="6"/>
  <c r="AI265" i="6"/>
  <c r="T266" i="6"/>
  <c r="Z266" i="6"/>
  <c r="AF266" i="6"/>
  <c r="AK266" i="6"/>
  <c r="AB267" i="6"/>
  <c r="AI267" i="6"/>
  <c r="Y263" i="6"/>
  <c r="Y265" i="6"/>
  <c r="Y267" i="6"/>
  <c r="AG138" i="6"/>
  <c r="AF138" i="6"/>
  <c r="S91" i="6"/>
  <c r="R91" i="6"/>
  <c r="AG116" i="6"/>
  <c r="AF116" i="6"/>
  <c r="AF133" i="6"/>
  <c r="AG133" i="6"/>
  <c r="V78" i="6"/>
  <c r="U78" i="6"/>
  <c r="AF131" i="6"/>
  <c r="AG131" i="6"/>
  <c r="AF135" i="6"/>
  <c r="AG135" i="6"/>
  <c r="AL115" i="6"/>
  <c r="AI125" i="6"/>
  <c r="AL137" i="6"/>
  <c r="AJ147" i="6"/>
  <c r="AI147" i="6"/>
  <c r="AK147" i="6"/>
  <c r="V148" i="6"/>
  <c r="T148" i="6"/>
  <c r="AJ149" i="6"/>
  <c r="AK149" i="6"/>
  <c r="AI149" i="6"/>
  <c r="U171" i="6"/>
  <c r="T171" i="6"/>
  <c r="S171" i="6"/>
  <c r="V171" i="6"/>
  <c r="R171" i="6"/>
  <c r="U173" i="6"/>
  <c r="T173" i="6"/>
  <c r="S173" i="6"/>
  <c r="V173" i="6"/>
  <c r="R173" i="6"/>
  <c r="U175" i="6"/>
  <c r="T175" i="6"/>
  <c r="S175" i="6"/>
  <c r="V175" i="6"/>
  <c r="R175" i="6"/>
  <c r="U177" i="6"/>
  <c r="T177" i="6"/>
  <c r="S177" i="6"/>
  <c r="V177" i="6"/>
  <c r="R177" i="6"/>
  <c r="AL66" i="6"/>
  <c r="AI84" i="6"/>
  <c r="R88" i="6"/>
  <c r="AI88" i="6"/>
  <c r="AK93" i="6"/>
  <c r="AG115" i="6"/>
  <c r="AI117" i="6"/>
  <c r="AL119" i="6"/>
  <c r="AF120" i="6"/>
  <c r="AI121" i="6"/>
  <c r="AL123" i="6"/>
  <c r="AF124" i="6"/>
  <c r="AK125" i="6"/>
  <c r="S126" i="6"/>
  <c r="AI127" i="6"/>
  <c r="T128" i="6"/>
  <c r="R129" i="6"/>
  <c r="AI129" i="6"/>
  <c r="AF130" i="6"/>
  <c r="R131" i="6"/>
  <c r="AL131" i="6"/>
  <c r="V133" i="6"/>
  <c r="AI133" i="6"/>
  <c r="AF134" i="6"/>
  <c r="R135" i="6"/>
  <c r="AL135" i="6"/>
  <c r="AF140" i="6"/>
  <c r="AJ141" i="6"/>
  <c r="AI141" i="6"/>
  <c r="R148" i="6"/>
  <c r="AF151" i="6"/>
  <c r="AK86" i="6"/>
  <c r="S88" i="6"/>
  <c r="AI115" i="6"/>
  <c r="AK121" i="6"/>
  <c r="AL125" i="6"/>
  <c r="AI126" i="6"/>
  <c r="T129" i="6"/>
  <c r="AK129" i="6"/>
  <c r="U131" i="6"/>
  <c r="AK133" i="6"/>
  <c r="U135" i="6"/>
  <c r="AI137" i="6"/>
  <c r="AL144" i="6"/>
  <c r="AK144" i="6"/>
  <c r="AI144" i="6"/>
  <c r="AL152" i="6"/>
  <c r="AI152" i="6"/>
  <c r="AJ155" i="6"/>
  <c r="AL155" i="6"/>
  <c r="AI155" i="6"/>
  <c r="AA169" i="6"/>
  <c r="AC169" i="6"/>
  <c r="Y169" i="6"/>
  <c r="AB169" i="6"/>
  <c r="U169" i="6"/>
  <c r="S169" i="6"/>
  <c r="V169" i="6"/>
  <c r="R169" i="6"/>
  <c r="V184" i="6"/>
  <c r="R184" i="6"/>
  <c r="S184" i="6"/>
  <c r="U184" i="6"/>
  <c r="T184" i="6"/>
  <c r="R86" i="6"/>
  <c r="R95" i="6"/>
  <c r="AI101" i="6"/>
  <c r="AK115" i="6"/>
  <c r="AL117" i="6"/>
  <c r="AF118" i="6"/>
  <c r="AI119" i="6"/>
  <c r="AL121" i="6"/>
  <c r="AF122" i="6"/>
  <c r="AI123" i="6"/>
  <c r="AL129" i="6"/>
  <c r="AI131" i="6"/>
  <c r="AF132" i="6"/>
  <c r="AL133" i="6"/>
  <c r="AI135" i="6"/>
  <c r="AF136" i="6"/>
  <c r="R137" i="6"/>
  <c r="AK137" i="6"/>
  <c r="R141" i="6"/>
  <c r="AL142" i="6"/>
  <c r="AK142" i="6"/>
  <c r="R143" i="6"/>
  <c r="V144" i="6"/>
  <c r="R144" i="6"/>
  <c r="AF149" i="6"/>
  <c r="AL154" i="6"/>
  <c r="AI154" i="6"/>
  <c r="T169" i="6"/>
  <c r="AK151" i="6"/>
  <c r="AI153" i="6"/>
  <c r="AF155" i="6"/>
  <c r="AI169" i="6"/>
  <c r="T170" i="6"/>
  <c r="Z170" i="6"/>
  <c r="AF170" i="6"/>
  <c r="AB171" i="6"/>
  <c r="AI171" i="6"/>
  <c r="T172" i="6"/>
  <c r="Z172" i="6"/>
  <c r="AF172" i="6"/>
  <c r="AB173" i="6"/>
  <c r="AI173" i="6"/>
  <c r="T174" i="6"/>
  <c r="Z174" i="6"/>
  <c r="AF174" i="6"/>
  <c r="AB175" i="6"/>
  <c r="AI175" i="6"/>
  <c r="T176" i="6"/>
  <c r="Z176" i="6"/>
  <c r="AF176" i="6"/>
  <c r="AB177" i="6"/>
  <c r="AI177" i="6"/>
  <c r="T178" i="6"/>
  <c r="Z178" i="6"/>
  <c r="AF178" i="6"/>
  <c r="S179" i="6"/>
  <c r="Z179" i="6"/>
  <c r="AI179" i="6"/>
  <c r="V180" i="6"/>
  <c r="AF180" i="6"/>
  <c r="AK181" i="6"/>
  <c r="AL181" i="6"/>
  <c r="T181" i="6"/>
  <c r="AB181" i="6"/>
  <c r="AB182" i="6"/>
  <c r="AC182" i="6"/>
  <c r="Y182" i="6"/>
  <c r="V182" i="6"/>
  <c r="R182" i="6"/>
  <c r="S182" i="6"/>
  <c r="AA182" i="6"/>
  <c r="AF183" i="6"/>
  <c r="AG183" i="6"/>
  <c r="S183" i="6"/>
  <c r="AF184" i="6"/>
  <c r="AK185" i="6"/>
  <c r="AL185" i="6"/>
  <c r="AI185" i="6"/>
  <c r="T187" i="6"/>
  <c r="U187" i="6"/>
  <c r="T191" i="6"/>
  <c r="S191" i="6"/>
  <c r="U191" i="6"/>
  <c r="AG192" i="6"/>
  <c r="AF192" i="6"/>
  <c r="AG194" i="6"/>
  <c r="AF194" i="6"/>
  <c r="AG196" i="6"/>
  <c r="AF196" i="6"/>
  <c r="S201" i="6"/>
  <c r="V201" i="6"/>
  <c r="R201" i="6"/>
  <c r="U201" i="6"/>
  <c r="T201" i="6"/>
  <c r="AK153" i="6"/>
  <c r="AJ169" i="6"/>
  <c r="U170" i="6"/>
  <c r="Y171" i="6"/>
  <c r="AC171" i="6"/>
  <c r="AJ171" i="6"/>
  <c r="U172" i="6"/>
  <c r="Y173" i="6"/>
  <c r="AC173" i="6"/>
  <c r="AJ173" i="6"/>
  <c r="U174" i="6"/>
  <c r="Y175" i="6"/>
  <c r="AC175" i="6"/>
  <c r="AJ175" i="6"/>
  <c r="U176" i="6"/>
  <c r="Y177" i="6"/>
  <c r="AC177" i="6"/>
  <c r="AJ177" i="6"/>
  <c r="U178" i="6"/>
  <c r="T179" i="6"/>
  <c r="AB179" i="6"/>
  <c r="AJ179" i="6"/>
  <c r="V181" i="6"/>
  <c r="AC181" i="6"/>
  <c r="AK183" i="6"/>
  <c r="AL183" i="6"/>
  <c r="AI183" i="6"/>
  <c r="T185" i="6"/>
  <c r="U185" i="6"/>
  <c r="AJ185" i="6"/>
  <c r="AB188" i="6"/>
  <c r="AC188" i="6"/>
  <c r="Y188" i="6"/>
  <c r="V188" i="6"/>
  <c r="R188" i="6"/>
  <c r="S188" i="6"/>
  <c r="AA188" i="6"/>
  <c r="AF189" i="6"/>
  <c r="AG189" i="6"/>
  <c r="V190" i="6"/>
  <c r="R190" i="6"/>
  <c r="U190" i="6"/>
  <c r="S190" i="6"/>
  <c r="R191" i="6"/>
  <c r="Z171" i="6"/>
  <c r="Z173" i="6"/>
  <c r="Z175" i="6"/>
  <c r="Z177" i="6"/>
  <c r="V179" i="6"/>
  <c r="AC179" i="6"/>
  <c r="T183" i="6"/>
  <c r="U183" i="6"/>
  <c r="AB186" i="6"/>
  <c r="AC186" i="6"/>
  <c r="Y186" i="6"/>
  <c r="V186" i="6"/>
  <c r="R186" i="6"/>
  <c r="S186" i="6"/>
  <c r="AA186" i="6"/>
  <c r="AF187" i="6"/>
  <c r="AG187" i="6"/>
  <c r="AF188" i="6"/>
  <c r="AB190" i="6"/>
  <c r="AA190" i="6"/>
  <c r="AC190" i="6"/>
  <c r="Y190" i="6"/>
  <c r="AF191" i="6"/>
  <c r="AG191" i="6"/>
  <c r="V192" i="6"/>
  <c r="R192" i="6"/>
  <c r="U192" i="6"/>
  <c r="T192" i="6"/>
  <c r="S192" i="6"/>
  <c r="T193" i="6"/>
  <c r="S193" i="6"/>
  <c r="V193" i="6"/>
  <c r="R193" i="6"/>
  <c r="U193" i="6"/>
  <c r="V194" i="6"/>
  <c r="R194" i="6"/>
  <c r="U194" i="6"/>
  <c r="T194" i="6"/>
  <c r="S194" i="6"/>
  <c r="T195" i="6"/>
  <c r="S195" i="6"/>
  <c r="V195" i="6"/>
  <c r="R195" i="6"/>
  <c r="U195" i="6"/>
  <c r="S197" i="6"/>
  <c r="V197" i="6"/>
  <c r="R197" i="6"/>
  <c r="T197" i="6"/>
  <c r="U197" i="6"/>
  <c r="AK145" i="6"/>
  <c r="AI150" i="6"/>
  <c r="AI151" i="6"/>
  <c r="AF153" i="6"/>
  <c r="AK157" i="6"/>
  <c r="Y170" i="6"/>
  <c r="Y172" i="6"/>
  <c r="Y174" i="6"/>
  <c r="Y176" i="6"/>
  <c r="Y178" i="6"/>
  <c r="R179" i="6"/>
  <c r="Y179" i="6"/>
  <c r="AF179" i="6"/>
  <c r="AC180" i="6"/>
  <c r="Y180" i="6"/>
  <c r="U180" i="6"/>
  <c r="AB180" i="6"/>
  <c r="AF181" i="6"/>
  <c r="AG181" i="6"/>
  <c r="S181" i="6"/>
  <c r="Z181" i="6"/>
  <c r="AJ181" i="6"/>
  <c r="Z182" i="6"/>
  <c r="R183" i="6"/>
  <c r="AB184" i="6"/>
  <c r="AC184" i="6"/>
  <c r="Y184" i="6"/>
  <c r="AA184" i="6"/>
  <c r="AF185" i="6"/>
  <c r="AG185" i="6"/>
  <c r="S185" i="6"/>
  <c r="T186" i="6"/>
  <c r="AK187" i="6"/>
  <c r="AL187" i="6"/>
  <c r="V187" i="6"/>
  <c r="AI187" i="6"/>
  <c r="U188" i="6"/>
  <c r="T189" i="6"/>
  <c r="S189" i="6"/>
  <c r="U189" i="6"/>
  <c r="Z190" i="6"/>
  <c r="AB192" i="6"/>
  <c r="AA192" i="6"/>
  <c r="Z192" i="6"/>
  <c r="AC192" i="6"/>
  <c r="Y192" i="6"/>
  <c r="AA183" i="6"/>
  <c r="AA185" i="6"/>
  <c r="AA187" i="6"/>
  <c r="AA189" i="6"/>
  <c r="AL189" i="6"/>
  <c r="AA191" i="6"/>
  <c r="AL191" i="6"/>
  <c r="AA193" i="6"/>
  <c r="AG193" i="6"/>
  <c r="AL193" i="6"/>
  <c r="Y194" i="6"/>
  <c r="AC194" i="6"/>
  <c r="AA195" i="6"/>
  <c r="AG195" i="6"/>
  <c r="AG197" i="6"/>
  <c r="AG200" i="6"/>
  <c r="AF200" i="6"/>
  <c r="AC201" i="6"/>
  <c r="Y201" i="6"/>
  <c r="AB201" i="6"/>
  <c r="AA201" i="6"/>
  <c r="AL202" i="6"/>
  <c r="AK202" i="6"/>
  <c r="AJ202" i="6"/>
  <c r="AF203" i="6"/>
  <c r="AG207" i="6"/>
  <c r="AF207" i="6"/>
  <c r="Z194" i="6"/>
  <c r="AG198" i="6"/>
  <c r="AF198" i="6"/>
  <c r="AC199" i="6"/>
  <c r="Y199" i="6"/>
  <c r="AB199" i="6"/>
  <c r="S199" i="6"/>
  <c r="V199" i="6"/>
  <c r="R199" i="6"/>
  <c r="AA199" i="6"/>
  <c r="AL200" i="6"/>
  <c r="AK200" i="6"/>
  <c r="AF201" i="6"/>
  <c r="S203" i="6"/>
  <c r="V203" i="6"/>
  <c r="R203" i="6"/>
  <c r="U203" i="6"/>
  <c r="AG204" i="6"/>
  <c r="AF204" i="6"/>
  <c r="AG205" i="6"/>
  <c r="AF205" i="6"/>
  <c r="S209" i="6"/>
  <c r="V209" i="6"/>
  <c r="R209" i="6"/>
  <c r="U209" i="6"/>
  <c r="T209" i="6"/>
  <c r="AG211" i="6"/>
  <c r="AF211" i="6"/>
  <c r="AJ189" i="6"/>
  <c r="AJ191" i="6"/>
  <c r="AJ193" i="6"/>
  <c r="AA194" i="6"/>
  <c r="AK195" i="6"/>
  <c r="AC197" i="6"/>
  <c r="Y197" i="6"/>
  <c r="AB197" i="6"/>
  <c r="AA197" i="6"/>
  <c r="AL198" i="6"/>
  <c r="AK198" i="6"/>
  <c r="T199" i="6"/>
  <c r="AF199" i="6"/>
  <c r="AI200" i="6"/>
  <c r="AC203" i="6"/>
  <c r="Y203" i="6"/>
  <c r="AB203" i="6"/>
  <c r="AA203" i="6"/>
  <c r="T203" i="6"/>
  <c r="S207" i="6"/>
  <c r="V207" i="6"/>
  <c r="R207" i="6"/>
  <c r="U207" i="6"/>
  <c r="T207" i="6"/>
  <c r="AL195" i="6"/>
  <c r="AL196" i="6"/>
  <c r="AK196" i="6"/>
  <c r="AI198" i="6"/>
  <c r="U199" i="6"/>
  <c r="AJ200" i="6"/>
  <c r="AG202" i="6"/>
  <c r="AF202" i="6"/>
  <c r="Z203" i="6"/>
  <c r="S205" i="6"/>
  <c r="V205" i="6"/>
  <c r="R205" i="6"/>
  <c r="U205" i="6"/>
  <c r="T205" i="6"/>
  <c r="AG209" i="6"/>
  <c r="AF209" i="6"/>
  <c r="S211" i="6"/>
  <c r="V211" i="6"/>
  <c r="R211" i="6"/>
  <c r="U211" i="6"/>
  <c r="T211" i="6"/>
  <c r="Z205" i="6"/>
  <c r="Z207" i="6"/>
  <c r="Z209" i="6"/>
  <c r="AI210" i="6"/>
  <c r="Z211" i="6"/>
  <c r="AJ204" i="6"/>
  <c r="AA205" i="6"/>
  <c r="AJ206" i="6"/>
  <c r="AA207" i="6"/>
  <c r="AJ208" i="6"/>
  <c r="AA209" i="6"/>
  <c r="AJ210" i="6"/>
  <c r="AA211" i="6"/>
  <c r="T196" i="6"/>
  <c r="Z196" i="6"/>
  <c r="AI197" i="6"/>
  <c r="T198" i="6"/>
  <c r="Z198" i="6"/>
  <c r="AI199" i="6"/>
  <c r="T200" i="6"/>
  <c r="Z200" i="6"/>
  <c r="AI201" i="6"/>
  <c r="T202" i="6"/>
  <c r="Z202" i="6"/>
  <c r="AI203" i="6"/>
  <c r="T204" i="6"/>
  <c r="Z204" i="6"/>
  <c r="AK204" i="6"/>
  <c r="AB205" i="6"/>
  <c r="AI205" i="6"/>
  <c r="T206" i="6"/>
  <c r="Z206" i="6"/>
  <c r="AF206" i="6"/>
  <c r="AK206" i="6"/>
  <c r="AB207" i="6"/>
  <c r="AI207" i="6"/>
  <c r="T208" i="6"/>
  <c r="Z208" i="6"/>
  <c r="AF208" i="6"/>
  <c r="AK208" i="6"/>
  <c r="AB209" i="6"/>
  <c r="AI209" i="6"/>
  <c r="T210" i="6"/>
  <c r="Z210" i="6"/>
  <c r="AF210" i="6"/>
  <c r="AK210" i="6"/>
  <c r="AB211" i="6"/>
  <c r="AI211" i="6"/>
  <c r="Y205" i="6"/>
  <c r="Y207" i="6"/>
  <c r="Y209" i="6"/>
  <c r="Y211" i="6"/>
  <c r="U69" i="6"/>
  <c r="V69" i="6"/>
  <c r="S69" i="6"/>
  <c r="R69" i="6"/>
  <c r="U67" i="6"/>
  <c r="R67" i="6"/>
  <c r="V67" i="6"/>
  <c r="S67" i="6"/>
  <c r="AG73" i="6"/>
  <c r="AF73" i="6"/>
  <c r="V74" i="6"/>
  <c r="U74" i="6"/>
  <c r="R74" i="6"/>
  <c r="U61" i="6"/>
  <c r="V61" i="6"/>
  <c r="S61" i="6"/>
  <c r="R61" i="6"/>
  <c r="U65" i="6"/>
  <c r="S65" i="6"/>
  <c r="R65" i="6"/>
  <c r="V65" i="6"/>
  <c r="AF78" i="6"/>
  <c r="AG78" i="6"/>
  <c r="AK60" i="6"/>
  <c r="AK68" i="6"/>
  <c r="AG74" i="6"/>
  <c r="AK76" i="6"/>
  <c r="AL76" i="6"/>
  <c r="AK78" i="6"/>
  <c r="AL78" i="6"/>
  <c r="AI78" i="6"/>
  <c r="AK82" i="6"/>
  <c r="AI82" i="6"/>
  <c r="U90" i="6"/>
  <c r="T90" i="6"/>
  <c r="S90" i="6"/>
  <c r="AK94" i="6"/>
  <c r="AJ95" i="6"/>
  <c r="AI95" i="6"/>
  <c r="T117" i="6"/>
  <c r="S117" i="6"/>
  <c r="V117" i="6"/>
  <c r="R117" i="6"/>
  <c r="V118" i="6"/>
  <c r="R118" i="6"/>
  <c r="U118" i="6"/>
  <c r="T118" i="6"/>
  <c r="S118" i="6"/>
  <c r="V122" i="6"/>
  <c r="R122" i="6"/>
  <c r="U122" i="6"/>
  <c r="T122" i="6"/>
  <c r="S122" i="6"/>
  <c r="AG127" i="6"/>
  <c r="AF127" i="6"/>
  <c r="AL60" i="6"/>
  <c r="AK62" i="6"/>
  <c r="R63" i="6"/>
  <c r="AL68" i="6"/>
  <c r="AK70" i="6"/>
  <c r="R71" i="6"/>
  <c r="AI74" i="6"/>
  <c r="AI76" i="6"/>
  <c r="V82" i="6"/>
  <c r="R82" i="6"/>
  <c r="AL82" i="6"/>
  <c r="AJ97" i="6"/>
  <c r="AK97" i="6"/>
  <c r="AI97" i="6"/>
  <c r="AL97" i="6"/>
  <c r="AJ98" i="6"/>
  <c r="AK98" i="6"/>
  <c r="U101" i="6"/>
  <c r="V101" i="6"/>
  <c r="R101" i="6"/>
  <c r="AI116" i="6"/>
  <c r="AL116" i="6"/>
  <c r="AK116" i="6"/>
  <c r="U117" i="6"/>
  <c r="AF119" i="6"/>
  <c r="AG119" i="6"/>
  <c r="AF123" i="6"/>
  <c r="AG123" i="6"/>
  <c r="AL62" i="6"/>
  <c r="S63" i="6"/>
  <c r="AK64" i="6"/>
  <c r="AL70" i="6"/>
  <c r="S71" i="6"/>
  <c r="AL72" i="6"/>
  <c r="AL74" i="6"/>
  <c r="AK80" i="6"/>
  <c r="AL80" i="6"/>
  <c r="AI80" i="6"/>
  <c r="U82" i="6"/>
  <c r="S83" i="6"/>
  <c r="AJ87" i="6"/>
  <c r="AL87" i="6"/>
  <c r="AI87" i="6"/>
  <c r="AJ91" i="6"/>
  <c r="AK91" i="6"/>
  <c r="AI91" i="6"/>
  <c r="AK95" i="6"/>
  <c r="AG96" i="6"/>
  <c r="AF96" i="6"/>
  <c r="U97" i="6"/>
  <c r="R97" i="6"/>
  <c r="U99" i="6"/>
  <c r="V99" i="6"/>
  <c r="R99" i="6"/>
  <c r="AG100" i="6"/>
  <c r="AF100" i="6"/>
  <c r="T115" i="6"/>
  <c r="S115" i="6"/>
  <c r="V115" i="6"/>
  <c r="R115" i="6"/>
  <c r="V116" i="6"/>
  <c r="R116" i="6"/>
  <c r="U116" i="6"/>
  <c r="T116" i="6"/>
  <c r="V120" i="6"/>
  <c r="R120" i="6"/>
  <c r="U120" i="6"/>
  <c r="T120" i="6"/>
  <c r="S120" i="6"/>
  <c r="V124" i="6"/>
  <c r="R124" i="6"/>
  <c r="U124" i="6"/>
  <c r="T124" i="6"/>
  <c r="S124" i="6"/>
  <c r="V63" i="6"/>
  <c r="AL64" i="6"/>
  <c r="AK66" i="6"/>
  <c r="V71" i="6"/>
  <c r="R78" i="6"/>
  <c r="AK87" i="6"/>
  <c r="AL91" i="6"/>
  <c r="AL92" i="6"/>
  <c r="AK92" i="6"/>
  <c r="AF94" i="6"/>
  <c r="AL95" i="6"/>
  <c r="V97" i="6"/>
  <c r="U115" i="6"/>
  <c r="S116" i="6"/>
  <c r="AJ116" i="6"/>
  <c r="AF121" i="6"/>
  <c r="AG121" i="6"/>
  <c r="AG125" i="6"/>
  <c r="AF125" i="6"/>
  <c r="AJ118" i="6"/>
  <c r="U119" i="6"/>
  <c r="AJ120" i="6"/>
  <c r="U121" i="6"/>
  <c r="AJ122" i="6"/>
  <c r="U123" i="6"/>
  <c r="AJ124" i="6"/>
  <c r="U125" i="6"/>
  <c r="V127" i="6"/>
  <c r="AJ128" i="6"/>
  <c r="AG129" i="6"/>
  <c r="AB130" i="6"/>
  <c r="AA130" i="6"/>
  <c r="V130" i="6"/>
  <c r="R130" i="6"/>
  <c r="U130" i="6"/>
  <c r="Z130" i="6"/>
  <c r="AB132" i="6"/>
  <c r="AA132" i="6"/>
  <c r="V132" i="6"/>
  <c r="R132" i="6"/>
  <c r="U132" i="6"/>
  <c r="Z132" i="6"/>
  <c r="AB134" i="6"/>
  <c r="AA134" i="6"/>
  <c r="V134" i="6"/>
  <c r="R134" i="6"/>
  <c r="U134" i="6"/>
  <c r="Z134" i="6"/>
  <c r="AB136" i="6"/>
  <c r="AA136" i="6"/>
  <c r="V136" i="6"/>
  <c r="R136" i="6"/>
  <c r="U136" i="6"/>
  <c r="Z136" i="6"/>
  <c r="AG139" i="6"/>
  <c r="AF139" i="6"/>
  <c r="S140" i="6"/>
  <c r="V140" i="6"/>
  <c r="R140" i="6"/>
  <c r="U140" i="6"/>
  <c r="T140" i="6"/>
  <c r="Z116" i="6"/>
  <c r="Z118" i="6"/>
  <c r="AK118" i="6"/>
  <c r="R119" i="6"/>
  <c r="V119" i="6"/>
  <c r="Z120" i="6"/>
  <c r="AK120" i="6"/>
  <c r="R121" i="6"/>
  <c r="V121" i="6"/>
  <c r="Z122" i="6"/>
  <c r="AK122" i="6"/>
  <c r="R123" i="6"/>
  <c r="V123" i="6"/>
  <c r="Z124" i="6"/>
  <c r="AK124" i="6"/>
  <c r="R125" i="6"/>
  <c r="V125" i="6"/>
  <c r="AJ126" i="6"/>
  <c r="R127" i="6"/>
  <c r="V128" i="6"/>
  <c r="AC128" i="6"/>
  <c r="AK128" i="6"/>
  <c r="S130" i="6"/>
  <c r="AC130" i="6"/>
  <c r="S132" i="6"/>
  <c r="AC132" i="6"/>
  <c r="S134" i="6"/>
  <c r="AC134" i="6"/>
  <c r="S136" i="6"/>
  <c r="AC136" i="6"/>
  <c r="S138" i="6"/>
  <c r="V138" i="6"/>
  <c r="R138" i="6"/>
  <c r="U138" i="6"/>
  <c r="T138" i="6"/>
  <c r="AI89" i="6"/>
  <c r="AF92" i="6"/>
  <c r="AF98" i="6"/>
  <c r="AK99" i="6"/>
  <c r="AK100" i="6"/>
  <c r="Y115" i="6"/>
  <c r="AC115" i="6"/>
  <c r="AA116" i="6"/>
  <c r="Y117" i="6"/>
  <c r="AC117" i="6"/>
  <c r="AA118" i="6"/>
  <c r="AL118" i="6"/>
  <c r="S119" i="6"/>
  <c r="Y119" i="6"/>
  <c r="AC119" i="6"/>
  <c r="AA120" i="6"/>
  <c r="AL120" i="6"/>
  <c r="S121" i="6"/>
  <c r="Y121" i="6"/>
  <c r="AC121" i="6"/>
  <c r="AA122" i="6"/>
  <c r="AL122" i="6"/>
  <c r="S123" i="6"/>
  <c r="Y123" i="6"/>
  <c r="AC123" i="6"/>
  <c r="AA124" i="6"/>
  <c r="AL124" i="6"/>
  <c r="S125" i="6"/>
  <c r="V126" i="6"/>
  <c r="AC126" i="6"/>
  <c r="AK126" i="6"/>
  <c r="T127" i="6"/>
  <c r="R128" i="6"/>
  <c r="Y128" i="6"/>
  <c r="AF128" i="6"/>
  <c r="AC129" i="6"/>
  <c r="Y129" i="6"/>
  <c r="U129" i="6"/>
  <c r="AB129" i="6"/>
  <c r="T130" i="6"/>
  <c r="T131" i="6"/>
  <c r="S131" i="6"/>
  <c r="T132" i="6"/>
  <c r="T133" i="6"/>
  <c r="S133" i="6"/>
  <c r="T134" i="6"/>
  <c r="T135" i="6"/>
  <c r="S135" i="6"/>
  <c r="T136" i="6"/>
  <c r="AK89" i="6"/>
  <c r="AI93" i="6"/>
  <c r="AL99" i="6"/>
  <c r="AC125" i="6"/>
  <c r="Y125" i="6"/>
  <c r="AA125" i="6"/>
  <c r="AF126" i="6"/>
  <c r="AC127" i="6"/>
  <c r="Y127" i="6"/>
  <c r="U127" i="6"/>
  <c r="AB127" i="6"/>
  <c r="S128" i="6"/>
  <c r="Z128" i="6"/>
  <c r="AI128" i="6"/>
  <c r="V129" i="6"/>
  <c r="AI130" i="6"/>
  <c r="AL130" i="6"/>
  <c r="Y130" i="6"/>
  <c r="AJ130" i="6"/>
  <c r="AI132" i="6"/>
  <c r="AL132" i="6"/>
  <c r="Y132" i="6"/>
  <c r="AJ132" i="6"/>
  <c r="AI134" i="6"/>
  <c r="AL134" i="6"/>
  <c r="Y134" i="6"/>
  <c r="AJ134" i="6"/>
  <c r="AI136" i="6"/>
  <c r="AL136" i="6"/>
  <c r="Y136" i="6"/>
  <c r="AJ136" i="6"/>
  <c r="AG137" i="6"/>
  <c r="AF137" i="6"/>
  <c r="V137" i="6"/>
  <c r="Z138" i="6"/>
  <c r="AK138" i="6"/>
  <c r="R139" i="6"/>
  <c r="V139" i="6"/>
  <c r="Z140" i="6"/>
  <c r="AA142" i="6"/>
  <c r="AC142" i="6"/>
  <c r="Y142" i="6"/>
  <c r="U142" i="6"/>
  <c r="S142" i="6"/>
  <c r="Z142" i="6"/>
  <c r="AF144" i="6"/>
  <c r="AA146" i="6"/>
  <c r="AC146" i="6"/>
  <c r="Y146" i="6"/>
  <c r="U146" i="6"/>
  <c r="S146" i="6"/>
  <c r="Z146" i="6"/>
  <c r="AF148" i="6"/>
  <c r="U152" i="6"/>
  <c r="T152" i="6"/>
  <c r="S152" i="6"/>
  <c r="V152" i="6"/>
  <c r="R152" i="6"/>
  <c r="S153" i="6"/>
  <c r="V153" i="6"/>
  <c r="R153" i="6"/>
  <c r="U153" i="6"/>
  <c r="T153" i="6"/>
  <c r="S157" i="6"/>
  <c r="V157" i="6"/>
  <c r="R157" i="6"/>
  <c r="U157" i="6"/>
  <c r="T157" i="6"/>
  <c r="Y131" i="6"/>
  <c r="AC131" i="6"/>
  <c r="Y133" i="6"/>
  <c r="AC133" i="6"/>
  <c r="Y135" i="6"/>
  <c r="AC135" i="6"/>
  <c r="S137" i="6"/>
  <c r="Y137" i="6"/>
  <c r="AC137" i="6"/>
  <c r="AA138" i="6"/>
  <c r="AL138" i="6"/>
  <c r="S139" i="6"/>
  <c r="Y139" i="6"/>
  <c r="AC139" i="6"/>
  <c r="AJ139" i="6"/>
  <c r="AA140" i="6"/>
  <c r="AI140" i="6"/>
  <c r="T141" i="6"/>
  <c r="AF141" i="6"/>
  <c r="R142" i="6"/>
  <c r="AB142" i="6"/>
  <c r="AC143" i="6"/>
  <c r="Y143" i="6"/>
  <c r="AA143" i="6"/>
  <c r="S143" i="6"/>
  <c r="U143" i="6"/>
  <c r="Z143" i="6"/>
  <c r="T145" i="6"/>
  <c r="AF145" i="6"/>
  <c r="R146" i="6"/>
  <c r="AB146" i="6"/>
  <c r="AC147" i="6"/>
  <c r="Y147" i="6"/>
  <c r="AA147" i="6"/>
  <c r="S147" i="6"/>
  <c r="U147" i="6"/>
  <c r="Z147" i="6"/>
  <c r="U150" i="6"/>
  <c r="T150" i="6"/>
  <c r="S150" i="6"/>
  <c r="U154" i="6"/>
  <c r="T154" i="6"/>
  <c r="S154" i="6"/>
  <c r="V154" i="6"/>
  <c r="R154" i="6"/>
  <c r="S155" i="6"/>
  <c r="V155" i="6"/>
  <c r="R155" i="6"/>
  <c r="U155" i="6"/>
  <c r="T155" i="6"/>
  <c r="T137" i="6"/>
  <c r="AB138" i="6"/>
  <c r="AI138" i="6"/>
  <c r="T139" i="6"/>
  <c r="AB140" i="6"/>
  <c r="T142" i="6"/>
  <c r="AF142" i="6"/>
  <c r="AB143" i="6"/>
  <c r="AA144" i="6"/>
  <c r="AC144" i="6"/>
  <c r="Y144" i="6"/>
  <c r="U144" i="6"/>
  <c r="S144" i="6"/>
  <c r="Z144" i="6"/>
  <c r="T146" i="6"/>
  <c r="AF146" i="6"/>
  <c r="AB147" i="6"/>
  <c r="AA148" i="6"/>
  <c r="AC148" i="6"/>
  <c r="Y148" i="6"/>
  <c r="U148" i="6"/>
  <c r="S148" i="6"/>
  <c r="Z148" i="6"/>
  <c r="R150" i="6"/>
  <c r="U156" i="6"/>
  <c r="T156" i="6"/>
  <c r="S156" i="6"/>
  <c r="V156" i="6"/>
  <c r="R156" i="6"/>
  <c r="AG157" i="6"/>
  <c r="AF157" i="6"/>
  <c r="Y138" i="6"/>
  <c r="AL140" i="6"/>
  <c r="AJ140" i="6"/>
  <c r="Y140" i="6"/>
  <c r="AC141" i="6"/>
  <c r="Y141" i="6"/>
  <c r="AA141" i="6"/>
  <c r="S141" i="6"/>
  <c r="U141" i="6"/>
  <c r="Z141" i="6"/>
  <c r="V142" i="6"/>
  <c r="AF143" i="6"/>
  <c r="AC145" i="6"/>
  <c r="Y145" i="6"/>
  <c r="AA145" i="6"/>
  <c r="S145" i="6"/>
  <c r="U145" i="6"/>
  <c r="Z145" i="6"/>
  <c r="V146" i="6"/>
  <c r="AF147" i="6"/>
  <c r="AC149" i="6"/>
  <c r="Y149" i="6"/>
  <c r="AB149" i="6"/>
  <c r="AA149" i="6"/>
  <c r="S149" i="6"/>
  <c r="V149" i="6"/>
  <c r="R149" i="6"/>
  <c r="U149" i="6"/>
  <c r="AG150" i="6"/>
  <c r="AF150" i="6"/>
  <c r="S151" i="6"/>
  <c r="V151" i="6"/>
  <c r="R151" i="6"/>
  <c r="U151" i="6"/>
  <c r="T151" i="6"/>
  <c r="Z151" i="6"/>
  <c r="Z153" i="6"/>
  <c r="Z155" i="6"/>
  <c r="Z157" i="6"/>
  <c r="AL141" i="6"/>
  <c r="AJ142" i="6"/>
  <c r="AL143" i="6"/>
  <c r="AJ144" i="6"/>
  <c r="AL145" i="6"/>
  <c r="AJ146" i="6"/>
  <c r="AL147" i="6"/>
  <c r="AJ148" i="6"/>
  <c r="AL149" i="6"/>
  <c r="Y150" i="6"/>
  <c r="AC150" i="6"/>
  <c r="AJ150" i="6"/>
  <c r="AA151" i="6"/>
  <c r="Y152" i="6"/>
  <c r="AC152" i="6"/>
  <c r="AJ152" i="6"/>
  <c r="AA153" i="6"/>
  <c r="Y154" i="6"/>
  <c r="AC154" i="6"/>
  <c r="AJ154" i="6"/>
  <c r="AA155" i="6"/>
  <c r="Y156" i="6"/>
  <c r="AC156" i="6"/>
  <c r="AJ156" i="6"/>
  <c r="AA157" i="6"/>
  <c r="AL157" i="6"/>
  <c r="Z150" i="6"/>
  <c r="AB151" i="6"/>
  <c r="Z152" i="6"/>
  <c r="AF152" i="6"/>
  <c r="AB153" i="6"/>
  <c r="Z154" i="6"/>
  <c r="AF154" i="6"/>
  <c r="AB155" i="6"/>
  <c r="Z156" i="6"/>
  <c r="AF156" i="6"/>
  <c r="AK156" i="6"/>
  <c r="AB157" i="6"/>
  <c r="AI157" i="6"/>
  <c r="Y151" i="6"/>
  <c r="Y153" i="6"/>
  <c r="Y155" i="6"/>
  <c r="Y157" i="6"/>
  <c r="AF60" i="6"/>
  <c r="AG60" i="6"/>
  <c r="AF76" i="6"/>
  <c r="AG76" i="6"/>
  <c r="AF80" i="6"/>
  <c r="AG80" i="6"/>
  <c r="AF68" i="6"/>
  <c r="AG68" i="6"/>
  <c r="AF62" i="6"/>
  <c r="AG62" i="6"/>
  <c r="AF70" i="6"/>
  <c r="AG70" i="6"/>
  <c r="AF64" i="6"/>
  <c r="AG64" i="6"/>
  <c r="AF72" i="6"/>
  <c r="AG72" i="6"/>
  <c r="AF84" i="6"/>
  <c r="AG84" i="6"/>
  <c r="AF66" i="6"/>
  <c r="AG66" i="6"/>
  <c r="U60" i="6"/>
  <c r="AJ61" i="6"/>
  <c r="U62" i="6"/>
  <c r="AJ63" i="6"/>
  <c r="U64" i="6"/>
  <c r="AJ65" i="6"/>
  <c r="U66" i="6"/>
  <c r="AJ67" i="6"/>
  <c r="U68" i="6"/>
  <c r="AJ69" i="6"/>
  <c r="U70" i="6"/>
  <c r="AJ71" i="6"/>
  <c r="U72" i="6"/>
  <c r="AB73" i="6"/>
  <c r="AA73" i="6"/>
  <c r="V73" i="6"/>
  <c r="R73" i="6"/>
  <c r="U73" i="6"/>
  <c r="Z73" i="6"/>
  <c r="AF75" i="6"/>
  <c r="T76" i="6"/>
  <c r="S76" i="6"/>
  <c r="V77" i="6"/>
  <c r="R77" i="6"/>
  <c r="U77" i="6"/>
  <c r="AF79" i="6"/>
  <c r="T80" i="6"/>
  <c r="S80" i="6"/>
  <c r="V81" i="6"/>
  <c r="R81" i="6"/>
  <c r="U81" i="6"/>
  <c r="AG82" i="6"/>
  <c r="AF83" i="6"/>
  <c r="T84" i="6"/>
  <c r="S84" i="6"/>
  <c r="V85" i="6"/>
  <c r="R85" i="6"/>
  <c r="U85" i="6"/>
  <c r="S87" i="6"/>
  <c r="R87" i="6"/>
  <c r="V87" i="6"/>
  <c r="R60" i="6"/>
  <c r="V60" i="6"/>
  <c r="AB60" i="6"/>
  <c r="AI60" i="6"/>
  <c r="T61" i="6"/>
  <c r="AF61" i="6"/>
  <c r="AK61" i="6"/>
  <c r="R62" i="6"/>
  <c r="V62" i="6"/>
  <c r="AB62" i="6"/>
  <c r="AI62" i="6"/>
  <c r="T63" i="6"/>
  <c r="AF63" i="6"/>
  <c r="AK63" i="6"/>
  <c r="R64" i="6"/>
  <c r="V64" i="6"/>
  <c r="AB64" i="6"/>
  <c r="AI64" i="6"/>
  <c r="T65" i="6"/>
  <c r="AF65" i="6"/>
  <c r="AK65" i="6"/>
  <c r="R66" i="6"/>
  <c r="V66" i="6"/>
  <c r="AB66" i="6"/>
  <c r="AI66" i="6"/>
  <c r="T67" i="6"/>
  <c r="AF67" i="6"/>
  <c r="AK67" i="6"/>
  <c r="R68" i="6"/>
  <c r="V68" i="6"/>
  <c r="AB68" i="6"/>
  <c r="AI68" i="6"/>
  <c r="T69" i="6"/>
  <c r="AF69" i="6"/>
  <c r="AK69" i="6"/>
  <c r="R70" i="6"/>
  <c r="V70" i="6"/>
  <c r="AB70" i="6"/>
  <c r="AI70" i="6"/>
  <c r="T71" i="6"/>
  <c r="AF71" i="6"/>
  <c r="AK71" i="6"/>
  <c r="R72" i="6"/>
  <c r="V72" i="6"/>
  <c r="AB72" i="6"/>
  <c r="AI72" i="6"/>
  <c r="S73" i="6"/>
  <c r="AC73" i="6"/>
  <c r="AI75" i="6"/>
  <c r="AL75" i="6"/>
  <c r="Y75" i="6"/>
  <c r="AJ75" i="6"/>
  <c r="R76" i="6"/>
  <c r="AB77" i="6"/>
  <c r="AA77" i="6"/>
  <c r="S77" i="6"/>
  <c r="AC77" i="6"/>
  <c r="AI79" i="6"/>
  <c r="AL79" i="6"/>
  <c r="Y79" i="6"/>
  <c r="AJ79" i="6"/>
  <c r="R80" i="6"/>
  <c r="AB81" i="6"/>
  <c r="AA81" i="6"/>
  <c r="S81" i="6"/>
  <c r="AC81" i="6"/>
  <c r="AI83" i="6"/>
  <c r="AL83" i="6"/>
  <c r="Y83" i="6"/>
  <c r="AJ83" i="6"/>
  <c r="R84" i="6"/>
  <c r="AB85" i="6"/>
  <c r="AA85" i="6"/>
  <c r="S85" i="6"/>
  <c r="AC85" i="6"/>
  <c r="AC87" i="6"/>
  <c r="Y87" i="6"/>
  <c r="Z87" i="6"/>
  <c r="T87" i="6"/>
  <c r="S93" i="6"/>
  <c r="V93" i="6"/>
  <c r="U93" i="6"/>
  <c r="T93" i="6"/>
  <c r="R93" i="6"/>
  <c r="S60" i="6"/>
  <c r="Y60" i="6"/>
  <c r="AC60" i="6"/>
  <c r="AL61" i="6"/>
  <c r="S62" i="6"/>
  <c r="Y62" i="6"/>
  <c r="AC62" i="6"/>
  <c r="AL63" i="6"/>
  <c r="S64" i="6"/>
  <c r="Y64" i="6"/>
  <c r="AC64" i="6"/>
  <c r="AL65" i="6"/>
  <c r="S66" i="6"/>
  <c r="Y66" i="6"/>
  <c r="AC66" i="6"/>
  <c r="AL67" i="6"/>
  <c r="S68" i="6"/>
  <c r="Y68" i="6"/>
  <c r="AC68" i="6"/>
  <c r="AL69" i="6"/>
  <c r="S70" i="6"/>
  <c r="Y70" i="6"/>
  <c r="AC70" i="6"/>
  <c r="AL71" i="6"/>
  <c r="S72" i="6"/>
  <c r="Y72" i="6"/>
  <c r="AC72" i="6"/>
  <c r="AK72" i="6"/>
  <c r="T73" i="6"/>
  <c r="T74" i="6"/>
  <c r="S74" i="6"/>
  <c r="V75" i="6"/>
  <c r="R75" i="6"/>
  <c r="U75" i="6"/>
  <c r="U76" i="6"/>
  <c r="T77" i="6"/>
  <c r="AF77" i="6"/>
  <c r="T78" i="6"/>
  <c r="S78" i="6"/>
  <c r="V79" i="6"/>
  <c r="R79" i="6"/>
  <c r="U79" i="6"/>
  <c r="U80" i="6"/>
  <c r="T81" i="6"/>
  <c r="AF81" i="6"/>
  <c r="T82" i="6"/>
  <c r="S82" i="6"/>
  <c r="V83" i="6"/>
  <c r="R83" i="6"/>
  <c r="U83" i="6"/>
  <c r="U84" i="6"/>
  <c r="T85" i="6"/>
  <c r="AF85" i="6"/>
  <c r="U86" i="6"/>
  <c r="T86" i="6"/>
  <c r="S86" i="6"/>
  <c r="AG87" i="6"/>
  <c r="AF87" i="6"/>
  <c r="U87" i="6"/>
  <c r="AG88" i="6"/>
  <c r="AF88" i="6"/>
  <c r="AI73" i="6"/>
  <c r="AL73" i="6"/>
  <c r="Y73" i="6"/>
  <c r="AJ73" i="6"/>
  <c r="AB75" i="6"/>
  <c r="AA75" i="6"/>
  <c r="AC75" i="6"/>
  <c r="V76" i="6"/>
  <c r="AI77" i="6"/>
  <c r="AL77" i="6"/>
  <c r="AJ77" i="6"/>
  <c r="AB79" i="6"/>
  <c r="AA79" i="6"/>
  <c r="AC79" i="6"/>
  <c r="V80" i="6"/>
  <c r="AI81" i="6"/>
  <c r="AL81" i="6"/>
  <c r="AJ81" i="6"/>
  <c r="AB83" i="6"/>
  <c r="AA83" i="6"/>
  <c r="AC83" i="6"/>
  <c r="V84" i="6"/>
  <c r="AI85" i="6"/>
  <c r="AL85" i="6"/>
  <c r="AJ85" i="6"/>
  <c r="AF86" i="6"/>
  <c r="AG89" i="6"/>
  <c r="AF89" i="6"/>
  <c r="AC89" i="6"/>
  <c r="Y89" i="6"/>
  <c r="U89" i="6"/>
  <c r="AB89" i="6"/>
  <c r="AI90" i="6"/>
  <c r="V91" i="6"/>
  <c r="AF91" i="6"/>
  <c r="T92" i="6"/>
  <c r="AB92" i="6"/>
  <c r="AJ92" i="6"/>
  <c r="AG93" i="6"/>
  <c r="AC94" i="6"/>
  <c r="Y94" i="6"/>
  <c r="AB94" i="6"/>
  <c r="AA94" i="6"/>
  <c r="S94" i="6"/>
  <c r="V94" i="6"/>
  <c r="R94" i="6"/>
  <c r="U94" i="6"/>
  <c r="AG97" i="6"/>
  <c r="AF97" i="6"/>
  <c r="V89" i="6"/>
  <c r="AJ90" i="6"/>
  <c r="V92" i="6"/>
  <c r="AC92" i="6"/>
  <c r="AC96" i="6"/>
  <c r="Y96" i="6"/>
  <c r="AB96" i="6"/>
  <c r="AA96" i="6"/>
  <c r="S96" i="6"/>
  <c r="V96" i="6"/>
  <c r="R96" i="6"/>
  <c r="U96" i="6"/>
  <c r="S100" i="6"/>
  <c r="V100" i="6"/>
  <c r="R100" i="6"/>
  <c r="U100" i="6"/>
  <c r="T100" i="6"/>
  <c r="S102" i="6"/>
  <c r="V102" i="6"/>
  <c r="R102" i="6"/>
  <c r="U102" i="6"/>
  <c r="T102" i="6"/>
  <c r="Y74" i="6"/>
  <c r="AC74" i="6"/>
  <c r="AJ74" i="6"/>
  <c r="Y76" i="6"/>
  <c r="AC76" i="6"/>
  <c r="AJ76" i="6"/>
  <c r="Y78" i="6"/>
  <c r="AC78" i="6"/>
  <c r="AJ78" i="6"/>
  <c r="Y80" i="6"/>
  <c r="AC80" i="6"/>
  <c r="AJ80" i="6"/>
  <c r="Y82" i="6"/>
  <c r="AC82" i="6"/>
  <c r="AJ82" i="6"/>
  <c r="Y84" i="6"/>
  <c r="AC84" i="6"/>
  <c r="AJ84" i="6"/>
  <c r="Z86" i="6"/>
  <c r="AI86" i="6"/>
  <c r="T88" i="6"/>
  <c r="AB88" i="6"/>
  <c r="AJ88" i="6"/>
  <c r="R89" i="6"/>
  <c r="Z89" i="6"/>
  <c r="V90" i="6"/>
  <c r="AC90" i="6"/>
  <c r="AK90" i="6"/>
  <c r="T91" i="6"/>
  <c r="R92" i="6"/>
  <c r="Y92" i="6"/>
  <c r="AC93" i="6"/>
  <c r="Y93" i="6"/>
  <c r="AB93" i="6"/>
  <c r="Z94" i="6"/>
  <c r="T96" i="6"/>
  <c r="S98" i="6"/>
  <c r="V98" i="6"/>
  <c r="R98" i="6"/>
  <c r="U98" i="6"/>
  <c r="T98" i="6"/>
  <c r="AB86" i="6"/>
  <c r="AJ86" i="6"/>
  <c r="V88" i="6"/>
  <c r="AC88" i="6"/>
  <c r="AK88" i="6"/>
  <c r="T89" i="6"/>
  <c r="AA89" i="6"/>
  <c r="R90" i="6"/>
  <c r="Y90" i="6"/>
  <c r="AF90" i="6"/>
  <c r="AC91" i="6"/>
  <c r="Y91" i="6"/>
  <c r="U91" i="6"/>
  <c r="AB91" i="6"/>
  <c r="S92" i="6"/>
  <c r="Z92" i="6"/>
  <c r="AI92" i="6"/>
  <c r="AG95" i="6"/>
  <c r="AF95" i="6"/>
  <c r="Z96" i="6"/>
  <c r="AG102" i="6"/>
  <c r="AF102" i="6"/>
  <c r="Z98" i="6"/>
  <c r="Z100" i="6"/>
  <c r="Z102" i="6"/>
  <c r="AK102" i="6"/>
  <c r="AL94" i="6"/>
  <c r="S95" i="6"/>
  <c r="Y95" i="6"/>
  <c r="AC95" i="6"/>
  <c r="AL96" i="6"/>
  <c r="S97" i="6"/>
  <c r="Y97" i="6"/>
  <c r="AC97" i="6"/>
  <c r="AA98" i="6"/>
  <c r="AL98" i="6"/>
  <c r="S99" i="6"/>
  <c r="Y99" i="6"/>
  <c r="AC99" i="6"/>
  <c r="AA100" i="6"/>
  <c r="AL100" i="6"/>
  <c r="S101" i="6"/>
  <c r="Y101" i="6"/>
  <c r="AC101" i="6"/>
  <c r="AJ101" i="6"/>
  <c r="AA102" i="6"/>
  <c r="AL102" i="6"/>
  <c r="AI94" i="6"/>
  <c r="T95" i="6"/>
  <c r="Z95" i="6"/>
  <c r="AI96" i="6"/>
  <c r="T97" i="6"/>
  <c r="Z97" i="6"/>
  <c r="AB98" i="6"/>
  <c r="AI98" i="6"/>
  <c r="T99" i="6"/>
  <c r="Z99" i="6"/>
  <c r="AF99" i="6"/>
  <c r="AB100" i="6"/>
  <c r="AI100" i="6"/>
  <c r="T101" i="6"/>
  <c r="Z101" i="6"/>
  <c r="AF101" i="6"/>
  <c r="AK101" i="6"/>
  <c r="AB102" i="6"/>
  <c r="AI102" i="6"/>
  <c r="Y98" i="6"/>
  <c r="Y100" i="6"/>
  <c r="Y102" i="6"/>
  <c r="AI49" i="6"/>
  <c r="AI51" i="6" s="1"/>
  <c r="AL46" i="6"/>
  <c r="AL41" i="6"/>
  <c r="AL30" i="6"/>
  <c r="AL36" i="6"/>
  <c r="AL26" i="6"/>
  <c r="AL20" i="6"/>
  <c r="AL15" i="6"/>
  <c r="AL10" i="6"/>
  <c r="AL45" i="6"/>
  <c r="AL40" i="6"/>
  <c r="AL34" i="6"/>
  <c r="AL29" i="6"/>
  <c r="AL24" i="6"/>
  <c r="AL19" i="6"/>
  <c r="AL14" i="6"/>
  <c r="AL8" i="6"/>
  <c r="AL44" i="6"/>
  <c r="AL38" i="6"/>
  <c r="AL33" i="6"/>
  <c r="AL28" i="6"/>
  <c r="AL23" i="6"/>
  <c r="AL18" i="6"/>
  <c r="AL12" i="6"/>
  <c r="AL7" i="6"/>
  <c r="AL48" i="6"/>
  <c r="AL42" i="6"/>
  <c r="AL37" i="6"/>
  <c r="AL32" i="6"/>
  <c r="AL27" i="6"/>
  <c r="AL22" i="6"/>
  <c r="AL16" i="6"/>
  <c r="AL11" i="6"/>
  <c r="AL21" i="6"/>
  <c r="AL13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L47" i="6"/>
  <c r="AL43" i="6"/>
  <c r="AL39" i="6"/>
  <c r="AL35" i="6"/>
  <c r="AL31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L25" i="6"/>
  <c r="AL17" i="6"/>
  <c r="AL9" i="6"/>
  <c r="AL6" i="6"/>
  <c r="AK6" i="6"/>
  <c r="AJ6" i="6"/>
  <c r="AG36" i="6"/>
  <c r="AG18" i="6"/>
  <c r="AG48" i="6"/>
  <c r="AG32" i="6"/>
  <c r="AG14" i="6"/>
  <c r="AG44" i="6"/>
  <c r="AG26" i="6"/>
  <c r="AG10" i="6"/>
  <c r="AG40" i="6"/>
  <c r="AG22" i="6"/>
  <c r="AG42" i="6"/>
  <c r="AG34" i="6"/>
  <c r="AG24" i="6"/>
  <c r="AG16" i="6"/>
  <c r="AG12" i="6"/>
  <c r="AG8" i="6"/>
  <c r="AF46" i="6"/>
  <c r="AF38" i="6"/>
  <c r="AF30" i="6"/>
  <c r="AF28" i="6"/>
  <c r="AF20" i="6"/>
  <c r="AG47" i="6"/>
  <c r="AG45" i="6"/>
  <c r="AG43" i="6"/>
  <c r="AG41" i="6"/>
  <c r="AG39" i="6"/>
  <c r="AG37" i="6"/>
  <c r="AG35" i="6"/>
  <c r="AG33" i="6"/>
  <c r="AG31" i="6"/>
  <c r="AG29" i="6"/>
  <c r="AG27" i="6"/>
  <c r="AG25" i="6"/>
  <c r="AG23" i="6"/>
  <c r="AG21" i="6"/>
  <c r="AG19" i="6"/>
  <c r="AG17" i="6"/>
  <c r="AG15" i="6"/>
  <c r="AG13" i="6"/>
  <c r="AG11" i="6"/>
  <c r="AG9" i="6"/>
  <c r="AG7" i="6"/>
  <c r="AG6" i="6"/>
  <c r="Z41" i="6"/>
  <c r="AA36" i="6"/>
  <c r="Z29" i="6"/>
  <c r="AB47" i="6"/>
  <c r="AB31" i="6"/>
  <c r="AC26" i="6"/>
  <c r="AC22" i="6"/>
  <c r="AC18" i="6"/>
  <c r="AC14" i="6"/>
  <c r="AC10" i="6"/>
  <c r="Z45" i="6"/>
  <c r="AA40" i="6"/>
  <c r="AB35" i="6"/>
  <c r="Y26" i="6"/>
  <c r="Y22" i="6"/>
  <c r="Y18" i="6"/>
  <c r="Y14" i="6"/>
  <c r="Y10" i="6"/>
  <c r="AA44" i="6"/>
  <c r="AB39" i="6"/>
  <c r="Z33" i="6"/>
  <c r="AA28" i="6"/>
  <c r="AA24" i="6"/>
  <c r="AA20" i="6"/>
  <c r="AA16" i="6"/>
  <c r="AA12" i="6"/>
  <c r="AA8" i="6"/>
  <c r="AA48" i="6"/>
  <c r="AB43" i="6"/>
  <c r="Z37" i="6"/>
  <c r="AA32" i="6"/>
  <c r="AB27" i="6"/>
  <c r="AB23" i="6"/>
  <c r="AB19" i="6"/>
  <c r="AB15" i="6"/>
  <c r="AB11" i="6"/>
  <c r="AB7" i="6"/>
  <c r="AC38" i="6"/>
  <c r="Y30" i="6"/>
  <c r="Z48" i="6"/>
  <c r="AA47" i="6"/>
  <c r="AB46" i="6"/>
  <c r="AC45" i="6"/>
  <c r="Y45" i="6"/>
  <c r="Z44" i="6"/>
  <c r="AA43" i="6"/>
  <c r="AB42" i="6"/>
  <c r="AC41" i="6"/>
  <c r="Y41" i="6"/>
  <c r="Z40" i="6"/>
  <c r="AA39" i="6"/>
  <c r="AB38" i="6"/>
  <c r="AC37" i="6"/>
  <c r="Y37" i="6"/>
  <c r="Z36" i="6"/>
  <c r="AA35" i="6"/>
  <c r="AB34" i="6"/>
  <c r="AC33" i="6"/>
  <c r="Y33" i="6"/>
  <c r="Z32" i="6"/>
  <c r="AA31" i="6"/>
  <c r="AB30" i="6"/>
  <c r="AC29" i="6"/>
  <c r="Y29" i="6"/>
  <c r="Z28" i="6"/>
  <c r="AA27" i="6"/>
  <c r="AB26" i="6"/>
  <c r="AC25" i="6"/>
  <c r="Y25" i="6"/>
  <c r="Z24" i="6"/>
  <c r="AA23" i="6"/>
  <c r="AB22" i="6"/>
  <c r="AC21" i="6"/>
  <c r="Y21" i="6"/>
  <c r="Z20" i="6"/>
  <c r="AA19" i="6"/>
  <c r="AB18" i="6"/>
  <c r="AC17" i="6"/>
  <c r="Y17" i="6"/>
  <c r="Z16" i="6"/>
  <c r="AA15" i="6"/>
  <c r="AB14" i="6"/>
  <c r="AC13" i="6"/>
  <c r="Y13" i="6"/>
  <c r="Z12" i="6"/>
  <c r="AA11" i="6"/>
  <c r="AB10" i="6"/>
  <c r="AC9" i="6"/>
  <c r="Y9" i="6"/>
  <c r="Z8" i="6"/>
  <c r="AA7" i="6"/>
  <c r="AC46" i="6"/>
  <c r="AC42" i="6"/>
  <c r="Y38" i="6"/>
  <c r="AC30" i="6"/>
  <c r="Z17" i="6"/>
  <c r="Z13" i="6"/>
  <c r="Z9" i="6"/>
  <c r="AC48" i="6"/>
  <c r="Y48" i="6"/>
  <c r="Z47" i="6"/>
  <c r="AA46" i="6"/>
  <c r="AB45" i="6"/>
  <c r="AC44" i="6"/>
  <c r="Y44" i="6"/>
  <c r="Z43" i="6"/>
  <c r="AA42" i="6"/>
  <c r="AB41" i="6"/>
  <c r="AC40" i="6"/>
  <c r="Y40" i="6"/>
  <c r="Z39" i="6"/>
  <c r="AA38" i="6"/>
  <c r="AB37" i="6"/>
  <c r="AC36" i="6"/>
  <c r="Y36" i="6"/>
  <c r="Z35" i="6"/>
  <c r="AA34" i="6"/>
  <c r="AB33" i="6"/>
  <c r="AC32" i="6"/>
  <c r="Y32" i="6"/>
  <c r="Z31" i="6"/>
  <c r="AA30" i="6"/>
  <c r="AB29" i="6"/>
  <c r="AC28" i="6"/>
  <c r="Y28" i="6"/>
  <c r="Z27" i="6"/>
  <c r="AA26" i="6"/>
  <c r="AB25" i="6"/>
  <c r="AC24" i="6"/>
  <c r="Y24" i="6"/>
  <c r="Z23" i="6"/>
  <c r="AA22" i="6"/>
  <c r="AB21" i="6"/>
  <c r="AC20" i="6"/>
  <c r="Y20" i="6"/>
  <c r="Z19" i="6"/>
  <c r="AA18" i="6"/>
  <c r="AB17" i="6"/>
  <c r="AC16" i="6"/>
  <c r="Y16" i="6"/>
  <c r="Z15" i="6"/>
  <c r="AA14" i="6"/>
  <c r="AB13" i="6"/>
  <c r="AC12" i="6"/>
  <c r="Y12" i="6"/>
  <c r="Z11" i="6"/>
  <c r="AA10" i="6"/>
  <c r="AB9" i="6"/>
  <c r="AC8" i="6"/>
  <c r="Y8" i="6"/>
  <c r="Z7" i="6"/>
  <c r="Y46" i="6"/>
  <c r="Y42" i="6"/>
  <c r="AC34" i="6"/>
  <c r="Y34" i="6"/>
  <c r="Z25" i="6"/>
  <c r="Z21" i="6"/>
  <c r="AC47" i="6"/>
  <c r="AC43" i="6"/>
  <c r="AC39" i="6"/>
  <c r="AC35" i="6"/>
  <c r="AC31" i="6"/>
  <c r="AC27" i="6"/>
  <c r="AC23" i="6"/>
  <c r="AC19" i="6"/>
  <c r="AC15" i="6"/>
  <c r="AC11" i="6"/>
  <c r="AC7" i="6"/>
  <c r="AC6" i="6"/>
  <c r="AB6" i="6"/>
  <c r="AA6" i="6"/>
  <c r="Z6" i="6"/>
  <c r="V46" i="6"/>
  <c r="U43" i="6"/>
  <c r="V39" i="6"/>
  <c r="V37" i="6"/>
  <c r="U34" i="6"/>
  <c r="V30" i="6"/>
  <c r="U28" i="6"/>
  <c r="V24" i="6"/>
  <c r="V21" i="6"/>
  <c r="U19" i="6"/>
  <c r="V15" i="6"/>
  <c r="U12" i="6"/>
  <c r="V8" i="6"/>
  <c r="U46" i="6"/>
  <c r="V42" i="6"/>
  <c r="U39" i="6"/>
  <c r="V35" i="6"/>
  <c r="V33" i="6"/>
  <c r="U30" i="6"/>
  <c r="V27" i="6"/>
  <c r="U24" i="6"/>
  <c r="V20" i="6"/>
  <c r="V17" i="6"/>
  <c r="U15" i="6"/>
  <c r="V11" i="6"/>
  <c r="U8" i="6"/>
  <c r="V47" i="6"/>
  <c r="V45" i="6"/>
  <c r="U42" i="6"/>
  <c r="V38" i="6"/>
  <c r="U35" i="6"/>
  <c r="V31" i="6"/>
  <c r="V29" i="6"/>
  <c r="U27" i="6"/>
  <c r="V23" i="6"/>
  <c r="U20" i="6"/>
  <c r="V16" i="6"/>
  <c r="V13" i="6"/>
  <c r="U11" i="6"/>
  <c r="V7" i="6"/>
  <c r="U47" i="6"/>
  <c r="V43" i="6"/>
  <c r="V41" i="6"/>
  <c r="U38" i="6"/>
  <c r="V34" i="6"/>
  <c r="U31" i="6"/>
  <c r="V28" i="6"/>
  <c r="V25" i="6"/>
  <c r="U23" i="6"/>
  <c r="V19" i="6"/>
  <c r="U16" i="6"/>
  <c r="V12" i="6"/>
  <c r="V9" i="6"/>
  <c r="U7" i="6"/>
  <c r="V40" i="6"/>
  <c r="V26" i="6"/>
  <c r="V22" i="6"/>
  <c r="V14" i="6"/>
  <c r="U44" i="6"/>
  <c r="U40" i="6"/>
  <c r="U37" i="6"/>
  <c r="U33" i="6"/>
  <c r="U26" i="6"/>
  <c r="U22" i="6"/>
  <c r="U13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V48" i="6"/>
  <c r="V44" i="6"/>
  <c r="V36" i="6"/>
  <c r="V32" i="6"/>
  <c r="V18" i="6"/>
  <c r="V10" i="6"/>
  <c r="U48" i="6"/>
  <c r="U45" i="6"/>
  <c r="U41" i="6"/>
  <c r="U36" i="6"/>
  <c r="U32" i="6"/>
  <c r="U29" i="6"/>
  <c r="U25" i="6"/>
  <c r="U21" i="6"/>
  <c r="U18" i="6"/>
  <c r="U17" i="6"/>
  <c r="U14" i="6"/>
  <c r="U10" i="6"/>
  <c r="U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K6" i="6"/>
  <c r="AF13" i="5"/>
  <c r="AH13" i="5"/>
  <c r="AP13" i="5"/>
  <c r="AN13" i="5"/>
  <c r="AL13" i="5"/>
  <c r="AJ13" i="5"/>
  <c r="AD13" i="5"/>
  <c r="AB13" i="5"/>
  <c r="O18" i="5"/>
  <c r="O17" i="5"/>
  <c r="K2" i="5"/>
  <c r="L2" i="5" s="1"/>
  <c r="K3" i="5"/>
  <c r="L3" i="5" s="1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L102" i="5" s="1"/>
  <c r="K103" i="5"/>
  <c r="L103" i="5" s="1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L112" i="5" s="1"/>
  <c r="K113" i="5"/>
  <c r="L113" i="5" s="1"/>
  <c r="K114" i="5"/>
  <c r="L114" i="5" s="1"/>
  <c r="K115" i="5"/>
  <c r="L115" i="5" s="1"/>
  <c r="K116" i="5"/>
  <c r="L116" i="5" s="1"/>
  <c r="K117" i="5"/>
  <c r="L117" i="5" s="1"/>
  <c r="K118" i="5"/>
  <c r="L118" i="5" s="1"/>
  <c r="K119" i="5"/>
  <c r="L119" i="5" s="1"/>
  <c r="K120" i="5"/>
  <c r="L120" i="5" s="1"/>
  <c r="K121" i="5"/>
  <c r="L121" i="5" s="1"/>
  <c r="K122" i="5"/>
  <c r="L122" i="5" s="1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L139" i="5" s="1"/>
  <c r="K140" i="5"/>
  <c r="L140" i="5" s="1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L148" i="5" s="1"/>
  <c r="K149" i="5"/>
  <c r="L149" i="5" s="1"/>
  <c r="K150" i="5"/>
  <c r="L150" i="5" s="1"/>
  <c r="K151" i="5"/>
  <c r="L151" i="5" s="1"/>
  <c r="K152" i="5"/>
  <c r="L152" i="5" s="1"/>
  <c r="K153" i="5"/>
  <c r="L153" i="5" s="1"/>
  <c r="K154" i="5"/>
  <c r="L154" i="5" s="1"/>
  <c r="K155" i="5"/>
  <c r="L155" i="5" s="1"/>
  <c r="K156" i="5"/>
  <c r="L156" i="5" s="1"/>
  <c r="K157" i="5"/>
  <c r="L157" i="5" s="1"/>
  <c r="K158" i="5"/>
  <c r="L158" i="5" s="1"/>
  <c r="K159" i="5"/>
  <c r="L159" i="5" s="1"/>
  <c r="K160" i="5"/>
  <c r="L160" i="5" s="1"/>
  <c r="K161" i="5"/>
  <c r="L161" i="5" s="1"/>
  <c r="K162" i="5"/>
  <c r="L162" i="5" s="1"/>
  <c r="K163" i="5"/>
  <c r="L163" i="5" s="1"/>
  <c r="K164" i="5"/>
  <c r="L164" i="5" s="1"/>
  <c r="K165" i="5"/>
  <c r="L165" i="5" s="1"/>
  <c r="K166" i="5"/>
  <c r="L166" i="5" s="1"/>
  <c r="K167" i="5"/>
  <c r="L167" i="5" s="1"/>
  <c r="K168" i="5"/>
  <c r="L168" i="5" s="1"/>
  <c r="K169" i="5"/>
  <c r="L169" i="5" s="1"/>
  <c r="K170" i="5"/>
  <c r="L170" i="5" s="1"/>
  <c r="K171" i="5"/>
  <c r="L171" i="5" s="1"/>
  <c r="K172" i="5"/>
  <c r="L172" i="5" s="1"/>
  <c r="K173" i="5"/>
  <c r="L173" i="5" s="1"/>
  <c r="K174" i="5"/>
  <c r="L174" i="5" s="1"/>
  <c r="K175" i="5"/>
  <c r="L175" i="5" s="1"/>
  <c r="K176" i="5"/>
  <c r="L176" i="5" s="1"/>
  <c r="K177" i="5"/>
  <c r="L177" i="5" s="1"/>
  <c r="K178" i="5"/>
  <c r="L178" i="5" s="1"/>
  <c r="K179" i="5"/>
  <c r="L179" i="5" s="1"/>
  <c r="K180" i="5"/>
  <c r="L180" i="5" s="1"/>
  <c r="K181" i="5"/>
  <c r="L181" i="5" s="1"/>
  <c r="K182" i="5"/>
  <c r="L182" i="5" s="1"/>
  <c r="K183" i="5"/>
  <c r="L183" i="5" s="1"/>
  <c r="K184" i="5"/>
  <c r="L184" i="5" s="1"/>
  <c r="K185" i="5"/>
  <c r="L185" i="5" s="1"/>
  <c r="K186" i="5"/>
  <c r="L186" i="5" s="1"/>
  <c r="K187" i="5"/>
  <c r="L187" i="5" s="1"/>
  <c r="K188" i="5"/>
  <c r="L188" i="5" s="1"/>
  <c r="K189" i="5"/>
  <c r="L189" i="5" s="1"/>
  <c r="K190" i="5"/>
  <c r="L190" i="5" s="1"/>
  <c r="K191" i="5"/>
  <c r="L191" i="5" s="1"/>
  <c r="K192" i="5"/>
  <c r="L192" i="5" s="1"/>
  <c r="K193" i="5"/>
  <c r="L193" i="5" s="1"/>
  <c r="K194" i="5"/>
  <c r="L194" i="5" s="1"/>
  <c r="K195" i="5"/>
  <c r="L195" i="5" s="1"/>
  <c r="K196" i="5"/>
  <c r="L196" i="5" s="1"/>
  <c r="K197" i="5"/>
  <c r="L197" i="5" s="1"/>
  <c r="K198" i="5"/>
  <c r="L198" i="5" s="1"/>
  <c r="K199" i="5"/>
  <c r="L199" i="5" s="1"/>
  <c r="K200" i="5"/>
  <c r="L200" i="5" s="1"/>
  <c r="K201" i="5"/>
  <c r="L201" i="5" s="1"/>
  <c r="K202" i="5"/>
  <c r="L202" i="5" s="1"/>
  <c r="K203" i="5"/>
  <c r="L203" i="5" s="1"/>
  <c r="K204" i="5"/>
  <c r="L204" i="5" s="1"/>
  <c r="K205" i="5"/>
  <c r="L205" i="5" s="1"/>
  <c r="K206" i="5"/>
  <c r="L206" i="5" s="1"/>
  <c r="K207" i="5"/>
  <c r="L207" i="5" s="1"/>
  <c r="K208" i="5"/>
  <c r="L208" i="5" s="1"/>
  <c r="K209" i="5"/>
  <c r="L209" i="5" s="1"/>
  <c r="K210" i="5"/>
  <c r="L210" i="5" s="1"/>
  <c r="K211" i="5"/>
  <c r="L211" i="5" s="1"/>
  <c r="K212" i="5"/>
  <c r="L212" i="5" s="1"/>
  <c r="K213" i="5"/>
  <c r="L213" i="5" s="1"/>
  <c r="K214" i="5"/>
  <c r="L214" i="5" s="1"/>
  <c r="K215" i="5"/>
  <c r="L215" i="5" s="1"/>
  <c r="K216" i="5"/>
  <c r="L216" i="5" s="1"/>
  <c r="K217" i="5"/>
  <c r="L217" i="5" s="1"/>
  <c r="K218" i="5"/>
  <c r="L218" i="5" s="1"/>
  <c r="K219" i="5"/>
  <c r="L219" i="5" s="1"/>
  <c r="K220" i="5"/>
  <c r="L220" i="5" s="1"/>
  <c r="K221" i="5"/>
  <c r="L221" i="5" s="1"/>
  <c r="K222" i="5"/>
  <c r="L222" i="5" s="1"/>
  <c r="K223" i="5"/>
  <c r="L223" i="5" s="1"/>
  <c r="K224" i="5"/>
  <c r="L224" i="5" s="1"/>
  <c r="K225" i="5"/>
  <c r="L225" i="5" s="1"/>
  <c r="K226" i="5"/>
  <c r="L226" i="5" s="1"/>
  <c r="K227" i="5"/>
  <c r="L227" i="5" s="1"/>
  <c r="K228" i="5"/>
  <c r="L228" i="5" s="1"/>
  <c r="K229" i="5"/>
  <c r="L229" i="5" s="1"/>
  <c r="K230" i="5"/>
  <c r="L230" i="5" s="1"/>
  <c r="K231" i="5"/>
  <c r="L231" i="5" s="1"/>
  <c r="K232" i="5"/>
  <c r="L232" i="5" s="1"/>
  <c r="K233" i="5"/>
  <c r="L233" i="5" s="1"/>
  <c r="K234" i="5"/>
  <c r="L234" i="5" s="1"/>
  <c r="K235" i="5"/>
  <c r="L235" i="5" s="1"/>
  <c r="K236" i="5"/>
  <c r="L236" i="5" s="1"/>
  <c r="K237" i="5"/>
  <c r="L237" i="5" s="1"/>
  <c r="K238" i="5"/>
  <c r="L238" i="5" s="1"/>
  <c r="K239" i="5"/>
  <c r="L239" i="5" s="1"/>
  <c r="K240" i="5"/>
  <c r="L240" i="5" s="1"/>
  <c r="K241" i="5"/>
  <c r="L241" i="5" s="1"/>
  <c r="K242" i="5"/>
  <c r="L242" i="5" s="1"/>
  <c r="K243" i="5"/>
  <c r="L243" i="5" s="1"/>
  <c r="K244" i="5"/>
  <c r="L244" i="5" s="1"/>
  <c r="K245" i="5"/>
  <c r="L245" i="5" s="1"/>
  <c r="K246" i="5"/>
  <c r="L246" i="5" s="1"/>
  <c r="K247" i="5"/>
  <c r="L247" i="5" s="1"/>
  <c r="K248" i="5"/>
  <c r="L248" i="5" s="1"/>
  <c r="K249" i="5"/>
  <c r="L249" i="5" s="1"/>
  <c r="K250" i="5"/>
  <c r="L250" i="5" s="1"/>
  <c r="K251" i="5"/>
  <c r="L251" i="5" s="1"/>
  <c r="K252" i="5"/>
  <c r="L252" i="5" s="1"/>
  <c r="K253" i="5"/>
  <c r="L253" i="5" s="1"/>
  <c r="K254" i="5"/>
  <c r="L254" i="5" s="1"/>
  <c r="K255" i="5"/>
  <c r="L255" i="5" s="1"/>
  <c r="K256" i="5"/>
  <c r="L256" i="5" s="1"/>
  <c r="K257" i="5"/>
  <c r="L257" i="5" s="1"/>
  <c r="K258" i="5"/>
  <c r="L258" i="5" s="1"/>
  <c r="K259" i="5"/>
  <c r="L259" i="5" s="1"/>
  <c r="K260" i="5"/>
  <c r="L260" i="5" s="1"/>
  <c r="K261" i="5"/>
  <c r="L261" i="5" s="1"/>
  <c r="K262" i="5"/>
  <c r="L262" i="5" s="1"/>
  <c r="K263" i="5"/>
  <c r="L263" i="5" s="1"/>
  <c r="K264" i="5"/>
  <c r="L264" i="5" s="1"/>
  <c r="K265" i="5"/>
  <c r="L265" i="5" s="1"/>
  <c r="K266" i="5"/>
  <c r="L266" i="5" s="1"/>
  <c r="K267" i="5"/>
  <c r="L267" i="5" s="1"/>
  <c r="K268" i="5"/>
  <c r="L268" i="5" s="1"/>
  <c r="K269" i="5"/>
  <c r="L269" i="5" s="1"/>
  <c r="K270" i="5"/>
  <c r="L270" i="5" s="1"/>
  <c r="K271" i="5"/>
  <c r="L271" i="5" s="1"/>
  <c r="K272" i="5"/>
  <c r="L272" i="5" s="1"/>
  <c r="K273" i="5"/>
  <c r="L273" i="5" s="1"/>
  <c r="K274" i="5"/>
  <c r="L274" i="5" s="1"/>
  <c r="K275" i="5"/>
  <c r="L275" i="5" s="1"/>
  <c r="K276" i="5"/>
  <c r="L276" i="5" s="1"/>
  <c r="K277" i="5"/>
  <c r="L277" i="5" s="1"/>
  <c r="K278" i="5"/>
  <c r="L278" i="5" s="1"/>
  <c r="K279" i="5"/>
  <c r="L279" i="5" s="1"/>
  <c r="K280" i="5"/>
  <c r="L280" i="5" s="1"/>
  <c r="K281" i="5"/>
  <c r="L281" i="5" s="1"/>
  <c r="K282" i="5"/>
  <c r="L282" i="5" s="1"/>
  <c r="K283" i="5"/>
  <c r="L283" i="5" s="1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O12" i="5"/>
  <c r="O11" i="5"/>
  <c r="O10" i="5"/>
  <c r="AF99" i="8" l="1"/>
  <c r="AF60" i="8"/>
  <c r="AF21" i="8"/>
  <c r="AF8" i="8"/>
  <c r="BQ34" i="8"/>
  <c r="AF125" i="8"/>
  <c r="AF86" i="8"/>
  <c r="BQ47" i="8"/>
  <c r="BQ8" i="8"/>
  <c r="BQ112" i="8"/>
  <c r="AF112" i="8"/>
  <c r="AF73" i="8"/>
  <c r="AF47" i="8"/>
  <c r="BQ60" i="8"/>
  <c r="BQ99" i="8"/>
  <c r="BQ86" i="8"/>
  <c r="AF34" i="8"/>
  <c r="BQ73" i="8"/>
  <c r="BQ21" i="8"/>
  <c r="BQ125" i="8"/>
  <c r="AH99" i="8"/>
  <c r="AC268" i="6"/>
  <c r="Y274" i="6" s="1"/>
  <c r="Z212" i="6"/>
  <c r="Y215" i="6" s="1"/>
  <c r="Y268" i="6"/>
  <c r="Y270" i="6" s="1"/>
  <c r="Z268" i="6"/>
  <c r="Y271" i="6" s="1"/>
  <c r="AB268" i="6"/>
  <c r="Y273" i="6" s="1"/>
  <c r="AA268" i="6"/>
  <c r="Y272" i="6" s="1"/>
  <c r="AB212" i="6"/>
  <c r="Y217" i="6" s="1"/>
  <c r="AB158" i="6"/>
  <c r="Y163" i="6" s="1"/>
  <c r="Y212" i="6"/>
  <c r="Y214" i="6" s="1"/>
  <c r="AC212" i="6"/>
  <c r="Y218" i="6" s="1"/>
  <c r="Z158" i="6"/>
  <c r="Y161" i="6" s="1"/>
  <c r="AA212" i="6"/>
  <c r="Y216" i="6" s="1"/>
  <c r="AA158" i="6"/>
  <c r="Y162" i="6" s="1"/>
  <c r="Z103" i="6"/>
  <c r="Y106" i="6" s="1"/>
  <c r="AC158" i="6"/>
  <c r="Y164" i="6" s="1"/>
  <c r="Y158" i="6"/>
  <c r="Y160" i="6" s="1"/>
  <c r="AK268" i="6"/>
  <c r="AI272" i="6" s="1"/>
  <c r="AC103" i="6"/>
  <c r="Y109" i="6" s="1"/>
  <c r="AB103" i="6"/>
  <c r="Y108" i="6" s="1"/>
  <c r="AI268" i="6"/>
  <c r="AI270" i="6" s="1"/>
  <c r="Y103" i="6"/>
  <c r="Y105" i="6" s="1"/>
  <c r="AL268" i="6"/>
  <c r="AI273" i="6" s="1"/>
  <c r="AJ268" i="6"/>
  <c r="AI271" i="6" s="1"/>
  <c r="AA103" i="6"/>
  <c r="Y107" i="6" s="1"/>
  <c r="S268" i="6"/>
  <c r="R271" i="6" s="1"/>
  <c r="AG268" i="6"/>
  <c r="AF271" i="6" s="1"/>
  <c r="AF212" i="6"/>
  <c r="AF214" i="6" s="1"/>
  <c r="AG212" i="6"/>
  <c r="AF215" i="6" s="1"/>
  <c r="AL212" i="6"/>
  <c r="AI217" i="6" s="1"/>
  <c r="T268" i="6"/>
  <c r="R272" i="6" s="1"/>
  <c r="AK212" i="6"/>
  <c r="AI216" i="6" s="1"/>
  <c r="V268" i="6"/>
  <c r="R274" i="6" s="1"/>
  <c r="R268" i="6"/>
  <c r="R270" i="6" s="1"/>
  <c r="U268" i="6"/>
  <c r="R273" i="6" s="1"/>
  <c r="AF268" i="6"/>
  <c r="AK158" i="6"/>
  <c r="AI162" i="6" s="1"/>
  <c r="U212" i="6"/>
  <c r="R217" i="6" s="1"/>
  <c r="AF158" i="6"/>
  <c r="AF160" i="6" s="1"/>
  <c r="AG158" i="6"/>
  <c r="AF161" i="6" s="1"/>
  <c r="AL158" i="6"/>
  <c r="AI163" i="6" s="1"/>
  <c r="R212" i="6"/>
  <c r="R214" i="6" s="1"/>
  <c r="AI158" i="6"/>
  <c r="AI160" i="6" s="1"/>
  <c r="AJ158" i="6"/>
  <c r="AI161" i="6" s="1"/>
  <c r="V212" i="6"/>
  <c r="R218" i="6" s="1"/>
  <c r="AJ212" i="6"/>
  <c r="AI215" i="6" s="1"/>
  <c r="AI212" i="6"/>
  <c r="AI214" i="6" s="1"/>
  <c r="T212" i="6"/>
  <c r="R216" i="6" s="1"/>
  <c r="S212" i="6"/>
  <c r="R215" i="6" s="1"/>
  <c r="AL103" i="6"/>
  <c r="AI108" i="6" s="1"/>
  <c r="V158" i="6"/>
  <c r="R164" i="6" s="1"/>
  <c r="S158" i="6"/>
  <c r="R161" i="6" s="1"/>
  <c r="AK103" i="6"/>
  <c r="AI107" i="6" s="1"/>
  <c r="U158" i="6"/>
  <c r="R163" i="6" s="1"/>
  <c r="T158" i="6"/>
  <c r="R162" i="6" s="1"/>
  <c r="T103" i="6"/>
  <c r="R107" i="6" s="1"/>
  <c r="AJ103" i="6"/>
  <c r="AI106" i="6" s="1"/>
  <c r="R158" i="6"/>
  <c r="R160" i="6" s="1"/>
  <c r="AI103" i="6"/>
  <c r="AI105" i="6" s="1"/>
  <c r="U103" i="6"/>
  <c r="R108" i="6" s="1"/>
  <c r="V103" i="6"/>
  <c r="R109" i="6" s="1"/>
  <c r="AG103" i="6"/>
  <c r="AF106" i="6" s="1"/>
  <c r="S103" i="6"/>
  <c r="R106" i="6" s="1"/>
  <c r="R103" i="6"/>
  <c r="R105" i="6" s="1"/>
  <c r="AF103" i="6"/>
  <c r="AK49" i="6"/>
  <c r="AI53" i="6" s="1"/>
  <c r="AL49" i="6"/>
  <c r="AI54" i="6" s="1"/>
  <c r="AJ49" i="6"/>
  <c r="AI52" i="6" s="1"/>
  <c r="V6" i="6"/>
  <c r="V49" i="6" s="1"/>
  <c r="R55" i="6" s="1"/>
  <c r="AG49" i="6"/>
  <c r="AF52" i="6" s="1"/>
  <c r="AF49" i="6"/>
  <c r="Z49" i="6"/>
  <c r="Y52" i="6" s="1"/>
  <c r="AA49" i="6"/>
  <c r="Y53" i="6" s="1"/>
  <c r="AB49" i="6"/>
  <c r="Y54" i="6" s="1"/>
  <c r="AC49" i="6"/>
  <c r="Y55" i="6" s="1"/>
  <c r="Y49" i="6"/>
  <c r="Y51" i="6" s="1"/>
  <c r="T6" i="6"/>
  <c r="T49" i="6" s="1"/>
  <c r="R53" i="6" s="1"/>
  <c r="U6" i="6"/>
  <c r="U49" i="6" s="1"/>
  <c r="R54" i="6" s="1"/>
  <c r="R6" i="6"/>
  <c r="R49" i="6" s="1"/>
  <c r="R51" i="6" s="1"/>
  <c r="S6" i="6"/>
  <c r="S49" i="6" s="1"/>
  <c r="R52" i="6" s="1"/>
  <c r="O16" i="5"/>
  <c r="O14" i="5"/>
  <c r="O13" i="5"/>
  <c r="CN3" i="3"/>
  <c r="BA2" i="3"/>
  <c r="BY125" i="8" l="1"/>
  <c r="BZ125" i="8" s="1"/>
  <c r="CW6" i="8" s="1"/>
  <c r="CM29" i="8" s="1"/>
  <c r="BS125" i="8"/>
  <c r="BS112" i="8"/>
  <c r="BY112" i="8"/>
  <c r="BZ112" i="8" s="1"/>
  <c r="CV6" i="8" s="1"/>
  <c r="CL29" i="8" s="1"/>
  <c r="BS99" i="8"/>
  <c r="BY99" i="8"/>
  <c r="BZ99" i="8" s="1"/>
  <c r="CU6" i="8" s="1"/>
  <c r="CK29" i="8" s="1"/>
  <c r="BS86" i="8"/>
  <c r="BY86" i="8"/>
  <c r="BZ86" i="8" s="1"/>
  <c r="CT6" i="8" s="1"/>
  <c r="CJ29" i="8" s="1"/>
  <c r="BS73" i="8"/>
  <c r="BY73" i="8"/>
  <c r="BZ73" i="8" s="1"/>
  <c r="CS6" i="8" s="1"/>
  <c r="CI29" i="8" s="1"/>
  <c r="BS60" i="8"/>
  <c r="BY60" i="8"/>
  <c r="BZ60" i="8" s="1"/>
  <c r="BS47" i="8"/>
  <c r="BY47" i="8"/>
  <c r="BZ47" i="8" s="1"/>
  <c r="BS34" i="8"/>
  <c r="BY34" i="8"/>
  <c r="BZ34" i="8" s="1"/>
  <c r="CP6" i="8" s="1"/>
  <c r="CF29" i="8" s="1"/>
  <c r="BS21" i="8"/>
  <c r="BY21" i="8"/>
  <c r="BZ21" i="8" s="1"/>
  <c r="CO6" i="8" s="1"/>
  <c r="CE29" i="8" s="1"/>
  <c r="BS8" i="8"/>
  <c r="BY8" i="8"/>
  <c r="AH125" i="8"/>
  <c r="AH112" i="8"/>
  <c r="AH86" i="8"/>
  <c r="AH73" i="8"/>
  <c r="AH60" i="8"/>
  <c r="AH47" i="8"/>
  <c r="AH34" i="8"/>
  <c r="AH21" i="8"/>
  <c r="AH8" i="8"/>
  <c r="AF217" i="6"/>
  <c r="AG217" i="6" s="1"/>
  <c r="AU14" i="6" s="1"/>
  <c r="AA214" i="6"/>
  <c r="AB215" i="6" s="1"/>
  <c r="AS14" i="6" s="1"/>
  <c r="AA270" i="6"/>
  <c r="AB271" i="6" s="1"/>
  <c r="AS16" i="6" s="1"/>
  <c r="AA160" i="6"/>
  <c r="AB161" i="6" s="1"/>
  <c r="AS12" i="6" s="1"/>
  <c r="AF163" i="6"/>
  <c r="AG163" i="6" s="1"/>
  <c r="AU12" i="6" s="1"/>
  <c r="AK270" i="6"/>
  <c r="AL271" i="6" s="1"/>
  <c r="AW16" i="6" s="1"/>
  <c r="T214" i="6"/>
  <c r="U215" i="6" s="1"/>
  <c r="AQ14" i="6" s="1"/>
  <c r="AA105" i="6"/>
  <c r="AB106" i="6" s="1"/>
  <c r="AS10" i="6" s="1"/>
  <c r="AF273" i="6"/>
  <c r="AF270" i="6"/>
  <c r="AK105" i="6"/>
  <c r="AL106" i="6" s="1"/>
  <c r="AW10" i="6" s="1"/>
  <c r="T270" i="6"/>
  <c r="U271" i="6" s="1"/>
  <c r="AQ16" i="6" s="1"/>
  <c r="T160" i="6"/>
  <c r="U161" i="6" s="1"/>
  <c r="AQ12" i="6" s="1"/>
  <c r="AK214" i="6"/>
  <c r="AL215" i="6" s="1"/>
  <c r="AW14" i="6" s="1"/>
  <c r="AK160" i="6"/>
  <c r="AL161" i="6" s="1"/>
  <c r="AW12" i="6" s="1"/>
  <c r="AF108" i="6"/>
  <c r="AF105" i="6"/>
  <c r="AK51" i="6"/>
  <c r="AL52" i="6" s="1"/>
  <c r="T105" i="6"/>
  <c r="U106" i="6" s="1"/>
  <c r="AQ10" i="6" s="1"/>
  <c r="AF51" i="6"/>
  <c r="AF54" i="6"/>
  <c r="AA51" i="6"/>
  <c r="AB52" i="6" s="1"/>
  <c r="AS8" i="6" s="1"/>
  <c r="T51" i="6"/>
  <c r="U52" i="6" s="1"/>
  <c r="AQ8" i="6" s="1"/>
  <c r="AT2" i="3"/>
  <c r="BZ8" i="8" l="1"/>
  <c r="CN6" i="8" s="1"/>
  <c r="CD29" i="8" s="1"/>
  <c r="Q16" i="9"/>
  <c r="Q18" i="9" s="1"/>
  <c r="CQ6" i="8"/>
  <c r="CG29" i="8" s="1"/>
  <c r="CR6" i="8"/>
  <c r="CH29" i="8" s="1"/>
  <c r="AW8" i="6"/>
  <c r="AG108" i="6"/>
  <c r="AU10" i="6" s="1"/>
  <c r="AG273" i="6"/>
  <c r="AU16" i="6" s="1"/>
  <c r="AG54" i="6"/>
  <c r="AU8" i="6" s="1"/>
  <c r="AX503" i="3"/>
  <c r="AY503" i="3" s="1"/>
  <c r="AR503" i="3"/>
  <c r="AO50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A21" i="3" l="1"/>
  <c r="C21" i="3" s="1"/>
  <c r="D21" i="3"/>
  <c r="E21" i="3"/>
  <c r="F21" i="3" s="1"/>
  <c r="G21" i="3"/>
  <c r="H21" i="3" s="1"/>
  <c r="I21" i="3"/>
  <c r="K21" i="3"/>
  <c r="L21" i="3"/>
  <c r="M21" i="3" s="1"/>
  <c r="A22" i="3"/>
  <c r="C22" i="3" s="1"/>
  <c r="D22" i="3"/>
  <c r="E22" i="3"/>
  <c r="F22" i="3" s="1"/>
  <c r="G22" i="3"/>
  <c r="H22" i="3" s="1"/>
  <c r="I22" i="3"/>
  <c r="K22" i="3"/>
  <c r="L22" i="3"/>
  <c r="M22" i="3" s="1"/>
  <c r="A23" i="3"/>
  <c r="C23" i="3" s="1"/>
  <c r="D23" i="3"/>
  <c r="E23" i="3"/>
  <c r="F23" i="3" s="1"/>
  <c r="G23" i="3"/>
  <c r="H23" i="3" s="1"/>
  <c r="I23" i="3"/>
  <c r="K23" i="3"/>
  <c r="R23" i="3" s="1"/>
  <c r="CA23" i="3" s="1"/>
  <c r="L23" i="3"/>
  <c r="M23" i="3" s="1"/>
  <c r="A24" i="3"/>
  <c r="C24" i="3" s="1"/>
  <c r="D24" i="3"/>
  <c r="E24" i="3"/>
  <c r="F24" i="3" s="1"/>
  <c r="G24" i="3"/>
  <c r="H24" i="3" s="1"/>
  <c r="I24" i="3"/>
  <c r="K24" i="3"/>
  <c r="N24" i="3" s="1"/>
  <c r="L24" i="3"/>
  <c r="M24" i="3" s="1"/>
  <c r="A25" i="3"/>
  <c r="C25" i="3" s="1"/>
  <c r="D25" i="3"/>
  <c r="E25" i="3"/>
  <c r="F25" i="3" s="1"/>
  <c r="G25" i="3"/>
  <c r="H25" i="3" s="1"/>
  <c r="I25" i="3"/>
  <c r="K25" i="3"/>
  <c r="N25" i="3" s="1"/>
  <c r="L25" i="3"/>
  <c r="M25" i="3" s="1"/>
  <c r="A26" i="3"/>
  <c r="C26" i="3" s="1"/>
  <c r="D26" i="3"/>
  <c r="E26" i="3"/>
  <c r="F26" i="3" s="1"/>
  <c r="G26" i="3"/>
  <c r="H26" i="3" s="1"/>
  <c r="I26" i="3"/>
  <c r="K26" i="3"/>
  <c r="L26" i="3"/>
  <c r="M26" i="3" s="1"/>
  <c r="A27" i="3"/>
  <c r="C27" i="3" s="1"/>
  <c r="D27" i="3"/>
  <c r="E27" i="3"/>
  <c r="F27" i="3" s="1"/>
  <c r="G27" i="3"/>
  <c r="H27" i="3" s="1"/>
  <c r="I27" i="3"/>
  <c r="K27" i="3"/>
  <c r="R27" i="3" s="1"/>
  <c r="CA27" i="3" s="1"/>
  <c r="L27" i="3"/>
  <c r="M27" i="3" s="1"/>
  <c r="A28" i="3"/>
  <c r="C28" i="3" s="1"/>
  <c r="D28" i="3"/>
  <c r="E28" i="3"/>
  <c r="F28" i="3" s="1"/>
  <c r="G28" i="3"/>
  <c r="H28" i="3" s="1"/>
  <c r="I28" i="3"/>
  <c r="K28" i="3"/>
  <c r="R28" i="3" s="1"/>
  <c r="CA28" i="3" s="1"/>
  <c r="L28" i="3"/>
  <c r="M28" i="3" s="1"/>
  <c r="A29" i="3"/>
  <c r="C29" i="3" s="1"/>
  <c r="D29" i="3"/>
  <c r="E29" i="3"/>
  <c r="F29" i="3" s="1"/>
  <c r="G29" i="3"/>
  <c r="H29" i="3" s="1"/>
  <c r="I29" i="3"/>
  <c r="K29" i="3"/>
  <c r="N29" i="3" s="1"/>
  <c r="L29" i="3"/>
  <c r="M29" i="3" s="1"/>
  <c r="A30" i="3"/>
  <c r="C30" i="3" s="1"/>
  <c r="D30" i="3"/>
  <c r="E30" i="3"/>
  <c r="F30" i="3" s="1"/>
  <c r="G30" i="3"/>
  <c r="H30" i="3" s="1"/>
  <c r="I30" i="3"/>
  <c r="K30" i="3"/>
  <c r="L30" i="3"/>
  <c r="M30" i="3" s="1"/>
  <c r="A31" i="3"/>
  <c r="C31" i="3" s="1"/>
  <c r="D31" i="3"/>
  <c r="E31" i="3"/>
  <c r="F31" i="3" s="1"/>
  <c r="G31" i="3"/>
  <c r="H31" i="3" s="1"/>
  <c r="I31" i="3"/>
  <c r="K31" i="3"/>
  <c r="R31" i="3" s="1"/>
  <c r="CA31" i="3" s="1"/>
  <c r="L31" i="3"/>
  <c r="M31" i="3" s="1"/>
  <c r="A32" i="3"/>
  <c r="C32" i="3" s="1"/>
  <c r="D32" i="3"/>
  <c r="E32" i="3"/>
  <c r="F32" i="3" s="1"/>
  <c r="G32" i="3"/>
  <c r="H32" i="3" s="1"/>
  <c r="I32" i="3"/>
  <c r="K32" i="3"/>
  <c r="N32" i="3" s="1"/>
  <c r="L32" i="3"/>
  <c r="M32" i="3" s="1"/>
  <c r="A33" i="3"/>
  <c r="C33" i="3" s="1"/>
  <c r="D33" i="3"/>
  <c r="E33" i="3"/>
  <c r="F33" i="3" s="1"/>
  <c r="G33" i="3"/>
  <c r="H33" i="3" s="1"/>
  <c r="I33" i="3"/>
  <c r="K33" i="3"/>
  <c r="N33" i="3" s="1"/>
  <c r="L33" i="3"/>
  <c r="M33" i="3" s="1"/>
  <c r="A34" i="3"/>
  <c r="C34" i="3" s="1"/>
  <c r="D34" i="3"/>
  <c r="E34" i="3"/>
  <c r="F34" i="3" s="1"/>
  <c r="G34" i="3"/>
  <c r="H34" i="3" s="1"/>
  <c r="I34" i="3"/>
  <c r="K34" i="3"/>
  <c r="L34" i="3"/>
  <c r="M34" i="3" s="1"/>
  <c r="A35" i="3"/>
  <c r="C35" i="3" s="1"/>
  <c r="D35" i="3"/>
  <c r="E35" i="3"/>
  <c r="F35" i="3" s="1"/>
  <c r="G35" i="3"/>
  <c r="H35" i="3" s="1"/>
  <c r="I35" i="3"/>
  <c r="K35" i="3"/>
  <c r="R35" i="3" s="1"/>
  <c r="CA35" i="3" s="1"/>
  <c r="L35" i="3"/>
  <c r="M35" i="3" s="1"/>
  <c r="A36" i="3"/>
  <c r="C36" i="3" s="1"/>
  <c r="D36" i="3"/>
  <c r="E36" i="3"/>
  <c r="F36" i="3" s="1"/>
  <c r="G36" i="3"/>
  <c r="H36" i="3" s="1"/>
  <c r="I36" i="3"/>
  <c r="K36" i="3"/>
  <c r="L36" i="3"/>
  <c r="M36" i="3" s="1"/>
  <c r="A37" i="3"/>
  <c r="C37" i="3" s="1"/>
  <c r="D37" i="3"/>
  <c r="E37" i="3"/>
  <c r="F37" i="3" s="1"/>
  <c r="G37" i="3"/>
  <c r="H37" i="3" s="1"/>
  <c r="I37" i="3"/>
  <c r="K37" i="3"/>
  <c r="L37" i="3"/>
  <c r="M37" i="3" s="1"/>
  <c r="A38" i="3"/>
  <c r="C38" i="3" s="1"/>
  <c r="D38" i="3"/>
  <c r="E38" i="3"/>
  <c r="F38" i="3" s="1"/>
  <c r="G38" i="3"/>
  <c r="H38" i="3" s="1"/>
  <c r="I38" i="3"/>
  <c r="K38" i="3"/>
  <c r="N38" i="3" s="1"/>
  <c r="L38" i="3"/>
  <c r="M38" i="3" s="1"/>
  <c r="A39" i="3"/>
  <c r="C39" i="3" s="1"/>
  <c r="D39" i="3"/>
  <c r="E39" i="3"/>
  <c r="F39" i="3" s="1"/>
  <c r="G39" i="3"/>
  <c r="H39" i="3" s="1"/>
  <c r="I39" i="3"/>
  <c r="K39" i="3"/>
  <c r="N39" i="3" s="1"/>
  <c r="L39" i="3"/>
  <c r="M39" i="3" s="1"/>
  <c r="A40" i="3"/>
  <c r="C40" i="3" s="1"/>
  <c r="D40" i="3"/>
  <c r="E40" i="3"/>
  <c r="F40" i="3" s="1"/>
  <c r="G40" i="3"/>
  <c r="H40" i="3" s="1"/>
  <c r="I40" i="3"/>
  <c r="K40" i="3"/>
  <c r="S40" i="3" s="1"/>
  <c r="L40" i="3"/>
  <c r="M40" i="3" s="1"/>
  <c r="A41" i="3"/>
  <c r="C41" i="3" s="1"/>
  <c r="D41" i="3"/>
  <c r="E41" i="3"/>
  <c r="F41" i="3" s="1"/>
  <c r="G41" i="3"/>
  <c r="H41" i="3" s="1"/>
  <c r="I41" i="3"/>
  <c r="K41" i="3"/>
  <c r="L41" i="3"/>
  <c r="M41" i="3" s="1"/>
  <c r="A42" i="3"/>
  <c r="C42" i="3" s="1"/>
  <c r="D42" i="3"/>
  <c r="E42" i="3"/>
  <c r="F42" i="3" s="1"/>
  <c r="G42" i="3"/>
  <c r="H42" i="3" s="1"/>
  <c r="I42" i="3"/>
  <c r="K42" i="3"/>
  <c r="L42" i="3"/>
  <c r="M42" i="3" s="1"/>
  <c r="A43" i="3"/>
  <c r="C43" i="3" s="1"/>
  <c r="D43" i="3"/>
  <c r="E43" i="3"/>
  <c r="F43" i="3" s="1"/>
  <c r="G43" i="3"/>
  <c r="H43" i="3" s="1"/>
  <c r="I43" i="3"/>
  <c r="K43" i="3"/>
  <c r="N43" i="3" s="1"/>
  <c r="L43" i="3"/>
  <c r="M43" i="3" s="1"/>
  <c r="A44" i="3"/>
  <c r="C44" i="3" s="1"/>
  <c r="D44" i="3"/>
  <c r="E44" i="3"/>
  <c r="F44" i="3" s="1"/>
  <c r="G44" i="3"/>
  <c r="H44" i="3" s="1"/>
  <c r="I44" i="3"/>
  <c r="K44" i="3"/>
  <c r="L44" i="3"/>
  <c r="M44" i="3" s="1"/>
  <c r="A45" i="3"/>
  <c r="C45" i="3" s="1"/>
  <c r="D45" i="3"/>
  <c r="E45" i="3"/>
  <c r="F45" i="3" s="1"/>
  <c r="G45" i="3"/>
  <c r="H45" i="3" s="1"/>
  <c r="I45" i="3"/>
  <c r="K45" i="3"/>
  <c r="L45" i="3"/>
  <c r="M45" i="3" s="1"/>
  <c r="A46" i="3"/>
  <c r="C46" i="3" s="1"/>
  <c r="D46" i="3"/>
  <c r="E46" i="3"/>
  <c r="F46" i="3" s="1"/>
  <c r="G46" i="3"/>
  <c r="H46" i="3" s="1"/>
  <c r="I46" i="3"/>
  <c r="K46" i="3"/>
  <c r="R46" i="3" s="1"/>
  <c r="CA46" i="3" s="1"/>
  <c r="L46" i="3"/>
  <c r="M46" i="3" s="1"/>
  <c r="A47" i="3"/>
  <c r="C47" i="3" s="1"/>
  <c r="D47" i="3"/>
  <c r="E47" i="3"/>
  <c r="F47" i="3" s="1"/>
  <c r="G47" i="3"/>
  <c r="H47" i="3" s="1"/>
  <c r="I47" i="3"/>
  <c r="K47" i="3"/>
  <c r="N47" i="3" s="1"/>
  <c r="L47" i="3"/>
  <c r="M47" i="3" s="1"/>
  <c r="A48" i="3"/>
  <c r="C48" i="3" s="1"/>
  <c r="D48" i="3"/>
  <c r="E48" i="3"/>
  <c r="F48" i="3" s="1"/>
  <c r="G48" i="3"/>
  <c r="H48" i="3" s="1"/>
  <c r="I48" i="3"/>
  <c r="K48" i="3"/>
  <c r="R48" i="3" s="1"/>
  <c r="CA48" i="3" s="1"/>
  <c r="L48" i="3"/>
  <c r="M48" i="3" s="1"/>
  <c r="A49" i="3"/>
  <c r="C49" i="3" s="1"/>
  <c r="D49" i="3"/>
  <c r="E49" i="3"/>
  <c r="F49" i="3" s="1"/>
  <c r="G49" i="3"/>
  <c r="H49" i="3" s="1"/>
  <c r="I49" i="3"/>
  <c r="K49" i="3"/>
  <c r="S49" i="3" s="1"/>
  <c r="L49" i="3"/>
  <c r="M49" i="3" s="1"/>
  <c r="A50" i="3"/>
  <c r="C50" i="3" s="1"/>
  <c r="D50" i="3"/>
  <c r="E50" i="3"/>
  <c r="F50" i="3" s="1"/>
  <c r="G50" i="3"/>
  <c r="H50" i="3" s="1"/>
  <c r="I50" i="3"/>
  <c r="K50" i="3"/>
  <c r="N50" i="3" s="1"/>
  <c r="L50" i="3"/>
  <c r="M50" i="3" s="1"/>
  <c r="A51" i="3"/>
  <c r="C51" i="3" s="1"/>
  <c r="D51" i="3"/>
  <c r="E51" i="3"/>
  <c r="F51" i="3" s="1"/>
  <c r="G51" i="3"/>
  <c r="H51" i="3" s="1"/>
  <c r="I51" i="3"/>
  <c r="K51" i="3"/>
  <c r="S51" i="3" s="1"/>
  <c r="L51" i="3"/>
  <c r="M51" i="3" s="1"/>
  <c r="A52" i="3"/>
  <c r="C52" i="3" s="1"/>
  <c r="D52" i="3"/>
  <c r="E52" i="3"/>
  <c r="F52" i="3" s="1"/>
  <c r="G52" i="3"/>
  <c r="H52" i="3" s="1"/>
  <c r="I52" i="3"/>
  <c r="K52" i="3"/>
  <c r="N52" i="3" s="1"/>
  <c r="L52" i="3"/>
  <c r="M52" i="3" s="1"/>
  <c r="A53" i="3"/>
  <c r="C53" i="3" s="1"/>
  <c r="D53" i="3"/>
  <c r="E53" i="3"/>
  <c r="F53" i="3" s="1"/>
  <c r="G53" i="3"/>
  <c r="H53" i="3" s="1"/>
  <c r="I53" i="3"/>
  <c r="K53" i="3"/>
  <c r="N53" i="3" s="1"/>
  <c r="L53" i="3"/>
  <c r="M53" i="3" s="1"/>
  <c r="A54" i="3"/>
  <c r="C54" i="3" s="1"/>
  <c r="D54" i="3"/>
  <c r="E54" i="3"/>
  <c r="F54" i="3" s="1"/>
  <c r="G54" i="3"/>
  <c r="H54" i="3" s="1"/>
  <c r="I54" i="3"/>
  <c r="K54" i="3"/>
  <c r="L54" i="3"/>
  <c r="M54" i="3" s="1"/>
  <c r="A55" i="3"/>
  <c r="C55" i="3" s="1"/>
  <c r="D55" i="3"/>
  <c r="E55" i="3"/>
  <c r="F55" i="3" s="1"/>
  <c r="G55" i="3"/>
  <c r="H55" i="3" s="1"/>
  <c r="I55" i="3"/>
  <c r="K55" i="3"/>
  <c r="R55" i="3" s="1"/>
  <c r="CA55" i="3" s="1"/>
  <c r="L55" i="3"/>
  <c r="M55" i="3" s="1"/>
  <c r="A56" i="3"/>
  <c r="C56" i="3" s="1"/>
  <c r="D56" i="3"/>
  <c r="E56" i="3"/>
  <c r="F56" i="3" s="1"/>
  <c r="G56" i="3"/>
  <c r="H56" i="3" s="1"/>
  <c r="I56" i="3"/>
  <c r="K56" i="3"/>
  <c r="S56" i="3" s="1"/>
  <c r="L56" i="3"/>
  <c r="M56" i="3" s="1"/>
  <c r="A57" i="3"/>
  <c r="C57" i="3" s="1"/>
  <c r="D57" i="3"/>
  <c r="E57" i="3"/>
  <c r="F57" i="3" s="1"/>
  <c r="G57" i="3"/>
  <c r="H57" i="3" s="1"/>
  <c r="I57" i="3"/>
  <c r="K57" i="3"/>
  <c r="N57" i="3" s="1"/>
  <c r="L57" i="3"/>
  <c r="M57" i="3" s="1"/>
  <c r="A58" i="3"/>
  <c r="C58" i="3" s="1"/>
  <c r="D58" i="3"/>
  <c r="E58" i="3"/>
  <c r="F58" i="3" s="1"/>
  <c r="G58" i="3"/>
  <c r="H58" i="3" s="1"/>
  <c r="I58" i="3"/>
  <c r="K58" i="3"/>
  <c r="L58" i="3"/>
  <c r="M58" i="3" s="1"/>
  <c r="A59" i="3"/>
  <c r="C59" i="3" s="1"/>
  <c r="D59" i="3"/>
  <c r="E59" i="3"/>
  <c r="F59" i="3" s="1"/>
  <c r="G59" i="3"/>
  <c r="H59" i="3" s="1"/>
  <c r="I59" i="3"/>
  <c r="K59" i="3"/>
  <c r="N59" i="3" s="1"/>
  <c r="L59" i="3"/>
  <c r="M59" i="3" s="1"/>
  <c r="A60" i="3"/>
  <c r="C60" i="3" s="1"/>
  <c r="D60" i="3"/>
  <c r="E60" i="3"/>
  <c r="F60" i="3" s="1"/>
  <c r="G60" i="3"/>
  <c r="H60" i="3" s="1"/>
  <c r="I60" i="3"/>
  <c r="K60" i="3"/>
  <c r="L60" i="3"/>
  <c r="M60" i="3" s="1"/>
  <c r="A61" i="3"/>
  <c r="C61" i="3" s="1"/>
  <c r="D61" i="3"/>
  <c r="E61" i="3"/>
  <c r="F61" i="3" s="1"/>
  <c r="G61" i="3"/>
  <c r="H61" i="3" s="1"/>
  <c r="I61" i="3"/>
  <c r="K61" i="3"/>
  <c r="N61" i="3" s="1"/>
  <c r="L61" i="3"/>
  <c r="M61" i="3" s="1"/>
  <c r="A62" i="3"/>
  <c r="C62" i="3" s="1"/>
  <c r="D62" i="3"/>
  <c r="E62" i="3"/>
  <c r="F62" i="3" s="1"/>
  <c r="G62" i="3"/>
  <c r="H62" i="3" s="1"/>
  <c r="I62" i="3"/>
  <c r="K62" i="3"/>
  <c r="L62" i="3"/>
  <c r="M62" i="3" s="1"/>
  <c r="A63" i="3"/>
  <c r="C63" i="3" s="1"/>
  <c r="D63" i="3"/>
  <c r="E63" i="3"/>
  <c r="F63" i="3" s="1"/>
  <c r="G63" i="3"/>
  <c r="H63" i="3" s="1"/>
  <c r="I63" i="3"/>
  <c r="K63" i="3"/>
  <c r="R63" i="3" s="1"/>
  <c r="CA63" i="3" s="1"/>
  <c r="L63" i="3"/>
  <c r="M63" i="3" s="1"/>
  <c r="A64" i="3"/>
  <c r="C64" i="3" s="1"/>
  <c r="D64" i="3"/>
  <c r="E64" i="3"/>
  <c r="F64" i="3" s="1"/>
  <c r="G64" i="3"/>
  <c r="H64" i="3" s="1"/>
  <c r="I64" i="3"/>
  <c r="K64" i="3"/>
  <c r="L64" i="3"/>
  <c r="M64" i="3" s="1"/>
  <c r="A65" i="3"/>
  <c r="C65" i="3" s="1"/>
  <c r="D65" i="3"/>
  <c r="E65" i="3"/>
  <c r="F65" i="3" s="1"/>
  <c r="G65" i="3"/>
  <c r="H65" i="3" s="1"/>
  <c r="I65" i="3"/>
  <c r="K65" i="3"/>
  <c r="L65" i="3"/>
  <c r="M65" i="3" s="1"/>
  <c r="A66" i="3"/>
  <c r="C66" i="3" s="1"/>
  <c r="D66" i="3"/>
  <c r="E66" i="3"/>
  <c r="F66" i="3" s="1"/>
  <c r="G66" i="3"/>
  <c r="H66" i="3" s="1"/>
  <c r="I66" i="3"/>
  <c r="K66" i="3"/>
  <c r="L66" i="3"/>
  <c r="M66" i="3" s="1"/>
  <c r="A67" i="3"/>
  <c r="C67" i="3" s="1"/>
  <c r="D67" i="3"/>
  <c r="E67" i="3"/>
  <c r="F67" i="3" s="1"/>
  <c r="G67" i="3"/>
  <c r="H67" i="3" s="1"/>
  <c r="I67" i="3"/>
  <c r="K67" i="3"/>
  <c r="R67" i="3" s="1"/>
  <c r="CA67" i="3" s="1"/>
  <c r="L67" i="3"/>
  <c r="M67" i="3" s="1"/>
  <c r="A68" i="3"/>
  <c r="C68" i="3" s="1"/>
  <c r="D68" i="3"/>
  <c r="E68" i="3"/>
  <c r="F68" i="3" s="1"/>
  <c r="G68" i="3"/>
  <c r="H68" i="3" s="1"/>
  <c r="I68" i="3"/>
  <c r="K68" i="3"/>
  <c r="S68" i="3" s="1"/>
  <c r="L68" i="3"/>
  <c r="M68" i="3" s="1"/>
  <c r="A69" i="3"/>
  <c r="C69" i="3" s="1"/>
  <c r="D69" i="3"/>
  <c r="E69" i="3"/>
  <c r="F69" i="3" s="1"/>
  <c r="G69" i="3"/>
  <c r="H69" i="3" s="1"/>
  <c r="I69" i="3"/>
  <c r="K69" i="3"/>
  <c r="L69" i="3"/>
  <c r="M69" i="3" s="1"/>
  <c r="A70" i="3"/>
  <c r="C70" i="3" s="1"/>
  <c r="D70" i="3"/>
  <c r="E70" i="3"/>
  <c r="F70" i="3" s="1"/>
  <c r="G70" i="3"/>
  <c r="H70" i="3" s="1"/>
  <c r="I70" i="3"/>
  <c r="K70" i="3"/>
  <c r="L70" i="3"/>
  <c r="M70" i="3" s="1"/>
  <c r="A71" i="3"/>
  <c r="C71" i="3" s="1"/>
  <c r="D71" i="3"/>
  <c r="E71" i="3"/>
  <c r="F71" i="3" s="1"/>
  <c r="G71" i="3"/>
  <c r="H71" i="3" s="1"/>
  <c r="I71" i="3"/>
  <c r="K71" i="3"/>
  <c r="N71" i="3" s="1"/>
  <c r="L71" i="3"/>
  <c r="M71" i="3" s="1"/>
  <c r="A72" i="3"/>
  <c r="C72" i="3" s="1"/>
  <c r="D72" i="3"/>
  <c r="E72" i="3"/>
  <c r="F72" i="3" s="1"/>
  <c r="G72" i="3"/>
  <c r="H72" i="3" s="1"/>
  <c r="I72" i="3"/>
  <c r="K72" i="3"/>
  <c r="L72" i="3"/>
  <c r="M72" i="3" s="1"/>
  <c r="A73" i="3"/>
  <c r="C73" i="3" s="1"/>
  <c r="D73" i="3"/>
  <c r="E73" i="3"/>
  <c r="F73" i="3" s="1"/>
  <c r="G73" i="3"/>
  <c r="H73" i="3" s="1"/>
  <c r="I73" i="3"/>
  <c r="K73" i="3"/>
  <c r="N73" i="3" s="1"/>
  <c r="L73" i="3"/>
  <c r="M73" i="3" s="1"/>
  <c r="A74" i="3"/>
  <c r="C74" i="3" s="1"/>
  <c r="D74" i="3"/>
  <c r="E74" i="3"/>
  <c r="F74" i="3" s="1"/>
  <c r="G74" i="3"/>
  <c r="H74" i="3" s="1"/>
  <c r="I74" i="3"/>
  <c r="K74" i="3"/>
  <c r="L74" i="3"/>
  <c r="M74" i="3" s="1"/>
  <c r="A75" i="3"/>
  <c r="C75" i="3" s="1"/>
  <c r="D75" i="3"/>
  <c r="E75" i="3"/>
  <c r="F75" i="3" s="1"/>
  <c r="G75" i="3"/>
  <c r="H75" i="3" s="1"/>
  <c r="I75" i="3"/>
  <c r="K75" i="3"/>
  <c r="L75" i="3"/>
  <c r="M75" i="3" s="1"/>
  <c r="A76" i="3"/>
  <c r="C76" i="3" s="1"/>
  <c r="D76" i="3"/>
  <c r="E76" i="3"/>
  <c r="F76" i="3" s="1"/>
  <c r="G76" i="3"/>
  <c r="H76" i="3" s="1"/>
  <c r="I76" i="3"/>
  <c r="K76" i="3"/>
  <c r="S76" i="3" s="1"/>
  <c r="L76" i="3"/>
  <c r="M76" i="3" s="1"/>
  <c r="A77" i="3"/>
  <c r="C77" i="3" s="1"/>
  <c r="D77" i="3"/>
  <c r="E77" i="3"/>
  <c r="F77" i="3" s="1"/>
  <c r="G77" i="3"/>
  <c r="H77" i="3" s="1"/>
  <c r="I77" i="3"/>
  <c r="K77" i="3"/>
  <c r="L77" i="3"/>
  <c r="M77" i="3" s="1"/>
  <c r="A78" i="3"/>
  <c r="C78" i="3" s="1"/>
  <c r="D78" i="3"/>
  <c r="E78" i="3"/>
  <c r="F78" i="3" s="1"/>
  <c r="G78" i="3"/>
  <c r="H78" i="3" s="1"/>
  <c r="I78" i="3"/>
  <c r="K78" i="3"/>
  <c r="L78" i="3"/>
  <c r="M78" i="3" s="1"/>
  <c r="A79" i="3"/>
  <c r="C79" i="3" s="1"/>
  <c r="D79" i="3"/>
  <c r="E79" i="3"/>
  <c r="F79" i="3" s="1"/>
  <c r="G79" i="3"/>
  <c r="H79" i="3" s="1"/>
  <c r="I79" i="3"/>
  <c r="K79" i="3"/>
  <c r="R79" i="3" s="1"/>
  <c r="CA79" i="3" s="1"/>
  <c r="L79" i="3"/>
  <c r="M79" i="3" s="1"/>
  <c r="A80" i="3"/>
  <c r="C80" i="3" s="1"/>
  <c r="D80" i="3"/>
  <c r="E80" i="3"/>
  <c r="F80" i="3" s="1"/>
  <c r="G80" i="3"/>
  <c r="H80" i="3" s="1"/>
  <c r="I80" i="3"/>
  <c r="K80" i="3"/>
  <c r="S80" i="3" s="1"/>
  <c r="L80" i="3"/>
  <c r="M80" i="3" s="1"/>
  <c r="A81" i="3"/>
  <c r="C81" i="3" s="1"/>
  <c r="D81" i="3"/>
  <c r="E81" i="3"/>
  <c r="F81" i="3" s="1"/>
  <c r="G81" i="3"/>
  <c r="H81" i="3" s="1"/>
  <c r="I81" i="3"/>
  <c r="K81" i="3"/>
  <c r="N81" i="3" s="1"/>
  <c r="L81" i="3"/>
  <c r="M81" i="3" s="1"/>
  <c r="A82" i="3"/>
  <c r="C82" i="3" s="1"/>
  <c r="D82" i="3"/>
  <c r="E82" i="3"/>
  <c r="F82" i="3" s="1"/>
  <c r="G82" i="3"/>
  <c r="H82" i="3" s="1"/>
  <c r="I82" i="3"/>
  <c r="K82" i="3"/>
  <c r="L82" i="3"/>
  <c r="M82" i="3" s="1"/>
  <c r="BK82" i="3" s="1"/>
  <c r="A83" i="3"/>
  <c r="C83" i="3" s="1"/>
  <c r="D83" i="3"/>
  <c r="E83" i="3"/>
  <c r="F83" i="3" s="1"/>
  <c r="G83" i="3"/>
  <c r="H83" i="3" s="1"/>
  <c r="I83" i="3"/>
  <c r="K83" i="3"/>
  <c r="R83" i="3" s="1"/>
  <c r="CA83" i="3" s="1"/>
  <c r="L83" i="3"/>
  <c r="M83" i="3" s="1"/>
  <c r="A84" i="3"/>
  <c r="C84" i="3" s="1"/>
  <c r="D84" i="3"/>
  <c r="E84" i="3"/>
  <c r="F84" i="3" s="1"/>
  <c r="G84" i="3"/>
  <c r="H84" i="3" s="1"/>
  <c r="I84" i="3"/>
  <c r="K84" i="3"/>
  <c r="L84" i="3"/>
  <c r="M84" i="3" s="1"/>
  <c r="A85" i="3"/>
  <c r="C85" i="3" s="1"/>
  <c r="D85" i="3"/>
  <c r="E85" i="3"/>
  <c r="F85" i="3" s="1"/>
  <c r="G85" i="3"/>
  <c r="H85" i="3" s="1"/>
  <c r="I85" i="3"/>
  <c r="K85" i="3"/>
  <c r="N85" i="3" s="1"/>
  <c r="L85" i="3"/>
  <c r="M85" i="3" s="1"/>
  <c r="A86" i="3"/>
  <c r="C86" i="3" s="1"/>
  <c r="D86" i="3"/>
  <c r="E86" i="3"/>
  <c r="F86" i="3" s="1"/>
  <c r="G86" i="3"/>
  <c r="H86" i="3" s="1"/>
  <c r="I86" i="3"/>
  <c r="K86" i="3"/>
  <c r="L86" i="3"/>
  <c r="M86" i="3" s="1"/>
  <c r="A87" i="3"/>
  <c r="C87" i="3" s="1"/>
  <c r="D87" i="3"/>
  <c r="E87" i="3"/>
  <c r="F87" i="3" s="1"/>
  <c r="G87" i="3"/>
  <c r="H87" i="3" s="1"/>
  <c r="I87" i="3"/>
  <c r="K87" i="3"/>
  <c r="N87" i="3" s="1"/>
  <c r="L87" i="3"/>
  <c r="M87" i="3" s="1"/>
  <c r="A88" i="3"/>
  <c r="C88" i="3" s="1"/>
  <c r="D88" i="3"/>
  <c r="E88" i="3"/>
  <c r="F88" i="3" s="1"/>
  <c r="G88" i="3"/>
  <c r="H88" i="3" s="1"/>
  <c r="I88" i="3"/>
  <c r="K88" i="3"/>
  <c r="S88" i="3" s="1"/>
  <c r="L88" i="3"/>
  <c r="M88" i="3" s="1"/>
  <c r="A89" i="3"/>
  <c r="C89" i="3" s="1"/>
  <c r="D89" i="3"/>
  <c r="E89" i="3"/>
  <c r="F89" i="3" s="1"/>
  <c r="G89" i="3"/>
  <c r="H89" i="3" s="1"/>
  <c r="I89" i="3"/>
  <c r="K89" i="3"/>
  <c r="N89" i="3" s="1"/>
  <c r="L89" i="3"/>
  <c r="M89" i="3" s="1"/>
  <c r="A90" i="3"/>
  <c r="C90" i="3" s="1"/>
  <c r="D90" i="3"/>
  <c r="E90" i="3"/>
  <c r="F90" i="3" s="1"/>
  <c r="G90" i="3"/>
  <c r="H90" i="3" s="1"/>
  <c r="I90" i="3"/>
  <c r="K90" i="3"/>
  <c r="L90" i="3"/>
  <c r="M90" i="3" s="1"/>
  <c r="A91" i="3"/>
  <c r="C91" i="3" s="1"/>
  <c r="D91" i="3"/>
  <c r="E91" i="3"/>
  <c r="F91" i="3" s="1"/>
  <c r="G91" i="3"/>
  <c r="H91" i="3" s="1"/>
  <c r="I91" i="3"/>
  <c r="K91" i="3"/>
  <c r="N91" i="3" s="1"/>
  <c r="L91" i="3"/>
  <c r="M91" i="3" s="1"/>
  <c r="A92" i="3"/>
  <c r="C92" i="3" s="1"/>
  <c r="D92" i="3"/>
  <c r="E92" i="3"/>
  <c r="F92" i="3" s="1"/>
  <c r="G92" i="3"/>
  <c r="H92" i="3" s="1"/>
  <c r="I92" i="3"/>
  <c r="K92" i="3"/>
  <c r="S92" i="3" s="1"/>
  <c r="L92" i="3"/>
  <c r="M92" i="3" s="1"/>
  <c r="A93" i="3"/>
  <c r="C93" i="3" s="1"/>
  <c r="D93" i="3"/>
  <c r="E93" i="3"/>
  <c r="F93" i="3" s="1"/>
  <c r="G93" i="3"/>
  <c r="H93" i="3" s="1"/>
  <c r="I93" i="3"/>
  <c r="K93" i="3"/>
  <c r="N93" i="3" s="1"/>
  <c r="L93" i="3"/>
  <c r="M93" i="3" s="1"/>
  <c r="A94" i="3"/>
  <c r="C94" i="3" s="1"/>
  <c r="D94" i="3"/>
  <c r="E94" i="3"/>
  <c r="F94" i="3" s="1"/>
  <c r="G94" i="3"/>
  <c r="H94" i="3" s="1"/>
  <c r="I94" i="3"/>
  <c r="K94" i="3"/>
  <c r="N94" i="3" s="1"/>
  <c r="L94" i="3"/>
  <c r="M94" i="3" s="1"/>
  <c r="A95" i="3"/>
  <c r="C95" i="3" s="1"/>
  <c r="D95" i="3"/>
  <c r="E95" i="3"/>
  <c r="F95" i="3" s="1"/>
  <c r="G95" i="3"/>
  <c r="H95" i="3" s="1"/>
  <c r="I95" i="3"/>
  <c r="K95" i="3"/>
  <c r="S95" i="3" s="1"/>
  <c r="L95" i="3"/>
  <c r="M95" i="3" s="1"/>
  <c r="A96" i="3"/>
  <c r="C96" i="3" s="1"/>
  <c r="D96" i="3"/>
  <c r="E96" i="3"/>
  <c r="F96" i="3" s="1"/>
  <c r="G96" i="3"/>
  <c r="H96" i="3" s="1"/>
  <c r="I96" i="3"/>
  <c r="K96" i="3"/>
  <c r="R96" i="3" s="1"/>
  <c r="CA96" i="3" s="1"/>
  <c r="L96" i="3"/>
  <c r="M96" i="3" s="1"/>
  <c r="A97" i="3"/>
  <c r="C97" i="3" s="1"/>
  <c r="D97" i="3"/>
  <c r="E97" i="3"/>
  <c r="F97" i="3" s="1"/>
  <c r="G97" i="3"/>
  <c r="H97" i="3" s="1"/>
  <c r="I97" i="3"/>
  <c r="K97" i="3"/>
  <c r="N97" i="3" s="1"/>
  <c r="L97" i="3"/>
  <c r="M97" i="3" s="1"/>
  <c r="A98" i="3"/>
  <c r="C98" i="3" s="1"/>
  <c r="D98" i="3"/>
  <c r="E98" i="3"/>
  <c r="F98" i="3" s="1"/>
  <c r="G98" i="3"/>
  <c r="H98" i="3" s="1"/>
  <c r="I98" i="3"/>
  <c r="K98" i="3"/>
  <c r="N98" i="3" s="1"/>
  <c r="L98" i="3"/>
  <c r="M98" i="3" s="1"/>
  <c r="A99" i="3"/>
  <c r="C99" i="3" s="1"/>
  <c r="D99" i="3"/>
  <c r="E99" i="3"/>
  <c r="F99" i="3" s="1"/>
  <c r="G99" i="3"/>
  <c r="H99" i="3" s="1"/>
  <c r="I99" i="3"/>
  <c r="K99" i="3"/>
  <c r="S99" i="3" s="1"/>
  <c r="L99" i="3"/>
  <c r="M99" i="3" s="1"/>
  <c r="A100" i="3"/>
  <c r="C100" i="3" s="1"/>
  <c r="D100" i="3"/>
  <c r="E100" i="3"/>
  <c r="F100" i="3" s="1"/>
  <c r="G100" i="3"/>
  <c r="H100" i="3" s="1"/>
  <c r="I100" i="3"/>
  <c r="K100" i="3"/>
  <c r="N100" i="3" s="1"/>
  <c r="L100" i="3"/>
  <c r="M100" i="3" s="1"/>
  <c r="A101" i="3"/>
  <c r="C101" i="3" s="1"/>
  <c r="D101" i="3"/>
  <c r="E101" i="3"/>
  <c r="F101" i="3" s="1"/>
  <c r="G101" i="3"/>
  <c r="H101" i="3" s="1"/>
  <c r="I101" i="3"/>
  <c r="K101" i="3"/>
  <c r="N101" i="3" s="1"/>
  <c r="L101" i="3"/>
  <c r="M101" i="3" s="1"/>
  <c r="A102" i="3"/>
  <c r="C102" i="3" s="1"/>
  <c r="D102" i="3"/>
  <c r="E102" i="3"/>
  <c r="F102" i="3" s="1"/>
  <c r="G102" i="3"/>
  <c r="H102" i="3" s="1"/>
  <c r="I102" i="3"/>
  <c r="K102" i="3"/>
  <c r="S102" i="3" s="1"/>
  <c r="L102" i="3"/>
  <c r="M102" i="3" s="1"/>
  <c r="A103" i="3"/>
  <c r="C103" i="3" s="1"/>
  <c r="D103" i="3"/>
  <c r="E103" i="3"/>
  <c r="F103" i="3" s="1"/>
  <c r="G103" i="3"/>
  <c r="H103" i="3" s="1"/>
  <c r="I103" i="3"/>
  <c r="K103" i="3"/>
  <c r="S103" i="3" s="1"/>
  <c r="L103" i="3"/>
  <c r="M103" i="3" s="1"/>
  <c r="A104" i="3"/>
  <c r="C104" i="3" s="1"/>
  <c r="D104" i="3"/>
  <c r="E104" i="3"/>
  <c r="F104" i="3" s="1"/>
  <c r="G104" i="3"/>
  <c r="H104" i="3" s="1"/>
  <c r="I104" i="3"/>
  <c r="K104" i="3"/>
  <c r="N104" i="3" s="1"/>
  <c r="L104" i="3"/>
  <c r="M104" i="3" s="1"/>
  <c r="A105" i="3"/>
  <c r="C105" i="3" s="1"/>
  <c r="D105" i="3"/>
  <c r="E105" i="3"/>
  <c r="F105" i="3" s="1"/>
  <c r="G105" i="3"/>
  <c r="H105" i="3" s="1"/>
  <c r="I105" i="3"/>
  <c r="K105" i="3"/>
  <c r="L105" i="3"/>
  <c r="M105" i="3" s="1"/>
  <c r="A106" i="3"/>
  <c r="C106" i="3" s="1"/>
  <c r="D106" i="3"/>
  <c r="E106" i="3"/>
  <c r="F106" i="3" s="1"/>
  <c r="G106" i="3"/>
  <c r="H106" i="3" s="1"/>
  <c r="I106" i="3"/>
  <c r="K106" i="3"/>
  <c r="R106" i="3" s="1"/>
  <c r="CA106" i="3" s="1"/>
  <c r="L106" i="3"/>
  <c r="M106" i="3" s="1"/>
  <c r="A107" i="3"/>
  <c r="C107" i="3" s="1"/>
  <c r="D107" i="3"/>
  <c r="E107" i="3"/>
  <c r="F107" i="3" s="1"/>
  <c r="G107" i="3"/>
  <c r="H107" i="3" s="1"/>
  <c r="I107" i="3"/>
  <c r="K107" i="3"/>
  <c r="R107" i="3" s="1"/>
  <c r="CA107" i="3" s="1"/>
  <c r="L107" i="3"/>
  <c r="M107" i="3" s="1"/>
  <c r="A108" i="3"/>
  <c r="C108" i="3" s="1"/>
  <c r="D108" i="3"/>
  <c r="E108" i="3"/>
  <c r="F108" i="3" s="1"/>
  <c r="G108" i="3"/>
  <c r="H108" i="3" s="1"/>
  <c r="I108" i="3"/>
  <c r="K108" i="3"/>
  <c r="N108" i="3" s="1"/>
  <c r="L108" i="3"/>
  <c r="M108" i="3" s="1"/>
  <c r="A109" i="3"/>
  <c r="C109" i="3" s="1"/>
  <c r="D109" i="3"/>
  <c r="E109" i="3"/>
  <c r="F109" i="3" s="1"/>
  <c r="G109" i="3"/>
  <c r="H109" i="3" s="1"/>
  <c r="I109" i="3"/>
  <c r="K109" i="3"/>
  <c r="L109" i="3"/>
  <c r="M109" i="3" s="1"/>
  <c r="A110" i="3"/>
  <c r="C110" i="3" s="1"/>
  <c r="D110" i="3"/>
  <c r="E110" i="3"/>
  <c r="F110" i="3" s="1"/>
  <c r="G110" i="3"/>
  <c r="H110" i="3" s="1"/>
  <c r="I110" i="3"/>
  <c r="K110" i="3"/>
  <c r="S110" i="3" s="1"/>
  <c r="L110" i="3"/>
  <c r="M110" i="3" s="1"/>
  <c r="A111" i="3"/>
  <c r="C111" i="3" s="1"/>
  <c r="D111" i="3"/>
  <c r="E111" i="3"/>
  <c r="F111" i="3" s="1"/>
  <c r="G111" i="3"/>
  <c r="H111" i="3" s="1"/>
  <c r="I111" i="3"/>
  <c r="K111" i="3"/>
  <c r="L111" i="3"/>
  <c r="M111" i="3" s="1"/>
  <c r="A112" i="3"/>
  <c r="C112" i="3" s="1"/>
  <c r="D112" i="3"/>
  <c r="E112" i="3"/>
  <c r="F112" i="3" s="1"/>
  <c r="G112" i="3"/>
  <c r="H112" i="3" s="1"/>
  <c r="I112" i="3"/>
  <c r="K112" i="3"/>
  <c r="N112" i="3" s="1"/>
  <c r="L112" i="3"/>
  <c r="M112" i="3" s="1"/>
  <c r="A113" i="3"/>
  <c r="C113" i="3" s="1"/>
  <c r="D113" i="3"/>
  <c r="E113" i="3"/>
  <c r="F113" i="3" s="1"/>
  <c r="G113" i="3"/>
  <c r="H113" i="3" s="1"/>
  <c r="I113" i="3"/>
  <c r="K113" i="3"/>
  <c r="L113" i="3"/>
  <c r="M113" i="3" s="1"/>
  <c r="A114" i="3"/>
  <c r="C114" i="3" s="1"/>
  <c r="D114" i="3"/>
  <c r="E114" i="3"/>
  <c r="F114" i="3" s="1"/>
  <c r="G114" i="3"/>
  <c r="H114" i="3" s="1"/>
  <c r="I114" i="3"/>
  <c r="K114" i="3"/>
  <c r="L114" i="3"/>
  <c r="M114" i="3" s="1"/>
  <c r="A115" i="3"/>
  <c r="C115" i="3" s="1"/>
  <c r="D115" i="3"/>
  <c r="E115" i="3"/>
  <c r="F115" i="3" s="1"/>
  <c r="G115" i="3"/>
  <c r="H115" i="3" s="1"/>
  <c r="I115" i="3"/>
  <c r="K115" i="3"/>
  <c r="L115" i="3"/>
  <c r="M115" i="3" s="1"/>
  <c r="A116" i="3"/>
  <c r="C116" i="3" s="1"/>
  <c r="D116" i="3"/>
  <c r="E116" i="3"/>
  <c r="F116" i="3" s="1"/>
  <c r="G116" i="3"/>
  <c r="H116" i="3" s="1"/>
  <c r="I116" i="3"/>
  <c r="K116" i="3"/>
  <c r="R116" i="3" s="1"/>
  <c r="CA116" i="3" s="1"/>
  <c r="L116" i="3"/>
  <c r="M116" i="3" s="1"/>
  <c r="A117" i="3"/>
  <c r="C117" i="3" s="1"/>
  <c r="D117" i="3"/>
  <c r="E117" i="3"/>
  <c r="F117" i="3" s="1"/>
  <c r="G117" i="3"/>
  <c r="H117" i="3" s="1"/>
  <c r="I117" i="3"/>
  <c r="K117" i="3"/>
  <c r="L117" i="3"/>
  <c r="M117" i="3" s="1"/>
  <c r="A118" i="3"/>
  <c r="C118" i="3" s="1"/>
  <c r="D118" i="3"/>
  <c r="E118" i="3"/>
  <c r="F118" i="3" s="1"/>
  <c r="G118" i="3"/>
  <c r="H118" i="3" s="1"/>
  <c r="I118" i="3"/>
  <c r="K118" i="3"/>
  <c r="S118" i="3" s="1"/>
  <c r="L118" i="3"/>
  <c r="M118" i="3" s="1"/>
  <c r="A119" i="3"/>
  <c r="C119" i="3" s="1"/>
  <c r="D119" i="3"/>
  <c r="E119" i="3"/>
  <c r="F119" i="3" s="1"/>
  <c r="G119" i="3"/>
  <c r="H119" i="3" s="1"/>
  <c r="I119" i="3"/>
  <c r="K119" i="3"/>
  <c r="S119" i="3" s="1"/>
  <c r="L119" i="3"/>
  <c r="M119" i="3" s="1"/>
  <c r="A120" i="3"/>
  <c r="C120" i="3" s="1"/>
  <c r="D120" i="3"/>
  <c r="E120" i="3"/>
  <c r="F120" i="3" s="1"/>
  <c r="G120" i="3"/>
  <c r="H120" i="3" s="1"/>
  <c r="I120" i="3"/>
  <c r="K120" i="3"/>
  <c r="N120" i="3" s="1"/>
  <c r="L120" i="3"/>
  <c r="M120" i="3" s="1"/>
  <c r="A121" i="3"/>
  <c r="C121" i="3" s="1"/>
  <c r="D121" i="3"/>
  <c r="E121" i="3"/>
  <c r="F121" i="3" s="1"/>
  <c r="G121" i="3"/>
  <c r="H121" i="3" s="1"/>
  <c r="I121" i="3"/>
  <c r="K121" i="3"/>
  <c r="L121" i="3"/>
  <c r="M121" i="3" s="1"/>
  <c r="A122" i="3"/>
  <c r="C122" i="3" s="1"/>
  <c r="D122" i="3"/>
  <c r="E122" i="3"/>
  <c r="F122" i="3" s="1"/>
  <c r="G122" i="3"/>
  <c r="H122" i="3" s="1"/>
  <c r="I122" i="3"/>
  <c r="K122" i="3"/>
  <c r="S122" i="3" s="1"/>
  <c r="L122" i="3"/>
  <c r="M122" i="3" s="1"/>
  <c r="A123" i="3"/>
  <c r="C123" i="3" s="1"/>
  <c r="D123" i="3"/>
  <c r="E123" i="3"/>
  <c r="F123" i="3" s="1"/>
  <c r="G123" i="3"/>
  <c r="H123" i="3" s="1"/>
  <c r="I123" i="3"/>
  <c r="K123" i="3"/>
  <c r="N123" i="3" s="1"/>
  <c r="L123" i="3"/>
  <c r="M123" i="3" s="1"/>
  <c r="A124" i="3"/>
  <c r="C124" i="3" s="1"/>
  <c r="D124" i="3"/>
  <c r="E124" i="3"/>
  <c r="F124" i="3" s="1"/>
  <c r="G124" i="3"/>
  <c r="H124" i="3" s="1"/>
  <c r="I124" i="3"/>
  <c r="K124" i="3"/>
  <c r="L124" i="3"/>
  <c r="M124" i="3" s="1"/>
  <c r="A125" i="3"/>
  <c r="C125" i="3" s="1"/>
  <c r="D125" i="3"/>
  <c r="E125" i="3"/>
  <c r="F125" i="3" s="1"/>
  <c r="G125" i="3"/>
  <c r="H125" i="3" s="1"/>
  <c r="I125" i="3"/>
  <c r="K125" i="3"/>
  <c r="L125" i="3"/>
  <c r="M125" i="3" s="1"/>
  <c r="A126" i="3"/>
  <c r="C126" i="3" s="1"/>
  <c r="D126" i="3"/>
  <c r="E126" i="3"/>
  <c r="F126" i="3" s="1"/>
  <c r="G126" i="3"/>
  <c r="H126" i="3" s="1"/>
  <c r="I126" i="3"/>
  <c r="K126" i="3"/>
  <c r="L126" i="3"/>
  <c r="M126" i="3" s="1"/>
  <c r="A127" i="3"/>
  <c r="C127" i="3" s="1"/>
  <c r="D127" i="3"/>
  <c r="E127" i="3"/>
  <c r="F127" i="3" s="1"/>
  <c r="G127" i="3"/>
  <c r="H127" i="3" s="1"/>
  <c r="I127" i="3"/>
  <c r="K127" i="3"/>
  <c r="S127" i="3" s="1"/>
  <c r="L127" i="3"/>
  <c r="M127" i="3" s="1"/>
  <c r="A128" i="3"/>
  <c r="C128" i="3" s="1"/>
  <c r="D128" i="3"/>
  <c r="E128" i="3"/>
  <c r="F128" i="3" s="1"/>
  <c r="G128" i="3"/>
  <c r="H128" i="3" s="1"/>
  <c r="I128" i="3"/>
  <c r="K128" i="3"/>
  <c r="S128" i="3" s="1"/>
  <c r="L128" i="3"/>
  <c r="M128" i="3" s="1"/>
  <c r="A129" i="3"/>
  <c r="C129" i="3" s="1"/>
  <c r="D129" i="3"/>
  <c r="E129" i="3"/>
  <c r="F129" i="3" s="1"/>
  <c r="G129" i="3"/>
  <c r="H129" i="3" s="1"/>
  <c r="I129" i="3"/>
  <c r="K129" i="3"/>
  <c r="S129" i="3" s="1"/>
  <c r="L129" i="3"/>
  <c r="M129" i="3" s="1"/>
  <c r="A130" i="3"/>
  <c r="C130" i="3" s="1"/>
  <c r="D130" i="3"/>
  <c r="E130" i="3"/>
  <c r="F130" i="3" s="1"/>
  <c r="G130" i="3"/>
  <c r="H130" i="3" s="1"/>
  <c r="I130" i="3"/>
  <c r="K130" i="3"/>
  <c r="L130" i="3"/>
  <c r="M130" i="3" s="1"/>
  <c r="A131" i="3"/>
  <c r="C131" i="3" s="1"/>
  <c r="D131" i="3"/>
  <c r="E131" i="3"/>
  <c r="F131" i="3" s="1"/>
  <c r="G131" i="3"/>
  <c r="H131" i="3" s="1"/>
  <c r="I131" i="3"/>
  <c r="K131" i="3"/>
  <c r="S131" i="3" s="1"/>
  <c r="L131" i="3"/>
  <c r="M131" i="3" s="1"/>
  <c r="A132" i="3"/>
  <c r="C132" i="3" s="1"/>
  <c r="D132" i="3"/>
  <c r="E132" i="3"/>
  <c r="F132" i="3" s="1"/>
  <c r="G132" i="3"/>
  <c r="H132" i="3" s="1"/>
  <c r="I132" i="3"/>
  <c r="K132" i="3"/>
  <c r="L132" i="3"/>
  <c r="M132" i="3" s="1"/>
  <c r="A133" i="3"/>
  <c r="C133" i="3" s="1"/>
  <c r="D133" i="3"/>
  <c r="E133" i="3"/>
  <c r="F133" i="3" s="1"/>
  <c r="G133" i="3"/>
  <c r="H133" i="3" s="1"/>
  <c r="I133" i="3"/>
  <c r="K133" i="3"/>
  <c r="L133" i="3"/>
  <c r="M133" i="3" s="1"/>
  <c r="A134" i="3"/>
  <c r="C134" i="3" s="1"/>
  <c r="D134" i="3"/>
  <c r="E134" i="3"/>
  <c r="F134" i="3" s="1"/>
  <c r="G134" i="3"/>
  <c r="H134" i="3" s="1"/>
  <c r="I134" i="3"/>
  <c r="K134" i="3"/>
  <c r="L134" i="3"/>
  <c r="M134" i="3" s="1"/>
  <c r="A135" i="3"/>
  <c r="C135" i="3" s="1"/>
  <c r="D135" i="3"/>
  <c r="E135" i="3"/>
  <c r="F135" i="3" s="1"/>
  <c r="G135" i="3"/>
  <c r="H135" i="3" s="1"/>
  <c r="I135" i="3"/>
  <c r="K135" i="3"/>
  <c r="L135" i="3"/>
  <c r="M135" i="3" s="1"/>
  <c r="A136" i="3"/>
  <c r="C136" i="3" s="1"/>
  <c r="D136" i="3"/>
  <c r="E136" i="3"/>
  <c r="F136" i="3" s="1"/>
  <c r="G136" i="3"/>
  <c r="H136" i="3" s="1"/>
  <c r="I136" i="3"/>
  <c r="K136" i="3"/>
  <c r="R136" i="3" s="1"/>
  <c r="CA136" i="3" s="1"/>
  <c r="L136" i="3"/>
  <c r="M136" i="3" s="1"/>
  <c r="A137" i="3"/>
  <c r="C137" i="3" s="1"/>
  <c r="D137" i="3"/>
  <c r="E137" i="3"/>
  <c r="F137" i="3" s="1"/>
  <c r="G137" i="3"/>
  <c r="H137" i="3" s="1"/>
  <c r="I137" i="3"/>
  <c r="K137" i="3"/>
  <c r="L137" i="3"/>
  <c r="M137" i="3" s="1"/>
  <c r="A138" i="3"/>
  <c r="C138" i="3" s="1"/>
  <c r="D138" i="3"/>
  <c r="E138" i="3"/>
  <c r="F138" i="3" s="1"/>
  <c r="G138" i="3"/>
  <c r="H138" i="3" s="1"/>
  <c r="I138" i="3"/>
  <c r="K138" i="3"/>
  <c r="L138" i="3"/>
  <c r="M138" i="3" s="1"/>
  <c r="A139" i="3"/>
  <c r="C139" i="3" s="1"/>
  <c r="D139" i="3"/>
  <c r="E139" i="3"/>
  <c r="F139" i="3" s="1"/>
  <c r="G139" i="3"/>
  <c r="H139" i="3" s="1"/>
  <c r="I139" i="3"/>
  <c r="K139" i="3"/>
  <c r="R139" i="3" s="1"/>
  <c r="CA139" i="3" s="1"/>
  <c r="L139" i="3"/>
  <c r="M139" i="3" s="1"/>
  <c r="A140" i="3"/>
  <c r="C140" i="3" s="1"/>
  <c r="D140" i="3"/>
  <c r="E140" i="3"/>
  <c r="F140" i="3" s="1"/>
  <c r="G140" i="3"/>
  <c r="H140" i="3" s="1"/>
  <c r="I140" i="3"/>
  <c r="K140" i="3"/>
  <c r="N140" i="3" s="1"/>
  <c r="L140" i="3"/>
  <c r="M140" i="3" s="1"/>
  <c r="A141" i="3"/>
  <c r="C141" i="3" s="1"/>
  <c r="D141" i="3"/>
  <c r="E141" i="3"/>
  <c r="F141" i="3" s="1"/>
  <c r="G141" i="3"/>
  <c r="H141" i="3" s="1"/>
  <c r="I141" i="3"/>
  <c r="K141" i="3"/>
  <c r="S141" i="3" s="1"/>
  <c r="L141" i="3"/>
  <c r="M141" i="3" s="1"/>
  <c r="A142" i="3"/>
  <c r="C142" i="3" s="1"/>
  <c r="D142" i="3"/>
  <c r="E142" i="3"/>
  <c r="F142" i="3" s="1"/>
  <c r="G142" i="3"/>
  <c r="H142" i="3" s="1"/>
  <c r="I142" i="3"/>
  <c r="K142" i="3"/>
  <c r="L142" i="3"/>
  <c r="M142" i="3" s="1"/>
  <c r="A143" i="3"/>
  <c r="C143" i="3" s="1"/>
  <c r="D143" i="3"/>
  <c r="E143" i="3"/>
  <c r="F143" i="3" s="1"/>
  <c r="G143" i="3"/>
  <c r="H143" i="3" s="1"/>
  <c r="I143" i="3"/>
  <c r="K143" i="3"/>
  <c r="L143" i="3"/>
  <c r="M143" i="3" s="1"/>
  <c r="A144" i="3"/>
  <c r="C144" i="3" s="1"/>
  <c r="D144" i="3"/>
  <c r="E144" i="3"/>
  <c r="F144" i="3" s="1"/>
  <c r="G144" i="3"/>
  <c r="H144" i="3" s="1"/>
  <c r="I144" i="3"/>
  <c r="K144" i="3"/>
  <c r="L144" i="3"/>
  <c r="M144" i="3" s="1"/>
  <c r="A145" i="3"/>
  <c r="C145" i="3" s="1"/>
  <c r="D145" i="3"/>
  <c r="E145" i="3"/>
  <c r="F145" i="3" s="1"/>
  <c r="G145" i="3"/>
  <c r="H145" i="3" s="1"/>
  <c r="I145" i="3"/>
  <c r="K145" i="3"/>
  <c r="S145" i="3" s="1"/>
  <c r="L145" i="3"/>
  <c r="M145" i="3" s="1"/>
  <c r="A146" i="3"/>
  <c r="C146" i="3" s="1"/>
  <c r="D146" i="3"/>
  <c r="E146" i="3"/>
  <c r="F146" i="3" s="1"/>
  <c r="G146" i="3"/>
  <c r="H146" i="3" s="1"/>
  <c r="I146" i="3"/>
  <c r="K146" i="3"/>
  <c r="L146" i="3"/>
  <c r="M146" i="3" s="1"/>
  <c r="A147" i="3"/>
  <c r="C147" i="3" s="1"/>
  <c r="D147" i="3"/>
  <c r="E147" i="3"/>
  <c r="F147" i="3" s="1"/>
  <c r="G147" i="3"/>
  <c r="H147" i="3" s="1"/>
  <c r="I147" i="3"/>
  <c r="K147" i="3"/>
  <c r="S147" i="3" s="1"/>
  <c r="L147" i="3"/>
  <c r="M147" i="3" s="1"/>
  <c r="A148" i="3"/>
  <c r="C148" i="3" s="1"/>
  <c r="D148" i="3"/>
  <c r="E148" i="3"/>
  <c r="F148" i="3" s="1"/>
  <c r="G148" i="3"/>
  <c r="H148" i="3" s="1"/>
  <c r="I148" i="3"/>
  <c r="K148" i="3"/>
  <c r="L148" i="3"/>
  <c r="M148" i="3" s="1"/>
  <c r="A149" i="3"/>
  <c r="C149" i="3" s="1"/>
  <c r="D149" i="3"/>
  <c r="E149" i="3"/>
  <c r="F149" i="3" s="1"/>
  <c r="G149" i="3"/>
  <c r="H149" i="3" s="1"/>
  <c r="I149" i="3"/>
  <c r="K149" i="3"/>
  <c r="S149" i="3" s="1"/>
  <c r="L149" i="3"/>
  <c r="M149" i="3" s="1"/>
  <c r="A150" i="3"/>
  <c r="C150" i="3" s="1"/>
  <c r="D150" i="3"/>
  <c r="E150" i="3"/>
  <c r="F150" i="3" s="1"/>
  <c r="G150" i="3"/>
  <c r="H150" i="3" s="1"/>
  <c r="I150" i="3"/>
  <c r="K150" i="3"/>
  <c r="L150" i="3"/>
  <c r="M150" i="3" s="1"/>
  <c r="A151" i="3"/>
  <c r="C151" i="3" s="1"/>
  <c r="D151" i="3"/>
  <c r="E151" i="3"/>
  <c r="F151" i="3" s="1"/>
  <c r="G151" i="3"/>
  <c r="H151" i="3" s="1"/>
  <c r="I151" i="3"/>
  <c r="K151" i="3"/>
  <c r="L151" i="3"/>
  <c r="M151" i="3" s="1"/>
  <c r="A152" i="3"/>
  <c r="C152" i="3" s="1"/>
  <c r="D152" i="3"/>
  <c r="E152" i="3"/>
  <c r="F152" i="3" s="1"/>
  <c r="G152" i="3"/>
  <c r="H152" i="3" s="1"/>
  <c r="I152" i="3"/>
  <c r="K152" i="3"/>
  <c r="L152" i="3"/>
  <c r="M152" i="3" s="1"/>
  <c r="A153" i="3"/>
  <c r="C153" i="3" s="1"/>
  <c r="D153" i="3"/>
  <c r="E153" i="3"/>
  <c r="F153" i="3" s="1"/>
  <c r="G153" i="3"/>
  <c r="H153" i="3" s="1"/>
  <c r="I153" i="3"/>
  <c r="K153" i="3"/>
  <c r="L153" i="3"/>
  <c r="M153" i="3" s="1"/>
  <c r="A154" i="3"/>
  <c r="C154" i="3" s="1"/>
  <c r="D154" i="3"/>
  <c r="E154" i="3"/>
  <c r="F154" i="3" s="1"/>
  <c r="G154" i="3"/>
  <c r="H154" i="3" s="1"/>
  <c r="I154" i="3"/>
  <c r="K154" i="3"/>
  <c r="L154" i="3"/>
  <c r="M154" i="3" s="1"/>
  <c r="A155" i="3"/>
  <c r="C155" i="3" s="1"/>
  <c r="D155" i="3"/>
  <c r="E155" i="3"/>
  <c r="F155" i="3" s="1"/>
  <c r="G155" i="3"/>
  <c r="H155" i="3" s="1"/>
  <c r="I155" i="3"/>
  <c r="K155" i="3"/>
  <c r="N155" i="3" s="1"/>
  <c r="L155" i="3"/>
  <c r="M155" i="3" s="1"/>
  <c r="A156" i="3"/>
  <c r="C156" i="3" s="1"/>
  <c r="D156" i="3"/>
  <c r="E156" i="3"/>
  <c r="F156" i="3" s="1"/>
  <c r="G156" i="3"/>
  <c r="H156" i="3" s="1"/>
  <c r="I156" i="3"/>
  <c r="K156" i="3"/>
  <c r="L156" i="3"/>
  <c r="M156" i="3" s="1"/>
  <c r="A157" i="3"/>
  <c r="C157" i="3" s="1"/>
  <c r="D157" i="3"/>
  <c r="E157" i="3"/>
  <c r="F157" i="3" s="1"/>
  <c r="G157" i="3"/>
  <c r="H157" i="3" s="1"/>
  <c r="I157" i="3"/>
  <c r="K157" i="3"/>
  <c r="S157" i="3" s="1"/>
  <c r="L157" i="3"/>
  <c r="M157" i="3" s="1"/>
  <c r="A158" i="3"/>
  <c r="C158" i="3" s="1"/>
  <c r="D158" i="3"/>
  <c r="E158" i="3"/>
  <c r="F158" i="3" s="1"/>
  <c r="G158" i="3"/>
  <c r="H158" i="3" s="1"/>
  <c r="I158" i="3"/>
  <c r="K158" i="3"/>
  <c r="R158" i="3" s="1"/>
  <c r="CA158" i="3" s="1"/>
  <c r="L158" i="3"/>
  <c r="M158" i="3" s="1"/>
  <c r="A159" i="3"/>
  <c r="C159" i="3" s="1"/>
  <c r="D159" i="3"/>
  <c r="E159" i="3"/>
  <c r="F159" i="3" s="1"/>
  <c r="G159" i="3"/>
  <c r="H159" i="3" s="1"/>
  <c r="I159" i="3"/>
  <c r="K159" i="3"/>
  <c r="L159" i="3"/>
  <c r="M159" i="3" s="1"/>
  <c r="A160" i="3"/>
  <c r="C160" i="3" s="1"/>
  <c r="D160" i="3"/>
  <c r="E160" i="3"/>
  <c r="F160" i="3" s="1"/>
  <c r="G160" i="3"/>
  <c r="H160" i="3" s="1"/>
  <c r="I160" i="3"/>
  <c r="K160" i="3"/>
  <c r="R160" i="3" s="1"/>
  <c r="CA160" i="3" s="1"/>
  <c r="L160" i="3"/>
  <c r="M160" i="3" s="1"/>
  <c r="A161" i="3"/>
  <c r="C161" i="3" s="1"/>
  <c r="D161" i="3"/>
  <c r="E161" i="3"/>
  <c r="F161" i="3" s="1"/>
  <c r="G161" i="3"/>
  <c r="H161" i="3" s="1"/>
  <c r="I161" i="3"/>
  <c r="K161" i="3"/>
  <c r="L161" i="3"/>
  <c r="M161" i="3" s="1"/>
  <c r="A162" i="3"/>
  <c r="C162" i="3" s="1"/>
  <c r="D162" i="3"/>
  <c r="E162" i="3"/>
  <c r="F162" i="3" s="1"/>
  <c r="G162" i="3"/>
  <c r="H162" i="3" s="1"/>
  <c r="I162" i="3"/>
  <c r="K162" i="3"/>
  <c r="R162" i="3" s="1"/>
  <c r="CA162" i="3" s="1"/>
  <c r="L162" i="3"/>
  <c r="M162" i="3" s="1"/>
  <c r="A163" i="3"/>
  <c r="C163" i="3" s="1"/>
  <c r="D163" i="3"/>
  <c r="E163" i="3"/>
  <c r="F163" i="3" s="1"/>
  <c r="G163" i="3"/>
  <c r="H163" i="3" s="1"/>
  <c r="I163" i="3"/>
  <c r="K163" i="3"/>
  <c r="R163" i="3" s="1"/>
  <c r="CA163" i="3" s="1"/>
  <c r="L163" i="3"/>
  <c r="M163" i="3" s="1"/>
  <c r="A164" i="3"/>
  <c r="C164" i="3" s="1"/>
  <c r="D164" i="3"/>
  <c r="E164" i="3"/>
  <c r="F164" i="3" s="1"/>
  <c r="G164" i="3"/>
  <c r="H164" i="3" s="1"/>
  <c r="I164" i="3"/>
  <c r="K164" i="3"/>
  <c r="N164" i="3" s="1"/>
  <c r="L164" i="3"/>
  <c r="M164" i="3" s="1"/>
  <c r="A165" i="3"/>
  <c r="C165" i="3" s="1"/>
  <c r="D165" i="3"/>
  <c r="E165" i="3"/>
  <c r="F165" i="3" s="1"/>
  <c r="G165" i="3"/>
  <c r="H165" i="3" s="1"/>
  <c r="I165" i="3"/>
  <c r="K165" i="3"/>
  <c r="L165" i="3"/>
  <c r="M165" i="3" s="1"/>
  <c r="A166" i="3"/>
  <c r="C166" i="3" s="1"/>
  <c r="D166" i="3"/>
  <c r="E166" i="3"/>
  <c r="F166" i="3" s="1"/>
  <c r="G166" i="3"/>
  <c r="H166" i="3" s="1"/>
  <c r="I166" i="3"/>
  <c r="K166" i="3"/>
  <c r="R166" i="3" s="1"/>
  <c r="CA166" i="3" s="1"/>
  <c r="L166" i="3"/>
  <c r="M166" i="3" s="1"/>
  <c r="A167" i="3"/>
  <c r="C167" i="3" s="1"/>
  <c r="D167" i="3"/>
  <c r="E167" i="3"/>
  <c r="F167" i="3" s="1"/>
  <c r="G167" i="3"/>
  <c r="H167" i="3" s="1"/>
  <c r="I167" i="3"/>
  <c r="K167" i="3"/>
  <c r="L167" i="3"/>
  <c r="M167" i="3" s="1"/>
  <c r="A168" i="3"/>
  <c r="C168" i="3" s="1"/>
  <c r="D168" i="3"/>
  <c r="E168" i="3"/>
  <c r="F168" i="3" s="1"/>
  <c r="G168" i="3"/>
  <c r="H168" i="3" s="1"/>
  <c r="I168" i="3"/>
  <c r="K168" i="3"/>
  <c r="S168" i="3" s="1"/>
  <c r="L168" i="3"/>
  <c r="M168" i="3" s="1"/>
  <c r="A169" i="3"/>
  <c r="C169" i="3" s="1"/>
  <c r="D169" i="3"/>
  <c r="E169" i="3"/>
  <c r="F169" i="3" s="1"/>
  <c r="G169" i="3"/>
  <c r="H169" i="3" s="1"/>
  <c r="I169" i="3"/>
  <c r="K169" i="3"/>
  <c r="S169" i="3" s="1"/>
  <c r="L169" i="3"/>
  <c r="M169" i="3" s="1"/>
  <c r="A170" i="3"/>
  <c r="C170" i="3" s="1"/>
  <c r="D170" i="3"/>
  <c r="E170" i="3"/>
  <c r="F170" i="3" s="1"/>
  <c r="G170" i="3"/>
  <c r="H170" i="3" s="1"/>
  <c r="I170" i="3"/>
  <c r="K170" i="3"/>
  <c r="L170" i="3"/>
  <c r="M170" i="3" s="1"/>
  <c r="A171" i="3"/>
  <c r="C171" i="3" s="1"/>
  <c r="D171" i="3"/>
  <c r="E171" i="3"/>
  <c r="F171" i="3" s="1"/>
  <c r="G171" i="3"/>
  <c r="H171" i="3" s="1"/>
  <c r="I171" i="3"/>
  <c r="K171" i="3"/>
  <c r="L171" i="3"/>
  <c r="M171" i="3" s="1"/>
  <c r="A172" i="3"/>
  <c r="C172" i="3" s="1"/>
  <c r="D172" i="3"/>
  <c r="E172" i="3"/>
  <c r="F172" i="3" s="1"/>
  <c r="G172" i="3"/>
  <c r="H172" i="3" s="1"/>
  <c r="I172" i="3"/>
  <c r="K172" i="3"/>
  <c r="L172" i="3"/>
  <c r="M172" i="3" s="1"/>
  <c r="A173" i="3"/>
  <c r="C173" i="3" s="1"/>
  <c r="D173" i="3"/>
  <c r="E173" i="3"/>
  <c r="F173" i="3" s="1"/>
  <c r="G173" i="3"/>
  <c r="H173" i="3" s="1"/>
  <c r="I173" i="3"/>
  <c r="K173" i="3"/>
  <c r="S173" i="3" s="1"/>
  <c r="L173" i="3"/>
  <c r="M173" i="3" s="1"/>
  <c r="A174" i="3"/>
  <c r="C174" i="3" s="1"/>
  <c r="D174" i="3"/>
  <c r="E174" i="3"/>
  <c r="F174" i="3" s="1"/>
  <c r="G174" i="3"/>
  <c r="H174" i="3" s="1"/>
  <c r="I174" i="3"/>
  <c r="K174" i="3"/>
  <c r="R174" i="3" s="1"/>
  <c r="CA174" i="3" s="1"/>
  <c r="L174" i="3"/>
  <c r="M174" i="3" s="1"/>
  <c r="A175" i="3"/>
  <c r="C175" i="3" s="1"/>
  <c r="D175" i="3"/>
  <c r="E175" i="3"/>
  <c r="F175" i="3" s="1"/>
  <c r="G175" i="3"/>
  <c r="H175" i="3" s="1"/>
  <c r="I175" i="3"/>
  <c r="K175" i="3"/>
  <c r="L175" i="3"/>
  <c r="M175" i="3" s="1"/>
  <c r="A176" i="3"/>
  <c r="C176" i="3" s="1"/>
  <c r="D176" i="3"/>
  <c r="E176" i="3"/>
  <c r="F176" i="3" s="1"/>
  <c r="G176" i="3"/>
  <c r="H176" i="3" s="1"/>
  <c r="I176" i="3"/>
  <c r="K176" i="3"/>
  <c r="N176" i="3" s="1"/>
  <c r="L176" i="3"/>
  <c r="M176" i="3" s="1"/>
  <c r="A177" i="3"/>
  <c r="C177" i="3" s="1"/>
  <c r="D177" i="3"/>
  <c r="E177" i="3"/>
  <c r="F177" i="3" s="1"/>
  <c r="G177" i="3"/>
  <c r="H177" i="3" s="1"/>
  <c r="I177" i="3"/>
  <c r="K177" i="3"/>
  <c r="L177" i="3"/>
  <c r="M177" i="3" s="1"/>
  <c r="A178" i="3"/>
  <c r="C178" i="3" s="1"/>
  <c r="D178" i="3"/>
  <c r="E178" i="3"/>
  <c r="F178" i="3" s="1"/>
  <c r="G178" i="3"/>
  <c r="H178" i="3" s="1"/>
  <c r="I178" i="3"/>
  <c r="K178" i="3"/>
  <c r="N178" i="3" s="1"/>
  <c r="L178" i="3"/>
  <c r="M178" i="3" s="1"/>
  <c r="A179" i="3"/>
  <c r="C179" i="3" s="1"/>
  <c r="D179" i="3"/>
  <c r="E179" i="3"/>
  <c r="F179" i="3" s="1"/>
  <c r="G179" i="3"/>
  <c r="H179" i="3" s="1"/>
  <c r="I179" i="3"/>
  <c r="K179" i="3"/>
  <c r="S179" i="3" s="1"/>
  <c r="L179" i="3"/>
  <c r="M179" i="3" s="1"/>
  <c r="A180" i="3"/>
  <c r="C180" i="3" s="1"/>
  <c r="D180" i="3"/>
  <c r="E180" i="3"/>
  <c r="F180" i="3" s="1"/>
  <c r="G180" i="3"/>
  <c r="H180" i="3" s="1"/>
  <c r="I180" i="3"/>
  <c r="K180" i="3"/>
  <c r="R180" i="3" s="1"/>
  <c r="CA180" i="3" s="1"/>
  <c r="L180" i="3"/>
  <c r="M180" i="3" s="1"/>
  <c r="A181" i="3"/>
  <c r="C181" i="3" s="1"/>
  <c r="D181" i="3"/>
  <c r="E181" i="3"/>
  <c r="F181" i="3" s="1"/>
  <c r="G181" i="3"/>
  <c r="H181" i="3" s="1"/>
  <c r="I181" i="3"/>
  <c r="K181" i="3"/>
  <c r="N181" i="3" s="1"/>
  <c r="L181" i="3"/>
  <c r="M181" i="3" s="1"/>
  <c r="A182" i="3"/>
  <c r="C182" i="3" s="1"/>
  <c r="D182" i="3"/>
  <c r="E182" i="3"/>
  <c r="F182" i="3" s="1"/>
  <c r="G182" i="3"/>
  <c r="H182" i="3" s="1"/>
  <c r="I182" i="3"/>
  <c r="K182" i="3"/>
  <c r="S182" i="3" s="1"/>
  <c r="L182" i="3"/>
  <c r="M182" i="3" s="1"/>
  <c r="A183" i="3"/>
  <c r="C183" i="3" s="1"/>
  <c r="D183" i="3"/>
  <c r="E183" i="3"/>
  <c r="F183" i="3" s="1"/>
  <c r="G183" i="3"/>
  <c r="H183" i="3" s="1"/>
  <c r="I183" i="3"/>
  <c r="K183" i="3"/>
  <c r="S183" i="3" s="1"/>
  <c r="L183" i="3"/>
  <c r="M183" i="3" s="1"/>
  <c r="A184" i="3"/>
  <c r="C184" i="3" s="1"/>
  <c r="D184" i="3"/>
  <c r="E184" i="3"/>
  <c r="F184" i="3" s="1"/>
  <c r="G184" i="3"/>
  <c r="H184" i="3" s="1"/>
  <c r="I184" i="3"/>
  <c r="K184" i="3"/>
  <c r="L184" i="3"/>
  <c r="M184" i="3" s="1"/>
  <c r="A185" i="3"/>
  <c r="C185" i="3" s="1"/>
  <c r="D185" i="3"/>
  <c r="E185" i="3"/>
  <c r="F185" i="3" s="1"/>
  <c r="G185" i="3"/>
  <c r="H185" i="3" s="1"/>
  <c r="I185" i="3"/>
  <c r="K185" i="3"/>
  <c r="N185" i="3" s="1"/>
  <c r="L185" i="3"/>
  <c r="M185" i="3" s="1"/>
  <c r="A186" i="3"/>
  <c r="C186" i="3" s="1"/>
  <c r="D186" i="3"/>
  <c r="E186" i="3"/>
  <c r="F186" i="3" s="1"/>
  <c r="G186" i="3"/>
  <c r="H186" i="3" s="1"/>
  <c r="I186" i="3"/>
  <c r="K186" i="3"/>
  <c r="S186" i="3" s="1"/>
  <c r="L186" i="3"/>
  <c r="M186" i="3" s="1"/>
  <c r="A187" i="3"/>
  <c r="C187" i="3" s="1"/>
  <c r="D187" i="3"/>
  <c r="E187" i="3"/>
  <c r="F187" i="3" s="1"/>
  <c r="G187" i="3"/>
  <c r="H187" i="3" s="1"/>
  <c r="I187" i="3"/>
  <c r="K187" i="3"/>
  <c r="R187" i="3" s="1"/>
  <c r="CA187" i="3" s="1"/>
  <c r="L187" i="3"/>
  <c r="M187" i="3" s="1"/>
  <c r="A188" i="3"/>
  <c r="C188" i="3" s="1"/>
  <c r="D188" i="3"/>
  <c r="E188" i="3"/>
  <c r="F188" i="3" s="1"/>
  <c r="G188" i="3"/>
  <c r="H188" i="3" s="1"/>
  <c r="I188" i="3"/>
  <c r="K188" i="3"/>
  <c r="N188" i="3" s="1"/>
  <c r="L188" i="3"/>
  <c r="M188" i="3" s="1"/>
  <c r="A189" i="3"/>
  <c r="C189" i="3" s="1"/>
  <c r="D189" i="3"/>
  <c r="E189" i="3"/>
  <c r="F189" i="3" s="1"/>
  <c r="G189" i="3"/>
  <c r="H189" i="3" s="1"/>
  <c r="I189" i="3"/>
  <c r="K189" i="3"/>
  <c r="L189" i="3"/>
  <c r="M189" i="3" s="1"/>
  <c r="A190" i="3"/>
  <c r="C190" i="3" s="1"/>
  <c r="D190" i="3"/>
  <c r="E190" i="3"/>
  <c r="F190" i="3" s="1"/>
  <c r="G190" i="3"/>
  <c r="H190" i="3" s="1"/>
  <c r="I190" i="3"/>
  <c r="K190" i="3"/>
  <c r="N190" i="3" s="1"/>
  <c r="L190" i="3"/>
  <c r="M190" i="3" s="1"/>
  <c r="A191" i="3"/>
  <c r="C191" i="3" s="1"/>
  <c r="D191" i="3"/>
  <c r="E191" i="3"/>
  <c r="F191" i="3" s="1"/>
  <c r="G191" i="3"/>
  <c r="H191" i="3" s="1"/>
  <c r="I191" i="3"/>
  <c r="K191" i="3"/>
  <c r="R191" i="3" s="1"/>
  <c r="CA191" i="3" s="1"/>
  <c r="L191" i="3"/>
  <c r="M191" i="3" s="1"/>
  <c r="A192" i="3"/>
  <c r="C192" i="3" s="1"/>
  <c r="D192" i="3"/>
  <c r="E192" i="3"/>
  <c r="F192" i="3" s="1"/>
  <c r="G192" i="3"/>
  <c r="H192" i="3" s="1"/>
  <c r="I192" i="3"/>
  <c r="K192" i="3"/>
  <c r="S192" i="3" s="1"/>
  <c r="L192" i="3"/>
  <c r="M192" i="3" s="1"/>
  <c r="A193" i="3"/>
  <c r="C193" i="3" s="1"/>
  <c r="D193" i="3"/>
  <c r="E193" i="3"/>
  <c r="F193" i="3" s="1"/>
  <c r="G193" i="3"/>
  <c r="H193" i="3" s="1"/>
  <c r="I193" i="3"/>
  <c r="K193" i="3"/>
  <c r="L193" i="3"/>
  <c r="M193" i="3" s="1"/>
  <c r="A194" i="3"/>
  <c r="C194" i="3" s="1"/>
  <c r="D194" i="3"/>
  <c r="E194" i="3"/>
  <c r="F194" i="3" s="1"/>
  <c r="G194" i="3"/>
  <c r="H194" i="3" s="1"/>
  <c r="I194" i="3"/>
  <c r="K194" i="3"/>
  <c r="R194" i="3" s="1"/>
  <c r="CA194" i="3" s="1"/>
  <c r="L194" i="3"/>
  <c r="M194" i="3" s="1"/>
  <c r="A195" i="3"/>
  <c r="C195" i="3" s="1"/>
  <c r="D195" i="3"/>
  <c r="E195" i="3"/>
  <c r="F195" i="3" s="1"/>
  <c r="G195" i="3"/>
  <c r="H195" i="3" s="1"/>
  <c r="I195" i="3"/>
  <c r="K195" i="3"/>
  <c r="S195" i="3" s="1"/>
  <c r="L195" i="3"/>
  <c r="M195" i="3" s="1"/>
  <c r="A196" i="3"/>
  <c r="C196" i="3" s="1"/>
  <c r="D196" i="3"/>
  <c r="E196" i="3"/>
  <c r="F196" i="3" s="1"/>
  <c r="G196" i="3"/>
  <c r="H196" i="3" s="1"/>
  <c r="I196" i="3"/>
  <c r="K196" i="3"/>
  <c r="N196" i="3" s="1"/>
  <c r="L196" i="3"/>
  <c r="M196" i="3" s="1"/>
  <c r="A197" i="3"/>
  <c r="C197" i="3" s="1"/>
  <c r="D197" i="3"/>
  <c r="E197" i="3"/>
  <c r="F197" i="3" s="1"/>
  <c r="G197" i="3"/>
  <c r="H197" i="3" s="1"/>
  <c r="I197" i="3"/>
  <c r="K197" i="3"/>
  <c r="N197" i="3" s="1"/>
  <c r="L197" i="3"/>
  <c r="M197" i="3" s="1"/>
  <c r="A198" i="3"/>
  <c r="C198" i="3" s="1"/>
  <c r="D198" i="3"/>
  <c r="E198" i="3"/>
  <c r="F198" i="3" s="1"/>
  <c r="G198" i="3"/>
  <c r="H198" i="3" s="1"/>
  <c r="I198" i="3"/>
  <c r="K198" i="3"/>
  <c r="R198" i="3" s="1"/>
  <c r="CA198" i="3" s="1"/>
  <c r="L198" i="3"/>
  <c r="M198" i="3" s="1"/>
  <c r="A199" i="3"/>
  <c r="C199" i="3" s="1"/>
  <c r="D199" i="3"/>
  <c r="E199" i="3"/>
  <c r="F199" i="3" s="1"/>
  <c r="G199" i="3"/>
  <c r="H199" i="3" s="1"/>
  <c r="I199" i="3"/>
  <c r="K199" i="3"/>
  <c r="N199" i="3" s="1"/>
  <c r="L199" i="3"/>
  <c r="M199" i="3" s="1"/>
  <c r="A200" i="3"/>
  <c r="C200" i="3" s="1"/>
  <c r="D200" i="3"/>
  <c r="E200" i="3"/>
  <c r="F200" i="3" s="1"/>
  <c r="G200" i="3"/>
  <c r="H200" i="3" s="1"/>
  <c r="I200" i="3"/>
  <c r="K200" i="3"/>
  <c r="N200" i="3" s="1"/>
  <c r="L200" i="3"/>
  <c r="M200" i="3" s="1"/>
  <c r="A201" i="3"/>
  <c r="C201" i="3" s="1"/>
  <c r="D201" i="3"/>
  <c r="E201" i="3"/>
  <c r="F201" i="3" s="1"/>
  <c r="G201" i="3"/>
  <c r="H201" i="3" s="1"/>
  <c r="I201" i="3"/>
  <c r="K201" i="3"/>
  <c r="N201" i="3" s="1"/>
  <c r="L201" i="3"/>
  <c r="M201" i="3" s="1"/>
  <c r="A202" i="3"/>
  <c r="C202" i="3" s="1"/>
  <c r="D202" i="3"/>
  <c r="E202" i="3"/>
  <c r="F202" i="3" s="1"/>
  <c r="G202" i="3"/>
  <c r="H202" i="3" s="1"/>
  <c r="I202" i="3"/>
  <c r="K202" i="3"/>
  <c r="R202" i="3" s="1"/>
  <c r="CA202" i="3" s="1"/>
  <c r="L202" i="3"/>
  <c r="M202" i="3" s="1"/>
  <c r="A203" i="3"/>
  <c r="C203" i="3" s="1"/>
  <c r="D203" i="3"/>
  <c r="E203" i="3"/>
  <c r="F203" i="3" s="1"/>
  <c r="G203" i="3"/>
  <c r="H203" i="3" s="1"/>
  <c r="I203" i="3"/>
  <c r="K203" i="3"/>
  <c r="S203" i="3" s="1"/>
  <c r="L203" i="3"/>
  <c r="M203" i="3" s="1"/>
  <c r="A204" i="3"/>
  <c r="C204" i="3" s="1"/>
  <c r="D204" i="3"/>
  <c r="E204" i="3"/>
  <c r="F204" i="3" s="1"/>
  <c r="G204" i="3"/>
  <c r="H204" i="3" s="1"/>
  <c r="I204" i="3"/>
  <c r="K204" i="3"/>
  <c r="N204" i="3" s="1"/>
  <c r="L204" i="3"/>
  <c r="M204" i="3" s="1"/>
  <c r="A205" i="3"/>
  <c r="C205" i="3" s="1"/>
  <c r="D205" i="3"/>
  <c r="E205" i="3"/>
  <c r="F205" i="3" s="1"/>
  <c r="G205" i="3"/>
  <c r="H205" i="3" s="1"/>
  <c r="I205" i="3"/>
  <c r="K205" i="3"/>
  <c r="N205" i="3" s="1"/>
  <c r="L205" i="3"/>
  <c r="M205" i="3" s="1"/>
  <c r="A206" i="3"/>
  <c r="C206" i="3" s="1"/>
  <c r="D206" i="3"/>
  <c r="E206" i="3"/>
  <c r="F206" i="3" s="1"/>
  <c r="G206" i="3"/>
  <c r="H206" i="3" s="1"/>
  <c r="I206" i="3"/>
  <c r="K206" i="3"/>
  <c r="R206" i="3" s="1"/>
  <c r="CA206" i="3" s="1"/>
  <c r="L206" i="3"/>
  <c r="M206" i="3" s="1"/>
  <c r="A207" i="3"/>
  <c r="C207" i="3" s="1"/>
  <c r="D207" i="3"/>
  <c r="E207" i="3"/>
  <c r="F207" i="3" s="1"/>
  <c r="G207" i="3"/>
  <c r="H207" i="3" s="1"/>
  <c r="I207" i="3"/>
  <c r="K207" i="3"/>
  <c r="N207" i="3" s="1"/>
  <c r="L207" i="3"/>
  <c r="M207" i="3" s="1"/>
  <c r="A208" i="3"/>
  <c r="C208" i="3" s="1"/>
  <c r="D208" i="3"/>
  <c r="E208" i="3"/>
  <c r="F208" i="3" s="1"/>
  <c r="G208" i="3"/>
  <c r="H208" i="3" s="1"/>
  <c r="I208" i="3"/>
  <c r="K208" i="3"/>
  <c r="N208" i="3" s="1"/>
  <c r="L208" i="3"/>
  <c r="M208" i="3" s="1"/>
  <c r="A209" i="3"/>
  <c r="C209" i="3" s="1"/>
  <c r="D209" i="3"/>
  <c r="E209" i="3"/>
  <c r="F209" i="3" s="1"/>
  <c r="G209" i="3"/>
  <c r="H209" i="3" s="1"/>
  <c r="I209" i="3"/>
  <c r="K209" i="3"/>
  <c r="N209" i="3" s="1"/>
  <c r="L209" i="3"/>
  <c r="M209" i="3" s="1"/>
  <c r="A210" i="3"/>
  <c r="C210" i="3" s="1"/>
  <c r="D210" i="3"/>
  <c r="E210" i="3"/>
  <c r="F210" i="3" s="1"/>
  <c r="G210" i="3"/>
  <c r="H210" i="3" s="1"/>
  <c r="I210" i="3"/>
  <c r="K210" i="3"/>
  <c r="L210" i="3"/>
  <c r="M210" i="3" s="1"/>
  <c r="A211" i="3"/>
  <c r="C211" i="3" s="1"/>
  <c r="D211" i="3"/>
  <c r="E211" i="3"/>
  <c r="F211" i="3" s="1"/>
  <c r="G211" i="3"/>
  <c r="H211" i="3" s="1"/>
  <c r="I211" i="3"/>
  <c r="K211" i="3"/>
  <c r="L211" i="3"/>
  <c r="M211" i="3" s="1"/>
  <c r="A212" i="3"/>
  <c r="C212" i="3" s="1"/>
  <c r="D212" i="3"/>
  <c r="E212" i="3"/>
  <c r="F212" i="3" s="1"/>
  <c r="G212" i="3"/>
  <c r="H212" i="3" s="1"/>
  <c r="I212" i="3"/>
  <c r="K212" i="3"/>
  <c r="S212" i="3" s="1"/>
  <c r="L212" i="3"/>
  <c r="M212" i="3" s="1"/>
  <c r="A213" i="3"/>
  <c r="C213" i="3" s="1"/>
  <c r="D213" i="3"/>
  <c r="E213" i="3"/>
  <c r="F213" i="3" s="1"/>
  <c r="G213" i="3"/>
  <c r="H213" i="3" s="1"/>
  <c r="I213" i="3"/>
  <c r="K213" i="3"/>
  <c r="S213" i="3" s="1"/>
  <c r="L213" i="3"/>
  <c r="M213" i="3" s="1"/>
  <c r="A214" i="3"/>
  <c r="C214" i="3" s="1"/>
  <c r="D214" i="3"/>
  <c r="E214" i="3"/>
  <c r="F214" i="3" s="1"/>
  <c r="G214" i="3"/>
  <c r="H214" i="3" s="1"/>
  <c r="I214" i="3"/>
  <c r="K214" i="3"/>
  <c r="R214" i="3" s="1"/>
  <c r="CA214" i="3" s="1"/>
  <c r="L214" i="3"/>
  <c r="M214" i="3" s="1"/>
  <c r="A215" i="3"/>
  <c r="C215" i="3" s="1"/>
  <c r="D215" i="3"/>
  <c r="E215" i="3"/>
  <c r="F215" i="3" s="1"/>
  <c r="G215" i="3"/>
  <c r="H215" i="3" s="1"/>
  <c r="I215" i="3"/>
  <c r="K215" i="3"/>
  <c r="S215" i="3" s="1"/>
  <c r="L215" i="3"/>
  <c r="M215" i="3" s="1"/>
  <c r="A216" i="3"/>
  <c r="C216" i="3" s="1"/>
  <c r="D216" i="3"/>
  <c r="E216" i="3"/>
  <c r="F216" i="3" s="1"/>
  <c r="G216" i="3"/>
  <c r="H216" i="3" s="1"/>
  <c r="I216" i="3"/>
  <c r="K216" i="3"/>
  <c r="S216" i="3" s="1"/>
  <c r="L216" i="3"/>
  <c r="M216" i="3" s="1"/>
  <c r="A217" i="3"/>
  <c r="C217" i="3" s="1"/>
  <c r="D217" i="3"/>
  <c r="E217" i="3"/>
  <c r="F217" i="3" s="1"/>
  <c r="G217" i="3"/>
  <c r="H217" i="3" s="1"/>
  <c r="I217" i="3"/>
  <c r="K217" i="3"/>
  <c r="N217" i="3" s="1"/>
  <c r="L217" i="3"/>
  <c r="M217" i="3" s="1"/>
  <c r="A218" i="3"/>
  <c r="C218" i="3" s="1"/>
  <c r="D218" i="3"/>
  <c r="E218" i="3"/>
  <c r="F218" i="3" s="1"/>
  <c r="G218" i="3"/>
  <c r="H218" i="3" s="1"/>
  <c r="I218" i="3"/>
  <c r="K218" i="3"/>
  <c r="S218" i="3" s="1"/>
  <c r="L218" i="3"/>
  <c r="M218" i="3" s="1"/>
  <c r="A219" i="3"/>
  <c r="C219" i="3" s="1"/>
  <c r="D219" i="3"/>
  <c r="E219" i="3"/>
  <c r="F219" i="3" s="1"/>
  <c r="G219" i="3"/>
  <c r="H219" i="3" s="1"/>
  <c r="I219" i="3"/>
  <c r="K219" i="3"/>
  <c r="L219" i="3"/>
  <c r="M219" i="3" s="1"/>
  <c r="A220" i="3"/>
  <c r="C220" i="3" s="1"/>
  <c r="D220" i="3"/>
  <c r="E220" i="3"/>
  <c r="F220" i="3" s="1"/>
  <c r="G220" i="3"/>
  <c r="H220" i="3" s="1"/>
  <c r="I220" i="3"/>
  <c r="K220" i="3"/>
  <c r="S220" i="3" s="1"/>
  <c r="L220" i="3"/>
  <c r="M220" i="3" s="1"/>
  <c r="A221" i="3"/>
  <c r="C221" i="3" s="1"/>
  <c r="D221" i="3"/>
  <c r="E221" i="3"/>
  <c r="F221" i="3" s="1"/>
  <c r="G221" i="3"/>
  <c r="H221" i="3" s="1"/>
  <c r="I221" i="3"/>
  <c r="K221" i="3"/>
  <c r="L221" i="3"/>
  <c r="M221" i="3" s="1"/>
  <c r="A222" i="3"/>
  <c r="C222" i="3" s="1"/>
  <c r="D222" i="3"/>
  <c r="E222" i="3"/>
  <c r="F222" i="3" s="1"/>
  <c r="G222" i="3"/>
  <c r="H222" i="3" s="1"/>
  <c r="I222" i="3"/>
  <c r="K222" i="3"/>
  <c r="R222" i="3" s="1"/>
  <c r="CA222" i="3" s="1"/>
  <c r="L222" i="3"/>
  <c r="M222" i="3" s="1"/>
  <c r="A223" i="3"/>
  <c r="C223" i="3" s="1"/>
  <c r="D223" i="3"/>
  <c r="E223" i="3"/>
  <c r="F223" i="3" s="1"/>
  <c r="G223" i="3"/>
  <c r="H223" i="3" s="1"/>
  <c r="I223" i="3"/>
  <c r="K223" i="3"/>
  <c r="R223" i="3" s="1"/>
  <c r="CA223" i="3" s="1"/>
  <c r="L223" i="3"/>
  <c r="M223" i="3" s="1"/>
  <c r="A224" i="3"/>
  <c r="C224" i="3" s="1"/>
  <c r="D224" i="3"/>
  <c r="E224" i="3"/>
  <c r="F224" i="3" s="1"/>
  <c r="G224" i="3"/>
  <c r="H224" i="3" s="1"/>
  <c r="I224" i="3"/>
  <c r="K224" i="3"/>
  <c r="S224" i="3" s="1"/>
  <c r="L224" i="3"/>
  <c r="M224" i="3" s="1"/>
  <c r="A225" i="3"/>
  <c r="C225" i="3" s="1"/>
  <c r="D225" i="3"/>
  <c r="E225" i="3"/>
  <c r="F225" i="3" s="1"/>
  <c r="G225" i="3"/>
  <c r="H225" i="3" s="1"/>
  <c r="I225" i="3"/>
  <c r="K225" i="3"/>
  <c r="L225" i="3"/>
  <c r="M225" i="3" s="1"/>
  <c r="A226" i="3"/>
  <c r="C226" i="3" s="1"/>
  <c r="D226" i="3"/>
  <c r="E226" i="3"/>
  <c r="F226" i="3" s="1"/>
  <c r="G226" i="3"/>
  <c r="H226" i="3" s="1"/>
  <c r="I226" i="3"/>
  <c r="K226" i="3"/>
  <c r="S226" i="3" s="1"/>
  <c r="L226" i="3"/>
  <c r="M226" i="3" s="1"/>
  <c r="A227" i="3"/>
  <c r="C227" i="3" s="1"/>
  <c r="D227" i="3"/>
  <c r="E227" i="3"/>
  <c r="F227" i="3" s="1"/>
  <c r="G227" i="3"/>
  <c r="H227" i="3" s="1"/>
  <c r="I227" i="3"/>
  <c r="K227" i="3"/>
  <c r="S227" i="3" s="1"/>
  <c r="L227" i="3"/>
  <c r="M227" i="3" s="1"/>
  <c r="A228" i="3"/>
  <c r="C228" i="3" s="1"/>
  <c r="D228" i="3"/>
  <c r="E228" i="3"/>
  <c r="F228" i="3" s="1"/>
  <c r="G228" i="3"/>
  <c r="H228" i="3" s="1"/>
  <c r="I228" i="3"/>
  <c r="K228" i="3"/>
  <c r="S228" i="3" s="1"/>
  <c r="L228" i="3"/>
  <c r="M228" i="3" s="1"/>
  <c r="A229" i="3"/>
  <c r="C229" i="3" s="1"/>
  <c r="D229" i="3"/>
  <c r="E229" i="3"/>
  <c r="F229" i="3" s="1"/>
  <c r="G229" i="3"/>
  <c r="H229" i="3" s="1"/>
  <c r="I229" i="3"/>
  <c r="K229" i="3"/>
  <c r="N229" i="3" s="1"/>
  <c r="L229" i="3"/>
  <c r="M229" i="3" s="1"/>
  <c r="A230" i="3"/>
  <c r="C230" i="3" s="1"/>
  <c r="D230" i="3"/>
  <c r="E230" i="3"/>
  <c r="F230" i="3" s="1"/>
  <c r="G230" i="3"/>
  <c r="H230" i="3" s="1"/>
  <c r="I230" i="3"/>
  <c r="K230" i="3"/>
  <c r="N230" i="3" s="1"/>
  <c r="L230" i="3"/>
  <c r="M230" i="3" s="1"/>
  <c r="A231" i="3"/>
  <c r="C231" i="3" s="1"/>
  <c r="D231" i="3"/>
  <c r="E231" i="3"/>
  <c r="F231" i="3" s="1"/>
  <c r="G231" i="3"/>
  <c r="H231" i="3" s="1"/>
  <c r="I231" i="3"/>
  <c r="K231" i="3"/>
  <c r="R231" i="3" s="1"/>
  <c r="CA231" i="3" s="1"/>
  <c r="L231" i="3"/>
  <c r="M231" i="3" s="1"/>
  <c r="A232" i="3"/>
  <c r="C232" i="3" s="1"/>
  <c r="D232" i="3"/>
  <c r="E232" i="3"/>
  <c r="F232" i="3" s="1"/>
  <c r="G232" i="3"/>
  <c r="H232" i="3" s="1"/>
  <c r="I232" i="3"/>
  <c r="K232" i="3"/>
  <c r="L232" i="3"/>
  <c r="M232" i="3" s="1"/>
  <c r="A233" i="3"/>
  <c r="C233" i="3" s="1"/>
  <c r="D233" i="3"/>
  <c r="E233" i="3"/>
  <c r="F233" i="3" s="1"/>
  <c r="G233" i="3"/>
  <c r="H233" i="3" s="1"/>
  <c r="I233" i="3"/>
  <c r="K233" i="3"/>
  <c r="S233" i="3" s="1"/>
  <c r="L233" i="3"/>
  <c r="M233" i="3" s="1"/>
  <c r="A234" i="3"/>
  <c r="C234" i="3" s="1"/>
  <c r="D234" i="3"/>
  <c r="E234" i="3"/>
  <c r="F234" i="3" s="1"/>
  <c r="G234" i="3"/>
  <c r="H234" i="3" s="1"/>
  <c r="I234" i="3"/>
  <c r="K234" i="3"/>
  <c r="R234" i="3" s="1"/>
  <c r="CA234" i="3" s="1"/>
  <c r="L234" i="3"/>
  <c r="M234" i="3" s="1"/>
  <c r="A235" i="3"/>
  <c r="C235" i="3" s="1"/>
  <c r="D235" i="3"/>
  <c r="E235" i="3"/>
  <c r="F235" i="3" s="1"/>
  <c r="G235" i="3"/>
  <c r="H235" i="3" s="1"/>
  <c r="I235" i="3"/>
  <c r="K235" i="3"/>
  <c r="L235" i="3"/>
  <c r="M235" i="3" s="1"/>
  <c r="A236" i="3"/>
  <c r="C236" i="3" s="1"/>
  <c r="D236" i="3"/>
  <c r="E236" i="3"/>
  <c r="F236" i="3" s="1"/>
  <c r="G236" i="3"/>
  <c r="H236" i="3" s="1"/>
  <c r="I236" i="3"/>
  <c r="K236" i="3"/>
  <c r="L236" i="3"/>
  <c r="M236" i="3" s="1"/>
  <c r="A237" i="3"/>
  <c r="C237" i="3" s="1"/>
  <c r="D237" i="3"/>
  <c r="E237" i="3"/>
  <c r="F237" i="3" s="1"/>
  <c r="G237" i="3"/>
  <c r="H237" i="3" s="1"/>
  <c r="I237" i="3"/>
  <c r="K237" i="3"/>
  <c r="N237" i="3" s="1"/>
  <c r="L237" i="3"/>
  <c r="M237" i="3" s="1"/>
  <c r="A238" i="3"/>
  <c r="C238" i="3" s="1"/>
  <c r="D238" i="3"/>
  <c r="E238" i="3"/>
  <c r="F238" i="3" s="1"/>
  <c r="G238" i="3"/>
  <c r="H238" i="3" s="1"/>
  <c r="I238" i="3"/>
  <c r="K238" i="3"/>
  <c r="L238" i="3"/>
  <c r="M238" i="3" s="1"/>
  <c r="A239" i="3"/>
  <c r="C239" i="3" s="1"/>
  <c r="D239" i="3"/>
  <c r="E239" i="3"/>
  <c r="F239" i="3" s="1"/>
  <c r="G239" i="3"/>
  <c r="H239" i="3" s="1"/>
  <c r="I239" i="3"/>
  <c r="K239" i="3"/>
  <c r="R239" i="3" s="1"/>
  <c r="CA239" i="3" s="1"/>
  <c r="L239" i="3"/>
  <c r="M239" i="3" s="1"/>
  <c r="A240" i="3"/>
  <c r="C240" i="3" s="1"/>
  <c r="D240" i="3"/>
  <c r="E240" i="3"/>
  <c r="F240" i="3" s="1"/>
  <c r="G240" i="3"/>
  <c r="H240" i="3" s="1"/>
  <c r="I240" i="3"/>
  <c r="K240" i="3"/>
  <c r="L240" i="3"/>
  <c r="M240" i="3" s="1"/>
  <c r="A241" i="3"/>
  <c r="C241" i="3" s="1"/>
  <c r="D241" i="3"/>
  <c r="E241" i="3"/>
  <c r="F241" i="3" s="1"/>
  <c r="G241" i="3"/>
  <c r="H241" i="3" s="1"/>
  <c r="I241" i="3"/>
  <c r="K241" i="3"/>
  <c r="N241" i="3" s="1"/>
  <c r="L241" i="3"/>
  <c r="M241" i="3" s="1"/>
  <c r="A242" i="3"/>
  <c r="C242" i="3" s="1"/>
  <c r="D242" i="3"/>
  <c r="E242" i="3"/>
  <c r="F242" i="3" s="1"/>
  <c r="G242" i="3"/>
  <c r="H242" i="3" s="1"/>
  <c r="I242" i="3"/>
  <c r="K242" i="3"/>
  <c r="N242" i="3" s="1"/>
  <c r="L242" i="3"/>
  <c r="M242" i="3" s="1"/>
  <c r="A243" i="3"/>
  <c r="C243" i="3" s="1"/>
  <c r="D243" i="3"/>
  <c r="E243" i="3"/>
  <c r="F243" i="3" s="1"/>
  <c r="G243" i="3"/>
  <c r="H243" i="3" s="1"/>
  <c r="I243" i="3"/>
  <c r="K243" i="3"/>
  <c r="L243" i="3"/>
  <c r="M243" i="3" s="1"/>
  <c r="A244" i="3"/>
  <c r="C244" i="3" s="1"/>
  <c r="D244" i="3"/>
  <c r="E244" i="3"/>
  <c r="F244" i="3" s="1"/>
  <c r="G244" i="3"/>
  <c r="H244" i="3" s="1"/>
  <c r="I244" i="3"/>
  <c r="K244" i="3"/>
  <c r="L244" i="3"/>
  <c r="M244" i="3" s="1"/>
  <c r="A245" i="3"/>
  <c r="C245" i="3" s="1"/>
  <c r="D245" i="3"/>
  <c r="E245" i="3"/>
  <c r="F245" i="3" s="1"/>
  <c r="G245" i="3"/>
  <c r="H245" i="3" s="1"/>
  <c r="I245" i="3"/>
  <c r="K245" i="3"/>
  <c r="N245" i="3" s="1"/>
  <c r="L245" i="3"/>
  <c r="M245" i="3" s="1"/>
  <c r="A246" i="3"/>
  <c r="C246" i="3" s="1"/>
  <c r="D246" i="3"/>
  <c r="E246" i="3"/>
  <c r="F246" i="3" s="1"/>
  <c r="G246" i="3"/>
  <c r="H246" i="3" s="1"/>
  <c r="I246" i="3"/>
  <c r="K246" i="3"/>
  <c r="L246" i="3"/>
  <c r="M246" i="3" s="1"/>
  <c r="A247" i="3"/>
  <c r="C247" i="3" s="1"/>
  <c r="D247" i="3"/>
  <c r="E247" i="3"/>
  <c r="F247" i="3" s="1"/>
  <c r="G247" i="3"/>
  <c r="H247" i="3" s="1"/>
  <c r="I247" i="3"/>
  <c r="K247" i="3"/>
  <c r="S247" i="3" s="1"/>
  <c r="L247" i="3"/>
  <c r="M247" i="3" s="1"/>
  <c r="A248" i="3"/>
  <c r="C248" i="3" s="1"/>
  <c r="D248" i="3"/>
  <c r="E248" i="3"/>
  <c r="F248" i="3" s="1"/>
  <c r="G248" i="3"/>
  <c r="H248" i="3" s="1"/>
  <c r="I248" i="3"/>
  <c r="K248" i="3"/>
  <c r="N248" i="3" s="1"/>
  <c r="L248" i="3"/>
  <c r="M248" i="3" s="1"/>
  <c r="A249" i="3"/>
  <c r="C249" i="3" s="1"/>
  <c r="D249" i="3"/>
  <c r="E249" i="3"/>
  <c r="F249" i="3" s="1"/>
  <c r="G249" i="3"/>
  <c r="H249" i="3" s="1"/>
  <c r="I249" i="3"/>
  <c r="K249" i="3"/>
  <c r="N249" i="3" s="1"/>
  <c r="L249" i="3"/>
  <c r="M249" i="3" s="1"/>
  <c r="A250" i="3"/>
  <c r="C250" i="3" s="1"/>
  <c r="D250" i="3"/>
  <c r="E250" i="3"/>
  <c r="F250" i="3" s="1"/>
  <c r="G250" i="3"/>
  <c r="H250" i="3" s="1"/>
  <c r="I250" i="3"/>
  <c r="K250" i="3"/>
  <c r="N250" i="3" s="1"/>
  <c r="L250" i="3"/>
  <c r="M250" i="3" s="1"/>
  <c r="A251" i="3"/>
  <c r="C251" i="3" s="1"/>
  <c r="D251" i="3"/>
  <c r="E251" i="3"/>
  <c r="F251" i="3" s="1"/>
  <c r="G251" i="3"/>
  <c r="H251" i="3" s="1"/>
  <c r="I251" i="3"/>
  <c r="K251" i="3"/>
  <c r="L251" i="3"/>
  <c r="M251" i="3" s="1"/>
  <c r="A252" i="3"/>
  <c r="C252" i="3" s="1"/>
  <c r="D252" i="3"/>
  <c r="E252" i="3"/>
  <c r="F252" i="3" s="1"/>
  <c r="G252" i="3"/>
  <c r="H252" i="3" s="1"/>
  <c r="I252" i="3"/>
  <c r="K252" i="3"/>
  <c r="N252" i="3" s="1"/>
  <c r="L252" i="3"/>
  <c r="M252" i="3" s="1"/>
  <c r="A253" i="3"/>
  <c r="C253" i="3" s="1"/>
  <c r="D253" i="3"/>
  <c r="E253" i="3"/>
  <c r="F253" i="3" s="1"/>
  <c r="G253" i="3"/>
  <c r="H253" i="3" s="1"/>
  <c r="I253" i="3"/>
  <c r="K253" i="3"/>
  <c r="R253" i="3" s="1"/>
  <c r="CA253" i="3" s="1"/>
  <c r="L253" i="3"/>
  <c r="M253" i="3" s="1"/>
  <c r="A254" i="3"/>
  <c r="C254" i="3" s="1"/>
  <c r="D254" i="3"/>
  <c r="E254" i="3"/>
  <c r="F254" i="3" s="1"/>
  <c r="G254" i="3"/>
  <c r="H254" i="3" s="1"/>
  <c r="I254" i="3"/>
  <c r="K254" i="3"/>
  <c r="L254" i="3"/>
  <c r="M254" i="3" s="1"/>
  <c r="A255" i="3"/>
  <c r="C255" i="3" s="1"/>
  <c r="D255" i="3"/>
  <c r="E255" i="3"/>
  <c r="F255" i="3" s="1"/>
  <c r="G255" i="3"/>
  <c r="H255" i="3" s="1"/>
  <c r="I255" i="3"/>
  <c r="K255" i="3"/>
  <c r="L255" i="3"/>
  <c r="M255" i="3" s="1"/>
  <c r="A256" i="3"/>
  <c r="C256" i="3" s="1"/>
  <c r="D256" i="3"/>
  <c r="E256" i="3"/>
  <c r="F256" i="3" s="1"/>
  <c r="G256" i="3"/>
  <c r="H256" i="3" s="1"/>
  <c r="I256" i="3"/>
  <c r="K256" i="3"/>
  <c r="S256" i="3" s="1"/>
  <c r="L256" i="3"/>
  <c r="M256" i="3" s="1"/>
  <c r="A257" i="3"/>
  <c r="C257" i="3" s="1"/>
  <c r="D257" i="3"/>
  <c r="E257" i="3"/>
  <c r="F257" i="3" s="1"/>
  <c r="G257" i="3"/>
  <c r="H257" i="3" s="1"/>
  <c r="I257" i="3"/>
  <c r="K257" i="3"/>
  <c r="N257" i="3" s="1"/>
  <c r="L257" i="3"/>
  <c r="M257" i="3" s="1"/>
  <c r="A258" i="3"/>
  <c r="C258" i="3" s="1"/>
  <c r="D258" i="3"/>
  <c r="E258" i="3"/>
  <c r="F258" i="3" s="1"/>
  <c r="G258" i="3"/>
  <c r="H258" i="3" s="1"/>
  <c r="I258" i="3"/>
  <c r="K258" i="3"/>
  <c r="N258" i="3" s="1"/>
  <c r="L258" i="3"/>
  <c r="M258" i="3" s="1"/>
  <c r="A259" i="3"/>
  <c r="C259" i="3" s="1"/>
  <c r="D259" i="3"/>
  <c r="E259" i="3"/>
  <c r="F259" i="3" s="1"/>
  <c r="G259" i="3"/>
  <c r="H259" i="3" s="1"/>
  <c r="I259" i="3"/>
  <c r="K259" i="3"/>
  <c r="S259" i="3" s="1"/>
  <c r="L259" i="3"/>
  <c r="M259" i="3" s="1"/>
  <c r="A260" i="3"/>
  <c r="C260" i="3" s="1"/>
  <c r="D260" i="3"/>
  <c r="E260" i="3"/>
  <c r="F260" i="3" s="1"/>
  <c r="G260" i="3"/>
  <c r="H260" i="3" s="1"/>
  <c r="I260" i="3"/>
  <c r="K260" i="3"/>
  <c r="S260" i="3" s="1"/>
  <c r="L260" i="3"/>
  <c r="M260" i="3" s="1"/>
  <c r="A261" i="3"/>
  <c r="C261" i="3" s="1"/>
  <c r="D261" i="3"/>
  <c r="E261" i="3"/>
  <c r="F261" i="3" s="1"/>
  <c r="G261" i="3"/>
  <c r="H261" i="3" s="1"/>
  <c r="I261" i="3"/>
  <c r="K261" i="3"/>
  <c r="R261" i="3" s="1"/>
  <c r="CA261" i="3" s="1"/>
  <c r="L261" i="3"/>
  <c r="M261" i="3" s="1"/>
  <c r="A262" i="3"/>
  <c r="C262" i="3" s="1"/>
  <c r="D262" i="3"/>
  <c r="E262" i="3"/>
  <c r="F262" i="3" s="1"/>
  <c r="G262" i="3"/>
  <c r="H262" i="3" s="1"/>
  <c r="I262" i="3"/>
  <c r="K262" i="3"/>
  <c r="S262" i="3" s="1"/>
  <c r="L262" i="3"/>
  <c r="M262" i="3" s="1"/>
  <c r="A263" i="3"/>
  <c r="C263" i="3" s="1"/>
  <c r="D263" i="3"/>
  <c r="E263" i="3"/>
  <c r="F263" i="3" s="1"/>
  <c r="G263" i="3"/>
  <c r="H263" i="3" s="1"/>
  <c r="I263" i="3"/>
  <c r="K263" i="3"/>
  <c r="L263" i="3"/>
  <c r="M263" i="3" s="1"/>
  <c r="A264" i="3"/>
  <c r="C264" i="3" s="1"/>
  <c r="D264" i="3"/>
  <c r="E264" i="3"/>
  <c r="F264" i="3" s="1"/>
  <c r="G264" i="3"/>
  <c r="H264" i="3" s="1"/>
  <c r="I264" i="3"/>
  <c r="K264" i="3"/>
  <c r="L264" i="3"/>
  <c r="M264" i="3" s="1"/>
  <c r="A265" i="3"/>
  <c r="C265" i="3" s="1"/>
  <c r="D265" i="3"/>
  <c r="E265" i="3"/>
  <c r="F265" i="3" s="1"/>
  <c r="G265" i="3"/>
  <c r="H265" i="3" s="1"/>
  <c r="I265" i="3"/>
  <c r="K265" i="3"/>
  <c r="N265" i="3" s="1"/>
  <c r="L265" i="3"/>
  <c r="M265" i="3" s="1"/>
  <c r="A266" i="3"/>
  <c r="C266" i="3" s="1"/>
  <c r="D266" i="3"/>
  <c r="E266" i="3"/>
  <c r="F266" i="3" s="1"/>
  <c r="G266" i="3"/>
  <c r="H266" i="3" s="1"/>
  <c r="I266" i="3"/>
  <c r="K266" i="3"/>
  <c r="S266" i="3" s="1"/>
  <c r="L266" i="3"/>
  <c r="M266" i="3" s="1"/>
  <c r="A267" i="3"/>
  <c r="C267" i="3" s="1"/>
  <c r="D267" i="3"/>
  <c r="E267" i="3"/>
  <c r="F267" i="3" s="1"/>
  <c r="G267" i="3"/>
  <c r="H267" i="3" s="1"/>
  <c r="I267" i="3"/>
  <c r="K267" i="3"/>
  <c r="R267" i="3" s="1"/>
  <c r="CA267" i="3" s="1"/>
  <c r="L267" i="3"/>
  <c r="M267" i="3" s="1"/>
  <c r="A268" i="3"/>
  <c r="C268" i="3" s="1"/>
  <c r="D268" i="3"/>
  <c r="E268" i="3"/>
  <c r="F268" i="3" s="1"/>
  <c r="G268" i="3"/>
  <c r="H268" i="3" s="1"/>
  <c r="I268" i="3"/>
  <c r="K268" i="3"/>
  <c r="L268" i="3"/>
  <c r="M268" i="3" s="1"/>
  <c r="A269" i="3"/>
  <c r="C269" i="3" s="1"/>
  <c r="D269" i="3"/>
  <c r="E269" i="3"/>
  <c r="F269" i="3" s="1"/>
  <c r="G269" i="3"/>
  <c r="H269" i="3" s="1"/>
  <c r="I269" i="3"/>
  <c r="K269" i="3"/>
  <c r="R269" i="3" s="1"/>
  <c r="CA269" i="3" s="1"/>
  <c r="L269" i="3"/>
  <c r="M269" i="3" s="1"/>
  <c r="A270" i="3"/>
  <c r="C270" i="3" s="1"/>
  <c r="D270" i="3"/>
  <c r="E270" i="3"/>
  <c r="F270" i="3" s="1"/>
  <c r="G270" i="3"/>
  <c r="H270" i="3" s="1"/>
  <c r="I270" i="3"/>
  <c r="K270" i="3"/>
  <c r="S270" i="3" s="1"/>
  <c r="L270" i="3"/>
  <c r="M270" i="3" s="1"/>
  <c r="A271" i="3"/>
  <c r="C271" i="3" s="1"/>
  <c r="D271" i="3"/>
  <c r="E271" i="3"/>
  <c r="F271" i="3" s="1"/>
  <c r="G271" i="3"/>
  <c r="H271" i="3" s="1"/>
  <c r="I271" i="3"/>
  <c r="K271" i="3"/>
  <c r="R271" i="3" s="1"/>
  <c r="CA271" i="3" s="1"/>
  <c r="L271" i="3"/>
  <c r="M271" i="3" s="1"/>
  <c r="A272" i="3"/>
  <c r="C272" i="3" s="1"/>
  <c r="D272" i="3"/>
  <c r="E272" i="3"/>
  <c r="F272" i="3" s="1"/>
  <c r="G272" i="3"/>
  <c r="H272" i="3" s="1"/>
  <c r="I272" i="3"/>
  <c r="K272" i="3"/>
  <c r="L272" i="3"/>
  <c r="M272" i="3" s="1"/>
  <c r="A273" i="3"/>
  <c r="C273" i="3" s="1"/>
  <c r="D273" i="3"/>
  <c r="E273" i="3"/>
  <c r="F273" i="3" s="1"/>
  <c r="G273" i="3"/>
  <c r="H273" i="3" s="1"/>
  <c r="I273" i="3"/>
  <c r="K273" i="3"/>
  <c r="L273" i="3"/>
  <c r="M273" i="3" s="1"/>
  <c r="A274" i="3"/>
  <c r="C274" i="3" s="1"/>
  <c r="D274" i="3"/>
  <c r="E274" i="3"/>
  <c r="F274" i="3" s="1"/>
  <c r="G274" i="3"/>
  <c r="H274" i="3" s="1"/>
  <c r="I274" i="3"/>
  <c r="K274" i="3"/>
  <c r="S274" i="3" s="1"/>
  <c r="L274" i="3"/>
  <c r="M274" i="3" s="1"/>
  <c r="A275" i="3"/>
  <c r="C275" i="3" s="1"/>
  <c r="D275" i="3"/>
  <c r="E275" i="3"/>
  <c r="F275" i="3" s="1"/>
  <c r="G275" i="3"/>
  <c r="H275" i="3" s="1"/>
  <c r="I275" i="3"/>
  <c r="K275" i="3"/>
  <c r="R275" i="3" s="1"/>
  <c r="CA275" i="3" s="1"/>
  <c r="L275" i="3"/>
  <c r="M275" i="3" s="1"/>
  <c r="A276" i="3"/>
  <c r="C276" i="3" s="1"/>
  <c r="D276" i="3"/>
  <c r="E276" i="3"/>
  <c r="F276" i="3" s="1"/>
  <c r="G276" i="3"/>
  <c r="H276" i="3" s="1"/>
  <c r="I276" i="3"/>
  <c r="K276" i="3"/>
  <c r="L276" i="3"/>
  <c r="M276" i="3" s="1"/>
  <c r="A277" i="3"/>
  <c r="C277" i="3" s="1"/>
  <c r="D277" i="3"/>
  <c r="E277" i="3"/>
  <c r="F277" i="3" s="1"/>
  <c r="G277" i="3"/>
  <c r="H277" i="3" s="1"/>
  <c r="I277" i="3"/>
  <c r="K277" i="3"/>
  <c r="L277" i="3"/>
  <c r="M277" i="3" s="1"/>
  <c r="A278" i="3"/>
  <c r="C278" i="3" s="1"/>
  <c r="D278" i="3"/>
  <c r="E278" i="3"/>
  <c r="F278" i="3" s="1"/>
  <c r="G278" i="3"/>
  <c r="H278" i="3" s="1"/>
  <c r="I278" i="3"/>
  <c r="K278" i="3"/>
  <c r="S278" i="3" s="1"/>
  <c r="L278" i="3"/>
  <c r="M278" i="3" s="1"/>
  <c r="A279" i="3"/>
  <c r="C279" i="3" s="1"/>
  <c r="D279" i="3"/>
  <c r="E279" i="3"/>
  <c r="F279" i="3" s="1"/>
  <c r="G279" i="3"/>
  <c r="H279" i="3" s="1"/>
  <c r="I279" i="3"/>
  <c r="K279" i="3"/>
  <c r="N279" i="3" s="1"/>
  <c r="L279" i="3"/>
  <c r="M279" i="3" s="1"/>
  <c r="A280" i="3"/>
  <c r="C280" i="3" s="1"/>
  <c r="D280" i="3"/>
  <c r="E280" i="3"/>
  <c r="F280" i="3" s="1"/>
  <c r="G280" i="3"/>
  <c r="H280" i="3" s="1"/>
  <c r="I280" i="3"/>
  <c r="K280" i="3"/>
  <c r="L280" i="3"/>
  <c r="M280" i="3" s="1"/>
  <c r="A281" i="3"/>
  <c r="C281" i="3" s="1"/>
  <c r="D281" i="3"/>
  <c r="E281" i="3"/>
  <c r="F281" i="3" s="1"/>
  <c r="G281" i="3"/>
  <c r="H281" i="3" s="1"/>
  <c r="I281" i="3"/>
  <c r="K281" i="3"/>
  <c r="L281" i="3"/>
  <c r="M281" i="3" s="1"/>
  <c r="A282" i="3"/>
  <c r="C282" i="3" s="1"/>
  <c r="D282" i="3"/>
  <c r="E282" i="3"/>
  <c r="F282" i="3" s="1"/>
  <c r="G282" i="3"/>
  <c r="H282" i="3" s="1"/>
  <c r="I282" i="3"/>
  <c r="K282" i="3"/>
  <c r="S282" i="3" s="1"/>
  <c r="L282" i="3"/>
  <c r="M282" i="3" s="1"/>
  <c r="A283" i="3"/>
  <c r="C283" i="3" s="1"/>
  <c r="D283" i="3"/>
  <c r="E283" i="3"/>
  <c r="F283" i="3" s="1"/>
  <c r="G283" i="3"/>
  <c r="H283" i="3" s="1"/>
  <c r="I283" i="3"/>
  <c r="K283" i="3"/>
  <c r="N283" i="3" s="1"/>
  <c r="L283" i="3"/>
  <c r="M283" i="3" s="1"/>
  <c r="A284" i="3"/>
  <c r="C284" i="3" s="1"/>
  <c r="D284" i="3"/>
  <c r="E284" i="3"/>
  <c r="F284" i="3" s="1"/>
  <c r="G284" i="3"/>
  <c r="H284" i="3" s="1"/>
  <c r="I284" i="3"/>
  <c r="K284" i="3"/>
  <c r="L284" i="3"/>
  <c r="M284" i="3" s="1"/>
  <c r="A285" i="3"/>
  <c r="C285" i="3" s="1"/>
  <c r="D285" i="3"/>
  <c r="E285" i="3"/>
  <c r="F285" i="3" s="1"/>
  <c r="G285" i="3"/>
  <c r="H285" i="3" s="1"/>
  <c r="I285" i="3"/>
  <c r="K285" i="3"/>
  <c r="S285" i="3" s="1"/>
  <c r="L285" i="3"/>
  <c r="M285" i="3" s="1"/>
  <c r="A286" i="3"/>
  <c r="C286" i="3" s="1"/>
  <c r="D286" i="3"/>
  <c r="E286" i="3"/>
  <c r="F286" i="3" s="1"/>
  <c r="G286" i="3"/>
  <c r="H286" i="3" s="1"/>
  <c r="I286" i="3"/>
  <c r="K286" i="3"/>
  <c r="N286" i="3" s="1"/>
  <c r="L286" i="3"/>
  <c r="M286" i="3" s="1"/>
  <c r="A287" i="3"/>
  <c r="C287" i="3" s="1"/>
  <c r="D287" i="3"/>
  <c r="E287" i="3"/>
  <c r="F287" i="3" s="1"/>
  <c r="G287" i="3"/>
  <c r="H287" i="3" s="1"/>
  <c r="I287" i="3"/>
  <c r="K287" i="3"/>
  <c r="L287" i="3"/>
  <c r="M287" i="3" s="1"/>
  <c r="A288" i="3"/>
  <c r="C288" i="3" s="1"/>
  <c r="D288" i="3"/>
  <c r="E288" i="3"/>
  <c r="F288" i="3" s="1"/>
  <c r="G288" i="3"/>
  <c r="H288" i="3" s="1"/>
  <c r="I288" i="3"/>
  <c r="K288" i="3"/>
  <c r="N288" i="3" s="1"/>
  <c r="L288" i="3"/>
  <c r="M288" i="3" s="1"/>
  <c r="A289" i="3"/>
  <c r="C289" i="3" s="1"/>
  <c r="D289" i="3"/>
  <c r="E289" i="3"/>
  <c r="F289" i="3" s="1"/>
  <c r="G289" i="3"/>
  <c r="H289" i="3" s="1"/>
  <c r="I289" i="3"/>
  <c r="K289" i="3"/>
  <c r="S289" i="3" s="1"/>
  <c r="L289" i="3"/>
  <c r="M289" i="3" s="1"/>
  <c r="A290" i="3"/>
  <c r="C290" i="3" s="1"/>
  <c r="D290" i="3"/>
  <c r="E290" i="3"/>
  <c r="F290" i="3" s="1"/>
  <c r="G290" i="3"/>
  <c r="H290" i="3" s="1"/>
  <c r="I290" i="3"/>
  <c r="K290" i="3"/>
  <c r="R290" i="3" s="1"/>
  <c r="CA290" i="3" s="1"/>
  <c r="L290" i="3"/>
  <c r="M290" i="3" s="1"/>
  <c r="A291" i="3"/>
  <c r="C291" i="3" s="1"/>
  <c r="D291" i="3"/>
  <c r="E291" i="3"/>
  <c r="F291" i="3" s="1"/>
  <c r="G291" i="3"/>
  <c r="H291" i="3" s="1"/>
  <c r="I291" i="3"/>
  <c r="K291" i="3"/>
  <c r="N291" i="3" s="1"/>
  <c r="L291" i="3"/>
  <c r="M291" i="3" s="1"/>
  <c r="A292" i="3"/>
  <c r="C292" i="3" s="1"/>
  <c r="D292" i="3"/>
  <c r="E292" i="3"/>
  <c r="F292" i="3" s="1"/>
  <c r="G292" i="3"/>
  <c r="H292" i="3" s="1"/>
  <c r="I292" i="3"/>
  <c r="K292" i="3"/>
  <c r="N292" i="3" s="1"/>
  <c r="L292" i="3"/>
  <c r="M292" i="3" s="1"/>
  <c r="A293" i="3"/>
  <c r="C293" i="3" s="1"/>
  <c r="D293" i="3"/>
  <c r="E293" i="3"/>
  <c r="F293" i="3" s="1"/>
  <c r="G293" i="3"/>
  <c r="H293" i="3" s="1"/>
  <c r="I293" i="3"/>
  <c r="K293" i="3"/>
  <c r="S293" i="3" s="1"/>
  <c r="L293" i="3"/>
  <c r="M293" i="3" s="1"/>
  <c r="A294" i="3"/>
  <c r="C294" i="3" s="1"/>
  <c r="D294" i="3"/>
  <c r="E294" i="3"/>
  <c r="F294" i="3" s="1"/>
  <c r="G294" i="3"/>
  <c r="H294" i="3" s="1"/>
  <c r="I294" i="3"/>
  <c r="K294" i="3"/>
  <c r="L294" i="3"/>
  <c r="M294" i="3" s="1"/>
  <c r="A295" i="3"/>
  <c r="C295" i="3" s="1"/>
  <c r="D295" i="3"/>
  <c r="E295" i="3"/>
  <c r="F295" i="3" s="1"/>
  <c r="G295" i="3"/>
  <c r="H295" i="3" s="1"/>
  <c r="I295" i="3"/>
  <c r="K295" i="3"/>
  <c r="N295" i="3" s="1"/>
  <c r="L295" i="3"/>
  <c r="M295" i="3" s="1"/>
  <c r="A296" i="3"/>
  <c r="C296" i="3" s="1"/>
  <c r="D296" i="3"/>
  <c r="E296" i="3"/>
  <c r="F296" i="3" s="1"/>
  <c r="G296" i="3"/>
  <c r="H296" i="3" s="1"/>
  <c r="I296" i="3"/>
  <c r="K296" i="3"/>
  <c r="L296" i="3"/>
  <c r="M296" i="3" s="1"/>
  <c r="A297" i="3"/>
  <c r="C297" i="3" s="1"/>
  <c r="D297" i="3"/>
  <c r="E297" i="3"/>
  <c r="F297" i="3" s="1"/>
  <c r="G297" i="3"/>
  <c r="H297" i="3" s="1"/>
  <c r="I297" i="3"/>
  <c r="K297" i="3"/>
  <c r="S297" i="3" s="1"/>
  <c r="L297" i="3"/>
  <c r="M297" i="3" s="1"/>
  <c r="A298" i="3"/>
  <c r="C298" i="3" s="1"/>
  <c r="D298" i="3"/>
  <c r="E298" i="3"/>
  <c r="F298" i="3" s="1"/>
  <c r="G298" i="3"/>
  <c r="H298" i="3" s="1"/>
  <c r="I298" i="3"/>
  <c r="K298" i="3"/>
  <c r="S298" i="3" s="1"/>
  <c r="L298" i="3"/>
  <c r="M298" i="3" s="1"/>
  <c r="A299" i="3"/>
  <c r="C299" i="3" s="1"/>
  <c r="D299" i="3"/>
  <c r="E299" i="3"/>
  <c r="F299" i="3" s="1"/>
  <c r="G299" i="3"/>
  <c r="H299" i="3" s="1"/>
  <c r="I299" i="3"/>
  <c r="K299" i="3"/>
  <c r="N299" i="3" s="1"/>
  <c r="L299" i="3"/>
  <c r="M299" i="3" s="1"/>
  <c r="A300" i="3"/>
  <c r="C300" i="3" s="1"/>
  <c r="D300" i="3"/>
  <c r="E300" i="3"/>
  <c r="F300" i="3" s="1"/>
  <c r="G300" i="3"/>
  <c r="H300" i="3" s="1"/>
  <c r="I300" i="3"/>
  <c r="K300" i="3"/>
  <c r="N300" i="3" s="1"/>
  <c r="L300" i="3"/>
  <c r="M300" i="3" s="1"/>
  <c r="A301" i="3"/>
  <c r="C301" i="3" s="1"/>
  <c r="D301" i="3"/>
  <c r="E301" i="3"/>
  <c r="F301" i="3" s="1"/>
  <c r="G301" i="3"/>
  <c r="H301" i="3" s="1"/>
  <c r="I301" i="3"/>
  <c r="K301" i="3"/>
  <c r="S301" i="3" s="1"/>
  <c r="L301" i="3"/>
  <c r="M301" i="3" s="1"/>
  <c r="A302" i="3"/>
  <c r="C302" i="3" s="1"/>
  <c r="D302" i="3"/>
  <c r="E302" i="3"/>
  <c r="F302" i="3" s="1"/>
  <c r="G302" i="3"/>
  <c r="H302" i="3" s="1"/>
  <c r="I302" i="3"/>
  <c r="K302" i="3"/>
  <c r="R302" i="3" s="1"/>
  <c r="CA302" i="3" s="1"/>
  <c r="L302" i="3"/>
  <c r="M302" i="3" s="1"/>
  <c r="A303" i="3"/>
  <c r="C303" i="3" s="1"/>
  <c r="D303" i="3"/>
  <c r="E303" i="3"/>
  <c r="F303" i="3" s="1"/>
  <c r="G303" i="3"/>
  <c r="H303" i="3" s="1"/>
  <c r="I303" i="3"/>
  <c r="K303" i="3"/>
  <c r="L303" i="3"/>
  <c r="M303" i="3" s="1"/>
  <c r="A304" i="3"/>
  <c r="C304" i="3" s="1"/>
  <c r="D304" i="3"/>
  <c r="E304" i="3"/>
  <c r="F304" i="3" s="1"/>
  <c r="G304" i="3"/>
  <c r="H304" i="3" s="1"/>
  <c r="I304" i="3"/>
  <c r="K304" i="3"/>
  <c r="N304" i="3" s="1"/>
  <c r="L304" i="3"/>
  <c r="M304" i="3" s="1"/>
  <c r="A305" i="3"/>
  <c r="C305" i="3" s="1"/>
  <c r="D305" i="3"/>
  <c r="E305" i="3"/>
  <c r="F305" i="3" s="1"/>
  <c r="G305" i="3"/>
  <c r="H305" i="3" s="1"/>
  <c r="I305" i="3"/>
  <c r="K305" i="3"/>
  <c r="S305" i="3" s="1"/>
  <c r="L305" i="3"/>
  <c r="M305" i="3" s="1"/>
  <c r="A306" i="3"/>
  <c r="C306" i="3" s="1"/>
  <c r="D306" i="3"/>
  <c r="E306" i="3"/>
  <c r="F306" i="3" s="1"/>
  <c r="G306" i="3"/>
  <c r="H306" i="3" s="1"/>
  <c r="I306" i="3"/>
  <c r="K306" i="3"/>
  <c r="N306" i="3" s="1"/>
  <c r="L306" i="3"/>
  <c r="M306" i="3" s="1"/>
  <c r="A307" i="3"/>
  <c r="C307" i="3" s="1"/>
  <c r="D307" i="3"/>
  <c r="E307" i="3"/>
  <c r="F307" i="3" s="1"/>
  <c r="G307" i="3"/>
  <c r="H307" i="3" s="1"/>
  <c r="I307" i="3"/>
  <c r="K307" i="3"/>
  <c r="L307" i="3"/>
  <c r="M307" i="3" s="1"/>
  <c r="A308" i="3"/>
  <c r="C308" i="3" s="1"/>
  <c r="D308" i="3"/>
  <c r="E308" i="3"/>
  <c r="F308" i="3" s="1"/>
  <c r="G308" i="3"/>
  <c r="H308" i="3" s="1"/>
  <c r="I308" i="3"/>
  <c r="K308" i="3"/>
  <c r="S308" i="3" s="1"/>
  <c r="L308" i="3"/>
  <c r="M308" i="3" s="1"/>
  <c r="A309" i="3"/>
  <c r="C309" i="3" s="1"/>
  <c r="D309" i="3"/>
  <c r="E309" i="3"/>
  <c r="F309" i="3" s="1"/>
  <c r="G309" i="3"/>
  <c r="H309" i="3" s="1"/>
  <c r="I309" i="3"/>
  <c r="K309" i="3"/>
  <c r="S309" i="3" s="1"/>
  <c r="L309" i="3"/>
  <c r="M309" i="3" s="1"/>
  <c r="A310" i="3"/>
  <c r="C310" i="3" s="1"/>
  <c r="D310" i="3"/>
  <c r="E310" i="3"/>
  <c r="F310" i="3" s="1"/>
  <c r="G310" i="3"/>
  <c r="H310" i="3" s="1"/>
  <c r="I310" i="3"/>
  <c r="K310" i="3"/>
  <c r="N310" i="3" s="1"/>
  <c r="L310" i="3"/>
  <c r="M310" i="3" s="1"/>
  <c r="A311" i="3"/>
  <c r="C311" i="3" s="1"/>
  <c r="D311" i="3"/>
  <c r="E311" i="3"/>
  <c r="F311" i="3" s="1"/>
  <c r="G311" i="3"/>
  <c r="H311" i="3" s="1"/>
  <c r="I311" i="3"/>
  <c r="K311" i="3"/>
  <c r="L311" i="3"/>
  <c r="M311" i="3" s="1"/>
  <c r="A312" i="3"/>
  <c r="C312" i="3" s="1"/>
  <c r="D312" i="3"/>
  <c r="E312" i="3"/>
  <c r="F312" i="3" s="1"/>
  <c r="G312" i="3"/>
  <c r="H312" i="3" s="1"/>
  <c r="I312" i="3"/>
  <c r="K312" i="3"/>
  <c r="N312" i="3" s="1"/>
  <c r="L312" i="3"/>
  <c r="M312" i="3" s="1"/>
  <c r="A313" i="3"/>
  <c r="C313" i="3" s="1"/>
  <c r="D313" i="3"/>
  <c r="E313" i="3"/>
  <c r="F313" i="3" s="1"/>
  <c r="G313" i="3"/>
  <c r="H313" i="3" s="1"/>
  <c r="I313" i="3"/>
  <c r="K313" i="3"/>
  <c r="S313" i="3" s="1"/>
  <c r="L313" i="3"/>
  <c r="M313" i="3" s="1"/>
  <c r="A314" i="3"/>
  <c r="C314" i="3" s="1"/>
  <c r="D314" i="3"/>
  <c r="E314" i="3"/>
  <c r="F314" i="3" s="1"/>
  <c r="G314" i="3"/>
  <c r="H314" i="3" s="1"/>
  <c r="I314" i="3"/>
  <c r="K314" i="3"/>
  <c r="N314" i="3" s="1"/>
  <c r="L314" i="3"/>
  <c r="M314" i="3" s="1"/>
  <c r="A315" i="3"/>
  <c r="C315" i="3" s="1"/>
  <c r="D315" i="3"/>
  <c r="E315" i="3"/>
  <c r="F315" i="3" s="1"/>
  <c r="G315" i="3"/>
  <c r="H315" i="3" s="1"/>
  <c r="I315" i="3"/>
  <c r="K315" i="3"/>
  <c r="L315" i="3"/>
  <c r="M315" i="3" s="1"/>
  <c r="A316" i="3"/>
  <c r="C316" i="3" s="1"/>
  <c r="D316" i="3"/>
  <c r="E316" i="3"/>
  <c r="F316" i="3" s="1"/>
  <c r="G316" i="3"/>
  <c r="H316" i="3" s="1"/>
  <c r="I316" i="3"/>
  <c r="K316" i="3"/>
  <c r="N316" i="3" s="1"/>
  <c r="L316" i="3"/>
  <c r="M316" i="3" s="1"/>
  <c r="A317" i="3"/>
  <c r="C317" i="3" s="1"/>
  <c r="D317" i="3"/>
  <c r="E317" i="3"/>
  <c r="F317" i="3" s="1"/>
  <c r="G317" i="3"/>
  <c r="H317" i="3" s="1"/>
  <c r="I317" i="3"/>
  <c r="K317" i="3"/>
  <c r="S317" i="3" s="1"/>
  <c r="L317" i="3"/>
  <c r="M317" i="3" s="1"/>
  <c r="A318" i="3"/>
  <c r="C318" i="3" s="1"/>
  <c r="D318" i="3"/>
  <c r="E318" i="3"/>
  <c r="F318" i="3" s="1"/>
  <c r="G318" i="3"/>
  <c r="H318" i="3" s="1"/>
  <c r="I318" i="3"/>
  <c r="K318" i="3"/>
  <c r="N318" i="3" s="1"/>
  <c r="L318" i="3"/>
  <c r="M318" i="3" s="1"/>
  <c r="A319" i="3"/>
  <c r="C319" i="3" s="1"/>
  <c r="D319" i="3"/>
  <c r="E319" i="3"/>
  <c r="F319" i="3" s="1"/>
  <c r="G319" i="3"/>
  <c r="H319" i="3" s="1"/>
  <c r="I319" i="3"/>
  <c r="K319" i="3"/>
  <c r="L319" i="3"/>
  <c r="M319" i="3" s="1"/>
  <c r="A320" i="3"/>
  <c r="C320" i="3" s="1"/>
  <c r="D320" i="3"/>
  <c r="E320" i="3"/>
  <c r="F320" i="3" s="1"/>
  <c r="G320" i="3"/>
  <c r="H320" i="3" s="1"/>
  <c r="I320" i="3"/>
  <c r="K320" i="3"/>
  <c r="N320" i="3" s="1"/>
  <c r="L320" i="3"/>
  <c r="M320" i="3" s="1"/>
  <c r="A321" i="3"/>
  <c r="C321" i="3" s="1"/>
  <c r="D321" i="3"/>
  <c r="E321" i="3"/>
  <c r="F321" i="3" s="1"/>
  <c r="G321" i="3"/>
  <c r="H321" i="3" s="1"/>
  <c r="I321" i="3"/>
  <c r="K321" i="3"/>
  <c r="S321" i="3" s="1"/>
  <c r="L321" i="3"/>
  <c r="M321" i="3" s="1"/>
  <c r="A322" i="3"/>
  <c r="C322" i="3" s="1"/>
  <c r="D322" i="3"/>
  <c r="E322" i="3"/>
  <c r="F322" i="3" s="1"/>
  <c r="G322" i="3"/>
  <c r="H322" i="3" s="1"/>
  <c r="I322" i="3"/>
  <c r="K322" i="3"/>
  <c r="N322" i="3" s="1"/>
  <c r="L322" i="3"/>
  <c r="M322" i="3" s="1"/>
  <c r="A323" i="3"/>
  <c r="C323" i="3" s="1"/>
  <c r="D323" i="3"/>
  <c r="E323" i="3"/>
  <c r="F323" i="3" s="1"/>
  <c r="G323" i="3"/>
  <c r="H323" i="3" s="1"/>
  <c r="I323" i="3"/>
  <c r="K323" i="3"/>
  <c r="L323" i="3"/>
  <c r="M323" i="3" s="1"/>
  <c r="A324" i="3"/>
  <c r="C324" i="3" s="1"/>
  <c r="D324" i="3"/>
  <c r="E324" i="3"/>
  <c r="F324" i="3" s="1"/>
  <c r="G324" i="3"/>
  <c r="H324" i="3" s="1"/>
  <c r="I324" i="3"/>
  <c r="K324" i="3"/>
  <c r="L324" i="3"/>
  <c r="M324" i="3" s="1"/>
  <c r="A325" i="3"/>
  <c r="C325" i="3" s="1"/>
  <c r="D325" i="3"/>
  <c r="E325" i="3"/>
  <c r="F325" i="3" s="1"/>
  <c r="G325" i="3"/>
  <c r="H325" i="3" s="1"/>
  <c r="I325" i="3"/>
  <c r="K325" i="3"/>
  <c r="S325" i="3" s="1"/>
  <c r="L325" i="3"/>
  <c r="M325" i="3" s="1"/>
  <c r="A326" i="3"/>
  <c r="C326" i="3" s="1"/>
  <c r="D326" i="3"/>
  <c r="E326" i="3"/>
  <c r="F326" i="3" s="1"/>
  <c r="G326" i="3"/>
  <c r="H326" i="3" s="1"/>
  <c r="I326" i="3"/>
  <c r="K326" i="3"/>
  <c r="L326" i="3"/>
  <c r="M326" i="3" s="1"/>
  <c r="A327" i="3"/>
  <c r="C327" i="3" s="1"/>
  <c r="D327" i="3"/>
  <c r="E327" i="3"/>
  <c r="F327" i="3" s="1"/>
  <c r="G327" i="3"/>
  <c r="H327" i="3" s="1"/>
  <c r="I327" i="3"/>
  <c r="K327" i="3"/>
  <c r="N327" i="3" s="1"/>
  <c r="L327" i="3"/>
  <c r="M327" i="3" s="1"/>
  <c r="A328" i="3"/>
  <c r="C328" i="3" s="1"/>
  <c r="D328" i="3"/>
  <c r="E328" i="3"/>
  <c r="F328" i="3" s="1"/>
  <c r="G328" i="3"/>
  <c r="H328" i="3" s="1"/>
  <c r="I328" i="3"/>
  <c r="K328" i="3"/>
  <c r="L328" i="3"/>
  <c r="M328" i="3" s="1"/>
  <c r="A329" i="3"/>
  <c r="C329" i="3" s="1"/>
  <c r="D329" i="3"/>
  <c r="E329" i="3"/>
  <c r="F329" i="3" s="1"/>
  <c r="G329" i="3"/>
  <c r="H329" i="3" s="1"/>
  <c r="I329" i="3"/>
  <c r="K329" i="3"/>
  <c r="S329" i="3" s="1"/>
  <c r="L329" i="3"/>
  <c r="M329" i="3" s="1"/>
  <c r="A330" i="3"/>
  <c r="C330" i="3" s="1"/>
  <c r="D330" i="3"/>
  <c r="E330" i="3"/>
  <c r="F330" i="3" s="1"/>
  <c r="G330" i="3"/>
  <c r="H330" i="3" s="1"/>
  <c r="I330" i="3"/>
  <c r="K330" i="3"/>
  <c r="N330" i="3" s="1"/>
  <c r="L330" i="3"/>
  <c r="M330" i="3" s="1"/>
  <c r="A331" i="3"/>
  <c r="C331" i="3" s="1"/>
  <c r="D331" i="3"/>
  <c r="E331" i="3"/>
  <c r="F331" i="3" s="1"/>
  <c r="G331" i="3"/>
  <c r="H331" i="3" s="1"/>
  <c r="I331" i="3"/>
  <c r="K331" i="3"/>
  <c r="N331" i="3" s="1"/>
  <c r="L331" i="3"/>
  <c r="M331" i="3" s="1"/>
  <c r="A332" i="3"/>
  <c r="C332" i="3" s="1"/>
  <c r="D332" i="3"/>
  <c r="E332" i="3"/>
  <c r="F332" i="3" s="1"/>
  <c r="G332" i="3"/>
  <c r="H332" i="3" s="1"/>
  <c r="I332" i="3"/>
  <c r="K332" i="3"/>
  <c r="S332" i="3" s="1"/>
  <c r="L332" i="3"/>
  <c r="M332" i="3" s="1"/>
  <c r="A333" i="3"/>
  <c r="C333" i="3" s="1"/>
  <c r="D333" i="3"/>
  <c r="E333" i="3"/>
  <c r="F333" i="3" s="1"/>
  <c r="G333" i="3"/>
  <c r="H333" i="3" s="1"/>
  <c r="I333" i="3"/>
  <c r="K333" i="3"/>
  <c r="S333" i="3" s="1"/>
  <c r="L333" i="3"/>
  <c r="M333" i="3" s="1"/>
  <c r="A334" i="3"/>
  <c r="C334" i="3" s="1"/>
  <c r="D334" i="3"/>
  <c r="E334" i="3"/>
  <c r="F334" i="3" s="1"/>
  <c r="G334" i="3"/>
  <c r="H334" i="3" s="1"/>
  <c r="I334" i="3"/>
  <c r="K334" i="3"/>
  <c r="S334" i="3" s="1"/>
  <c r="L334" i="3"/>
  <c r="M334" i="3" s="1"/>
  <c r="A335" i="3"/>
  <c r="C335" i="3" s="1"/>
  <c r="D335" i="3"/>
  <c r="E335" i="3"/>
  <c r="F335" i="3" s="1"/>
  <c r="G335" i="3"/>
  <c r="H335" i="3" s="1"/>
  <c r="I335" i="3"/>
  <c r="K335" i="3"/>
  <c r="L335" i="3"/>
  <c r="M335" i="3" s="1"/>
  <c r="A336" i="3"/>
  <c r="C336" i="3" s="1"/>
  <c r="D336" i="3"/>
  <c r="E336" i="3"/>
  <c r="F336" i="3" s="1"/>
  <c r="G336" i="3"/>
  <c r="H336" i="3" s="1"/>
  <c r="I336" i="3"/>
  <c r="K336" i="3"/>
  <c r="N336" i="3" s="1"/>
  <c r="L336" i="3"/>
  <c r="M336" i="3" s="1"/>
  <c r="A337" i="3"/>
  <c r="C337" i="3" s="1"/>
  <c r="D337" i="3"/>
  <c r="E337" i="3"/>
  <c r="F337" i="3" s="1"/>
  <c r="G337" i="3"/>
  <c r="H337" i="3" s="1"/>
  <c r="I337" i="3"/>
  <c r="K337" i="3"/>
  <c r="S337" i="3" s="1"/>
  <c r="L337" i="3"/>
  <c r="M337" i="3" s="1"/>
  <c r="A338" i="3"/>
  <c r="C338" i="3" s="1"/>
  <c r="D338" i="3"/>
  <c r="E338" i="3"/>
  <c r="F338" i="3" s="1"/>
  <c r="G338" i="3"/>
  <c r="H338" i="3" s="1"/>
  <c r="I338" i="3"/>
  <c r="K338" i="3"/>
  <c r="S338" i="3" s="1"/>
  <c r="L338" i="3"/>
  <c r="M338" i="3" s="1"/>
  <c r="A339" i="3"/>
  <c r="C339" i="3" s="1"/>
  <c r="D339" i="3"/>
  <c r="E339" i="3"/>
  <c r="F339" i="3" s="1"/>
  <c r="G339" i="3"/>
  <c r="H339" i="3" s="1"/>
  <c r="I339" i="3"/>
  <c r="K339" i="3"/>
  <c r="N339" i="3" s="1"/>
  <c r="L339" i="3"/>
  <c r="M339" i="3" s="1"/>
  <c r="A340" i="3"/>
  <c r="C340" i="3" s="1"/>
  <c r="D340" i="3"/>
  <c r="E340" i="3"/>
  <c r="F340" i="3" s="1"/>
  <c r="G340" i="3"/>
  <c r="H340" i="3" s="1"/>
  <c r="I340" i="3"/>
  <c r="K340" i="3"/>
  <c r="L340" i="3"/>
  <c r="M340" i="3" s="1"/>
  <c r="A341" i="3"/>
  <c r="C341" i="3" s="1"/>
  <c r="D341" i="3"/>
  <c r="E341" i="3"/>
  <c r="F341" i="3" s="1"/>
  <c r="G341" i="3"/>
  <c r="H341" i="3" s="1"/>
  <c r="I341" i="3"/>
  <c r="K341" i="3"/>
  <c r="S341" i="3" s="1"/>
  <c r="L341" i="3"/>
  <c r="M341" i="3" s="1"/>
  <c r="A342" i="3"/>
  <c r="C342" i="3" s="1"/>
  <c r="D342" i="3"/>
  <c r="E342" i="3"/>
  <c r="F342" i="3" s="1"/>
  <c r="G342" i="3"/>
  <c r="H342" i="3" s="1"/>
  <c r="I342" i="3"/>
  <c r="K342" i="3"/>
  <c r="L342" i="3"/>
  <c r="M342" i="3" s="1"/>
  <c r="A343" i="3"/>
  <c r="C343" i="3" s="1"/>
  <c r="D343" i="3"/>
  <c r="E343" i="3"/>
  <c r="F343" i="3" s="1"/>
  <c r="G343" i="3"/>
  <c r="H343" i="3" s="1"/>
  <c r="I343" i="3"/>
  <c r="K343" i="3"/>
  <c r="N343" i="3" s="1"/>
  <c r="L343" i="3"/>
  <c r="M343" i="3" s="1"/>
  <c r="A344" i="3"/>
  <c r="C344" i="3" s="1"/>
  <c r="D344" i="3"/>
  <c r="E344" i="3"/>
  <c r="F344" i="3" s="1"/>
  <c r="G344" i="3"/>
  <c r="H344" i="3" s="1"/>
  <c r="I344" i="3"/>
  <c r="K344" i="3"/>
  <c r="S344" i="3" s="1"/>
  <c r="L344" i="3"/>
  <c r="M344" i="3" s="1"/>
  <c r="A345" i="3"/>
  <c r="C345" i="3" s="1"/>
  <c r="D345" i="3"/>
  <c r="E345" i="3"/>
  <c r="F345" i="3" s="1"/>
  <c r="G345" i="3"/>
  <c r="H345" i="3" s="1"/>
  <c r="I345" i="3"/>
  <c r="K345" i="3"/>
  <c r="S345" i="3" s="1"/>
  <c r="L345" i="3"/>
  <c r="M345" i="3" s="1"/>
  <c r="A346" i="3"/>
  <c r="C346" i="3" s="1"/>
  <c r="D346" i="3"/>
  <c r="E346" i="3"/>
  <c r="F346" i="3" s="1"/>
  <c r="G346" i="3"/>
  <c r="H346" i="3" s="1"/>
  <c r="I346" i="3"/>
  <c r="K346" i="3"/>
  <c r="N346" i="3" s="1"/>
  <c r="L346" i="3"/>
  <c r="M346" i="3" s="1"/>
  <c r="A347" i="3"/>
  <c r="C347" i="3" s="1"/>
  <c r="D347" i="3"/>
  <c r="E347" i="3"/>
  <c r="F347" i="3" s="1"/>
  <c r="G347" i="3"/>
  <c r="H347" i="3" s="1"/>
  <c r="I347" i="3"/>
  <c r="K347" i="3"/>
  <c r="N347" i="3" s="1"/>
  <c r="L347" i="3"/>
  <c r="M347" i="3" s="1"/>
  <c r="A348" i="3"/>
  <c r="C348" i="3" s="1"/>
  <c r="D348" i="3"/>
  <c r="E348" i="3"/>
  <c r="F348" i="3" s="1"/>
  <c r="G348" i="3"/>
  <c r="H348" i="3" s="1"/>
  <c r="I348" i="3"/>
  <c r="K348" i="3"/>
  <c r="L348" i="3"/>
  <c r="M348" i="3" s="1"/>
  <c r="A349" i="3"/>
  <c r="C349" i="3" s="1"/>
  <c r="D349" i="3"/>
  <c r="E349" i="3"/>
  <c r="F349" i="3" s="1"/>
  <c r="G349" i="3"/>
  <c r="H349" i="3" s="1"/>
  <c r="I349" i="3"/>
  <c r="K349" i="3"/>
  <c r="S349" i="3" s="1"/>
  <c r="L349" i="3"/>
  <c r="M349" i="3" s="1"/>
  <c r="A350" i="3"/>
  <c r="C350" i="3" s="1"/>
  <c r="D350" i="3"/>
  <c r="E350" i="3"/>
  <c r="F350" i="3" s="1"/>
  <c r="G350" i="3"/>
  <c r="H350" i="3" s="1"/>
  <c r="I350" i="3"/>
  <c r="K350" i="3"/>
  <c r="S350" i="3" s="1"/>
  <c r="L350" i="3"/>
  <c r="M350" i="3" s="1"/>
  <c r="A351" i="3"/>
  <c r="C351" i="3" s="1"/>
  <c r="D351" i="3"/>
  <c r="E351" i="3"/>
  <c r="F351" i="3" s="1"/>
  <c r="G351" i="3"/>
  <c r="H351" i="3" s="1"/>
  <c r="I351" i="3"/>
  <c r="K351" i="3"/>
  <c r="N351" i="3" s="1"/>
  <c r="L351" i="3"/>
  <c r="M351" i="3" s="1"/>
  <c r="A352" i="3"/>
  <c r="C352" i="3" s="1"/>
  <c r="D352" i="3"/>
  <c r="E352" i="3"/>
  <c r="F352" i="3" s="1"/>
  <c r="G352" i="3"/>
  <c r="H352" i="3" s="1"/>
  <c r="I352" i="3"/>
  <c r="K352" i="3"/>
  <c r="N352" i="3" s="1"/>
  <c r="L352" i="3"/>
  <c r="M352" i="3" s="1"/>
  <c r="A353" i="3"/>
  <c r="C353" i="3" s="1"/>
  <c r="D353" i="3"/>
  <c r="E353" i="3"/>
  <c r="F353" i="3" s="1"/>
  <c r="G353" i="3"/>
  <c r="H353" i="3" s="1"/>
  <c r="I353" i="3"/>
  <c r="K353" i="3"/>
  <c r="S353" i="3" s="1"/>
  <c r="L353" i="3"/>
  <c r="M353" i="3" s="1"/>
  <c r="A354" i="3"/>
  <c r="C354" i="3" s="1"/>
  <c r="D354" i="3"/>
  <c r="E354" i="3"/>
  <c r="F354" i="3" s="1"/>
  <c r="G354" i="3"/>
  <c r="H354" i="3" s="1"/>
  <c r="I354" i="3"/>
  <c r="K354" i="3"/>
  <c r="R354" i="3" s="1"/>
  <c r="CA354" i="3" s="1"/>
  <c r="L354" i="3"/>
  <c r="M354" i="3" s="1"/>
  <c r="A355" i="3"/>
  <c r="C355" i="3" s="1"/>
  <c r="D355" i="3"/>
  <c r="E355" i="3"/>
  <c r="F355" i="3" s="1"/>
  <c r="G355" i="3"/>
  <c r="H355" i="3" s="1"/>
  <c r="I355" i="3"/>
  <c r="K355" i="3"/>
  <c r="L355" i="3"/>
  <c r="M355" i="3" s="1"/>
  <c r="A356" i="3"/>
  <c r="C356" i="3" s="1"/>
  <c r="D356" i="3"/>
  <c r="E356" i="3"/>
  <c r="F356" i="3" s="1"/>
  <c r="G356" i="3"/>
  <c r="H356" i="3" s="1"/>
  <c r="I356" i="3"/>
  <c r="K356" i="3"/>
  <c r="N356" i="3" s="1"/>
  <c r="L356" i="3"/>
  <c r="M356" i="3" s="1"/>
  <c r="A357" i="3"/>
  <c r="C357" i="3" s="1"/>
  <c r="D357" i="3"/>
  <c r="E357" i="3"/>
  <c r="F357" i="3" s="1"/>
  <c r="G357" i="3"/>
  <c r="H357" i="3" s="1"/>
  <c r="I357" i="3"/>
  <c r="K357" i="3"/>
  <c r="S357" i="3" s="1"/>
  <c r="L357" i="3"/>
  <c r="M357" i="3" s="1"/>
  <c r="A358" i="3"/>
  <c r="C358" i="3" s="1"/>
  <c r="D358" i="3"/>
  <c r="E358" i="3"/>
  <c r="F358" i="3" s="1"/>
  <c r="G358" i="3"/>
  <c r="H358" i="3" s="1"/>
  <c r="I358" i="3"/>
  <c r="K358" i="3"/>
  <c r="S358" i="3" s="1"/>
  <c r="L358" i="3"/>
  <c r="M358" i="3" s="1"/>
  <c r="A359" i="3"/>
  <c r="C359" i="3" s="1"/>
  <c r="D359" i="3"/>
  <c r="E359" i="3"/>
  <c r="F359" i="3" s="1"/>
  <c r="G359" i="3"/>
  <c r="H359" i="3" s="1"/>
  <c r="I359" i="3"/>
  <c r="K359" i="3"/>
  <c r="L359" i="3"/>
  <c r="M359" i="3" s="1"/>
  <c r="A360" i="3"/>
  <c r="C360" i="3" s="1"/>
  <c r="D360" i="3"/>
  <c r="E360" i="3"/>
  <c r="F360" i="3" s="1"/>
  <c r="G360" i="3"/>
  <c r="H360" i="3" s="1"/>
  <c r="I360" i="3"/>
  <c r="K360" i="3"/>
  <c r="R360" i="3" s="1"/>
  <c r="CA360" i="3" s="1"/>
  <c r="L360" i="3"/>
  <c r="M360" i="3" s="1"/>
  <c r="A361" i="3"/>
  <c r="C361" i="3" s="1"/>
  <c r="D361" i="3"/>
  <c r="E361" i="3"/>
  <c r="F361" i="3" s="1"/>
  <c r="G361" i="3"/>
  <c r="H361" i="3" s="1"/>
  <c r="I361" i="3"/>
  <c r="K361" i="3"/>
  <c r="S361" i="3" s="1"/>
  <c r="L361" i="3"/>
  <c r="M361" i="3" s="1"/>
  <c r="A362" i="3"/>
  <c r="C362" i="3" s="1"/>
  <c r="D362" i="3"/>
  <c r="E362" i="3"/>
  <c r="F362" i="3" s="1"/>
  <c r="G362" i="3"/>
  <c r="H362" i="3" s="1"/>
  <c r="I362" i="3"/>
  <c r="K362" i="3"/>
  <c r="N362" i="3" s="1"/>
  <c r="L362" i="3"/>
  <c r="M362" i="3" s="1"/>
  <c r="A363" i="3"/>
  <c r="C363" i="3" s="1"/>
  <c r="D363" i="3"/>
  <c r="E363" i="3"/>
  <c r="F363" i="3" s="1"/>
  <c r="G363" i="3"/>
  <c r="H363" i="3" s="1"/>
  <c r="I363" i="3"/>
  <c r="K363" i="3"/>
  <c r="N363" i="3" s="1"/>
  <c r="L363" i="3"/>
  <c r="M363" i="3" s="1"/>
  <c r="A364" i="3"/>
  <c r="C364" i="3" s="1"/>
  <c r="D364" i="3"/>
  <c r="E364" i="3"/>
  <c r="F364" i="3" s="1"/>
  <c r="G364" i="3"/>
  <c r="H364" i="3" s="1"/>
  <c r="I364" i="3"/>
  <c r="K364" i="3"/>
  <c r="N364" i="3" s="1"/>
  <c r="L364" i="3"/>
  <c r="M364" i="3" s="1"/>
  <c r="A365" i="3"/>
  <c r="C365" i="3" s="1"/>
  <c r="D365" i="3"/>
  <c r="E365" i="3"/>
  <c r="F365" i="3" s="1"/>
  <c r="G365" i="3"/>
  <c r="H365" i="3" s="1"/>
  <c r="I365" i="3"/>
  <c r="K365" i="3"/>
  <c r="S365" i="3" s="1"/>
  <c r="L365" i="3"/>
  <c r="M365" i="3" s="1"/>
  <c r="A366" i="3"/>
  <c r="C366" i="3" s="1"/>
  <c r="D366" i="3"/>
  <c r="E366" i="3"/>
  <c r="F366" i="3" s="1"/>
  <c r="G366" i="3"/>
  <c r="H366" i="3" s="1"/>
  <c r="I366" i="3"/>
  <c r="K366" i="3"/>
  <c r="S366" i="3" s="1"/>
  <c r="L366" i="3"/>
  <c r="M366" i="3" s="1"/>
  <c r="A367" i="3"/>
  <c r="C367" i="3" s="1"/>
  <c r="D367" i="3"/>
  <c r="E367" i="3"/>
  <c r="F367" i="3" s="1"/>
  <c r="G367" i="3"/>
  <c r="H367" i="3" s="1"/>
  <c r="I367" i="3"/>
  <c r="K367" i="3"/>
  <c r="N367" i="3" s="1"/>
  <c r="L367" i="3"/>
  <c r="M367" i="3" s="1"/>
  <c r="A368" i="3"/>
  <c r="C368" i="3" s="1"/>
  <c r="D368" i="3"/>
  <c r="E368" i="3"/>
  <c r="F368" i="3" s="1"/>
  <c r="G368" i="3"/>
  <c r="H368" i="3" s="1"/>
  <c r="I368" i="3"/>
  <c r="K368" i="3"/>
  <c r="N368" i="3" s="1"/>
  <c r="L368" i="3"/>
  <c r="M368" i="3" s="1"/>
  <c r="A369" i="3"/>
  <c r="C369" i="3" s="1"/>
  <c r="D369" i="3"/>
  <c r="E369" i="3"/>
  <c r="F369" i="3" s="1"/>
  <c r="G369" i="3"/>
  <c r="H369" i="3" s="1"/>
  <c r="I369" i="3"/>
  <c r="K369" i="3"/>
  <c r="S369" i="3" s="1"/>
  <c r="L369" i="3"/>
  <c r="M369" i="3" s="1"/>
  <c r="A370" i="3"/>
  <c r="C370" i="3" s="1"/>
  <c r="D370" i="3"/>
  <c r="E370" i="3"/>
  <c r="F370" i="3" s="1"/>
  <c r="G370" i="3"/>
  <c r="H370" i="3" s="1"/>
  <c r="I370" i="3"/>
  <c r="K370" i="3"/>
  <c r="S370" i="3" s="1"/>
  <c r="L370" i="3"/>
  <c r="M370" i="3" s="1"/>
  <c r="A371" i="3"/>
  <c r="C371" i="3" s="1"/>
  <c r="D371" i="3"/>
  <c r="E371" i="3"/>
  <c r="F371" i="3" s="1"/>
  <c r="G371" i="3"/>
  <c r="H371" i="3" s="1"/>
  <c r="I371" i="3"/>
  <c r="K371" i="3"/>
  <c r="N371" i="3" s="1"/>
  <c r="L371" i="3"/>
  <c r="M371" i="3" s="1"/>
  <c r="A372" i="3"/>
  <c r="C372" i="3" s="1"/>
  <c r="D372" i="3"/>
  <c r="E372" i="3"/>
  <c r="F372" i="3" s="1"/>
  <c r="G372" i="3"/>
  <c r="H372" i="3" s="1"/>
  <c r="I372" i="3"/>
  <c r="K372" i="3"/>
  <c r="L372" i="3"/>
  <c r="M372" i="3" s="1"/>
  <c r="A373" i="3"/>
  <c r="C373" i="3" s="1"/>
  <c r="D373" i="3"/>
  <c r="E373" i="3"/>
  <c r="F373" i="3" s="1"/>
  <c r="G373" i="3"/>
  <c r="H373" i="3" s="1"/>
  <c r="I373" i="3"/>
  <c r="K373" i="3"/>
  <c r="S373" i="3" s="1"/>
  <c r="L373" i="3"/>
  <c r="M373" i="3" s="1"/>
  <c r="A374" i="3"/>
  <c r="C374" i="3" s="1"/>
  <c r="D374" i="3"/>
  <c r="E374" i="3"/>
  <c r="F374" i="3" s="1"/>
  <c r="G374" i="3"/>
  <c r="H374" i="3" s="1"/>
  <c r="I374" i="3"/>
  <c r="K374" i="3"/>
  <c r="L374" i="3"/>
  <c r="M374" i="3" s="1"/>
  <c r="A375" i="3"/>
  <c r="C375" i="3" s="1"/>
  <c r="D375" i="3"/>
  <c r="E375" i="3"/>
  <c r="F375" i="3" s="1"/>
  <c r="G375" i="3"/>
  <c r="H375" i="3" s="1"/>
  <c r="I375" i="3"/>
  <c r="K375" i="3"/>
  <c r="N375" i="3" s="1"/>
  <c r="L375" i="3"/>
  <c r="M375" i="3" s="1"/>
  <c r="A376" i="3"/>
  <c r="C376" i="3" s="1"/>
  <c r="D376" i="3"/>
  <c r="E376" i="3"/>
  <c r="F376" i="3" s="1"/>
  <c r="G376" i="3"/>
  <c r="H376" i="3" s="1"/>
  <c r="I376" i="3"/>
  <c r="K376" i="3"/>
  <c r="S376" i="3" s="1"/>
  <c r="L376" i="3"/>
  <c r="M376" i="3" s="1"/>
  <c r="A377" i="3"/>
  <c r="C377" i="3" s="1"/>
  <c r="D377" i="3"/>
  <c r="E377" i="3"/>
  <c r="F377" i="3" s="1"/>
  <c r="G377" i="3"/>
  <c r="H377" i="3" s="1"/>
  <c r="I377" i="3"/>
  <c r="K377" i="3"/>
  <c r="S377" i="3" s="1"/>
  <c r="L377" i="3"/>
  <c r="M377" i="3" s="1"/>
  <c r="A378" i="3"/>
  <c r="C378" i="3" s="1"/>
  <c r="D378" i="3"/>
  <c r="E378" i="3"/>
  <c r="F378" i="3" s="1"/>
  <c r="G378" i="3"/>
  <c r="H378" i="3" s="1"/>
  <c r="I378" i="3"/>
  <c r="K378" i="3"/>
  <c r="N378" i="3" s="1"/>
  <c r="L378" i="3"/>
  <c r="M378" i="3" s="1"/>
  <c r="A379" i="3"/>
  <c r="C379" i="3" s="1"/>
  <c r="D379" i="3"/>
  <c r="E379" i="3"/>
  <c r="F379" i="3" s="1"/>
  <c r="G379" i="3"/>
  <c r="H379" i="3" s="1"/>
  <c r="I379" i="3"/>
  <c r="K379" i="3"/>
  <c r="L379" i="3"/>
  <c r="M379" i="3" s="1"/>
  <c r="A380" i="3"/>
  <c r="C380" i="3" s="1"/>
  <c r="D380" i="3"/>
  <c r="E380" i="3"/>
  <c r="F380" i="3" s="1"/>
  <c r="G380" i="3"/>
  <c r="H380" i="3" s="1"/>
  <c r="I380" i="3"/>
  <c r="K380" i="3"/>
  <c r="N380" i="3" s="1"/>
  <c r="L380" i="3"/>
  <c r="M380" i="3" s="1"/>
  <c r="A381" i="3"/>
  <c r="C381" i="3" s="1"/>
  <c r="D381" i="3"/>
  <c r="E381" i="3"/>
  <c r="F381" i="3" s="1"/>
  <c r="G381" i="3"/>
  <c r="H381" i="3" s="1"/>
  <c r="I381" i="3"/>
  <c r="K381" i="3"/>
  <c r="S381" i="3" s="1"/>
  <c r="L381" i="3"/>
  <c r="M381" i="3" s="1"/>
  <c r="A382" i="3"/>
  <c r="C382" i="3" s="1"/>
  <c r="D382" i="3"/>
  <c r="E382" i="3"/>
  <c r="F382" i="3" s="1"/>
  <c r="G382" i="3"/>
  <c r="H382" i="3" s="1"/>
  <c r="I382" i="3"/>
  <c r="K382" i="3"/>
  <c r="N382" i="3" s="1"/>
  <c r="L382" i="3"/>
  <c r="M382" i="3" s="1"/>
  <c r="A383" i="3"/>
  <c r="C383" i="3" s="1"/>
  <c r="D383" i="3"/>
  <c r="E383" i="3"/>
  <c r="F383" i="3" s="1"/>
  <c r="G383" i="3"/>
  <c r="H383" i="3" s="1"/>
  <c r="I383" i="3"/>
  <c r="K383" i="3"/>
  <c r="L383" i="3"/>
  <c r="M383" i="3" s="1"/>
  <c r="A384" i="3"/>
  <c r="C384" i="3" s="1"/>
  <c r="D384" i="3"/>
  <c r="E384" i="3"/>
  <c r="F384" i="3" s="1"/>
  <c r="G384" i="3"/>
  <c r="H384" i="3" s="1"/>
  <c r="I384" i="3"/>
  <c r="K384" i="3"/>
  <c r="S384" i="3" s="1"/>
  <c r="L384" i="3"/>
  <c r="M384" i="3" s="1"/>
  <c r="A385" i="3"/>
  <c r="C385" i="3" s="1"/>
  <c r="D385" i="3"/>
  <c r="E385" i="3"/>
  <c r="F385" i="3" s="1"/>
  <c r="G385" i="3"/>
  <c r="H385" i="3" s="1"/>
  <c r="I385" i="3"/>
  <c r="K385" i="3"/>
  <c r="S385" i="3" s="1"/>
  <c r="L385" i="3"/>
  <c r="M385" i="3" s="1"/>
  <c r="A386" i="3"/>
  <c r="C386" i="3" s="1"/>
  <c r="D386" i="3"/>
  <c r="E386" i="3"/>
  <c r="F386" i="3" s="1"/>
  <c r="G386" i="3"/>
  <c r="H386" i="3" s="1"/>
  <c r="I386" i="3"/>
  <c r="K386" i="3"/>
  <c r="S386" i="3" s="1"/>
  <c r="L386" i="3"/>
  <c r="M386" i="3" s="1"/>
  <c r="A387" i="3"/>
  <c r="C387" i="3" s="1"/>
  <c r="D387" i="3"/>
  <c r="E387" i="3"/>
  <c r="F387" i="3" s="1"/>
  <c r="G387" i="3"/>
  <c r="H387" i="3" s="1"/>
  <c r="I387" i="3"/>
  <c r="K387" i="3"/>
  <c r="L387" i="3"/>
  <c r="M387" i="3" s="1"/>
  <c r="A388" i="3"/>
  <c r="C388" i="3" s="1"/>
  <c r="D388" i="3"/>
  <c r="E388" i="3"/>
  <c r="F388" i="3" s="1"/>
  <c r="G388" i="3"/>
  <c r="H388" i="3" s="1"/>
  <c r="I388" i="3"/>
  <c r="K388" i="3"/>
  <c r="L388" i="3"/>
  <c r="M388" i="3" s="1"/>
  <c r="A389" i="3"/>
  <c r="C389" i="3" s="1"/>
  <c r="D389" i="3"/>
  <c r="E389" i="3"/>
  <c r="F389" i="3" s="1"/>
  <c r="G389" i="3"/>
  <c r="H389" i="3" s="1"/>
  <c r="I389" i="3"/>
  <c r="K389" i="3"/>
  <c r="S389" i="3" s="1"/>
  <c r="L389" i="3"/>
  <c r="M389" i="3" s="1"/>
  <c r="A390" i="3"/>
  <c r="C390" i="3" s="1"/>
  <c r="D390" i="3"/>
  <c r="E390" i="3"/>
  <c r="F390" i="3" s="1"/>
  <c r="G390" i="3"/>
  <c r="H390" i="3" s="1"/>
  <c r="I390" i="3"/>
  <c r="K390" i="3"/>
  <c r="L390" i="3"/>
  <c r="M390" i="3" s="1"/>
  <c r="A391" i="3"/>
  <c r="C391" i="3" s="1"/>
  <c r="D391" i="3"/>
  <c r="E391" i="3"/>
  <c r="F391" i="3" s="1"/>
  <c r="G391" i="3"/>
  <c r="H391" i="3" s="1"/>
  <c r="I391" i="3"/>
  <c r="K391" i="3"/>
  <c r="L391" i="3"/>
  <c r="M391" i="3" s="1"/>
  <c r="A392" i="3"/>
  <c r="C392" i="3" s="1"/>
  <c r="D392" i="3"/>
  <c r="E392" i="3"/>
  <c r="F392" i="3" s="1"/>
  <c r="G392" i="3"/>
  <c r="H392" i="3" s="1"/>
  <c r="I392" i="3"/>
  <c r="K392" i="3"/>
  <c r="R392" i="3" s="1"/>
  <c r="CA392" i="3" s="1"/>
  <c r="L392" i="3"/>
  <c r="M392" i="3" s="1"/>
  <c r="A393" i="3"/>
  <c r="C393" i="3" s="1"/>
  <c r="D393" i="3"/>
  <c r="E393" i="3"/>
  <c r="F393" i="3" s="1"/>
  <c r="G393" i="3"/>
  <c r="H393" i="3" s="1"/>
  <c r="I393" i="3"/>
  <c r="K393" i="3"/>
  <c r="S393" i="3" s="1"/>
  <c r="L393" i="3"/>
  <c r="M393" i="3" s="1"/>
  <c r="A394" i="3"/>
  <c r="C394" i="3" s="1"/>
  <c r="D394" i="3"/>
  <c r="E394" i="3"/>
  <c r="F394" i="3" s="1"/>
  <c r="G394" i="3"/>
  <c r="H394" i="3" s="1"/>
  <c r="I394" i="3"/>
  <c r="K394" i="3"/>
  <c r="L394" i="3"/>
  <c r="M394" i="3" s="1"/>
  <c r="A395" i="3"/>
  <c r="C395" i="3" s="1"/>
  <c r="D395" i="3"/>
  <c r="E395" i="3"/>
  <c r="F395" i="3" s="1"/>
  <c r="G395" i="3"/>
  <c r="H395" i="3" s="1"/>
  <c r="I395" i="3"/>
  <c r="K395" i="3"/>
  <c r="L395" i="3"/>
  <c r="M395" i="3" s="1"/>
  <c r="A396" i="3"/>
  <c r="C396" i="3" s="1"/>
  <c r="D396" i="3"/>
  <c r="E396" i="3"/>
  <c r="F396" i="3" s="1"/>
  <c r="G396" i="3"/>
  <c r="H396" i="3" s="1"/>
  <c r="I396" i="3"/>
  <c r="K396" i="3"/>
  <c r="R396" i="3" s="1"/>
  <c r="CA396" i="3" s="1"/>
  <c r="L396" i="3"/>
  <c r="M396" i="3" s="1"/>
  <c r="A397" i="3"/>
  <c r="C397" i="3" s="1"/>
  <c r="D397" i="3"/>
  <c r="E397" i="3"/>
  <c r="F397" i="3" s="1"/>
  <c r="G397" i="3"/>
  <c r="H397" i="3" s="1"/>
  <c r="I397" i="3"/>
  <c r="K397" i="3"/>
  <c r="S397" i="3" s="1"/>
  <c r="L397" i="3"/>
  <c r="M397" i="3" s="1"/>
  <c r="A398" i="3"/>
  <c r="C398" i="3" s="1"/>
  <c r="D398" i="3"/>
  <c r="E398" i="3"/>
  <c r="F398" i="3" s="1"/>
  <c r="G398" i="3"/>
  <c r="H398" i="3" s="1"/>
  <c r="I398" i="3"/>
  <c r="K398" i="3"/>
  <c r="P398" i="3" s="1"/>
  <c r="AO397" i="3" s="1"/>
  <c r="L398" i="3"/>
  <c r="M398" i="3" s="1"/>
  <c r="A399" i="3"/>
  <c r="C399" i="3" s="1"/>
  <c r="D399" i="3"/>
  <c r="E399" i="3"/>
  <c r="F399" i="3" s="1"/>
  <c r="G399" i="3"/>
  <c r="H399" i="3" s="1"/>
  <c r="I399" i="3"/>
  <c r="K399" i="3"/>
  <c r="L399" i="3"/>
  <c r="M399" i="3" s="1"/>
  <c r="A400" i="3"/>
  <c r="C400" i="3" s="1"/>
  <c r="D400" i="3"/>
  <c r="E400" i="3"/>
  <c r="F400" i="3" s="1"/>
  <c r="G400" i="3"/>
  <c r="H400" i="3" s="1"/>
  <c r="I400" i="3"/>
  <c r="K400" i="3"/>
  <c r="R400" i="3" s="1"/>
  <c r="CA400" i="3" s="1"/>
  <c r="L400" i="3"/>
  <c r="M400" i="3" s="1"/>
  <c r="A401" i="3"/>
  <c r="C401" i="3" s="1"/>
  <c r="D401" i="3"/>
  <c r="E401" i="3"/>
  <c r="F401" i="3" s="1"/>
  <c r="G401" i="3"/>
  <c r="H401" i="3" s="1"/>
  <c r="I401" i="3"/>
  <c r="K401" i="3"/>
  <c r="S401" i="3" s="1"/>
  <c r="L401" i="3"/>
  <c r="M401" i="3" s="1"/>
  <c r="A402" i="3"/>
  <c r="C402" i="3" s="1"/>
  <c r="D402" i="3"/>
  <c r="E402" i="3"/>
  <c r="F402" i="3" s="1"/>
  <c r="G402" i="3"/>
  <c r="H402" i="3" s="1"/>
  <c r="I402" i="3"/>
  <c r="K402" i="3"/>
  <c r="L402" i="3"/>
  <c r="M402" i="3" s="1"/>
  <c r="A403" i="3"/>
  <c r="C403" i="3" s="1"/>
  <c r="D403" i="3"/>
  <c r="E403" i="3"/>
  <c r="F403" i="3" s="1"/>
  <c r="G403" i="3"/>
  <c r="H403" i="3" s="1"/>
  <c r="I403" i="3"/>
  <c r="K403" i="3"/>
  <c r="L403" i="3"/>
  <c r="M403" i="3" s="1"/>
  <c r="A404" i="3"/>
  <c r="C404" i="3" s="1"/>
  <c r="D404" i="3"/>
  <c r="E404" i="3"/>
  <c r="F404" i="3" s="1"/>
  <c r="G404" i="3"/>
  <c r="H404" i="3" s="1"/>
  <c r="I404" i="3"/>
  <c r="K404" i="3"/>
  <c r="R404" i="3" s="1"/>
  <c r="CA404" i="3" s="1"/>
  <c r="L404" i="3"/>
  <c r="M404" i="3" s="1"/>
  <c r="A405" i="3"/>
  <c r="C405" i="3" s="1"/>
  <c r="D405" i="3"/>
  <c r="E405" i="3"/>
  <c r="F405" i="3" s="1"/>
  <c r="G405" i="3"/>
  <c r="H405" i="3" s="1"/>
  <c r="I405" i="3"/>
  <c r="K405" i="3"/>
  <c r="S405" i="3" s="1"/>
  <c r="L405" i="3"/>
  <c r="M405" i="3" s="1"/>
  <c r="A406" i="3"/>
  <c r="C406" i="3" s="1"/>
  <c r="D406" i="3"/>
  <c r="E406" i="3"/>
  <c r="F406" i="3" s="1"/>
  <c r="G406" i="3"/>
  <c r="H406" i="3" s="1"/>
  <c r="I406" i="3"/>
  <c r="K406" i="3"/>
  <c r="L406" i="3"/>
  <c r="M406" i="3" s="1"/>
  <c r="A407" i="3"/>
  <c r="C407" i="3" s="1"/>
  <c r="D407" i="3"/>
  <c r="E407" i="3"/>
  <c r="F407" i="3" s="1"/>
  <c r="G407" i="3"/>
  <c r="H407" i="3" s="1"/>
  <c r="I407" i="3"/>
  <c r="K407" i="3"/>
  <c r="L407" i="3"/>
  <c r="M407" i="3" s="1"/>
  <c r="A408" i="3"/>
  <c r="C408" i="3" s="1"/>
  <c r="D408" i="3"/>
  <c r="E408" i="3"/>
  <c r="F408" i="3" s="1"/>
  <c r="G408" i="3"/>
  <c r="H408" i="3" s="1"/>
  <c r="I408" i="3"/>
  <c r="K408" i="3"/>
  <c r="R408" i="3" s="1"/>
  <c r="CA408" i="3" s="1"/>
  <c r="L408" i="3"/>
  <c r="M408" i="3" s="1"/>
  <c r="A409" i="3"/>
  <c r="C409" i="3" s="1"/>
  <c r="D409" i="3"/>
  <c r="E409" i="3"/>
  <c r="F409" i="3" s="1"/>
  <c r="G409" i="3"/>
  <c r="H409" i="3" s="1"/>
  <c r="I409" i="3"/>
  <c r="K409" i="3"/>
  <c r="S409" i="3" s="1"/>
  <c r="L409" i="3"/>
  <c r="M409" i="3" s="1"/>
  <c r="A410" i="3"/>
  <c r="C410" i="3" s="1"/>
  <c r="D410" i="3"/>
  <c r="E410" i="3"/>
  <c r="F410" i="3" s="1"/>
  <c r="G410" i="3"/>
  <c r="H410" i="3" s="1"/>
  <c r="I410" i="3"/>
  <c r="K410" i="3"/>
  <c r="L410" i="3"/>
  <c r="M410" i="3" s="1"/>
  <c r="A411" i="3"/>
  <c r="C411" i="3" s="1"/>
  <c r="D411" i="3"/>
  <c r="E411" i="3"/>
  <c r="F411" i="3" s="1"/>
  <c r="G411" i="3"/>
  <c r="H411" i="3" s="1"/>
  <c r="I411" i="3"/>
  <c r="K411" i="3"/>
  <c r="L411" i="3"/>
  <c r="M411" i="3" s="1"/>
  <c r="A412" i="3"/>
  <c r="C412" i="3" s="1"/>
  <c r="D412" i="3"/>
  <c r="E412" i="3"/>
  <c r="F412" i="3" s="1"/>
  <c r="G412" i="3"/>
  <c r="H412" i="3" s="1"/>
  <c r="I412" i="3"/>
  <c r="K412" i="3"/>
  <c r="N412" i="3" s="1"/>
  <c r="L412" i="3"/>
  <c r="M412" i="3" s="1"/>
  <c r="A413" i="3"/>
  <c r="C413" i="3" s="1"/>
  <c r="D413" i="3"/>
  <c r="E413" i="3"/>
  <c r="F413" i="3" s="1"/>
  <c r="G413" i="3"/>
  <c r="H413" i="3" s="1"/>
  <c r="I413" i="3"/>
  <c r="K413" i="3"/>
  <c r="S413" i="3" s="1"/>
  <c r="L413" i="3"/>
  <c r="M413" i="3" s="1"/>
  <c r="A414" i="3"/>
  <c r="C414" i="3" s="1"/>
  <c r="D414" i="3"/>
  <c r="E414" i="3"/>
  <c r="F414" i="3" s="1"/>
  <c r="G414" i="3"/>
  <c r="H414" i="3" s="1"/>
  <c r="I414" i="3"/>
  <c r="K414" i="3"/>
  <c r="N414" i="3" s="1"/>
  <c r="L414" i="3"/>
  <c r="M414" i="3" s="1"/>
  <c r="A415" i="3"/>
  <c r="C415" i="3" s="1"/>
  <c r="D415" i="3"/>
  <c r="E415" i="3"/>
  <c r="F415" i="3" s="1"/>
  <c r="G415" i="3"/>
  <c r="H415" i="3" s="1"/>
  <c r="I415" i="3"/>
  <c r="K415" i="3"/>
  <c r="L415" i="3"/>
  <c r="M415" i="3" s="1"/>
  <c r="A416" i="3"/>
  <c r="C416" i="3" s="1"/>
  <c r="D416" i="3"/>
  <c r="E416" i="3"/>
  <c r="F416" i="3" s="1"/>
  <c r="G416" i="3"/>
  <c r="H416" i="3" s="1"/>
  <c r="I416" i="3"/>
  <c r="K416" i="3"/>
  <c r="N416" i="3" s="1"/>
  <c r="L416" i="3"/>
  <c r="M416" i="3" s="1"/>
  <c r="A417" i="3"/>
  <c r="C417" i="3" s="1"/>
  <c r="D417" i="3"/>
  <c r="E417" i="3"/>
  <c r="F417" i="3" s="1"/>
  <c r="G417" i="3"/>
  <c r="H417" i="3" s="1"/>
  <c r="I417" i="3"/>
  <c r="K417" i="3"/>
  <c r="S417" i="3" s="1"/>
  <c r="L417" i="3"/>
  <c r="M417" i="3" s="1"/>
  <c r="A418" i="3"/>
  <c r="C418" i="3" s="1"/>
  <c r="D418" i="3"/>
  <c r="E418" i="3"/>
  <c r="F418" i="3" s="1"/>
  <c r="G418" i="3"/>
  <c r="H418" i="3" s="1"/>
  <c r="I418" i="3"/>
  <c r="K418" i="3"/>
  <c r="N418" i="3" s="1"/>
  <c r="L418" i="3"/>
  <c r="M418" i="3" s="1"/>
  <c r="A419" i="3"/>
  <c r="C419" i="3" s="1"/>
  <c r="D419" i="3"/>
  <c r="E419" i="3"/>
  <c r="F419" i="3" s="1"/>
  <c r="G419" i="3"/>
  <c r="H419" i="3" s="1"/>
  <c r="I419" i="3"/>
  <c r="K419" i="3"/>
  <c r="L419" i="3"/>
  <c r="M419" i="3" s="1"/>
  <c r="A420" i="3"/>
  <c r="C420" i="3" s="1"/>
  <c r="D420" i="3"/>
  <c r="E420" i="3"/>
  <c r="F420" i="3" s="1"/>
  <c r="G420" i="3"/>
  <c r="H420" i="3" s="1"/>
  <c r="I420" i="3"/>
  <c r="K420" i="3"/>
  <c r="N420" i="3" s="1"/>
  <c r="L420" i="3"/>
  <c r="M420" i="3" s="1"/>
  <c r="A421" i="3"/>
  <c r="C421" i="3" s="1"/>
  <c r="D421" i="3"/>
  <c r="E421" i="3"/>
  <c r="F421" i="3" s="1"/>
  <c r="G421" i="3"/>
  <c r="H421" i="3" s="1"/>
  <c r="I421" i="3"/>
  <c r="K421" i="3"/>
  <c r="S421" i="3" s="1"/>
  <c r="L421" i="3"/>
  <c r="M421" i="3" s="1"/>
  <c r="A422" i="3"/>
  <c r="C422" i="3" s="1"/>
  <c r="D422" i="3"/>
  <c r="E422" i="3"/>
  <c r="F422" i="3" s="1"/>
  <c r="G422" i="3"/>
  <c r="H422" i="3" s="1"/>
  <c r="I422" i="3"/>
  <c r="K422" i="3"/>
  <c r="N422" i="3" s="1"/>
  <c r="L422" i="3"/>
  <c r="M422" i="3" s="1"/>
  <c r="A423" i="3"/>
  <c r="C423" i="3" s="1"/>
  <c r="D423" i="3"/>
  <c r="E423" i="3"/>
  <c r="F423" i="3" s="1"/>
  <c r="G423" i="3"/>
  <c r="H423" i="3" s="1"/>
  <c r="I423" i="3"/>
  <c r="K423" i="3"/>
  <c r="L423" i="3"/>
  <c r="M423" i="3" s="1"/>
  <c r="A424" i="3"/>
  <c r="C424" i="3" s="1"/>
  <c r="D424" i="3"/>
  <c r="E424" i="3"/>
  <c r="F424" i="3" s="1"/>
  <c r="G424" i="3"/>
  <c r="H424" i="3" s="1"/>
  <c r="I424" i="3"/>
  <c r="K424" i="3"/>
  <c r="N424" i="3" s="1"/>
  <c r="L424" i="3"/>
  <c r="M424" i="3" s="1"/>
  <c r="A425" i="3"/>
  <c r="C425" i="3" s="1"/>
  <c r="D425" i="3"/>
  <c r="E425" i="3"/>
  <c r="F425" i="3" s="1"/>
  <c r="G425" i="3"/>
  <c r="H425" i="3" s="1"/>
  <c r="I425" i="3"/>
  <c r="K425" i="3"/>
  <c r="S425" i="3" s="1"/>
  <c r="L425" i="3"/>
  <c r="M425" i="3" s="1"/>
  <c r="A426" i="3"/>
  <c r="C426" i="3" s="1"/>
  <c r="D426" i="3"/>
  <c r="E426" i="3"/>
  <c r="F426" i="3" s="1"/>
  <c r="G426" i="3"/>
  <c r="H426" i="3" s="1"/>
  <c r="I426" i="3"/>
  <c r="K426" i="3"/>
  <c r="N426" i="3" s="1"/>
  <c r="L426" i="3"/>
  <c r="M426" i="3" s="1"/>
  <c r="A427" i="3"/>
  <c r="C427" i="3" s="1"/>
  <c r="D427" i="3"/>
  <c r="E427" i="3"/>
  <c r="F427" i="3" s="1"/>
  <c r="G427" i="3"/>
  <c r="H427" i="3" s="1"/>
  <c r="I427" i="3"/>
  <c r="K427" i="3"/>
  <c r="L427" i="3"/>
  <c r="M427" i="3" s="1"/>
  <c r="A428" i="3"/>
  <c r="C428" i="3" s="1"/>
  <c r="D428" i="3"/>
  <c r="E428" i="3"/>
  <c r="F428" i="3" s="1"/>
  <c r="G428" i="3"/>
  <c r="H428" i="3" s="1"/>
  <c r="I428" i="3"/>
  <c r="K428" i="3"/>
  <c r="N428" i="3" s="1"/>
  <c r="L428" i="3"/>
  <c r="M428" i="3" s="1"/>
  <c r="A429" i="3"/>
  <c r="C429" i="3" s="1"/>
  <c r="D429" i="3"/>
  <c r="E429" i="3"/>
  <c r="F429" i="3" s="1"/>
  <c r="G429" i="3"/>
  <c r="H429" i="3" s="1"/>
  <c r="I429" i="3"/>
  <c r="K429" i="3"/>
  <c r="S429" i="3" s="1"/>
  <c r="L429" i="3"/>
  <c r="M429" i="3" s="1"/>
  <c r="A430" i="3"/>
  <c r="C430" i="3" s="1"/>
  <c r="D430" i="3"/>
  <c r="E430" i="3"/>
  <c r="F430" i="3" s="1"/>
  <c r="G430" i="3"/>
  <c r="H430" i="3" s="1"/>
  <c r="I430" i="3"/>
  <c r="K430" i="3"/>
  <c r="N430" i="3" s="1"/>
  <c r="L430" i="3"/>
  <c r="M430" i="3" s="1"/>
  <c r="A431" i="3"/>
  <c r="C431" i="3" s="1"/>
  <c r="D431" i="3"/>
  <c r="E431" i="3"/>
  <c r="F431" i="3" s="1"/>
  <c r="G431" i="3"/>
  <c r="H431" i="3" s="1"/>
  <c r="I431" i="3"/>
  <c r="K431" i="3"/>
  <c r="L431" i="3"/>
  <c r="M431" i="3" s="1"/>
  <c r="A432" i="3"/>
  <c r="C432" i="3" s="1"/>
  <c r="D432" i="3"/>
  <c r="E432" i="3"/>
  <c r="F432" i="3" s="1"/>
  <c r="G432" i="3"/>
  <c r="H432" i="3" s="1"/>
  <c r="I432" i="3"/>
  <c r="K432" i="3"/>
  <c r="L432" i="3"/>
  <c r="M432" i="3" s="1"/>
  <c r="A433" i="3"/>
  <c r="C433" i="3" s="1"/>
  <c r="D433" i="3"/>
  <c r="E433" i="3"/>
  <c r="F433" i="3" s="1"/>
  <c r="G433" i="3"/>
  <c r="H433" i="3" s="1"/>
  <c r="I433" i="3"/>
  <c r="K433" i="3"/>
  <c r="R433" i="3" s="1"/>
  <c r="CA433" i="3" s="1"/>
  <c r="L433" i="3"/>
  <c r="M433" i="3" s="1"/>
  <c r="A434" i="3"/>
  <c r="C434" i="3" s="1"/>
  <c r="D434" i="3"/>
  <c r="E434" i="3"/>
  <c r="F434" i="3" s="1"/>
  <c r="G434" i="3"/>
  <c r="H434" i="3" s="1"/>
  <c r="I434" i="3"/>
  <c r="K434" i="3"/>
  <c r="N434" i="3" s="1"/>
  <c r="L434" i="3"/>
  <c r="M434" i="3" s="1"/>
  <c r="A435" i="3"/>
  <c r="C435" i="3" s="1"/>
  <c r="D435" i="3"/>
  <c r="E435" i="3"/>
  <c r="F435" i="3" s="1"/>
  <c r="G435" i="3"/>
  <c r="H435" i="3" s="1"/>
  <c r="I435" i="3"/>
  <c r="K435" i="3"/>
  <c r="S435" i="3" s="1"/>
  <c r="L435" i="3"/>
  <c r="M435" i="3" s="1"/>
  <c r="A436" i="3"/>
  <c r="C436" i="3" s="1"/>
  <c r="D436" i="3"/>
  <c r="E436" i="3"/>
  <c r="F436" i="3" s="1"/>
  <c r="G436" i="3"/>
  <c r="H436" i="3" s="1"/>
  <c r="I436" i="3"/>
  <c r="K436" i="3"/>
  <c r="L436" i="3"/>
  <c r="M436" i="3" s="1"/>
  <c r="A437" i="3"/>
  <c r="C437" i="3" s="1"/>
  <c r="D437" i="3"/>
  <c r="E437" i="3"/>
  <c r="F437" i="3" s="1"/>
  <c r="G437" i="3"/>
  <c r="H437" i="3" s="1"/>
  <c r="I437" i="3"/>
  <c r="K437" i="3"/>
  <c r="S437" i="3" s="1"/>
  <c r="L437" i="3"/>
  <c r="M437" i="3" s="1"/>
  <c r="A438" i="3"/>
  <c r="C438" i="3" s="1"/>
  <c r="D438" i="3"/>
  <c r="E438" i="3"/>
  <c r="F438" i="3" s="1"/>
  <c r="G438" i="3"/>
  <c r="H438" i="3" s="1"/>
  <c r="I438" i="3"/>
  <c r="K438" i="3"/>
  <c r="L438" i="3"/>
  <c r="M438" i="3" s="1"/>
  <c r="A439" i="3"/>
  <c r="C439" i="3" s="1"/>
  <c r="D439" i="3"/>
  <c r="E439" i="3"/>
  <c r="F439" i="3" s="1"/>
  <c r="G439" i="3"/>
  <c r="H439" i="3" s="1"/>
  <c r="I439" i="3"/>
  <c r="K439" i="3"/>
  <c r="R439" i="3" s="1"/>
  <c r="CA439" i="3" s="1"/>
  <c r="L439" i="3"/>
  <c r="M439" i="3" s="1"/>
  <c r="A440" i="3"/>
  <c r="C440" i="3" s="1"/>
  <c r="D440" i="3"/>
  <c r="E440" i="3"/>
  <c r="F440" i="3" s="1"/>
  <c r="G440" i="3"/>
  <c r="H440" i="3" s="1"/>
  <c r="I440" i="3"/>
  <c r="K440" i="3"/>
  <c r="L440" i="3"/>
  <c r="M440" i="3" s="1"/>
  <c r="A441" i="3"/>
  <c r="C441" i="3" s="1"/>
  <c r="D441" i="3"/>
  <c r="E441" i="3"/>
  <c r="F441" i="3" s="1"/>
  <c r="G441" i="3"/>
  <c r="H441" i="3" s="1"/>
  <c r="I441" i="3"/>
  <c r="K441" i="3"/>
  <c r="N441" i="3" s="1"/>
  <c r="L441" i="3"/>
  <c r="M441" i="3" s="1"/>
  <c r="A442" i="3"/>
  <c r="C442" i="3" s="1"/>
  <c r="D442" i="3"/>
  <c r="E442" i="3"/>
  <c r="F442" i="3" s="1"/>
  <c r="G442" i="3"/>
  <c r="H442" i="3" s="1"/>
  <c r="I442" i="3"/>
  <c r="K442" i="3"/>
  <c r="N442" i="3" s="1"/>
  <c r="L442" i="3"/>
  <c r="M442" i="3" s="1"/>
  <c r="A443" i="3"/>
  <c r="C443" i="3" s="1"/>
  <c r="D443" i="3"/>
  <c r="E443" i="3"/>
  <c r="F443" i="3" s="1"/>
  <c r="G443" i="3"/>
  <c r="H443" i="3" s="1"/>
  <c r="I443" i="3"/>
  <c r="K443" i="3"/>
  <c r="N443" i="3" s="1"/>
  <c r="L443" i="3"/>
  <c r="M443" i="3" s="1"/>
  <c r="A444" i="3"/>
  <c r="C444" i="3" s="1"/>
  <c r="D444" i="3"/>
  <c r="E444" i="3"/>
  <c r="F444" i="3" s="1"/>
  <c r="G444" i="3"/>
  <c r="H444" i="3" s="1"/>
  <c r="I444" i="3"/>
  <c r="K444" i="3"/>
  <c r="L444" i="3"/>
  <c r="M444" i="3" s="1"/>
  <c r="A445" i="3"/>
  <c r="C445" i="3" s="1"/>
  <c r="D445" i="3"/>
  <c r="E445" i="3"/>
  <c r="F445" i="3" s="1"/>
  <c r="G445" i="3"/>
  <c r="H445" i="3" s="1"/>
  <c r="I445" i="3"/>
  <c r="K445" i="3"/>
  <c r="S445" i="3" s="1"/>
  <c r="L445" i="3"/>
  <c r="M445" i="3" s="1"/>
  <c r="A446" i="3"/>
  <c r="C446" i="3" s="1"/>
  <c r="D446" i="3"/>
  <c r="E446" i="3"/>
  <c r="F446" i="3" s="1"/>
  <c r="G446" i="3"/>
  <c r="H446" i="3" s="1"/>
  <c r="I446" i="3"/>
  <c r="K446" i="3"/>
  <c r="L446" i="3"/>
  <c r="M446" i="3" s="1"/>
  <c r="A447" i="3"/>
  <c r="C447" i="3" s="1"/>
  <c r="D447" i="3"/>
  <c r="E447" i="3"/>
  <c r="F447" i="3" s="1"/>
  <c r="G447" i="3"/>
  <c r="H447" i="3" s="1"/>
  <c r="I447" i="3"/>
  <c r="K447" i="3"/>
  <c r="R447" i="3" s="1"/>
  <c r="CA447" i="3" s="1"/>
  <c r="L447" i="3"/>
  <c r="M447" i="3" s="1"/>
  <c r="A448" i="3"/>
  <c r="C448" i="3" s="1"/>
  <c r="D448" i="3"/>
  <c r="E448" i="3"/>
  <c r="F448" i="3" s="1"/>
  <c r="G448" i="3"/>
  <c r="H448" i="3" s="1"/>
  <c r="I448" i="3"/>
  <c r="K448" i="3"/>
  <c r="L448" i="3"/>
  <c r="M448" i="3" s="1"/>
  <c r="A449" i="3"/>
  <c r="C449" i="3" s="1"/>
  <c r="D449" i="3"/>
  <c r="E449" i="3"/>
  <c r="F449" i="3" s="1"/>
  <c r="G449" i="3"/>
  <c r="H449" i="3" s="1"/>
  <c r="I449" i="3"/>
  <c r="K449" i="3"/>
  <c r="R449" i="3" s="1"/>
  <c r="CA449" i="3" s="1"/>
  <c r="L449" i="3"/>
  <c r="M449" i="3" s="1"/>
  <c r="A450" i="3"/>
  <c r="C450" i="3" s="1"/>
  <c r="D450" i="3"/>
  <c r="E450" i="3"/>
  <c r="F450" i="3" s="1"/>
  <c r="G450" i="3"/>
  <c r="H450" i="3" s="1"/>
  <c r="I450" i="3"/>
  <c r="K450" i="3"/>
  <c r="L450" i="3"/>
  <c r="M450" i="3" s="1"/>
  <c r="A451" i="3"/>
  <c r="C451" i="3" s="1"/>
  <c r="D451" i="3"/>
  <c r="E451" i="3"/>
  <c r="F451" i="3" s="1"/>
  <c r="G451" i="3"/>
  <c r="H451" i="3" s="1"/>
  <c r="I451" i="3"/>
  <c r="K451" i="3"/>
  <c r="N451" i="3" s="1"/>
  <c r="L451" i="3"/>
  <c r="M451" i="3" s="1"/>
  <c r="A452" i="3"/>
  <c r="C452" i="3" s="1"/>
  <c r="D452" i="3"/>
  <c r="E452" i="3"/>
  <c r="F452" i="3" s="1"/>
  <c r="G452" i="3"/>
  <c r="H452" i="3" s="1"/>
  <c r="I452" i="3"/>
  <c r="K452" i="3"/>
  <c r="L452" i="3"/>
  <c r="M452" i="3" s="1"/>
  <c r="A453" i="3"/>
  <c r="C453" i="3" s="1"/>
  <c r="D453" i="3"/>
  <c r="E453" i="3"/>
  <c r="F453" i="3" s="1"/>
  <c r="G453" i="3"/>
  <c r="H453" i="3" s="1"/>
  <c r="I453" i="3"/>
  <c r="K453" i="3"/>
  <c r="R453" i="3" s="1"/>
  <c r="CA453" i="3" s="1"/>
  <c r="L453" i="3"/>
  <c r="M453" i="3" s="1"/>
  <c r="A454" i="3"/>
  <c r="C454" i="3" s="1"/>
  <c r="D454" i="3"/>
  <c r="E454" i="3"/>
  <c r="F454" i="3" s="1"/>
  <c r="G454" i="3"/>
  <c r="H454" i="3" s="1"/>
  <c r="I454" i="3"/>
  <c r="K454" i="3"/>
  <c r="L454" i="3"/>
  <c r="M454" i="3" s="1"/>
  <c r="A455" i="3"/>
  <c r="C455" i="3" s="1"/>
  <c r="D455" i="3"/>
  <c r="E455" i="3"/>
  <c r="F455" i="3" s="1"/>
  <c r="G455" i="3"/>
  <c r="H455" i="3" s="1"/>
  <c r="I455" i="3"/>
  <c r="K455" i="3"/>
  <c r="N455" i="3" s="1"/>
  <c r="L455" i="3"/>
  <c r="M455" i="3" s="1"/>
  <c r="A456" i="3"/>
  <c r="C456" i="3" s="1"/>
  <c r="D456" i="3"/>
  <c r="E456" i="3"/>
  <c r="F456" i="3" s="1"/>
  <c r="G456" i="3"/>
  <c r="H456" i="3" s="1"/>
  <c r="I456" i="3"/>
  <c r="K456" i="3"/>
  <c r="S456" i="3" s="1"/>
  <c r="L456" i="3"/>
  <c r="M456" i="3" s="1"/>
  <c r="A457" i="3"/>
  <c r="C457" i="3" s="1"/>
  <c r="D457" i="3"/>
  <c r="E457" i="3"/>
  <c r="F457" i="3" s="1"/>
  <c r="G457" i="3"/>
  <c r="H457" i="3" s="1"/>
  <c r="I457" i="3"/>
  <c r="K457" i="3"/>
  <c r="R457" i="3" s="1"/>
  <c r="CA457" i="3" s="1"/>
  <c r="L457" i="3"/>
  <c r="M457" i="3" s="1"/>
  <c r="A458" i="3"/>
  <c r="C458" i="3" s="1"/>
  <c r="D458" i="3"/>
  <c r="E458" i="3"/>
  <c r="F458" i="3" s="1"/>
  <c r="G458" i="3"/>
  <c r="H458" i="3" s="1"/>
  <c r="I458" i="3"/>
  <c r="K458" i="3"/>
  <c r="N458" i="3" s="1"/>
  <c r="L458" i="3"/>
  <c r="M458" i="3" s="1"/>
  <c r="A459" i="3"/>
  <c r="C459" i="3" s="1"/>
  <c r="D459" i="3"/>
  <c r="E459" i="3"/>
  <c r="F459" i="3" s="1"/>
  <c r="G459" i="3"/>
  <c r="H459" i="3" s="1"/>
  <c r="I459" i="3"/>
  <c r="K459" i="3"/>
  <c r="S459" i="3" s="1"/>
  <c r="L459" i="3"/>
  <c r="M459" i="3" s="1"/>
  <c r="A460" i="3"/>
  <c r="C460" i="3" s="1"/>
  <c r="D460" i="3"/>
  <c r="E460" i="3"/>
  <c r="F460" i="3" s="1"/>
  <c r="G460" i="3"/>
  <c r="H460" i="3" s="1"/>
  <c r="I460" i="3"/>
  <c r="K460" i="3"/>
  <c r="L460" i="3"/>
  <c r="M460" i="3" s="1"/>
  <c r="A461" i="3"/>
  <c r="C461" i="3" s="1"/>
  <c r="D461" i="3"/>
  <c r="E461" i="3"/>
  <c r="F461" i="3" s="1"/>
  <c r="G461" i="3"/>
  <c r="H461" i="3" s="1"/>
  <c r="I461" i="3"/>
  <c r="K461" i="3"/>
  <c r="R461" i="3" s="1"/>
  <c r="CA461" i="3" s="1"/>
  <c r="L461" i="3"/>
  <c r="M461" i="3" s="1"/>
  <c r="A462" i="3"/>
  <c r="C462" i="3" s="1"/>
  <c r="D462" i="3"/>
  <c r="E462" i="3"/>
  <c r="F462" i="3" s="1"/>
  <c r="G462" i="3"/>
  <c r="H462" i="3" s="1"/>
  <c r="I462" i="3"/>
  <c r="K462" i="3"/>
  <c r="L462" i="3"/>
  <c r="M462" i="3" s="1"/>
  <c r="A463" i="3"/>
  <c r="C463" i="3" s="1"/>
  <c r="D463" i="3"/>
  <c r="E463" i="3"/>
  <c r="F463" i="3" s="1"/>
  <c r="G463" i="3"/>
  <c r="H463" i="3" s="1"/>
  <c r="I463" i="3"/>
  <c r="K463" i="3"/>
  <c r="R463" i="3" s="1"/>
  <c r="CA463" i="3" s="1"/>
  <c r="L463" i="3"/>
  <c r="M463" i="3" s="1"/>
  <c r="A464" i="3"/>
  <c r="C464" i="3" s="1"/>
  <c r="D464" i="3"/>
  <c r="E464" i="3"/>
  <c r="F464" i="3" s="1"/>
  <c r="G464" i="3"/>
  <c r="H464" i="3" s="1"/>
  <c r="I464" i="3"/>
  <c r="K464" i="3"/>
  <c r="L464" i="3"/>
  <c r="M464" i="3" s="1"/>
  <c r="A465" i="3"/>
  <c r="C465" i="3" s="1"/>
  <c r="D465" i="3"/>
  <c r="E465" i="3"/>
  <c r="F465" i="3" s="1"/>
  <c r="G465" i="3"/>
  <c r="H465" i="3" s="1"/>
  <c r="I465" i="3"/>
  <c r="K465" i="3"/>
  <c r="L465" i="3"/>
  <c r="M465" i="3" s="1"/>
  <c r="A466" i="3"/>
  <c r="C466" i="3" s="1"/>
  <c r="D466" i="3"/>
  <c r="E466" i="3"/>
  <c r="F466" i="3" s="1"/>
  <c r="G466" i="3"/>
  <c r="H466" i="3" s="1"/>
  <c r="I466" i="3"/>
  <c r="K466" i="3"/>
  <c r="N466" i="3" s="1"/>
  <c r="L466" i="3"/>
  <c r="M466" i="3" s="1"/>
  <c r="A467" i="3"/>
  <c r="C467" i="3" s="1"/>
  <c r="D467" i="3"/>
  <c r="E467" i="3"/>
  <c r="F467" i="3" s="1"/>
  <c r="G467" i="3"/>
  <c r="H467" i="3" s="1"/>
  <c r="I467" i="3"/>
  <c r="K467" i="3"/>
  <c r="S467" i="3" s="1"/>
  <c r="L467" i="3"/>
  <c r="M467" i="3" s="1"/>
  <c r="A468" i="3"/>
  <c r="C468" i="3" s="1"/>
  <c r="D468" i="3"/>
  <c r="E468" i="3"/>
  <c r="F468" i="3" s="1"/>
  <c r="G468" i="3"/>
  <c r="H468" i="3" s="1"/>
  <c r="I468" i="3"/>
  <c r="K468" i="3"/>
  <c r="L468" i="3"/>
  <c r="M468" i="3" s="1"/>
  <c r="A469" i="3"/>
  <c r="C469" i="3" s="1"/>
  <c r="D469" i="3"/>
  <c r="E469" i="3"/>
  <c r="F469" i="3" s="1"/>
  <c r="G469" i="3"/>
  <c r="H469" i="3" s="1"/>
  <c r="I469" i="3"/>
  <c r="K469" i="3"/>
  <c r="N469" i="3" s="1"/>
  <c r="L469" i="3"/>
  <c r="M469" i="3" s="1"/>
  <c r="A470" i="3"/>
  <c r="C470" i="3" s="1"/>
  <c r="D470" i="3"/>
  <c r="E470" i="3"/>
  <c r="F470" i="3" s="1"/>
  <c r="G470" i="3"/>
  <c r="H470" i="3" s="1"/>
  <c r="I470" i="3"/>
  <c r="K470" i="3"/>
  <c r="N470" i="3" s="1"/>
  <c r="L470" i="3"/>
  <c r="M470" i="3" s="1"/>
  <c r="A471" i="3"/>
  <c r="C471" i="3" s="1"/>
  <c r="D471" i="3"/>
  <c r="E471" i="3"/>
  <c r="F471" i="3" s="1"/>
  <c r="G471" i="3"/>
  <c r="H471" i="3" s="1"/>
  <c r="I471" i="3"/>
  <c r="K471" i="3"/>
  <c r="N471" i="3" s="1"/>
  <c r="L471" i="3"/>
  <c r="M471" i="3" s="1"/>
  <c r="A472" i="3"/>
  <c r="C472" i="3" s="1"/>
  <c r="D472" i="3"/>
  <c r="E472" i="3"/>
  <c r="F472" i="3" s="1"/>
  <c r="G472" i="3"/>
  <c r="H472" i="3" s="1"/>
  <c r="I472" i="3"/>
  <c r="K472" i="3"/>
  <c r="L472" i="3"/>
  <c r="M472" i="3" s="1"/>
  <c r="A473" i="3"/>
  <c r="C473" i="3" s="1"/>
  <c r="D473" i="3"/>
  <c r="E473" i="3"/>
  <c r="F473" i="3" s="1"/>
  <c r="G473" i="3"/>
  <c r="H473" i="3" s="1"/>
  <c r="I473" i="3"/>
  <c r="K473" i="3"/>
  <c r="L473" i="3"/>
  <c r="M473" i="3" s="1"/>
  <c r="A474" i="3"/>
  <c r="C474" i="3" s="1"/>
  <c r="D474" i="3"/>
  <c r="E474" i="3"/>
  <c r="F474" i="3" s="1"/>
  <c r="G474" i="3"/>
  <c r="H474" i="3" s="1"/>
  <c r="I474" i="3"/>
  <c r="K474" i="3"/>
  <c r="N474" i="3" s="1"/>
  <c r="L474" i="3"/>
  <c r="M474" i="3" s="1"/>
  <c r="A475" i="3"/>
  <c r="C475" i="3" s="1"/>
  <c r="D475" i="3"/>
  <c r="E475" i="3"/>
  <c r="F475" i="3" s="1"/>
  <c r="G475" i="3"/>
  <c r="H475" i="3" s="1"/>
  <c r="I475" i="3"/>
  <c r="K475" i="3"/>
  <c r="N475" i="3" s="1"/>
  <c r="L475" i="3"/>
  <c r="M475" i="3" s="1"/>
  <c r="A476" i="3"/>
  <c r="C476" i="3" s="1"/>
  <c r="D476" i="3"/>
  <c r="E476" i="3"/>
  <c r="F476" i="3" s="1"/>
  <c r="G476" i="3"/>
  <c r="H476" i="3" s="1"/>
  <c r="I476" i="3"/>
  <c r="K476" i="3"/>
  <c r="L476" i="3"/>
  <c r="M476" i="3" s="1"/>
  <c r="A477" i="3"/>
  <c r="C477" i="3" s="1"/>
  <c r="D477" i="3"/>
  <c r="E477" i="3"/>
  <c r="F477" i="3" s="1"/>
  <c r="G477" i="3"/>
  <c r="H477" i="3" s="1"/>
  <c r="I477" i="3"/>
  <c r="K477" i="3"/>
  <c r="R477" i="3" s="1"/>
  <c r="CA477" i="3" s="1"/>
  <c r="L477" i="3"/>
  <c r="M477" i="3" s="1"/>
  <c r="A478" i="3"/>
  <c r="C478" i="3" s="1"/>
  <c r="D478" i="3"/>
  <c r="E478" i="3"/>
  <c r="F478" i="3" s="1"/>
  <c r="G478" i="3"/>
  <c r="H478" i="3" s="1"/>
  <c r="I478" i="3"/>
  <c r="K478" i="3"/>
  <c r="N478" i="3" s="1"/>
  <c r="L478" i="3"/>
  <c r="M478" i="3" s="1"/>
  <c r="A479" i="3"/>
  <c r="C479" i="3" s="1"/>
  <c r="D479" i="3"/>
  <c r="E479" i="3"/>
  <c r="F479" i="3" s="1"/>
  <c r="G479" i="3"/>
  <c r="H479" i="3" s="1"/>
  <c r="I479" i="3"/>
  <c r="K479" i="3"/>
  <c r="R479" i="3" s="1"/>
  <c r="CA479" i="3" s="1"/>
  <c r="L479" i="3"/>
  <c r="M479" i="3" s="1"/>
  <c r="A480" i="3"/>
  <c r="C480" i="3" s="1"/>
  <c r="D480" i="3"/>
  <c r="E480" i="3"/>
  <c r="F480" i="3" s="1"/>
  <c r="G480" i="3"/>
  <c r="H480" i="3" s="1"/>
  <c r="I480" i="3"/>
  <c r="K480" i="3"/>
  <c r="L480" i="3"/>
  <c r="M480" i="3" s="1"/>
  <c r="A481" i="3"/>
  <c r="C481" i="3" s="1"/>
  <c r="D481" i="3"/>
  <c r="E481" i="3"/>
  <c r="F481" i="3" s="1"/>
  <c r="G481" i="3"/>
  <c r="H481" i="3" s="1"/>
  <c r="I481" i="3"/>
  <c r="K481" i="3"/>
  <c r="N481" i="3" s="1"/>
  <c r="L481" i="3"/>
  <c r="M481" i="3" s="1"/>
  <c r="A482" i="3"/>
  <c r="C482" i="3" s="1"/>
  <c r="D482" i="3"/>
  <c r="E482" i="3"/>
  <c r="F482" i="3" s="1"/>
  <c r="G482" i="3"/>
  <c r="H482" i="3" s="1"/>
  <c r="I482" i="3"/>
  <c r="K482" i="3"/>
  <c r="N482" i="3" s="1"/>
  <c r="L482" i="3"/>
  <c r="M482" i="3" s="1"/>
  <c r="A483" i="3"/>
  <c r="C483" i="3" s="1"/>
  <c r="D483" i="3"/>
  <c r="E483" i="3"/>
  <c r="F483" i="3" s="1"/>
  <c r="G483" i="3"/>
  <c r="H483" i="3" s="1"/>
  <c r="I483" i="3"/>
  <c r="K483" i="3"/>
  <c r="L483" i="3"/>
  <c r="M483" i="3" s="1"/>
  <c r="A484" i="3"/>
  <c r="C484" i="3" s="1"/>
  <c r="D484" i="3"/>
  <c r="E484" i="3"/>
  <c r="F484" i="3" s="1"/>
  <c r="G484" i="3"/>
  <c r="H484" i="3" s="1"/>
  <c r="I484" i="3"/>
  <c r="K484" i="3"/>
  <c r="L484" i="3"/>
  <c r="M484" i="3" s="1"/>
  <c r="A485" i="3"/>
  <c r="C485" i="3" s="1"/>
  <c r="D485" i="3"/>
  <c r="E485" i="3"/>
  <c r="F485" i="3" s="1"/>
  <c r="G485" i="3"/>
  <c r="H485" i="3" s="1"/>
  <c r="I485" i="3"/>
  <c r="K485" i="3"/>
  <c r="R485" i="3" s="1"/>
  <c r="CA485" i="3" s="1"/>
  <c r="L485" i="3"/>
  <c r="M485" i="3" s="1"/>
  <c r="A486" i="3"/>
  <c r="C486" i="3" s="1"/>
  <c r="D486" i="3"/>
  <c r="E486" i="3"/>
  <c r="F486" i="3" s="1"/>
  <c r="G486" i="3"/>
  <c r="H486" i="3" s="1"/>
  <c r="I486" i="3"/>
  <c r="K486" i="3"/>
  <c r="N486" i="3" s="1"/>
  <c r="L486" i="3"/>
  <c r="M486" i="3" s="1"/>
  <c r="A487" i="3"/>
  <c r="C487" i="3" s="1"/>
  <c r="D487" i="3"/>
  <c r="E487" i="3"/>
  <c r="F487" i="3" s="1"/>
  <c r="G487" i="3"/>
  <c r="H487" i="3" s="1"/>
  <c r="I487" i="3"/>
  <c r="K487" i="3"/>
  <c r="L487" i="3"/>
  <c r="M487" i="3" s="1"/>
  <c r="A488" i="3"/>
  <c r="C488" i="3" s="1"/>
  <c r="D488" i="3"/>
  <c r="E488" i="3"/>
  <c r="F488" i="3" s="1"/>
  <c r="G488" i="3"/>
  <c r="H488" i="3" s="1"/>
  <c r="I488" i="3"/>
  <c r="K488" i="3"/>
  <c r="L488" i="3"/>
  <c r="M488" i="3" s="1"/>
  <c r="A489" i="3"/>
  <c r="C489" i="3" s="1"/>
  <c r="D489" i="3"/>
  <c r="E489" i="3"/>
  <c r="F489" i="3" s="1"/>
  <c r="G489" i="3"/>
  <c r="H489" i="3" s="1"/>
  <c r="I489" i="3"/>
  <c r="K489" i="3"/>
  <c r="N489" i="3" s="1"/>
  <c r="L489" i="3"/>
  <c r="M489" i="3" s="1"/>
  <c r="A490" i="3"/>
  <c r="C490" i="3" s="1"/>
  <c r="D490" i="3"/>
  <c r="E490" i="3"/>
  <c r="F490" i="3" s="1"/>
  <c r="G490" i="3"/>
  <c r="H490" i="3" s="1"/>
  <c r="I490" i="3"/>
  <c r="K490" i="3"/>
  <c r="N490" i="3" s="1"/>
  <c r="L490" i="3"/>
  <c r="M490" i="3" s="1"/>
  <c r="A491" i="3"/>
  <c r="C491" i="3" s="1"/>
  <c r="D491" i="3"/>
  <c r="E491" i="3"/>
  <c r="F491" i="3" s="1"/>
  <c r="G491" i="3"/>
  <c r="H491" i="3" s="1"/>
  <c r="I491" i="3"/>
  <c r="K491" i="3"/>
  <c r="S491" i="3" s="1"/>
  <c r="L491" i="3"/>
  <c r="M491" i="3" s="1"/>
  <c r="A492" i="3"/>
  <c r="C492" i="3" s="1"/>
  <c r="D492" i="3"/>
  <c r="E492" i="3"/>
  <c r="F492" i="3" s="1"/>
  <c r="G492" i="3"/>
  <c r="H492" i="3" s="1"/>
  <c r="I492" i="3"/>
  <c r="K492" i="3"/>
  <c r="L492" i="3"/>
  <c r="M492" i="3" s="1"/>
  <c r="A493" i="3"/>
  <c r="C493" i="3" s="1"/>
  <c r="D493" i="3"/>
  <c r="E493" i="3"/>
  <c r="F493" i="3" s="1"/>
  <c r="G493" i="3"/>
  <c r="H493" i="3" s="1"/>
  <c r="I493" i="3"/>
  <c r="K493" i="3"/>
  <c r="S493" i="3" s="1"/>
  <c r="L493" i="3"/>
  <c r="M493" i="3" s="1"/>
  <c r="A494" i="3"/>
  <c r="C494" i="3" s="1"/>
  <c r="D494" i="3"/>
  <c r="E494" i="3"/>
  <c r="F494" i="3" s="1"/>
  <c r="G494" i="3"/>
  <c r="H494" i="3" s="1"/>
  <c r="I494" i="3"/>
  <c r="K494" i="3"/>
  <c r="N494" i="3" s="1"/>
  <c r="L494" i="3"/>
  <c r="M494" i="3" s="1"/>
  <c r="A495" i="3"/>
  <c r="C495" i="3" s="1"/>
  <c r="D495" i="3"/>
  <c r="E495" i="3"/>
  <c r="F495" i="3" s="1"/>
  <c r="G495" i="3"/>
  <c r="H495" i="3" s="1"/>
  <c r="I495" i="3"/>
  <c r="K495" i="3"/>
  <c r="N495" i="3" s="1"/>
  <c r="L495" i="3"/>
  <c r="M495" i="3" s="1"/>
  <c r="A496" i="3"/>
  <c r="C496" i="3" s="1"/>
  <c r="D496" i="3"/>
  <c r="E496" i="3"/>
  <c r="F496" i="3" s="1"/>
  <c r="G496" i="3"/>
  <c r="H496" i="3" s="1"/>
  <c r="I496" i="3"/>
  <c r="K496" i="3"/>
  <c r="S496" i="3" s="1"/>
  <c r="L496" i="3"/>
  <c r="M496" i="3" s="1"/>
  <c r="A497" i="3"/>
  <c r="C497" i="3" s="1"/>
  <c r="D497" i="3"/>
  <c r="E497" i="3"/>
  <c r="F497" i="3" s="1"/>
  <c r="G497" i="3"/>
  <c r="H497" i="3" s="1"/>
  <c r="I497" i="3"/>
  <c r="K497" i="3"/>
  <c r="R497" i="3" s="1"/>
  <c r="CA497" i="3" s="1"/>
  <c r="L497" i="3"/>
  <c r="M497" i="3" s="1"/>
  <c r="A498" i="3"/>
  <c r="C498" i="3" s="1"/>
  <c r="D498" i="3"/>
  <c r="E498" i="3"/>
  <c r="F498" i="3" s="1"/>
  <c r="G498" i="3"/>
  <c r="H498" i="3" s="1"/>
  <c r="I498" i="3"/>
  <c r="K498" i="3"/>
  <c r="N498" i="3" s="1"/>
  <c r="L498" i="3"/>
  <c r="M498" i="3" s="1"/>
  <c r="A499" i="3"/>
  <c r="C499" i="3" s="1"/>
  <c r="D499" i="3"/>
  <c r="E499" i="3"/>
  <c r="F499" i="3" s="1"/>
  <c r="G499" i="3"/>
  <c r="H499" i="3" s="1"/>
  <c r="I499" i="3"/>
  <c r="K499" i="3"/>
  <c r="S499" i="3" s="1"/>
  <c r="L499" i="3"/>
  <c r="M499" i="3" s="1"/>
  <c r="A500" i="3"/>
  <c r="C500" i="3" s="1"/>
  <c r="D500" i="3"/>
  <c r="E500" i="3"/>
  <c r="F500" i="3" s="1"/>
  <c r="G500" i="3"/>
  <c r="H500" i="3" s="1"/>
  <c r="I500" i="3"/>
  <c r="K500" i="3"/>
  <c r="S500" i="3" s="1"/>
  <c r="L500" i="3"/>
  <c r="M500" i="3" s="1"/>
  <c r="A501" i="3"/>
  <c r="C501" i="3" s="1"/>
  <c r="D501" i="3"/>
  <c r="E501" i="3"/>
  <c r="F501" i="3" s="1"/>
  <c r="G501" i="3"/>
  <c r="H501" i="3" s="1"/>
  <c r="I501" i="3"/>
  <c r="K501" i="3"/>
  <c r="S501" i="3" s="1"/>
  <c r="L501" i="3"/>
  <c r="M501" i="3" s="1"/>
  <c r="A502" i="3"/>
  <c r="C502" i="3" s="1"/>
  <c r="D502" i="3"/>
  <c r="E502" i="3"/>
  <c r="F502" i="3" s="1"/>
  <c r="G502" i="3"/>
  <c r="H502" i="3" s="1"/>
  <c r="I502" i="3"/>
  <c r="K502" i="3"/>
  <c r="N502" i="3" s="1"/>
  <c r="L502" i="3"/>
  <c r="M502" i="3" s="1"/>
  <c r="A503" i="3"/>
  <c r="C503" i="3" s="1"/>
  <c r="D503" i="3"/>
  <c r="E503" i="3"/>
  <c r="F503" i="3" s="1"/>
  <c r="G503" i="3"/>
  <c r="H503" i="3" s="1"/>
  <c r="I503" i="3"/>
  <c r="K503" i="3"/>
  <c r="N503" i="3" s="1"/>
  <c r="L503" i="3"/>
  <c r="M503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I5" i="3"/>
  <c r="K5" i="3"/>
  <c r="N5" i="3" s="1"/>
  <c r="I6" i="3"/>
  <c r="K6" i="3"/>
  <c r="N6" i="3" s="1"/>
  <c r="I7" i="3"/>
  <c r="K7" i="3"/>
  <c r="I8" i="3"/>
  <c r="K8" i="3"/>
  <c r="S8" i="3" s="1"/>
  <c r="I9" i="3"/>
  <c r="K9" i="3"/>
  <c r="N9" i="3" s="1"/>
  <c r="I10" i="3"/>
  <c r="K10" i="3"/>
  <c r="N10" i="3" s="1"/>
  <c r="I11" i="3"/>
  <c r="K11" i="3"/>
  <c r="N11" i="3" s="1"/>
  <c r="I12" i="3"/>
  <c r="K12" i="3"/>
  <c r="S12" i="3" s="1"/>
  <c r="I13" i="3"/>
  <c r="K13" i="3"/>
  <c r="N13" i="3" s="1"/>
  <c r="I14" i="3"/>
  <c r="K14" i="3"/>
  <c r="N14" i="3" s="1"/>
  <c r="I15" i="3"/>
  <c r="K15" i="3"/>
  <c r="N15" i="3" s="1"/>
  <c r="I16" i="3"/>
  <c r="K16" i="3"/>
  <c r="S16" i="3" s="1"/>
  <c r="I17" i="3"/>
  <c r="K17" i="3"/>
  <c r="N17" i="3" s="1"/>
  <c r="I18" i="3"/>
  <c r="K18" i="3"/>
  <c r="N18" i="3" s="1"/>
  <c r="I19" i="3"/>
  <c r="K19" i="3"/>
  <c r="N19" i="3" s="1"/>
  <c r="I20" i="3"/>
  <c r="K20" i="3"/>
  <c r="S2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A5" i="3"/>
  <c r="C5" i="3" s="1"/>
  <c r="A6" i="3"/>
  <c r="C6" i="3" s="1"/>
  <c r="A7" i="3"/>
  <c r="C7" i="3" s="1"/>
  <c r="A8" i="3"/>
  <c r="C8" i="3" s="1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A15" i="3"/>
  <c r="C15" i="3" s="1"/>
  <c r="A16" i="3"/>
  <c r="C16" i="3" s="1"/>
  <c r="A17" i="3"/>
  <c r="C17" i="3" s="1"/>
  <c r="A18" i="3"/>
  <c r="C18" i="3" s="1"/>
  <c r="A19" i="3"/>
  <c r="C19" i="3" s="1"/>
  <c r="A20" i="3"/>
  <c r="C20" i="3" s="1"/>
  <c r="L4" i="3"/>
  <c r="M4" i="3" s="1"/>
  <c r="K4" i="3"/>
  <c r="I4" i="3"/>
  <c r="G4" i="3"/>
  <c r="E4" i="3"/>
  <c r="F4" i="3" s="1"/>
  <c r="D4" i="3"/>
  <c r="A4" i="3"/>
  <c r="C4" i="3" s="1"/>
  <c r="BK110" i="3" l="1"/>
  <c r="BK154" i="3"/>
  <c r="BK34" i="3"/>
  <c r="BK122" i="3"/>
  <c r="BK74" i="3"/>
  <c r="BK462" i="3"/>
  <c r="BK86" i="3"/>
  <c r="BK58" i="3"/>
  <c r="BK38" i="3"/>
  <c r="BK134" i="3"/>
  <c r="BK378" i="3"/>
  <c r="BK238" i="3"/>
  <c r="BK342" i="3"/>
  <c r="BK190" i="3"/>
  <c r="BK486" i="3"/>
  <c r="BK278" i="3"/>
  <c r="BK254" i="3"/>
  <c r="BK210" i="3"/>
  <c r="BK46" i="3"/>
  <c r="BK138" i="3"/>
  <c r="BK106" i="3"/>
  <c r="BK334" i="3"/>
  <c r="BK390" i="3"/>
  <c r="BK170" i="3"/>
  <c r="BK150" i="3"/>
  <c r="BK98" i="3"/>
  <c r="BK262" i="3"/>
  <c r="BK186" i="3"/>
  <c r="BK194" i="3"/>
  <c r="BK162" i="3"/>
  <c r="BK126" i="3"/>
  <c r="BK354" i="3"/>
  <c r="BK118" i="3"/>
  <c r="BK102" i="3"/>
  <c r="BK230" i="3"/>
  <c r="BK410" i="3"/>
  <c r="BK358" i="3"/>
  <c r="BK70" i="3"/>
  <c r="BK94" i="3"/>
  <c r="BK30" i="3"/>
  <c r="BK146" i="3"/>
  <c r="BK53" i="3"/>
  <c r="BK502" i="3"/>
  <c r="BK450" i="3"/>
  <c r="BK158" i="3"/>
  <c r="BK114" i="3"/>
  <c r="BK414" i="3"/>
  <c r="BK374" i="3"/>
  <c r="BK430" i="3"/>
  <c r="BK54" i="3"/>
  <c r="BK36" i="3"/>
  <c r="BK32" i="3"/>
  <c r="BK442" i="3"/>
  <c r="BK438" i="3"/>
  <c r="BK274" i="3"/>
  <c r="BK498" i="3"/>
  <c r="BK406" i="3"/>
  <c r="BK366" i="3"/>
  <c r="BK330" i="3"/>
  <c r="BK322" i="3"/>
  <c r="BK250" i="3"/>
  <c r="BK478" i="3"/>
  <c r="BK234" i="3"/>
  <c r="BK214" i="3"/>
  <c r="BK178" i="3"/>
  <c r="BK466" i="3"/>
  <c r="BK434" i="3"/>
  <c r="BK494" i="3"/>
  <c r="BK370" i="3"/>
  <c r="BK206" i="3"/>
  <c r="BK142" i="3"/>
  <c r="BK66" i="3"/>
  <c r="BK62" i="3"/>
  <c r="BK22" i="3"/>
  <c r="BK37" i="3"/>
  <c r="BK57" i="3"/>
  <c r="BK362" i="3"/>
  <c r="BK338" i="3"/>
  <c r="BK382" i="3"/>
  <c r="BK258" i="3"/>
  <c r="BK198" i="3"/>
  <c r="BK174" i="3"/>
  <c r="BK350" i="3"/>
  <c r="BK90" i="3"/>
  <c r="BK42" i="3"/>
  <c r="BK130" i="3"/>
  <c r="BK346" i="3"/>
  <c r="BK270" i="3"/>
  <c r="BK246" i="3"/>
  <c r="BK482" i="3"/>
  <c r="BK418" i="3"/>
  <c r="BK318" i="3"/>
  <c r="BK314" i="3"/>
  <c r="BK474" i="3"/>
  <c r="BK282" i="3"/>
  <c r="BK443" i="3"/>
  <c r="BK310" i="3"/>
  <c r="BK339" i="3"/>
  <c r="BK394" i="3"/>
  <c r="BK383" i="3"/>
  <c r="BK306" i="3"/>
  <c r="BK33" i="3"/>
  <c r="BK422" i="3"/>
  <c r="BK50" i="3"/>
  <c r="BK45" i="3"/>
  <c r="BK49" i="3"/>
  <c r="BK467" i="3"/>
  <c r="BK89" i="3"/>
  <c r="BK326" i="3"/>
  <c r="BK266" i="3"/>
  <c r="BK23" i="3"/>
  <c r="BK61" i="3"/>
  <c r="BK407" i="3"/>
  <c r="BK503" i="3"/>
  <c r="BK355" i="3"/>
  <c r="BK100" i="3"/>
  <c r="BK423" i="3"/>
  <c r="BK226" i="3"/>
  <c r="BK218" i="3"/>
  <c r="BK77" i="3"/>
  <c r="BK399" i="3"/>
  <c r="BK431" i="3"/>
  <c r="BK347" i="3"/>
  <c r="BK182" i="3"/>
  <c r="BK427" i="3"/>
  <c r="BK483" i="3"/>
  <c r="BK73" i="3"/>
  <c r="BK68" i="3"/>
  <c r="BK233" i="3"/>
  <c r="BK317" i="3"/>
  <c r="BK426" i="3"/>
  <c r="BK398" i="3"/>
  <c r="BK386" i="3"/>
  <c r="BK302" i="3"/>
  <c r="BK471" i="3"/>
  <c r="BK387" i="3"/>
  <c r="BK205" i="3"/>
  <c r="BK397" i="3"/>
  <c r="BK78" i="3"/>
  <c r="BK125" i="3"/>
  <c r="BK26" i="3"/>
  <c r="BK269" i="3"/>
  <c r="BK121" i="3"/>
  <c r="BK490" i="3"/>
  <c r="BK470" i="3"/>
  <c r="BK458" i="3"/>
  <c r="BK402" i="3"/>
  <c r="BK221" i="3"/>
  <c r="BK209" i="3"/>
  <c r="BK193" i="3"/>
  <c r="BK385" i="3"/>
  <c r="BK361" i="3"/>
  <c r="BK201" i="3"/>
  <c r="BK101" i="3"/>
  <c r="BK137" i="3"/>
  <c r="BK293" i="3"/>
  <c r="BK185" i="3"/>
  <c r="BK85" i="3"/>
  <c r="BK41" i="3"/>
  <c r="BK487" i="3"/>
  <c r="BK297" i="3"/>
  <c r="BK27" i="3"/>
  <c r="BK197" i="3"/>
  <c r="BK149" i="3"/>
  <c r="BK25" i="3"/>
  <c r="BK455" i="3"/>
  <c r="BK447" i="3"/>
  <c r="BK239" i="3"/>
  <c r="BK253" i="3"/>
  <c r="BK225" i="3"/>
  <c r="BK315" i="3"/>
  <c r="BK245" i="3"/>
  <c r="BK200" i="3"/>
  <c r="BK249" i="3"/>
  <c r="BK213" i="3"/>
  <c r="BK97" i="3"/>
  <c r="BK113" i="3"/>
  <c r="BK109" i="3"/>
  <c r="BK69" i="3"/>
  <c r="BK65" i="3"/>
  <c r="BK279" i="3"/>
  <c r="BK489" i="3"/>
  <c r="BK285" i="3"/>
  <c r="BK369" i="3"/>
  <c r="BK88" i="3"/>
  <c r="BK353" i="3"/>
  <c r="BK301" i="3"/>
  <c r="BK229" i="3"/>
  <c r="BK105" i="3"/>
  <c r="BK29" i="3"/>
  <c r="BK499" i="3"/>
  <c r="BK475" i="3"/>
  <c r="BK415" i="3"/>
  <c r="BK83" i="3"/>
  <c r="BK345" i="3"/>
  <c r="BK446" i="3"/>
  <c r="BK329" i="3"/>
  <c r="BK287" i="3"/>
  <c r="BK465" i="3"/>
  <c r="BK325" i="3"/>
  <c r="BK277" i="3"/>
  <c r="BK87" i="3"/>
  <c r="BK313" i="3"/>
  <c r="BK217" i="3"/>
  <c r="BK173" i="3"/>
  <c r="BK169" i="3"/>
  <c r="BK81" i="3"/>
  <c r="BK21" i="3"/>
  <c r="BK435" i="3"/>
  <c r="BK375" i="3"/>
  <c r="BK124" i="3"/>
  <c r="BK405" i="3"/>
  <c r="BK337" i="3"/>
  <c r="BK333" i="3"/>
  <c r="BK171" i="3"/>
  <c r="BK6" i="3"/>
  <c r="BK321" i="3"/>
  <c r="BK165" i="3"/>
  <c r="BK145" i="3"/>
  <c r="BK133" i="3"/>
  <c r="BK500" i="3"/>
  <c r="BK244" i="3"/>
  <c r="BK60" i="3"/>
  <c r="BK365" i="3"/>
  <c r="BK456" i="3"/>
  <c r="BK393" i="3"/>
  <c r="BK289" i="3"/>
  <c r="BK92" i="3"/>
  <c r="BK425" i="3"/>
  <c r="BK309" i="3"/>
  <c r="BK273" i="3"/>
  <c r="BK261" i="3"/>
  <c r="BK237" i="3"/>
  <c r="BK141" i="3"/>
  <c r="BK129" i="3"/>
  <c r="BK117" i="3"/>
  <c r="BK464" i="3"/>
  <c r="BK76" i="3"/>
  <c r="BK413" i="3"/>
  <c r="BK357" i="3"/>
  <c r="BK265" i="3"/>
  <c r="BK257" i="3"/>
  <c r="BK241" i="3"/>
  <c r="BK491" i="3"/>
  <c r="BK335" i="3"/>
  <c r="BK452" i="3"/>
  <c r="BK24" i="3"/>
  <c r="BK192" i="3"/>
  <c r="BK497" i="3"/>
  <c r="BK476" i="3"/>
  <c r="BK328" i="3"/>
  <c r="BK272" i="3"/>
  <c r="BK188" i="3"/>
  <c r="BK44" i="3"/>
  <c r="BK368" i="3"/>
  <c r="BK360" i="3"/>
  <c r="BK180" i="3"/>
  <c r="BK64" i="3"/>
  <c r="BK12" i="3"/>
  <c r="BK160" i="3"/>
  <c r="BK140" i="3"/>
  <c r="BK189" i="3"/>
  <c r="BK14" i="3"/>
  <c r="BK429" i="3"/>
  <c r="BK43" i="3"/>
  <c r="BK468" i="3"/>
  <c r="BK392" i="3"/>
  <c r="BT13" i="3"/>
  <c r="BX13" i="3"/>
  <c r="BU13" i="3"/>
  <c r="BY13" i="3"/>
  <c r="BV13" i="3"/>
  <c r="BW13" i="3"/>
  <c r="BT19" i="3"/>
  <c r="BX19" i="3"/>
  <c r="BU19" i="3"/>
  <c r="BY19" i="3"/>
  <c r="BV19" i="3"/>
  <c r="BW19" i="3"/>
  <c r="BT15" i="3"/>
  <c r="BX15" i="3"/>
  <c r="BU15" i="3"/>
  <c r="BY15" i="3"/>
  <c r="BV15" i="3"/>
  <c r="BW15" i="3"/>
  <c r="BT11" i="3"/>
  <c r="BX11" i="3"/>
  <c r="BU11" i="3"/>
  <c r="BY11" i="3"/>
  <c r="BV11" i="3"/>
  <c r="BW11" i="3"/>
  <c r="BT7" i="3"/>
  <c r="BX7" i="3"/>
  <c r="BU7" i="3"/>
  <c r="BY7" i="3"/>
  <c r="BV7" i="3"/>
  <c r="BW7" i="3"/>
  <c r="BT500" i="3"/>
  <c r="BU500" i="3"/>
  <c r="BY500" i="3"/>
  <c r="BV500" i="3"/>
  <c r="BW500" i="3"/>
  <c r="BX500" i="3"/>
  <c r="BK496" i="3"/>
  <c r="BV496" i="3"/>
  <c r="BW496" i="3"/>
  <c r="BT496" i="3"/>
  <c r="BX496" i="3"/>
  <c r="BU496" i="3"/>
  <c r="BY496" i="3"/>
  <c r="BV492" i="3"/>
  <c r="BW492" i="3"/>
  <c r="BT492" i="3"/>
  <c r="BX492" i="3"/>
  <c r="BU492" i="3"/>
  <c r="BY492" i="3"/>
  <c r="BV488" i="3"/>
  <c r="BW488" i="3"/>
  <c r="BT488" i="3"/>
  <c r="BX488" i="3"/>
  <c r="BU488" i="3"/>
  <c r="BY488" i="3"/>
  <c r="BV484" i="3"/>
  <c r="BW484" i="3"/>
  <c r="BT484" i="3"/>
  <c r="BX484" i="3"/>
  <c r="BU484" i="3"/>
  <c r="BY484" i="3"/>
  <c r="BV480" i="3"/>
  <c r="BW480" i="3"/>
  <c r="BT480" i="3"/>
  <c r="BX480" i="3"/>
  <c r="BU480" i="3"/>
  <c r="BY480" i="3"/>
  <c r="BV476" i="3"/>
  <c r="BW476" i="3"/>
  <c r="BT476" i="3"/>
  <c r="BX476" i="3"/>
  <c r="BU476" i="3"/>
  <c r="BY476" i="3"/>
  <c r="BV472" i="3"/>
  <c r="BW472" i="3"/>
  <c r="BT472" i="3"/>
  <c r="BX472" i="3"/>
  <c r="BU472" i="3"/>
  <c r="BY472" i="3"/>
  <c r="BV468" i="3"/>
  <c r="BW468" i="3"/>
  <c r="BT468" i="3"/>
  <c r="BX468" i="3"/>
  <c r="BU468" i="3"/>
  <c r="BY468" i="3"/>
  <c r="BV464" i="3"/>
  <c r="BW464" i="3"/>
  <c r="BT464" i="3"/>
  <c r="BX464" i="3"/>
  <c r="BU464" i="3"/>
  <c r="BY464" i="3"/>
  <c r="BV460" i="3"/>
  <c r="BW460" i="3"/>
  <c r="BT460" i="3"/>
  <c r="BX460" i="3"/>
  <c r="BU460" i="3"/>
  <c r="BY460" i="3"/>
  <c r="BV456" i="3"/>
  <c r="BW456" i="3"/>
  <c r="BT456" i="3"/>
  <c r="BX456" i="3"/>
  <c r="BU456" i="3"/>
  <c r="BY456" i="3"/>
  <c r="BV452" i="3"/>
  <c r="BW452" i="3"/>
  <c r="BT452" i="3"/>
  <c r="BX452" i="3"/>
  <c r="BU452" i="3"/>
  <c r="BY452" i="3"/>
  <c r="BV448" i="3"/>
  <c r="BW448" i="3"/>
  <c r="BT448" i="3"/>
  <c r="BX448" i="3"/>
  <c r="BU448" i="3"/>
  <c r="BY448" i="3"/>
  <c r="BV444" i="3"/>
  <c r="BW444" i="3"/>
  <c r="BT444" i="3"/>
  <c r="BX444" i="3"/>
  <c r="BU444" i="3"/>
  <c r="BY444" i="3"/>
  <c r="BV440" i="3"/>
  <c r="BW440" i="3"/>
  <c r="BT440" i="3"/>
  <c r="BX440" i="3"/>
  <c r="BU440" i="3"/>
  <c r="BY440" i="3"/>
  <c r="BV436" i="3"/>
  <c r="BW436" i="3"/>
  <c r="BT436" i="3"/>
  <c r="BX436" i="3"/>
  <c r="BU436" i="3"/>
  <c r="BY436" i="3"/>
  <c r="BV432" i="3"/>
  <c r="BW432" i="3"/>
  <c r="BT432" i="3"/>
  <c r="BX432" i="3"/>
  <c r="BU432" i="3"/>
  <c r="BY432" i="3"/>
  <c r="BV428" i="3"/>
  <c r="BW428" i="3"/>
  <c r="BT428" i="3"/>
  <c r="BX428" i="3"/>
  <c r="BU428" i="3"/>
  <c r="BY428" i="3"/>
  <c r="BV424" i="3"/>
  <c r="BW424" i="3"/>
  <c r="BT424" i="3"/>
  <c r="BX424" i="3"/>
  <c r="BU424" i="3"/>
  <c r="BY424" i="3"/>
  <c r="BV420" i="3"/>
  <c r="BW420" i="3"/>
  <c r="BT420" i="3"/>
  <c r="BX420" i="3"/>
  <c r="BU420" i="3"/>
  <c r="BY420" i="3"/>
  <c r="BV416" i="3"/>
  <c r="BW416" i="3"/>
  <c r="BT416" i="3"/>
  <c r="BX416" i="3"/>
  <c r="BU416" i="3"/>
  <c r="BY416" i="3"/>
  <c r="BV412" i="3"/>
  <c r="BW412" i="3"/>
  <c r="BT412" i="3"/>
  <c r="BX412" i="3"/>
  <c r="BU412" i="3"/>
  <c r="BY412" i="3"/>
  <c r="BV408" i="3"/>
  <c r="BW408" i="3"/>
  <c r="BT408" i="3"/>
  <c r="BX408" i="3"/>
  <c r="BU408" i="3"/>
  <c r="BY408" i="3"/>
  <c r="BV404" i="3"/>
  <c r="BW404" i="3"/>
  <c r="BT404" i="3"/>
  <c r="BX404" i="3"/>
  <c r="BU404" i="3"/>
  <c r="BY404" i="3"/>
  <c r="BV400" i="3"/>
  <c r="BW400" i="3"/>
  <c r="BT400" i="3"/>
  <c r="BX400" i="3"/>
  <c r="BU400" i="3"/>
  <c r="BY400" i="3"/>
  <c r="BV396" i="3"/>
  <c r="BW396" i="3"/>
  <c r="BT396" i="3"/>
  <c r="BX396" i="3"/>
  <c r="BU396" i="3"/>
  <c r="BY396" i="3"/>
  <c r="BV392" i="3"/>
  <c r="BW392" i="3"/>
  <c r="BT392" i="3"/>
  <c r="BX392" i="3"/>
  <c r="BU392" i="3"/>
  <c r="BY392" i="3"/>
  <c r="BV388" i="3"/>
  <c r="BW388" i="3"/>
  <c r="BT388" i="3"/>
  <c r="BX388" i="3"/>
  <c r="BU388" i="3"/>
  <c r="BY388" i="3"/>
  <c r="BU384" i="3"/>
  <c r="BY384" i="3"/>
  <c r="BV384" i="3"/>
  <c r="BW384" i="3"/>
  <c r="BT384" i="3"/>
  <c r="BX384" i="3"/>
  <c r="BU380" i="3"/>
  <c r="BY380" i="3"/>
  <c r="BV380" i="3"/>
  <c r="BW380" i="3"/>
  <c r="BT380" i="3"/>
  <c r="BX380" i="3"/>
  <c r="BU376" i="3"/>
  <c r="BY376" i="3"/>
  <c r="BV376" i="3"/>
  <c r="BW376" i="3"/>
  <c r="BT376" i="3"/>
  <c r="BX376" i="3"/>
  <c r="BU372" i="3"/>
  <c r="BY372" i="3"/>
  <c r="BV372" i="3"/>
  <c r="BW372" i="3"/>
  <c r="BT372" i="3"/>
  <c r="BX372" i="3"/>
  <c r="BU368" i="3"/>
  <c r="BY368" i="3"/>
  <c r="BV368" i="3"/>
  <c r="BW368" i="3"/>
  <c r="BT368" i="3"/>
  <c r="BX368" i="3"/>
  <c r="BU364" i="3"/>
  <c r="BY364" i="3"/>
  <c r="BV364" i="3"/>
  <c r="BW364" i="3"/>
  <c r="BT364" i="3"/>
  <c r="BX364" i="3"/>
  <c r="BU360" i="3"/>
  <c r="BY360" i="3"/>
  <c r="BV360" i="3"/>
  <c r="BW360" i="3"/>
  <c r="BT360" i="3"/>
  <c r="BX360" i="3"/>
  <c r="BU356" i="3"/>
  <c r="BY356" i="3"/>
  <c r="BV356" i="3"/>
  <c r="BW356" i="3"/>
  <c r="BT356" i="3"/>
  <c r="BX356" i="3"/>
  <c r="BU352" i="3"/>
  <c r="BY352" i="3"/>
  <c r="BV352" i="3"/>
  <c r="BW352" i="3"/>
  <c r="BT352" i="3"/>
  <c r="BX352" i="3"/>
  <c r="BU348" i="3"/>
  <c r="BY348" i="3"/>
  <c r="BV348" i="3"/>
  <c r="BW348" i="3"/>
  <c r="BT348" i="3"/>
  <c r="BX348" i="3"/>
  <c r="BU344" i="3"/>
  <c r="BY344" i="3"/>
  <c r="BV344" i="3"/>
  <c r="BW344" i="3"/>
  <c r="BT344" i="3"/>
  <c r="BX344" i="3"/>
  <c r="BU340" i="3"/>
  <c r="BY340" i="3"/>
  <c r="BV340" i="3"/>
  <c r="BW340" i="3"/>
  <c r="BT340" i="3"/>
  <c r="BX340" i="3"/>
  <c r="BU336" i="3"/>
  <c r="BY336" i="3"/>
  <c r="BV336" i="3"/>
  <c r="BW336" i="3"/>
  <c r="BT336" i="3"/>
  <c r="BX336" i="3"/>
  <c r="BU332" i="3"/>
  <c r="BY332" i="3"/>
  <c r="BV332" i="3"/>
  <c r="BW332" i="3"/>
  <c r="BT332" i="3"/>
  <c r="BX332" i="3"/>
  <c r="BU328" i="3"/>
  <c r="BY328" i="3"/>
  <c r="BV328" i="3"/>
  <c r="BW328" i="3"/>
  <c r="BT328" i="3"/>
  <c r="BX328" i="3"/>
  <c r="BU324" i="3"/>
  <c r="BY324" i="3"/>
  <c r="BV324" i="3"/>
  <c r="BW324" i="3"/>
  <c r="BT324" i="3"/>
  <c r="BX324" i="3"/>
  <c r="BU320" i="3"/>
  <c r="BY320" i="3"/>
  <c r="BV320" i="3"/>
  <c r="BW320" i="3"/>
  <c r="BT320" i="3"/>
  <c r="BX320" i="3"/>
  <c r="BU316" i="3"/>
  <c r="BY316" i="3"/>
  <c r="BV316" i="3"/>
  <c r="BW316" i="3"/>
  <c r="BT316" i="3"/>
  <c r="BX316" i="3"/>
  <c r="BU312" i="3"/>
  <c r="BY312" i="3"/>
  <c r="BV312" i="3"/>
  <c r="BW312" i="3"/>
  <c r="BT312" i="3"/>
  <c r="BX312" i="3"/>
  <c r="BU308" i="3"/>
  <c r="BY308" i="3"/>
  <c r="BV308" i="3"/>
  <c r="BW308" i="3"/>
  <c r="BT308" i="3"/>
  <c r="BX308" i="3"/>
  <c r="BU304" i="3"/>
  <c r="BY304" i="3"/>
  <c r="BV304" i="3"/>
  <c r="BW304" i="3"/>
  <c r="BT304" i="3"/>
  <c r="BX304" i="3"/>
  <c r="BU300" i="3"/>
  <c r="BY300" i="3"/>
  <c r="BV300" i="3"/>
  <c r="BW300" i="3"/>
  <c r="BT300" i="3"/>
  <c r="BX300" i="3"/>
  <c r="BU296" i="3"/>
  <c r="BY296" i="3"/>
  <c r="BV296" i="3"/>
  <c r="BW296" i="3"/>
  <c r="BT296" i="3"/>
  <c r="BX296" i="3"/>
  <c r="BU292" i="3"/>
  <c r="BY292" i="3"/>
  <c r="BV292" i="3"/>
  <c r="BW292" i="3"/>
  <c r="BT292" i="3"/>
  <c r="BX292" i="3"/>
  <c r="BU288" i="3"/>
  <c r="BY288" i="3"/>
  <c r="BV288" i="3"/>
  <c r="BW288" i="3"/>
  <c r="BT288" i="3"/>
  <c r="BX288" i="3"/>
  <c r="BU284" i="3"/>
  <c r="BY284" i="3"/>
  <c r="BV284" i="3"/>
  <c r="BW284" i="3"/>
  <c r="BT284" i="3"/>
  <c r="BX284" i="3"/>
  <c r="BU280" i="3"/>
  <c r="BY280" i="3"/>
  <c r="BV280" i="3"/>
  <c r="BW280" i="3"/>
  <c r="BT280" i="3"/>
  <c r="BX280" i="3"/>
  <c r="BU276" i="3"/>
  <c r="BY276" i="3"/>
  <c r="BV276" i="3"/>
  <c r="BW276" i="3"/>
  <c r="BT276" i="3"/>
  <c r="BX276" i="3"/>
  <c r="BU272" i="3"/>
  <c r="BV272" i="3"/>
  <c r="BW272" i="3"/>
  <c r="BT272" i="3"/>
  <c r="BX272" i="3"/>
  <c r="BY272" i="3"/>
  <c r="BU268" i="3"/>
  <c r="BY268" i="3"/>
  <c r="BV268" i="3"/>
  <c r="BW268" i="3"/>
  <c r="BT268" i="3"/>
  <c r="BX268" i="3"/>
  <c r="BU264" i="3"/>
  <c r="BY264" i="3"/>
  <c r="BV264" i="3"/>
  <c r="BW264" i="3"/>
  <c r="BT264" i="3"/>
  <c r="BX264" i="3"/>
  <c r="BU260" i="3"/>
  <c r="BY260" i="3"/>
  <c r="BV260" i="3"/>
  <c r="BW260" i="3"/>
  <c r="BT260" i="3"/>
  <c r="BX260" i="3"/>
  <c r="BU256" i="3"/>
  <c r="BY256" i="3"/>
  <c r="BV256" i="3"/>
  <c r="BW256" i="3"/>
  <c r="BT256" i="3"/>
  <c r="BX256" i="3"/>
  <c r="BU252" i="3"/>
  <c r="BY252" i="3"/>
  <c r="BV252" i="3"/>
  <c r="BW252" i="3"/>
  <c r="BT252" i="3"/>
  <c r="BX252" i="3"/>
  <c r="BU248" i="3"/>
  <c r="BY248" i="3"/>
  <c r="BV248" i="3"/>
  <c r="BW248" i="3"/>
  <c r="BT248" i="3"/>
  <c r="BX248" i="3"/>
  <c r="BU244" i="3"/>
  <c r="BY244" i="3"/>
  <c r="BV244" i="3"/>
  <c r="BW244" i="3"/>
  <c r="BT244" i="3"/>
  <c r="BX244" i="3"/>
  <c r="BU240" i="3"/>
  <c r="BY240" i="3"/>
  <c r="BV240" i="3"/>
  <c r="BW240" i="3"/>
  <c r="BT240" i="3"/>
  <c r="BX240" i="3"/>
  <c r="BU236" i="3"/>
  <c r="BY236" i="3"/>
  <c r="BV236" i="3"/>
  <c r="BW236" i="3"/>
  <c r="BT236" i="3"/>
  <c r="BX236" i="3"/>
  <c r="BU232" i="3"/>
  <c r="BY232" i="3"/>
  <c r="BV232" i="3"/>
  <c r="BW232" i="3"/>
  <c r="BT232" i="3"/>
  <c r="BX232" i="3"/>
  <c r="BU228" i="3"/>
  <c r="BY228" i="3"/>
  <c r="BV228" i="3"/>
  <c r="BW228" i="3"/>
  <c r="BT228" i="3"/>
  <c r="BX228" i="3"/>
  <c r="BU224" i="3"/>
  <c r="BY224" i="3"/>
  <c r="BV224" i="3"/>
  <c r="BW224" i="3"/>
  <c r="BT224" i="3"/>
  <c r="BX224" i="3"/>
  <c r="BU220" i="3"/>
  <c r="BY220" i="3"/>
  <c r="BV220" i="3"/>
  <c r="BW220" i="3"/>
  <c r="BT220" i="3"/>
  <c r="BX220" i="3"/>
  <c r="BU216" i="3"/>
  <c r="BY216" i="3"/>
  <c r="BV216" i="3"/>
  <c r="BW216" i="3"/>
  <c r="BT216" i="3"/>
  <c r="BX216" i="3"/>
  <c r="BU212" i="3"/>
  <c r="BY212" i="3"/>
  <c r="BV212" i="3"/>
  <c r="BW212" i="3"/>
  <c r="BT212" i="3"/>
  <c r="BX212" i="3"/>
  <c r="BU208" i="3"/>
  <c r="BY208" i="3"/>
  <c r="BV208" i="3"/>
  <c r="BW208" i="3"/>
  <c r="BT208" i="3"/>
  <c r="BX208" i="3"/>
  <c r="BU204" i="3"/>
  <c r="BY204" i="3"/>
  <c r="BV204" i="3"/>
  <c r="BW204" i="3"/>
  <c r="BT204" i="3"/>
  <c r="BX204" i="3"/>
  <c r="BU200" i="3"/>
  <c r="BY200" i="3"/>
  <c r="BV200" i="3"/>
  <c r="BW200" i="3"/>
  <c r="BT200" i="3"/>
  <c r="BX200" i="3"/>
  <c r="BU196" i="3"/>
  <c r="BY196" i="3"/>
  <c r="BV196" i="3"/>
  <c r="BW196" i="3"/>
  <c r="BT196" i="3"/>
  <c r="BX196" i="3"/>
  <c r="BU192" i="3"/>
  <c r="BY192" i="3"/>
  <c r="BV192" i="3"/>
  <c r="BW192" i="3"/>
  <c r="BT192" i="3"/>
  <c r="BX192" i="3"/>
  <c r="BU188" i="3"/>
  <c r="BY188" i="3"/>
  <c r="BV188" i="3"/>
  <c r="BW188" i="3"/>
  <c r="BT188" i="3"/>
  <c r="BX188" i="3"/>
  <c r="BU184" i="3"/>
  <c r="BY184" i="3"/>
  <c r="BV184" i="3"/>
  <c r="BW184" i="3"/>
  <c r="BT184" i="3"/>
  <c r="BX184" i="3"/>
  <c r="BU180" i="3"/>
  <c r="BY180" i="3"/>
  <c r="BV180" i="3"/>
  <c r="BW180" i="3"/>
  <c r="BT180" i="3"/>
  <c r="BX180" i="3"/>
  <c r="BU176" i="3"/>
  <c r="BY176" i="3"/>
  <c r="BV176" i="3"/>
  <c r="BW176" i="3"/>
  <c r="BT176" i="3"/>
  <c r="BX176" i="3"/>
  <c r="BU172" i="3"/>
  <c r="BY172" i="3"/>
  <c r="BV172" i="3"/>
  <c r="BW172" i="3"/>
  <c r="BT172" i="3"/>
  <c r="BX172" i="3"/>
  <c r="BU168" i="3"/>
  <c r="BY168" i="3"/>
  <c r="BV168" i="3"/>
  <c r="BW168" i="3"/>
  <c r="BT168" i="3"/>
  <c r="BX168" i="3"/>
  <c r="BU164" i="3"/>
  <c r="BY164" i="3"/>
  <c r="BV164" i="3"/>
  <c r="BW164" i="3"/>
  <c r="BT164" i="3"/>
  <c r="BX164" i="3"/>
  <c r="BU160" i="3"/>
  <c r="BY160" i="3"/>
  <c r="BV160" i="3"/>
  <c r="BX160" i="3"/>
  <c r="BT160" i="3"/>
  <c r="BW160" i="3"/>
  <c r="BT156" i="3"/>
  <c r="BX156" i="3"/>
  <c r="BU156" i="3"/>
  <c r="BY156" i="3"/>
  <c r="BV156" i="3"/>
  <c r="BW156" i="3"/>
  <c r="BT152" i="3"/>
  <c r="BX152" i="3"/>
  <c r="BU152" i="3"/>
  <c r="BY152" i="3"/>
  <c r="BV152" i="3"/>
  <c r="BW152" i="3"/>
  <c r="BT148" i="3"/>
  <c r="BX148" i="3"/>
  <c r="BU148" i="3"/>
  <c r="BY148" i="3"/>
  <c r="BV148" i="3"/>
  <c r="BW148" i="3"/>
  <c r="BT144" i="3"/>
  <c r="BX144" i="3"/>
  <c r="BU144" i="3"/>
  <c r="BY144" i="3"/>
  <c r="BV144" i="3"/>
  <c r="BW144" i="3"/>
  <c r="BT140" i="3"/>
  <c r="BX140" i="3"/>
  <c r="BU140" i="3"/>
  <c r="BY140" i="3"/>
  <c r="BV140" i="3"/>
  <c r="BW140" i="3"/>
  <c r="BT136" i="3"/>
  <c r="BX136" i="3"/>
  <c r="BU136" i="3"/>
  <c r="BY136" i="3"/>
  <c r="BV136" i="3"/>
  <c r="BW136" i="3"/>
  <c r="BT132" i="3"/>
  <c r="BX132" i="3"/>
  <c r="BU132" i="3"/>
  <c r="BY132" i="3"/>
  <c r="BV132" i="3"/>
  <c r="BW132" i="3"/>
  <c r="BT128" i="3"/>
  <c r="BX128" i="3"/>
  <c r="BU128" i="3"/>
  <c r="BY128" i="3"/>
  <c r="BV128" i="3"/>
  <c r="BW128" i="3"/>
  <c r="BT124" i="3"/>
  <c r="BX124" i="3"/>
  <c r="BU124" i="3"/>
  <c r="BY124" i="3"/>
  <c r="BV124" i="3"/>
  <c r="BW124" i="3"/>
  <c r="BV120" i="3"/>
  <c r="BW120" i="3"/>
  <c r="BX120" i="3"/>
  <c r="BT120" i="3"/>
  <c r="BY120" i="3"/>
  <c r="BU120" i="3"/>
  <c r="BV116" i="3"/>
  <c r="BU116" i="3"/>
  <c r="BY116" i="3"/>
  <c r="BX116" i="3"/>
  <c r="BT116" i="3"/>
  <c r="BW116" i="3"/>
  <c r="BV112" i="3"/>
  <c r="BU112" i="3"/>
  <c r="BY112" i="3"/>
  <c r="BX112" i="3"/>
  <c r="BT112" i="3"/>
  <c r="BW112" i="3"/>
  <c r="BV108" i="3"/>
  <c r="BT108" i="3"/>
  <c r="BX108" i="3"/>
  <c r="BU108" i="3"/>
  <c r="BY108" i="3"/>
  <c r="BW108" i="3"/>
  <c r="BV104" i="3"/>
  <c r="BT104" i="3"/>
  <c r="BX104" i="3"/>
  <c r="BU104" i="3"/>
  <c r="BY104" i="3"/>
  <c r="BW104" i="3"/>
  <c r="BV100" i="3"/>
  <c r="BT100" i="3"/>
  <c r="BX100" i="3"/>
  <c r="BU100" i="3"/>
  <c r="BY100" i="3"/>
  <c r="BW100" i="3"/>
  <c r="BV96" i="3"/>
  <c r="BT96" i="3"/>
  <c r="BX96" i="3"/>
  <c r="BU96" i="3"/>
  <c r="BY96" i="3"/>
  <c r="BW96" i="3"/>
  <c r="BV92" i="3"/>
  <c r="BT92" i="3"/>
  <c r="BX92" i="3"/>
  <c r="BU92" i="3"/>
  <c r="BY92" i="3"/>
  <c r="BW92" i="3"/>
  <c r="BV88" i="3"/>
  <c r="BT88" i="3"/>
  <c r="BX88" i="3"/>
  <c r="BU88" i="3"/>
  <c r="BY88" i="3"/>
  <c r="BW88" i="3"/>
  <c r="BT84" i="3"/>
  <c r="BX84" i="3"/>
  <c r="BU84" i="3"/>
  <c r="BY84" i="3"/>
  <c r="BW84" i="3"/>
  <c r="BV84" i="3"/>
  <c r="BT80" i="3"/>
  <c r="BX80" i="3"/>
  <c r="BU80" i="3"/>
  <c r="BY80" i="3"/>
  <c r="BW80" i="3"/>
  <c r="BV80" i="3"/>
  <c r="BT76" i="3"/>
  <c r="BX76" i="3"/>
  <c r="BU76" i="3"/>
  <c r="BY76" i="3"/>
  <c r="BW76" i="3"/>
  <c r="BV76" i="3"/>
  <c r="BT72" i="3"/>
  <c r="BX72" i="3"/>
  <c r="BU72" i="3"/>
  <c r="BY72" i="3"/>
  <c r="BW72" i="3"/>
  <c r="BV72" i="3"/>
  <c r="BT68" i="3"/>
  <c r="BX68" i="3"/>
  <c r="BU68" i="3"/>
  <c r="BY68" i="3"/>
  <c r="BW68" i="3"/>
  <c r="BV68" i="3"/>
  <c r="BT64" i="3"/>
  <c r="BX64" i="3"/>
  <c r="BU64" i="3"/>
  <c r="BY64" i="3"/>
  <c r="BW64" i="3"/>
  <c r="BV64" i="3"/>
  <c r="BW60" i="3"/>
  <c r="BV60" i="3"/>
  <c r="BX60" i="3"/>
  <c r="BU60" i="3"/>
  <c r="BY60" i="3"/>
  <c r="BT60" i="3"/>
  <c r="BW56" i="3"/>
  <c r="BT56" i="3"/>
  <c r="BY56" i="3"/>
  <c r="BU56" i="3"/>
  <c r="BX56" i="3"/>
  <c r="BV56" i="3"/>
  <c r="BW52" i="3"/>
  <c r="BV52" i="3"/>
  <c r="BX52" i="3"/>
  <c r="BU52" i="3"/>
  <c r="BT52" i="3"/>
  <c r="BY52" i="3"/>
  <c r="BW48" i="3"/>
  <c r="BT48" i="3"/>
  <c r="BY48" i="3"/>
  <c r="BU48" i="3"/>
  <c r="BX48" i="3"/>
  <c r="BV48" i="3"/>
  <c r="BV44" i="3"/>
  <c r="BW44" i="3"/>
  <c r="BT44" i="3"/>
  <c r="BU44" i="3"/>
  <c r="BX44" i="3"/>
  <c r="BY44" i="3"/>
  <c r="BK40" i="3"/>
  <c r="BV40" i="3"/>
  <c r="BW40" i="3"/>
  <c r="BT40" i="3"/>
  <c r="BU40" i="3"/>
  <c r="BX40" i="3"/>
  <c r="BY40" i="3"/>
  <c r="BV36" i="3"/>
  <c r="BW36" i="3"/>
  <c r="BT36" i="3"/>
  <c r="BU36" i="3"/>
  <c r="BX36" i="3"/>
  <c r="BY36" i="3"/>
  <c r="BV32" i="3"/>
  <c r="BW32" i="3"/>
  <c r="BT32" i="3"/>
  <c r="BU32" i="3"/>
  <c r="BX32" i="3"/>
  <c r="BY32" i="3"/>
  <c r="BV28" i="3"/>
  <c r="BW28" i="3"/>
  <c r="BT28" i="3"/>
  <c r="BU28" i="3"/>
  <c r="BX28" i="3"/>
  <c r="BY28" i="3"/>
  <c r="BV24" i="3"/>
  <c r="BW24" i="3"/>
  <c r="BT24" i="3"/>
  <c r="BU24" i="3"/>
  <c r="BX24" i="3"/>
  <c r="BY24" i="3"/>
  <c r="BV18" i="3"/>
  <c r="BW18" i="3"/>
  <c r="BX18" i="3"/>
  <c r="BY18" i="3"/>
  <c r="BT18" i="3"/>
  <c r="BU18" i="3"/>
  <c r="BV14" i="3"/>
  <c r="BW14" i="3"/>
  <c r="BX14" i="3"/>
  <c r="BY14" i="3"/>
  <c r="BT14" i="3"/>
  <c r="BU14" i="3"/>
  <c r="BV10" i="3"/>
  <c r="BW10" i="3"/>
  <c r="BX10" i="3"/>
  <c r="BY10" i="3"/>
  <c r="BT10" i="3"/>
  <c r="BU10" i="3"/>
  <c r="BV6" i="3"/>
  <c r="BW6" i="3"/>
  <c r="BX6" i="3"/>
  <c r="BY6" i="3"/>
  <c r="BT6" i="3"/>
  <c r="BU6" i="3"/>
  <c r="BW501" i="3"/>
  <c r="BT501" i="3"/>
  <c r="BX501" i="3"/>
  <c r="BU501" i="3"/>
  <c r="BY501" i="3"/>
  <c r="BV501" i="3"/>
  <c r="BT497" i="3"/>
  <c r="BX497" i="3"/>
  <c r="BU497" i="3"/>
  <c r="BY497" i="3"/>
  <c r="BV497" i="3"/>
  <c r="BW497" i="3"/>
  <c r="BT493" i="3"/>
  <c r="BX493" i="3"/>
  <c r="BU493" i="3"/>
  <c r="BY493" i="3"/>
  <c r="BV493" i="3"/>
  <c r="BW493" i="3"/>
  <c r="BT489" i="3"/>
  <c r="BX489" i="3"/>
  <c r="BU489" i="3"/>
  <c r="BY489" i="3"/>
  <c r="BV489" i="3"/>
  <c r="BW489" i="3"/>
  <c r="BT485" i="3"/>
  <c r="BX485" i="3"/>
  <c r="BU485" i="3"/>
  <c r="BY485" i="3"/>
  <c r="BV485" i="3"/>
  <c r="BW485" i="3"/>
  <c r="BT481" i="3"/>
  <c r="BX481" i="3"/>
  <c r="BU481" i="3"/>
  <c r="BY481" i="3"/>
  <c r="BV481" i="3"/>
  <c r="BW481" i="3"/>
  <c r="BK477" i="3"/>
  <c r="BT477" i="3"/>
  <c r="BX477" i="3"/>
  <c r="BU477" i="3"/>
  <c r="BY477" i="3"/>
  <c r="BV477" i="3"/>
  <c r="BW477" i="3"/>
  <c r="BT473" i="3"/>
  <c r="BX473" i="3"/>
  <c r="BU473" i="3"/>
  <c r="BY473" i="3"/>
  <c r="BV473" i="3"/>
  <c r="BW473" i="3"/>
  <c r="BT469" i="3"/>
  <c r="BX469" i="3"/>
  <c r="BU469" i="3"/>
  <c r="BY469" i="3"/>
  <c r="BV469" i="3"/>
  <c r="BW469" i="3"/>
  <c r="BT465" i="3"/>
  <c r="BX465" i="3"/>
  <c r="BU465" i="3"/>
  <c r="BY465" i="3"/>
  <c r="BV465" i="3"/>
  <c r="BW465" i="3"/>
  <c r="BT461" i="3"/>
  <c r="BX461" i="3"/>
  <c r="BU461" i="3"/>
  <c r="BY461" i="3"/>
  <c r="BV461" i="3"/>
  <c r="BW461" i="3"/>
  <c r="BT457" i="3"/>
  <c r="BX457" i="3"/>
  <c r="BU457" i="3"/>
  <c r="BY457" i="3"/>
  <c r="BV457" i="3"/>
  <c r="BW457" i="3"/>
  <c r="BT453" i="3"/>
  <c r="BX453" i="3"/>
  <c r="BU453" i="3"/>
  <c r="BY453" i="3"/>
  <c r="BV453" i="3"/>
  <c r="BW453" i="3"/>
  <c r="BT449" i="3"/>
  <c r="BX449" i="3"/>
  <c r="BU449" i="3"/>
  <c r="BY449" i="3"/>
  <c r="BV449" i="3"/>
  <c r="BW449" i="3"/>
  <c r="BT445" i="3"/>
  <c r="BX445" i="3"/>
  <c r="BU445" i="3"/>
  <c r="BY445" i="3"/>
  <c r="BV445" i="3"/>
  <c r="BW445" i="3"/>
  <c r="BK441" i="3"/>
  <c r="BT441" i="3"/>
  <c r="BX441" i="3"/>
  <c r="BU441" i="3"/>
  <c r="BY441" i="3"/>
  <c r="BV441" i="3"/>
  <c r="BW441" i="3"/>
  <c r="BT437" i="3"/>
  <c r="BX437" i="3"/>
  <c r="BU437" i="3"/>
  <c r="BY437" i="3"/>
  <c r="BV437" i="3"/>
  <c r="BW437" i="3"/>
  <c r="BK433" i="3"/>
  <c r="BT433" i="3"/>
  <c r="BX433" i="3"/>
  <c r="BU433" i="3"/>
  <c r="BY433" i="3"/>
  <c r="BV433" i="3"/>
  <c r="BW433" i="3"/>
  <c r="BT429" i="3"/>
  <c r="BX429" i="3"/>
  <c r="BU429" i="3"/>
  <c r="BY429" i="3"/>
  <c r="BV429" i="3"/>
  <c r="BW429" i="3"/>
  <c r="BT425" i="3"/>
  <c r="BX425" i="3"/>
  <c r="BU425" i="3"/>
  <c r="BY425" i="3"/>
  <c r="BV425" i="3"/>
  <c r="BW425" i="3"/>
  <c r="BT421" i="3"/>
  <c r="BX421" i="3"/>
  <c r="BU421" i="3"/>
  <c r="BY421" i="3"/>
  <c r="BV421" i="3"/>
  <c r="BW421" i="3"/>
  <c r="BT417" i="3"/>
  <c r="BX417" i="3"/>
  <c r="BU417" i="3"/>
  <c r="BY417" i="3"/>
  <c r="BV417" i="3"/>
  <c r="BW417" i="3"/>
  <c r="BT413" i="3"/>
  <c r="BX413" i="3"/>
  <c r="BU413" i="3"/>
  <c r="BY413" i="3"/>
  <c r="BV413" i="3"/>
  <c r="BW413" i="3"/>
  <c r="BT409" i="3"/>
  <c r="BX409" i="3"/>
  <c r="BU409" i="3"/>
  <c r="BY409" i="3"/>
  <c r="BV409" i="3"/>
  <c r="BW409" i="3"/>
  <c r="BT405" i="3"/>
  <c r="BX405" i="3"/>
  <c r="BU405" i="3"/>
  <c r="BY405" i="3"/>
  <c r="BV405" i="3"/>
  <c r="BW405" i="3"/>
  <c r="BT401" i="3"/>
  <c r="BX401" i="3"/>
  <c r="BU401" i="3"/>
  <c r="BY401" i="3"/>
  <c r="BV401" i="3"/>
  <c r="BW401" i="3"/>
  <c r="BT397" i="3"/>
  <c r="BX397" i="3"/>
  <c r="BU397" i="3"/>
  <c r="BY397" i="3"/>
  <c r="BV397" i="3"/>
  <c r="BW397" i="3"/>
  <c r="BT393" i="3"/>
  <c r="BX393" i="3"/>
  <c r="BU393" i="3"/>
  <c r="BY393" i="3"/>
  <c r="BV393" i="3"/>
  <c r="BW393" i="3"/>
  <c r="BT389" i="3"/>
  <c r="BX389" i="3"/>
  <c r="BU389" i="3"/>
  <c r="BY389" i="3"/>
  <c r="BV389" i="3"/>
  <c r="BW389" i="3"/>
  <c r="BW385" i="3"/>
  <c r="BT385" i="3"/>
  <c r="BX385" i="3"/>
  <c r="BU385" i="3"/>
  <c r="BY385" i="3"/>
  <c r="BV385" i="3"/>
  <c r="BW381" i="3"/>
  <c r="BT381" i="3"/>
  <c r="BX381" i="3"/>
  <c r="BU381" i="3"/>
  <c r="BY381" i="3"/>
  <c r="BV381" i="3"/>
  <c r="BW377" i="3"/>
  <c r="BT377" i="3"/>
  <c r="BX377" i="3"/>
  <c r="BU377" i="3"/>
  <c r="BY377" i="3"/>
  <c r="BV377" i="3"/>
  <c r="BW373" i="3"/>
  <c r="BT373" i="3"/>
  <c r="BX373" i="3"/>
  <c r="BU373" i="3"/>
  <c r="BY373" i="3"/>
  <c r="BV373" i="3"/>
  <c r="BW369" i="3"/>
  <c r="BT369" i="3"/>
  <c r="BX369" i="3"/>
  <c r="BU369" i="3"/>
  <c r="BY369" i="3"/>
  <c r="BV369" i="3"/>
  <c r="BW365" i="3"/>
  <c r="BT365" i="3"/>
  <c r="BX365" i="3"/>
  <c r="BU365" i="3"/>
  <c r="BY365" i="3"/>
  <c r="BV365" i="3"/>
  <c r="BW361" i="3"/>
  <c r="BT361" i="3"/>
  <c r="BX361" i="3"/>
  <c r="BU361" i="3"/>
  <c r="BY361" i="3"/>
  <c r="BV361" i="3"/>
  <c r="BW357" i="3"/>
  <c r="BT357" i="3"/>
  <c r="BX357" i="3"/>
  <c r="BU357" i="3"/>
  <c r="BY357" i="3"/>
  <c r="BV357" i="3"/>
  <c r="BW353" i="3"/>
  <c r="BT353" i="3"/>
  <c r="BX353" i="3"/>
  <c r="BU353" i="3"/>
  <c r="BY353" i="3"/>
  <c r="BV353" i="3"/>
  <c r="BW349" i="3"/>
  <c r="BT349" i="3"/>
  <c r="BX349" i="3"/>
  <c r="BU349" i="3"/>
  <c r="BY349" i="3"/>
  <c r="BV349" i="3"/>
  <c r="BW345" i="3"/>
  <c r="BT345" i="3"/>
  <c r="BX345" i="3"/>
  <c r="BU345" i="3"/>
  <c r="BY345" i="3"/>
  <c r="BV345" i="3"/>
  <c r="BW341" i="3"/>
  <c r="BT341" i="3"/>
  <c r="BX341" i="3"/>
  <c r="BU341" i="3"/>
  <c r="BY341" i="3"/>
  <c r="BV341" i="3"/>
  <c r="BW337" i="3"/>
  <c r="BT337" i="3"/>
  <c r="BX337" i="3"/>
  <c r="BU337" i="3"/>
  <c r="BY337" i="3"/>
  <c r="BV337" i="3"/>
  <c r="BW333" i="3"/>
  <c r="BT333" i="3"/>
  <c r="BX333" i="3"/>
  <c r="BU333" i="3"/>
  <c r="BY333" i="3"/>
  <c r="BV333" i="3"/>
  <c r="BW329" i="3"/>
  <c r="BT329" i="3"/>
  <c r="BX329" i="3"/>
  <c r="BU329" i="3"/>
  <c r="BY329" i="3"/>
  <c r="BV329" i="3"/>
  <c r="BW325" i="3"/>
  <c r="BT325" i="3"/>
  <c r="BX325" i="3"/>
  <c r="BU325" i="3"/>
  <c r="BY325" i="3"/>
  <c r="BV325" i="3"/>
  <c r="BW321" i="3"/>
  <c r="BT321" i="3"/>
  <c r="BX321" i="3"/>
  <c r="BU321" i="3"/>
  <c r="BY321" i="3"/>
  <c r="BV321" i="3"/>
  <c r="BW317" i="3"/>
  <c r="BT317" i="3"/>
  <c r="BX317" i="3"/>
  <c r="BU317" i="3"/>
  <c r="BY317" i="3"/>
  <c r="BV317" i="3"/>
  <c r="BW313" i="3"/>
  <c r="BT313" i="3"/>
  <c r="BX313" i="3"/>
  <c r="BU313" i="3"/>
  <c r="BY313" i="3"/>
  <c r="BV313" i="3"/>
  <c r="BW309" i="3"/>
  <c r="BT309" i="3"/>
  <c r="BX309" i="3"/>
  <c r="BU309" i="3"/>
  <c r="BY309" i="3"/>
  <c r="BV309" i="3"/>
  <c r="BW305" i="3"/>
  <c r="BT305" i="3"/>
  <c r="BX305" i="3"/>
  <c r="BU305" i="3"/>
  <c r="BY305" i="3"/>
  <c r="BV305" i="3"/>
  <c r="BW301" i="3"/>
  <c r="BT301" i="3"/>
  <c r="BX301" i="3"/>
  <c r="BU301" i="3"/>
  <c r="BY301" i="3"/>
  <c r="BV301" i="3"/>
  <c r="BW297" i="3"/>
  <c r="BT297" i="3"/>
  <c r="BX297" i="3"/>
  <c r="BU297" i="3"/>
  <c r="BY297" i="3"/>
  <c r="BV297" i="3"/>
  <c r="BW293" i="3"/>
  <c r="BT293" i="3"/>
  <c r="BX293" i="3"/>
  <c r="BU293" i="3"/>
  <c r="BY293" i="3"/>
  <c r="BV293" i="3"/>
  <c r="BW289" i="3"/>
  <c r="BT289" i="3"/>
  <c r="BX289" i="3"/>
  <c r="BU289" i="3"/>
  <c r="BY289" i="3"/>
  <c r="BV289" i="3"/>
  <c r="BW285" i="3"/>
  <c r="BT285" i="3"/>
  <c r="BX285" i="3"/>
  <c r="BU285" i="3"/>
  <c r="BY285" i="3"/>
  <c r="BV285" i="3"/>
  <c r="BW281" i="3"/>
  <c r="BT281" i="3"/>
  <c r="BX281" i="3"/>
  <c r="BU281" i="3"/>
  <c r="BY281" i="3"/>
  <c r="BV281" i="3"/>
  <c r="BW277" i="3"/>
  <c r="BT277" i="3"/>
  <c r="BX277" i="3"/>
  <c r="BU277" i="3"/>
  <c r="BY277" i="3"/>
  <c r="BV277" i="3"/>
  <c r="BW273" i="3"/>
  <c r="BT273" i="3"/>
  <c r="BX273" i="3"/>
  <c r="BU273" i="3"/>
  <c r="BY273" i="3"/>
  <c r="BV273" i="3"/>
  <c r="BW269" i="3"/>
  <c r="BT269" i="3"/>
  <c r="BX269" i="3"/>
  <c r="BU269" i="3"/>
  <c r="BY269" i="3"/>
  <c r="BV269" i="3"/>
  <c r="BW265" i="3"/>
  <c r="BT265" i="3"/>
  <c r="BX265" i="3"/>
  <c r="BU265" i="3"/>
  <c r="BY265" i="3"/>
  <c r="BV265" i="3"/>
  <c r="BW261" i="3"/>
  <c r="BT261" i="3"/>
  <c r="BX261" i="3"/>
  <c r="BU261" i="3"/>
  <c r="BY261" i="3"/>
  <c r="BV261" i="3"/>
  <c r="BW257" i="3"/>
  <c r="BT257" i="3"/>
  <c r="BX257" i="3"/>
  <c r="BU257" i="3"/>
  <c r="BY257" i="3"/>
  <c r="BV257" i="3"/>
  <c r="BW253" i="3"/>
  <c r="BT253" i="3"/>
  <c r="BX253" i="3"/>
  <c r="BU253" i="3"/>
  <c r="BY253" i="3"/>
  <c r="BV253" i="3"/>
  <c r="BW249" i="3"/>
  <c r="BT249" i="3"/>
  <c r="BX249" i="3"/>
  <c r="BU249" i="3"/>
  <c r="BY249" i="3"/>
  <c r="BV249" i="3"/>
  <c r="BW245" i="3"/>
  <c r="BT245" i="3"/>
  <c r="BX245" i="3"/>
  <c r="BU245" i="3"/>
  <c r="BY245" i="3"/>
  <c r="BV245" i="3"/>
  <c r="BW241" i="3"/>
  <c r="BT241" i="3"/>
  <c r="BX241" i="3"/>
  <c r="BU241" i="3"/>
  <c r="BY241" i="3"/>
  <c r="BV241" i="3"/>
  <c r="BW237" i="3"/>
  <c r="BT237" i="3"/>
  <c r="BX237" i="3"/>
  <c r="BU237" i="3"/>
  <c r="BY237" i="3"/>
  <c r="BV237" i="3"/>
  <c r="BW233" i="3"/>
  <c r="BT233" i="3"/>
  <c r="BX233" i="3"/>
  <c r="BU233" i="3"/>
  <c r="BY233" i="3"/>
  <c r="BV233" i="3"/>
  <c r="BW229" i="3"/>
  <c r="BT229" i="3"/>
  <c r="BX229" i="3"/>
  <c r="BU229" i="3"/>
  <c r="BY229" i="3"/>
  <c r="BV229" i="3"/>
  <c r="BW225" i="3"/>
  <c r="BT225" i="3"/>
  <c r="BX225" i="3"/>
  <c r="BU225" i="3"/>
  <c r="BY225" i="3"/>
  <c r="BV225" i="3"/>
  <c r="BW221" i="3"/>
  <c r="BT221" i="3"/>
  <c r="BX221" i="3"/>
  <c r="BU221" i="3"/>
  <c r="BY221" i="3"/>
  <c r="BV221" i="3"/>
  <c r="BW217" i="3"/>
  <c r="BT217" i="3"/>
  <c r="BX217" i="3"/>
  <c r="BU217" i="3"/>
  <c r="BY217" i="3"/>
  <c r="BV217" i="3"/>
  <c r="BW213" i="3"/>
  <c r="BT213" i="3"/>
  <c r="BX213" i="3"/>
  <c r="BU213" i="3"/>
  <c r="BY213" i="3"/>
  <c r="BV213" i="3"/>
  <c r="BW209" i="3"/>
  <c r="BT209" i="3"/>
  <c r="BX209" i="3"/>
  <c r="BU209" i="3"/>
  <c r="BY209" i="3"/>
  <c r="BV209" i="3"/>
  <c r="BW205" i="3"/>
  <c r="BT205" i="3"/>
  <c r="BX205" i="3"/>
  <c r="BU205" i="3"/>
  <c r="BY205" i="3"/>
  <c r="BV205" i="3"/>
  <c r="BW201" i="3"/>
  <c r="BT201" i="3"/>
  <c r="BX201" i="3"/>
  <c r="BU201" i="3"/>
  <c r="BY201" i="3"/>
  <c r="BV201" i="3"/>
  <c r="BW197" i="3"/>
  <c r="BT197" i="3"/>
  <c r="BX197" i="3"/>
  <c r="BU197" i="3"/>
  <c r="BY197" i="3"/>
  <c r="BV197" i="3"/>
  <c r="BW193" i="3"/>
  <c r="BT193" i="3"/>
  <c r="BX193" i="3"/>
  <c r="BU193" i="3"/>
  <c r="BY193" i="3"/>
  <c r="BV193" i="3"/>
  <c r="BW189" i="3"/>
  <c r="BT189" i="3"/>
  <c r="BX189" i="3"/>
  <c r="BU189" i="3"/>
  <c r="BY189" i="3"/>
  <c r="BV189" i="3"/>
  <c r="BW185" i="3"/>
  <c r="BT185" i="3"/>
  <c r="BX185" i="3"/>
  <c r="BU185" i="3"/>
  <c r="BY185" i="3"/>
  <c r="BV185" i="3"/>
  <c r="BW181" i="3"/>
  <c r="BT181" i="3"/>
  <c r="BX181" i="3"/>
  <c r="BU181" i="3"/>
  <c r="BY181" i="3"/>
  <c r="BV181" i="3"/>
  <c r="BW177" i="3"/>
  <c r="BT177" i="3"/>
  <c r="BX177" i="3"/>
  <c r="BU177" i="3"/>
  <c r="BY177" i="3"/>
  <c r="BV177" i="3"/>
  <c r="BW173" i="3"/>
  <c r="BT173" i="3"/>
  <c r="BX173" i="3"/>
  <c r="BU173" i="3"/>
  <c r="BY173" i="3"/>
  <c r="BV173" i="3"/>
  <c r="BW169" i="3"/>
  <c r="BT169" i="3"/>
  <c r="BX169" i="3"/>
  <c r="BU169" i="3"/>
  <c r="BY169" i="3"/>
  <c r="BV169" i="3"/>
  <c r="BW165" i="3"/>
  <c r="BT165" i="3"/>
  <c r="BX165" i="3"/>
  <c r="BU165" i="3"/>
  <c r="BY165" i="3"/>
  <c r="BV165" i="3"/>
  <c r="BW161" i="3"/>
  <c r="BT161" i="3"/>
  <c r="BX161" i="3"/>
  <c r="BU161" i="3"/>
  <c r="BY161" i="3"/>
  <c r="BV161" i="3"/>
  <c r="BV157" i="3"/>
  <c r="BW157" i="3"/>
  <c r="BT157" i="3"/>
  <c r="BX157" i="3"/>
  <c r="BU157" i="3"/>
  <c r="BY157" i="3"/>
  <c r="BV153" i="3"/>
  <c r="BW153" i="3"/>
  <c r="BT153" i="3"/>
  <c r="BX153" i="3"/>
  <c r="BU153" i="3"/>
  <c r="BY153" i="3"/>
  <c r="BV149" i="3"/>
  <c r="BW149" i="3"/>
  <c r="BT149" i="3"/>
  <c r="BX149" i="3"/>
  <c r="BU149" i="3"/>
  <c r="BY149" i="3"/>
  <c r="BV145" i="3"/>
  <c r="BW145" i="3"/>
  <c r="BT145" i="3"/>
  <c r="BX145" i="3"/>
  <c r="BU145" i="3"/>
  <c r="BY145" i="3"/>
  <c r="BV141" i="3"/>
  <c r="BW141" i="3"/>
  <c r="BT141" i="3"/>
  <c r="BX141" i="3"/>
  <c r="BU141" i="3"/>
  <c r="BY141" i="3"/>
  <c r="BV137" i="3"/>
  <c r="BW137" i="3"/>
  <c r="BT137" i="3"/>
  <c r="BX137" i="3"/>
  <c r="BU137" i="3"/>
  <c r="BY137" i="3"/>
  <c r="BV133" i="3"/>
  <c r="BW133" i="3"/>
  <c r="BT133" i="3"/>
  <c r="BX133" i="3"/>
  <c r="BU133" i="3"/>
  <c r="BY133" i="3"/>
  <c r="BV129" i="3"/>
  <c r="BW129" i="3"/>
  <c r="BT129" i="3"/>
  <c r="BX129" i="3"/>
  <c r="BU129" i="3"/>
  <c r="BY129" i="3"/>
  <c r="BV125" i="3"/>
  <c r="BW125" i="3"/>
  <c r="BT125" i="3"/>
  <c r="BX125" i="3"/>
  <c r="BU125" i="3"/>
  <c r="BY125" i="3"/>
  <c r="BT121" i="3"/>
  <c r="BV121" i="3"/>
  <c r="BW121" i="3"/>
  <c r="BX121" i="3"/>
  <c r="BU121" i="3"/>
  <c r="BY121" i="3"/>
  <c r="BT117" i="3"/>
  <c r="BX117" i="3"/>
  <c r="BW117" i="3"/>
  <c r="BU117" i="3"/>
  <c r="BV117" i="3"/>
  <c r="BY117" i="3"/>
  <c r="BT113" i="3"/>
  <c r="BX113" i="3"/>
  <c r="BW113" i="3"/>
  <c r="BU113" i="3"/>
  <c r="BV113" i="3"/>
  <c r="BY113" i="3"/>
  <c r="BT109" i="3"/>
  <c r="BX109" i="3"/>
  <c r="BV109" i="3"/>
  <c r="BW109" i="3"/>
  <c r="BU109" i="3"/>
  <c r="BY109" i="3"/>
  <c r="BT105" i="3"/>
  <c r="BX105" i="3"/>
  <c r="BV105" i="3"/>
  <c r="BW105" i="3"/>
  <c r="BY105" i="3"/>
  <c r="BU105" i="3"/>
  <c r="BT101" i="3"/>
  <c r="BX101" i="3"/>
  <c r="BV101" i="3"/>
  <c r="BW101" i="3"/>
  <c r="BU101" i="3"/>
  <c r="BY101" i="3"/>
  <c r="BT97" i="3"/>
  <c r="BX97" i="3"/>
  <c r="BV97" i="3"/>
  <c r="BW97" i="3"/>
  <c r="BY97" i="3"/>
  <c r="BU97" i="3"/>
  <c r="BT93" i="3"/>
  <c r="BX93" i="3"/>
  <c r="BV93" i="3"/>
  <c r="BW93" i="3"/>
  <c r="BU93" i="3"/>
  <c r="BY93" i="3"/>
  <c r="BT89" i="3"/>
  <c r="BX89" i="3"/>
  <c r="BV89" i="3"/>
  <c r="BW89" i="3"/>
  <c r="BY89" i="3"/>
  <c r="BU89" i="3"/>
  <c r="BV85" i="3"/>
  <c r="BW85" i="3"/>
  <c r="BU85" i="3"/>
  <c r="BY85" i="3"/>
  <c r="BT85" i="3"/>
  <c r="BX85" i="3"/>
  <c r="BV81" i="3"/>
  <c r="BW81" i="3"/>
  <c r="BU81" i="3"/>
  <c r="BY81" i="3"/>
  <c r="BT81" i="3"/>
  <c r="BX81" i="3"/>
  <c r="BV77" i="3"/>
  <c r="BW77" i="3"/>
  <c r="BU77" i="3"/>
  <c r="BY77" i="3"/>
  <c r="BT77" i="3"/>
  <c r="BX77" i="3"/>
  <c r="BV73" i="3"/>
  <c r="BW73" i="3"/>
  <c r="BU73" i="3"/>
  <c r="BY73" i="3"/>
  <c r="BT73" i="3"/>
  <c r="BX73" i="3"/>
  <c r="BV69" i="3"/>
  <c r="BW69" i="3"/>
  <c r="BU69" i="3"/>
  <c r="BY69" i="3"/>
  <c r="BT69" i="3"/>
  <c r="BX69" i="3"/>
  <c r="BV65" i="3"/>
  <c r="BW65" i="3"/>
  <c r="BU65" i="3"/>
  <c r="BY65" i="3"/>
  <c r="BT65" i="3"/>
  <c r="BX65" i="3"/>
  <c r="BU61" i="3"/>
  <c r="BV61" i="3"/>
  <c r="BW61" i="3"/>
  <c r="BT61" i="3"/>
  <c r="BY61" i="3"/>
  <c r="BX61" i="3"/>
  <c r="BU57" i="3"/>
  <c r="BY57" i="3"/>
  <c r="BX57" i="3"/>
  <c r="BT57" i="3"/>
  <c r="BW57" i="3"/>
  <c r="BV57" i="3"/>
  <c r="BU53" i="3"/>
  <c r="BY53" i="3"/>
  <c r="BV53" i="3"/>
  <c r="BW53" i="3"/>
  <c r="BT53" i="3"/>
  <c r="BX53" i="3"/>
  <c r="BU49" i="3"/>
  <c r="BY49" i="3"/>
  <c r="BX49" i="3"/>
  <c r="BT49" i="3"/>
  <c r="BW49" i="3"/>
  <c r="BV49" i="3"/>
  <c r="BT45" i="3"/>
  <c r="BU45" i="3"/>
  <c r="BY45" i="3"/>
  <c r="BV45" i="3"/>
  <c r="BW45" i="3"/>
  <c r="BX45" i="3"/>
  <c r="BT41" i="3"/>
  <c r="BX41" i="3"/>
  <c r="BU41" i="3"/>
  <c r="BY41" i="3"/>
  <c r="BV41" i="3"/>
  <c r="BW41" i="3"/>
  <c r="BT37" i="3"/>
  <c r="BX37" i="3"/>
  <c r="BU37" i="3"/>
  <c r="BY37" i="3"/>
  <c r="BV37" i="3"/>
  <c r="BW37" i="3"/>
  <c r="BT33" i="3"/>
  <c r="BX33" i="3"/>
  <c r="BU33" i="3"/>
  <c r="BY33" i="3"/>
  <c r="BV33" i="3"/>
  <c r="BW33" i="3"/>
  <c r="BT29" i="3"/>
  <c r="BX29" i="3"/>
  <c r="BU29" i="3"/>
  <c r="BY29" i="3"/>
  <c r="BV29" i="3"/>
  <c r="BW29" i="3"/>
  <c r="BT25" i="3"/>
  <c r="BX25" i="3"/>
  <c r="BU25" i="3"/>
  <c r="BY25" i="3"/>
  <c r="BV25" i="3"/>
  <c r="BW25" i="3"/>
  <c r="BT21" i="3"/>
  <c r="BX21" i="3"/>
  <c r="BU21" i="3"/>
  <c r="BY21" i="3"/>
  <c r="BV21" i="3"/>
  <c r="BW21" i="3"/>
  <c r="BW4" i="3"/>
  <c r="BT9" i="3"/>
  <c r="BX9" i="3"/>
  <c r="BU9" i="3"/>
  <c r="BY9" i="3"/>
  <c r="BV9" i="3"/>
  <c r="BW9" i="3"/>
  <c r="BT5" i="3"/>
  <c r="BX5" i="3"/>
  <c r="BU5" i="3"/>
  <c r="BY5" i="3"/>
  <c r="BV5" i="3"/>
  <c r="BW5" i="3"/>
  <c r="BU502" i="3"/>
  <c r="BY502" i="3"/>
  <c r="BV502" i="3"/>
  <c r="BW502" i="3"/>
  <c r="BT502" i="3"/>
  <c r="BX502" i="3"/>
  <c r="BV498" i="3"/>
  <c r="BW498" i="3"/>
  <c r="BT498" i="3"/>
  <c r="BX498" i="3"/>
  <c r="BU498" i="3"/>
  <c r="BY498" i="3"/>
  <c r="BV494" i="3"/>
  <c r="BW494" i="3"/>
  <c r="BT494" i="3"/>
  <c r="BX494" i="3"/>
  <c r="BU494" i="3"/>
  <c r="BY494" i="3"/>
  <c r="BV490" i="3"/>
  <c r="BW490" i="3"/>
  <c r="BT490" i="3"/>
  <c r="BX490" i="3"/>
  <c r="BU490" i="3"/>
  <c r="BY490" i="3"/>
  <c r="BV486" i="3"/>
  <c r="BW486" i="3"/>
  <c r="BT486" i="3"/>
  <c r="BX486" i="3"/>
  <c r="BU486" i="3"/>
  <c r="BY486" i="3"/>
  <c r="BV482" i="3"/>
  <c r="BW482" i="3"/>
  <c r="BT482" i="3"/>
  <c r="BX482" i="3"/>
  <c r="BU482" i="3"/>
  <c r="BY482" i="3"/>
  <c r="BV478" i="3"/>
  <c r="BW478" i="3"/>
  <c r="BT478" i="3"/>
  <c r="BX478" i="3"/>
  <c r="BU478" i="3"/>
  <c r="BY478" i="3"/>
  <c r="BV474" i="3"/>
  <c r="BW474" i="3"/>
  <c r="BT474" i="3"/>
  <c r="BX474" i="3"/>
  <c r="BU474" i="3"/>
  <c r="BY474" i="3"/>
  <c r="BV470" i="3"/>
  <c r="BW470" i="3"/>
  <c r="BT470" i="3"/>
  <c r="BX470" i="3"/>
  <c r="BU470" i="3"/>
  <c r="BY470" i="3"/>
  <c r="BV466" i="3"/>
  <c r="BW466" i="3"/>
  <c r="BT466" i="3"/>
  <c r="BX466" i="3"/>
  <c r="BU466" i="3"/>
  <c r="BY466" i="3"/>
  <c r="BV462" i="3"/>
  <c r="BW462" i="3"/>
  <c r="BT462" i="3"/>
  <c r="BX462" i="3"/>
  <c r="BU462" i="3"/>
  <c r="BY462" i="3"/>
  <c r="BV458" i="3"/>
  <c r="BW458" i="3"/>
  <c r="BT458" i="3"/>
  <c r="BX458" i="3"/>
  <c r="BU458" i="3"/>
  <c r="BY458" i="3"/>
  <c r="BV454" i="3"/>
  <c r="BW454" i="3"/>
  <c r="BT454" i="3"/>
  <c r="BX454" i="3"/>
  <c r="BU454" i="3"/>
  <c r="BY454" i="3"/>
  <c r="BV450" i="3"/>
  <c r="BW450" i="3"/>
  <c r="BT450" i="3"/>
  <c r="BX450" i="3"/>
  <c r="BU450" i="3"/>
  <c r="BY450" i="3"/>
  <c r="BV446" i="3"/>
  <c r="BW446" i="3"/>
  <c r="BT446" i="3"/>
  <c r="BX446" i="3"/>
  <c r="BU446" i="3"/>
  <c r="BY446" i="3"/>
  <c r="BV442" i="3"/>
  <c r="BW442" i="3"/>
  <c r="BT442" i="3"/>
  <c r="BX442" i="3"/>
  <c r="BU442" i="3"/>
  <c r="BY442" i="3"/>
  <c r="BV438" i="3"/>
  <c r="BW438" i="3"/>
  <c r="BT438" i="3"/>
  <c r="BX438" i="3"/>
  <c r="BU438" i="3"/>
  <c r="BY438" i="3"/>
  <c r="BV434" i="3"/>
  <c r="BW434" i="3"/>
  <c r="BT434" i="3"/>
  <c r="BX434" i="3"/>
  <c r="BU434" i="3"/>
  <c r="BY434" i="3"/>
  <c r="BV430" i="3"/>
  <c r="BW430" i="3"/>
  <c r="BT430" i="3"/>
  <c r="BX430" i="3"/>
  <c r="BU430" i="3"/>
  <c r="BY430" i="3"/>
  <c r="BV426" i="3"/>
  <c r="BW426" i="3"/>
  <c r="BT426" i="3"/>
  <c r="BX426" i="3"/>
  <c r="BU426" i="3"/>
  <c r="BY426" i="3"/>
  <c r="BV422" i="3"/>
  <c r="BW422" i="3"/>
  <c r="BT422" i="3"/>
  <c r="BX422" i="3"/>
  <c r="BU422" i="3"/>
  <c r="BY422" i="3"/>
  <c r="BV418" i="3"/>
  <c r="BW418" i="3"/>
  <c r="BT418" i="3"/>
  <c r="BX418" i="3"/>
  <c r="BU418" i="3"/>
  <c r="BY418" i="3"/>
  <c r="BV414" i="3"/>
  <c r="BW414" i="3"/>
  <c r="BT414" i="3"/>
  <c r="BX414" i="3"/>
  <c r="BU414" i="3"/>
  <c r="BY414" i="3"/>
  <c r="BV410" i="3"/>
  <c r="BW410" i="3"/>
  <c r="BT410" i="3"/>
  <c r="BX410" i="3"/>
  <c r="BU410" i="3"/>
  <c r="BY410" i="3"/>
  <c r="BV406" i="3"/>
  <c r="BW406" i="3"/>
  <c r="BT406" i="3"/>
  <c r="BX406" i="3"/>
  <c r="BU406" i="3"/>
  <c r="BY406" i="3"/>
  <c r="BV402" i="3"/>
  <c r="BW402" i="3"/>
  <c r="BT402" i="3"/>
  <c r="BX402" i="3"/>
  <c r="BU402" i="3"/>
  <c r="BY402" i="3"/>
  <c r="BV398" i="3"/>
  <c r="BW398" i="3"/>
  <c r="BT398" i="3"/>
  <c r="BX398" i="3"/>
  <c r="BU398" i="3"/>
  <c r="BY398" i="3"/>
  <c r="BV394" i="3"/>
  <c r="BW394" i="3"/>
  <c r="BT394" i="3"/>
  <c r="BX394" i="3"/>
  <c r="BU394" i="3"/>
  <c r="BY394" i="3"/>
  <c r="BV390" i="3"/>
  <c r="BW390" i="3"/>
  <c r="BT390" i="3"/>
  <c r="BX390" i="3"/>
  <c r="BU390" i="3"/>
  <c r="BY390" i="3"/>
  <c r="BU386" i="3"/>
  <c r="BT386" i="3"/>
  <c r="BV386" i="3"/>
  <c r="BW386" i="3"/>
  <c r="BX386" i="3"/>
  <c r="BY386" i="3"/>
  <c r="BU382" i="3"/>
  <c r="BY382" i="3"/>
  <c r="BV382" i="3"/>
  <c r="BW382" i="3"/>
  <c r="BT382" i="3"/>
  <c r="BX382" i="3"/>
  <c r="BU378" i="3"/>
  <c r="BY378" i="3"/>
  <c r="BV378" i="3"/>
  <c r="BW378" i="3"/>
  <c r="BT378" i="3"/>
  <c r="BX378" i="3"/>
  <c r="BU374" i="3"/>
  <c r="BY374" i="3"/>
  <c r="BV374" i="3"/>
  <c r="BW374" i="3"/>
  <c r="BT374" i="3"/>
  <c r="BX374" i="3"/>
  <c r="BU370" i="3"/>
  <c r="BY370" i="3"/>
  <c r="BV370" i="3"/>
  <c r="BW370" i="3"/>
  <c r="BT370" i="3"/>
  <c r="BX370" i="3"/>
  <c r="BU366" i="3"/>
  <c r="BY366" i="3"/>
  <c r="BV366" i="3"/>
  <c r="BW366" i="3"/>
  <c r="BT366" i="3"/>
  <c r="BX366" i="3"/>
  <c r="BU362" i="3"/>
  <c r="BY362" i="3"/>
  <c r="BV362" i="3"/>
  <c r="BW362" i="3"/>
  <c r="BT362" i="3"/>
  <c r="BX362" i="3"/>
  <c r="BU358" i="3"/>
  <c r="BY358" i="3"/>
  <c r="BV358" i="3"/>
  <c r="BW358" i="3"/>
  <c r="BT358" i="3"/>
  <c r="BX358" i="3"/>
  <c r="BU354" i="3"/>
  <c r="BY354" i="3"/>
  <c r="BV354" i="3"/>
  <c r="BW354" i="3"/>
  <c r="BT354" i="3"/>
  <c r="BX354" i="3"/>
  <c r="BU350" i="3"/>
  <c r="BY350" i="3"/>
  <c r="BV350" i="3"/>
  <c r="BW350" i="3"/>
  <c r="BT350" i="3"/>
  <c r="BX350" i="3"/>
  <c r="BU346" i="3"/>
  <c r="BY346" i="3"/>
  <c r="BV346" i="3"/>
  <c r="BW346" i="3"/>
  <c r="BT346" i="3"/>
  <c r="BX346" i="3"/>
  <c r="BU342" i="3"/>
  <c r="BY342" i="3"/>
  <c r="BV342" i="3"/>
  <c r="BW342" i="3"/>
  <c r="BT342" i="3"/>
  <c r="BX342" i="3"/>
  <c r="BU338" i="3"/>
  <c r="BY338" i="3"/>
  <c r="BV338" i="3"/>
  <c r="BW338" i="3"/>
  <c r="BT338" i="3"/>
  <c r="BX338" i="3"/>
  <c r="BU334" i="3"/>
  <c r="BY334" i="3"/>
  <c r="BV334" i="3"/>
  <c r="BW334" i="3"/>
  <c r="BT334" i="3"/>
  <c r="BX334" i="3"/>
  <c r="BU330" i="3"/>
  <c r="BY330" i="3"/>
  <c r="BV330" i="3"/>
  <c r="BW330" i="3"/>
  <c r="BT330" i="3"/>
  <c r="BX330" i="3"/>
  <c r="BU326" i="3"/>
  <c r="BY326" i="3"/>
  <c r="BV326" i="3"/>
  <c r="BW326" i="3"/>
  <c r="BT326" i="3"/>
  <c r="BX326" i="3"/>
  <c r="BU322" i="3"/>
  <c r="BY322" i="3"/>
  <c r="BV322" i="3"/>
  <c r="BW322" i="3"/>
  <c r="BT322" i="3"/>
  <c r="BX322" i="3"/>
  <c r="BU318" i="3"/>
  <c r="BY318" i="3"/>
  <c r="BV318" i="3"/>
  <c r="BW318" i="3"/>
  <c r="BT318" i="3"/>
  <c r="BX318" i="3"/>
  <c r="BU314" i="3"/>
  <c r="BY314" i="3"/>
  <c r="BV314" i="3"/>
  <c r="BW314" i="3"/>
  <c r="BT314" i="3"/>
  <c r="BX314" i="3"/>
  <c r="BU310" i="3"/>
  <c r="BY310" i="3"/>
  <c r="BV310" i="3"/>
  <c r="BW310" i="3"/>
  <c r="BT310" i="3"/>
  <c r="BX310" i="3"/>
  <c r="BU306" i="3"/>
  <c r="BY306" i="3"/>
  <c r="BV306" i="3"/>
  <c r="BW306" i="3"/>
  <c r="BT306" i="3"/>
  <c r="BX306" i="3"/>
  <c r="BU302" i="3"/>
  <c r="BY302" i="3"/>
  <c r="BV302" i="3"/>
  <c r="BW302" i="3"/>
  <c r="BT302" i="3"/>
  <c r="BX302" i="3"/>
  <c r="BU298" i="3"/>
  <c r="BY298" i="3"/>
  <c r="BV298" i="3"/>
  <c r="BW298" i="3"/>
  <c r="BT298" i="3"/>
  <c r="BX298" i="3"/>
  <c r="BU294" i="3"/>
  <c r="BY294" i="3"/>
  <c r="BV294" i="3"/>
  <c r="BW294" i="3"/>
  <c r="BT294" i="3"/>
  <c r="BX294" i="3"/>
  <c r="BU290" i="3"/>
  <c r="BY290" i="3"/>
  <c r="BV290" i="3"/>
  <c r="BW290" i="3"/>
  <c r="BT290" i="3"/>
  <c r="BX290" i="3"/>
  <c r="BU286" i="3"/>
  <c r="BY286" i="3"/>
  <c r="BV286" i="3"/>
  <c r="BW286" i="3"/>
  <c r="BT286" i="3"/>
  <c r="BX286" i="3"/>
  <c r="BU282" i="3"/>
  <c r="BY282" i="3"/>
  <c r="BV282" i="3"/>
  <c r="BW282" i="3"/>
  <c r="BT282" i="3"/>
  <c r="BX282" i="3"/>
  <c r="BU278" i="3"/>
  <c r="BY278" i="3"/>
  <c r="BV278" i="3"/>
  <c r="BW278" i="3"/>
  <c r="BT278" i="3"/>
  <c r="BX278" i="3"/>
  <c r="BU274" i="3"/>
  <c r="BY274" i="3"/>
  <c r="BV274" i="3"/>
  <c r="BW274" i="3"/>
  <c r="BT274" i="3"/>
  <c r="BX274" i="3"/>
  <c r="BU270" i="3"/>
  <c r="BY270" i="3"/>
  <c r="BV270" i="3"/>
  <c r="BW270" i="3"/>
  <c r="BT270" i="3"/>
  <c r="BX270" i="3"/>
  <c r="BU266" i="3"/>
  <c r="BY266" i="3"/>
  <c r="BV266" i="3"/>
  <c r="BW266" i="3"/>
  <c r="BT266" i="3"/>
  <c r="BX266" i="3"/>
  <c r="BU262" i="3"/>
  <c r="BY262" i="3"/>
  <c r="BV262" i="3"/>
  <c r="BW262" i="3"/>
  <c r="BT262" i="3"/>
  <c r="BX262" i="3"/>
  <c r="BU258" i="3"/>
  <c r="BY258" i="3"/>
  <c r="BV258" i="3"/>
  <c r="BW258" i="3"/>
  <c r="BT258" i="3"/>
  <c r="BX258" i="3"/>
  <c r="BU254" i="3"/>
  <c r="BY254" i="3"/>
  <c r="BV254" i="3"/>
  <c r="BW254" i="3"/>
  <c r="BT254" i="3"/>
  <c r="BX254" i="3"/>
  <c r="BU250" i="3"/>
  <c r="BY250" i="3"/>
  <c r="BV250" i="3"/>
  <c r="BW250" i="3"/>
  <c r="BT250" i="3"/>
  <c r="BX250" i="3"/>
  <c r="BU246" i="3"/>
  <c r="BY246" i="3"/>
  <c r="BV246" i="3"/>
  <c r="BW246" i="3"/>
  <c r="BT246" i="3"/>
  <c r="BX246" i="3"/>
  <c r="BU242" i="3"/>
  <c r="BY242" i="3"/>
  <c r="BV242" i="3"/>
  <c r="BW242" i="3"/>
  <c r="BT242" i="3"/>
  <c r="BX242" i="3"/>
  <c r="BU238" i="3"/>
  <c r="BY238" i="3"/>
  <c r="BV238" i="3"/>
  <c r="BW238" i="3"/>
  <c r="BT238" i="3"/>
  <c r="BX238" i="3"/>
  <c r="BU234" i="3"/>
  <c r="BY234" i="3"/>
  <c r="BV234" i="3"/>
  <c r="BW234" i="3"/>
  <c r="BT234" i="3"/>
  <c r="BX234" i="3"/>
  <c r="BU230" i="3"/>
  <c r="BY230" i="3"/>
  <c r="BV230" i="3"/>
  <c r="BW230" i="3"/>
  <c r="BT230" i="3"/>
  <c r="BX230" i="3"/>
  <c r="BU226" i="3"/>
  <c r="BY226" i="3"/>
  <c r="BV226" i="3"/>
  <c r="BW226" i="3"/>
  <c r="BT226" i="3"/>
  <c r="BX226" i="3"/>
  <c r="BU222" i="3"/>
  <c r="BY222" i="3"/>
  <c r="BV222" i="3"/>
  <c r="BW222" i="3"/>
  <c r="BT222" i="3"/>
  <c r="BX222" i="3"/>
  <c r="BU218" i="3"/>
  <c r="BY218" i="3"/>
  <c r="BV218" i="3"/>
  <c r="BW218" i="3"/>
  <c r="BT218" i="3"/>
  <c r="BX218" i="3"/>
  <c r="BU214" i="3"/>
  <c r="BY214" i="3"/>
  <c r="BV214" i="3"/>
  <c r="BW214" i="3"/>
  <c r="BT214" i="3"/>
  <c r="BX214" i="3"/>
  <c r="BU210" i="3"/>
  <c r="BY210" i="3"/>
  <c r="BV210" i="3"/>
  <c r="BW210" i="3"/>
  <c r="BT210" i="3"/>
  <c r="BX210" i="3"/>
  <c r="BU206" i="3"/>
  <c r="BY206" i="3"/>
  <c r="BV206" i="3"/>
  <c r="BW206" i="3"/>
  <c r="BT206" i="3"/>
  <c r="BX206" i="3"/>
  <c r="BU202" i="3"/>
  <c r="BY202" i="3"/>
  <c r="BV202" i="3"/>
  <c r="BW202" i="3"/>
  <c r="BT202" i="3"/>
  <c r="BX202" i="3"/>
  <c r="BU198" i="3"/>
  <c r="BY198" i="3"/>
  <c r="BV198" i="3"/>
  <c r="BW198" i="3"/>
  <c r="BT198" i="3"/>
  <c r="BX198" i="3"/>
  <c r="BU194" i="3"/>
  <c r="BY194" i="3"/>
  <c r="BV194" i="3"/>
  <c r="BW194" i="3"/>
  <c r="BT194" i="3"/>
  <c r="BX194" i="3"/>
  <c r="BU190" i="3"/>
  <c r="BY190" i="3"/>
  <c r="BV190" i="3"/>
  <c r="BW190" i="3"/>
  <c r="BT190" i="3"/>
  <c r="BX190" i="3"/>
  <c r="BU186" i="3"/>
  <c r="BY186" i="3"/>
  <c r="BV186" i="3"/>
  <c r="BW186" i="3"/>
  <c r="BT186" i="3"/>
  <c r="BX186" i="3"/>
  <c r="BU182" i="3"/>
  <c r="BY182" i="3"/>
  <c r="BV182" i="3"/>
  <c r="BW182" i="3"/>
  <c r="BT182" i="3"/>
  <c r="BX182" i="3"/>
  <c r="BU178" i="3"/>
  <c r="BY178" i="3"/>
  <c r="BV178" i="3"/>
  <c r="BW178" i="3"/>
  <c r="BT178" i="3"/>
  <c r="BX178" i="3"/>
  <c r="BU174" i="3"/>
  <c r="BY174" i="3"/>
  <c r="BV174" i="3"/>
  <c r="BW174" i="3"/>
  <c r="BT174" i="3"/>
  <c r="BX174" i="3"/>
  <c r="BU170" i="3"/>
  <c r="BY170" i="3"/>
  <c r="BV170" i="3"/>
  <c r="BW170" i="3"/>
  <c r="BT170" i="3"/>
  <c r="BX170" i="3"/>
  <c r="BU166" i="3"/>
  <c r="BY166" i="3"/>
  <c r="BV166" i="3"/>
  <c r="BW166" i="3"/>
  <c r="BT166" i="3"/>
  <c r="BX166" i="3"/>
  <c r="BU162" i="3"/>
  <c r="BY162" i="3"/>
  <c r="BV162" i="3"/>
  <c r="BW162" i="3"/>
  <c r="BT162" i="3"/>
  <c r="BX162" i="3"/>
  <c r="BU158" i="3"/>
  <c r="BY158" i="3"/>
  <c r="BV158" i="3"/>
  <c r="BT158" i="3"/>
  <c r="BW158" i="3"/>
  <c r="BX158" i="3"/>
  <c r="BT154" i="3"/>
  <c r="BX154" i="3"/>
  <c r="BU154" i="3"/>
  <c r="BY154" i="3"/>
  <c r="BV154" i="3"/>
  <c r="BW154" i="3"/>
  <c r="BT150" i="3"/>
  <c r="BX150" i="3"/>
  <c r="BU150" i="3"/>
  <c r="BY150" i="3"/>
  <c r="BV150" i="3"/>
  <c r="BW150" i="3"/>
  <c r="BT146" i="3"/>
  <c r="BX146" i="3"/>
  <c r="BU146" i="3"/>
  <c r="BY146" i="3"/>
  <c r="BV146" i="3"/>
  <c r="BW146" i="3"/>
  <c r="BT142" i="3"/>
  <c r="BX142" i="3"/>
  <c r="BU142" i="3"/>
  <c r="BY142" i="3"/>
  <c r="BV142" i="3"/>
  <c r="BW142" i="3"/>
  <c r="BT138" i="3"/>
  <c r="BX138" i="3"/>
  <c r="BU138" i="3"/>
  <c r="BY138" i="3"/>
  <c r="BV138" i="3"/>
  <c r="BW138" i="3"/>
  <c r="BT134" i="3"/>
  <c r="BX134" i="3"/>
  <c r="BU134" i="3"/>
  <c r="BY134" i="3"/>
  <c r="BV134" i="3"/>
  <c r="BW134" i="3"/>
  <c r="BT130" i="3"/>
  <c r="BX130" i="3"/>
  <c r="BU130" i="3"/>
  <c r="BY130" i="3"/>
  <c r="BV130" i="3"/>
  <c r="BW130" i="3"/>
  <c r="BT126" i="3"/>
  <c r="BX126" i="3"/>
  <c r="BU126" i="3"/>
  <c r="BY126" i="3"/>
  <c r="BV126" i="3"/>
  <c r="BW126" i="3"/>
  <c r="BT122" i="3"/>
  <c r="BX122" i="3"/>
  <c r="BU122" i="3"/>
  <c r="BY122" i="3"/>
  <c r="BV122" i="3"/>
  <c r="BW122" i="3"/>
  <c r="BV118" i="3"/>
  <c r="BU118" i="3"/>
  <c r="BY118" i="3"/>
  <c r="BT118" i="3"/>
  <c r="BW118" i="3"/>
  <c r="BX118" i="3"/>
  <c r="BV114" i="3"/>
  <c r="BU114" i="3"/>
  <c r="BY114" i="3"/>
  <c r="BT114" i="3"/>
  <c r="BW114" i="3"/>
  <c r="BX114" i="3"/>
  <c r="BV110" i="3"/>
  <c r="BT110" i="3"/>
  <c r="BX110" i="3"/>
  <c r="BU110" i="3"/>
  <c r="BY110" i="3"/>
  <c r="BW110" i="3"/>
  <c r="BV106" i="3"/>
  <c r="BT106" i="3"/>
  <c r="BX106" i="3"/>
  <c r="BU106" i="3"/>
  <c r="BY106" i="3"/>
  <c r="BW106" i="3"/>
  <c r="BV102" i="3"/>
  <c r="BT102" i="3"/>
  <c r="BX102" i="3"/>
  <c r="BU102" i="3"/>
  <c r="BY102" i="3"/>
  <c r="BW102" i="3"/>
  <c r="BV98" i="3"/>
  <c r="BT98" i="3"/>
  <c r="BX98" i="3"/>
  <c r="BU98" i="3"/>
  <c r="BY98" i="3"/>
  <c r="BW98" i="3"/>
  <c r="BV94" i="3"/>
  <c r="BT94" i="3"/>
  <c r="BX94" i="3"/>
  <c r="BU94" i="3"/>
  <c r="BY94" i="3"/>
  <c r="BW94" i="3"/>
  <c r="BV90" i="3"/>
  <c r="BT90" i="3"/>
  <c r="BX90" i="3"/>
  <c r="BU90" i="3"/>
  <c r="BY90" i="3"/>
  <c r="BW90" i="3"/>
  <c r="BU86" i="3"/>
  <c r="BV86" i="3"/>
  <c r="BX86" i="3"/>
  <c r="BT86" i="3"/>
  <c r="BY86" i="3"/>
  <c r="BW86" i="3"/>
  <c r="BT82" i="3"/>
  <c r="BX82" i="3"/>
  <c r="BU82" i="3"/>
  <c r="BY82" i="3"/>
  <c r="BW82" i="3"/>
  <c r="BV82" i="3"/>
  <c r="BT78" i="3"/>
  <c r="BX78" i="3"/>
  <c r="BU78" i="3"/>
  <c r="BY78" i="3"/>
  <c r="BW78" i="3"/>
  <c r="BV78" i="3"/>
  <c r="BT74" i="3"/>
  <c r="BX74" i="3"/>
  <c r="BU74" i="3"/>
  <c r="BY74" i="3"/>
  <c r="BW74" i="3"/>
  <c r="BV74" i="3"/>
  <c r="BT70" i="3"/>
  <c r="BX70" i="3"/>
  <c r="BU70" i="3"/>
  <c r="BY70" i="3"/>
  <c r="BW70" i="3"/>
  <c r="BV70" i="3"/>
  <c r="BT66" i="3"/>
  <c r="BX66" i="3"/>
  <c r="BU66" i="3"/>
  <c r="BY66" i="3"/>
  <c r="BW66" i="3"/>
  <c r="BV66" i="3"/>
  <c r="BT62" i="3"/>
  <c r="BX62" i="3"/>
  <c r="BU62" i="3"/>
  <c r="BY62" i="3"/>
  <c r="BW62" i="3"/>
  <c r="BV62" i="3"/>
  <c r="BW58" i="3"/>
  <c r="BX58" i="3"/>
  <c r="BT58" i="3"/>
  <c r="BY58" i="3"/>
  <c r="BV58" i="3"/>
  <c r="BU58" i="3"/>
  <c r="BW54" i="3"/>
  <c r="BU54" i="3"/>
  <c r="BV54" i="3"/>
  <c r="BT54" i="3"/>
  <c r="BY54" i="3"/>
  <c r="BX54" i="3"/>
  <c r="BW50" i="3"/>
  <c r="BX50" i="3"/>
  <c r="BT50" i="3"/>
  <c r="BY50" i="3"/>
  <c r="BV50" i="3"/>
  <c r="BU50" i="3"/>
  <c r="BW46" i="3"/>
  <c r="BU46" i="3"/>
  <c r="BV46" i="3"/>
  <c r="BY46" i="3"/>
  <c r="BT46" i="3"/>
  <c r="BX46" i="3"/>
  <c r="BV42" i="3"/>
  <c r="BW42" i="3"/>
  <c r="BX42" i="3"/>
  <c r="BY42" i="3"/>
  <c r="BT42" i="3"/>
  <c r="BU42" i="3"/>
  <c r="BV38" i="3"/>
  <c r="BW38" i="3"/>
  <c r="BX38" i="3"/>
  <c r="BY38" i="3"/>
  <c r="BT38" i="3"/>
  <c r="BU38" i="3"/>
  <c r="BV34" i="3"/>
  <c r="BW34" i="3"/>
  <c r="BX34" i="3"/>
  <c r="BY34" i="3"/>
  <c r="BT34" i="3"/>
  <c r="BU34" i="3"/>
  <c r="BV30" i="3"/>
  <c r="BW30" i="3"/>
  <c r="BX30" i="3"/>
  <c r="BY30" i="3"/>
  <c r="BT30" i="3"/>
  <c r="BU30" i="3"/>
  <c r="BV26" i="3"/>
  <c r="BW26" i="3"/>
  <c r="BX26" i="3"/>
  <c r="BY26" i="3"/>
  <c r="BT26" i="3"/>
  <c r="BU26" i="3"/>
  <c r="BV22" i="3"/>
  <c r="BW22" i="3"/>
  <c r="BX22" i="3"/>
  <c r="BY22" i="3"/>
  <c r="BT22" i="3"/>
  <c r="BU22" i="3"/>
  <c r="BT17" i="3"/>
  <c r="BX17" i="3"/>
  <c r="BU17" i="3"/>
  <c r="BY17" i="3"/>
  <c r="BV17" i="3"/>
  <c r="BW17" i="3"/>
  <c r="BV20" i="3"/>
  <c r="BW20" i="3"/>
  <c r="BT20" i="3"/>
  <c r="BU20" i="3"/>
  <c r="BX20" i="3"/>
  <c r="BY20" i="3"/>
  <c r="BV16" i="3"/>
  <c r="BW16" i="3"/>
  <c r="BT16" i="3"/>
  <c r="BU16" i="3"/>
  <c r="BX16" i="3"/>
  <c r="BY16" i="3"/>
  <c r="BV12" i="3"/>
  <c r="BW12" i="3"/>
  <c r="BT12" i="3"/>
  <c r="BU12" i="3"/>
  <c r="BX12" i="3"/>
  <c r="BY12" i="3"/>
  <c r="BV8" i="3"/>
  <c r="BW8" i="3"/>
  <c r="BT8" i="3"/>
  <c r="BU8" i="3"/>
  <c r="BX8" i="3"/>
  <c r="BY8" i="3"/>
  <c r="BW503" i="3"/>
  <c r="BT503" i="3"/>
  <c r="BX503" i="3"/>
  <c r="BU503" i="3"/>
  <c r="BY503" i="3"/>
  <c r="BV503" i="3"/>
  <c r="BT499" i="3"/>
  <c r="BX499" i="3"/>
  <c r="BU499" i="3"/>
  <c r="BY499" i="3"/>
  <c r="BV499" i="3"/>
  <c r="BW499" i="3"/>
  <c r="BT495" i="3"/>
  <c r="BX495" i="3"/>
  <c r="BU495" i="3"/>
  <c r="BY495" i="3"/>
  <c r="BV495" i="3"/>
  <c r="BW495" i="3"/>
  <c r="BT491" i="3"/>
  <c r="BX491" i="3"/>
  <c r="BU491" i="3"/>
  <c r="BY491" i="3"/>
  <c r="BV491" i="3"/>
  <c r="BW491" i="3"/>
  <c r="BT487" i="3"/>
  <c r="BX487" i="3"/>
  <c r="BU487" i="3"/>
  <c r="BY487" i="3"/>
  <c r="BV487" i="3"/>
  <c r="BW487" i="3"/>
  <c r="BT483" i="3"/>
  <c r="BX483" i="3"/>
  <c r="BU483" i="3"/>
  <c r="BY483" i="3"/>
  <c r="BV483" i="3"/>
  <c r="BW483" i="3"/>
  <c r="BT479" i="3"/>
  <c r="BX479" i="3"/>
  <c r="BU479" i="3"/>
  <c r="BY479" i="3"/>
  <c r="BV479" i="3"/>
  <c r="BW479" i="3"/>
  <c r="BT475" i="3"/>
  <c r="BX475" i="3"/>
  <c r="BU475" i="3"/>
  <c r="BY475" i="3"/>
  <c r="BV475" i="3"/>
  <c r="BW475" i="3"/>
  <c r="BT471" i="3"/>
  <c r="BX471" i="3"/>
  <c r="BU471" i="3"/>
  <c r="BY471" i="3"/>
  <c r="BV471" i="3"/>
  <c r="BW471" i="3"/>
  <c r="BT467" i="3"/>
  <c r="BX467" i="3"/>
  <c r="BU467" i="3"/>
  <c r="BY467" i="3"/>
  <c r="BV467" i="3"/>
  <c r="BW467" i="3"/>
  <c r="BT463" i="3"/>
  <c r="BX463" i="3"/>
  <c r="BU463" i="3"/>
  <c r="BY463" i="3"/>
  <c r="BV463" i="3"/>
  <c r="BW463" i="3"/>
  <c r="BT459" i="3"/>
  <c r="BX459" i="3"/>
  <c r="BU459" i="3"/>
  <c r="BY459" i="3"/>
  <c r="BV459" i="3"/>
  <c r="BW459" i="3"/>
  <c r="BT455" i="3"/>
  <c r="BX455" i="3"/>
  <c r="BU455" i="3"/>
  <c r="BY455" i="3"/>
  <c r="BV455" i="3"/>
  <c r="BW455" i="3"/>
  <c r="BT451" i="3"/>
  <c r="BX451" i="3"/>
  <c r="BU451" i="3"/>
  <c r="BY451" i="3"/>
  <c r="BV451" i="3"/>
  <c r="BW451" i="3"/>
  <c r="BT447" i="3"/>
  <c r="BX447" i="3"/>
  <c r="BU447" i="3"/>
  <c r="BY447" i="3"/>
  <c r="BV447" i="3"/>
  <c r="BW447" i="3"/>
  <c r="BT443" i="3"/>
  <c r="BX443" i="3"/>
  <c r="BU443" i="3"/>
  <c r="BY443" i="3"/>
  <c r="BV443" i="3"/>
  <c r="BW443" i="3"/>
  <c r="BT439" i="3"/>
  <c r="BX439" i="3"/>
  <c r="BU439" i="3"/>
  <c r="BY439" i="3"/>
  <c r="BV439" i="3"/>
  <c r="BW439" i="3"/>
  <c r="BT435" i="3"/>
  <c r="BX435" i="3"/>
  <c r="BU435" i="3"/>
  <c r="BY435" i="3"/>
  <c r="BV435" i="3"/>
  <c r="BW435" i="3"/>
  <c r="BT431" i="3"/>
  <c r="BX431" i="3"/>
  <c r="BU431" i="3"/>
  <c r="BY431" i="3"/>
  <c r="BV431" i="3"/>
  <c r="BW431" i="3"/>
  <c r="BT427" i="3"/>
  <c r="BX427" i="3"/>
  <c r="BU427" i="3"/>
  <c r="BY427" i="3"/>
  <c r="BV427" i="3"/>
  <c r="BW427" i="3"/>
  <c r="BT423" i="3"/>
  <c r="BX423" i="3"/>
  <c r="BU423" i="3"/>
  <c r="BY423" i="3"/>
  <c r="BV423" i="3"/>
  <c r="BW423" i="3"/>
  <c r="BT419" i="3"/>
  <c r="BX419" i="3"/>
  <c r="BU419" i="3"/>
  <c r="BY419" i="3"/>
  <c r="BV419" i="3"/>
  <c r="BW419" i="3"/>
  <c r="BT415" i="3"/>
  <c r="BX415" i="3"/>
  <c r="BU415" i="3"/>
  <c r="BY415" i="3"/>
  <c r="BV415" i="3"/>
  <c r="BW415" i="3"/>
  <c r="BT411" i="3"/>
  <c r="BX411" i="3"/>
  <c r="BU411" i="3"/>
  <c r="BY411" i="3"/>
  <c r="BV411" i="3"/>
  <c r="BW411" i="3"/>
  <c r="BT407" i="3"/>
  <c r="BX407" i="3"/>
  <c r="BU407" i="3"/>
  <c r="BY407" i="3"/>
  <c r="BV407" i="3"/>
  <c r="BW407" i="3"/>
  <c r="BT403" i="3"/>
  <c r="BX403" i="3"/>
  <c r="BU403" i="3"/>
  <c r="BY403" i="3"/>
  <c r="BV403" i="3"/>
  <c r="BW403" i="3"/>
  <c r="BT399" i="3"/>
  <c r="BX399" i="3"/>
  <c r="BU399" i="3"/>
  <c r="BY399" i="3"/>
  <c r="BV399" i="3"/>
  <c r="BW399" i="3"/>
  <c r="BT395" i="3"/>
  <c r="BX395" i="3"/>
  <c r="BU395" i="3"/>
  <c r="BY395" i="3"/>
  <c r="BV395" i="3"/>
  <c r="BW395" i="3"/>
  <c r="BT391" i="3"/>
  <c r="BX391" i="3"/>
  <c r="BU391" i="3"/>
  <c r="BY391" i="3"/>
  <c r="BV391" i="3"/>
  <c r="BW391" i="3"/>
  <c r="BT387" i="3"/>
  <c r="BX387" i="3"/>
  <c r="BU387" i="3"/>
  <c r="BY387" i="3"/>
  <c r="BV387" i="3"/>
  <c r="BW387" i="3"/>
  <c r="BW383" i="3"/>
  <c r="BT383" i="3"/>
  <c r="BX383" i="3"/>
  <c r="BU383" i="3"/>
  <c r="BY383" i="3"/>
  <c r="BV383" i="3"/>
  <c r="BW379" i="3"/>
  <c r="BT379" i="3"/>
  <c r="BX379" i="3"/>
  <c r="BU379" i="3"/>
  <c r="BY379" i="3"/>
  <c r="BV379" i="3"/>
  <c r="BW375" i="3"/>
  <c r="BT375" i="3"/>
  <c r="BX375" i="3"/>
  <c r="BU375" i="3"/>
  <c r="BY375" i="3"/>
  <c r="BV375" i="3"/>
  <c r="BW371" i="3"/>
  <c r="BT371" i="3"/>
  <c r="BX371" i="3"/>
  <c r="BU371" i="3"/>
  <c r="BY371" i="3"/>
  <c r="BV371" i="3"/>
  <c r="BW367" i="3"/>
  <c r="BT367" i="3"/>
  <c r="BX367" i="3"/>
  <c r="BU367" i="3"/>
  <c r="BY367" i="3"/>
  <c r="BV367" i="3"/>
  <c r="BW363" i="3"/>
  <c r="BT363" i="3"/>
  <c r="BX363" i="3"/>
  <c r="BU363" i="3"/>
  <c r="BY363" i="3"/>
  <c r="BV363" i="3"/>
  <c r="BW359" i="3"/>
  <c r="BT359" i="3"/>
  <c r="BX359" i="3"/>
  <c r="BU359" i="3"/>
  <c r="BY359" i="3"/>
  <c r="BV359" i="3"/>
  <c r="BW355" i="3"/>
  <c r="BT355" i="3"/>
  <c r="BX355" i="3"/>
  <c r="BU355" i="3"/>
  <c r="BY355" i="3"/>
  <c r="BV355" i="3"/>
  <c r="BW351" i="3"/>
  <c r="BT351" i="3"/>
  <c r="BX351" i="3"/>
  <c r="BU351" i="3"/>
  <c r="BY351" i="3"/>
  <c r="BV351" i="3"/>
  <c r="BW347" i="3"/>
  <c r="BT347" i="3"/>
  <c r="BX347" i="3"/>
  <c r="BU347" i="3"/>
  <c r="BY347" i="3"/>
  <c r="BV347" i="3"/>
  <c r="BW343" i="3"/>
  <c r="BT343" i="3"/>
  <c r="BX343" i="3"/>
  <c r="BU343" i="3"/>
  <c r="BY343" i="3"/>
  <c r="BV343" i="3"/>
  <c r="BW339" i="3"/>
  <c r="BT339" i="3"/>
  <c r="BX339" i="3"/>
  <c r="BU339" i="3"/>
  <c r="BY339" i="3"/>
  <c r="BV339" i="3"/>
  <c r="BW335" i="3"/>
  <c r="BT335" i="3"/>
  <c r="BX335" i="3"/>
  <c r="BU335" i="3"/>
  <c r="BY335" i="3"/>
  <c r="BV335" i="3"/>
  <c r="BW331" i="3"/>
  <c r="BT331" i="3"/>
  <c r="BX331" i="3"/>
  <c r="BU331" i="3"/>
  <c r="BY331" i="3"/>
  <c r="BV331" i="3"/>
  <c r="BW327" i="3"/>
  <c r="BT327" i="3"/>
  <c r="BX327" i="3"/>
  <c r="BU327" i="3"/>
  <c r="BY327" i="3"/>
  <c r="BV327" i="3"/>
  <c r="BW323" i="3"/>
  <c r="BT323" i="3"/>
  <c r="BX323" i="3"/>
  <c r="BU323" i="3"/>
  <c r="BY323" i="3"/>
  <c r="BV323" i="3"/>
  <c r="BW319" i="3"/>
  <c r="BT319" i="3"/>
  <c r="BX319" i="3"/>
  <c r="BU319" i="3"/>
  <c r="BY319" i="3"/>
  <c r="BV319" i="3"/>
  <c r="BW315" i="3"/>
  <c r="BT315" i="3"/>
  <c r="BX315" i="3"/>
  <c r="BU315" i="3"/>
  <c r="BY315" i="3"/>
  <c r="BV315" i="3"/>
  <c r="BW311" i="3"/>
  <c r="BT311" i="3"/>
  <c r="BX311" i="3"/>
  <c r="BU311" i="3"/>
  <c r="BY311" i="3"/>
  <c r="BV311" i="3"/>
  <c r="BW307" i="3"/>
  <c r="BT307" i="3"/>
  <c r="BX307" i="3"/>
  <c r="BU307" i="3"/>
  <c r="BY307" i="3"/>
  <c r="BV307" i="3"/>
  <c r="BW303" i="3"/>
  <c r="BT303" i="3"/>
  <c r="BX303" i="3"/>
  <c r="BU303" i="3"/>
  <c r="BY303" i="3"/>
  <c r="BV303" i="3"/>
  <c r="BW299" i="3"/>
  <c r="BT299" i="3"/>
  <c r="BX299" i="3"/>
  <c r="BU299" i="3"/>
  <c r="BY299" i="3"/>
  <c r="BV299" i="3"/>
  <c r="BW295" i="3"/>
  <c r="BT295" i="3"/>
  <c r="BX295" i="3"/>
  <c r="BU295" i="3"/>
  <c r="BY295" i="3"/>
  <c r="BV295" i="3"/>
  <c r="BW291" i="3"/>
  <c r="BT291" i="3"/>
  <c r="BX291" i="3"/>
  <c r="BU291" i="3"/>
  <c r="BY291" i="3"/>
  <c r="BV291" i="3"/>
  <c r="BW287" i="3"/>
  <c r="BT287" i="3"/>
  <c r="BX287" i="3"/>
  <c r="BU287" i="3"/>
  <c r="BY287" i="3"/>
  <c r="BV287" i="3"/>
  <c r="BW283" i="3"/>
  <c r="BT283" i="3"/>
  <c r="BX283" i="3"/>
  <c r="BU283" i="3"/>
  <c r="BY283" i="3"/>
  <c r="BV283" i="3"/>
  <c r="BW279" i="3"/>
  <c r="BT279" i="3"/>
  <c r="BX279" i="3"/>
  <c r="BU279" i="3"/>
  <c r="BY279" i="3"/>
  <c r="BV279" i="3"/>
  <c r="BW275" i="3"/>
  <c r="BT275" i="3"/>
  <c r="BX275" i="3"/>
  <c r="BU275" i="3"/>
  <c r="BY275" i="3"/>
  <c r="BV275" i="3"/>
  <c r="BW271" i="3"/>
  <c r="BT271" i="3"/>
  <c r="BX271" i="3"/>
  <c r="BU271" i="3"/>
  <c r="BY271" i="3"/>
  <c r="BV271" i="3"/>
  <c r="BW267" i="3"/>
  <c r="BT267" i="3"/>
  <c r="BX267" i="3"/>
  <c r="BU267" i="3"/>
  <c r="BY267" i="3"/>
  <c r="BV267" i="3"/>
  <c r="BW263" i="3"/>
  <c r="BT263" i="3"/>
  <c r="BX263" i="3"/>
  <c r="BU263" i="3"/>
  <c r="BY263" i="3"/>
  <c r="BV263" i="3"/>
  <c r="BW259" i="3"/>
  <c r="BT259" i="3"/>
  <c r="BX259" i="3"/>
  <c r="BU259" i="3"/>
  <c r="BY259" i="3"/>
  <c r="BV259" i="3"/>
  <c r="BW255" i="3"/>
  <c r="BT255" i="3"/>
  <c r="BX255" i="3"/>
  <c r="BU255" i="3"/>
  <c r="BY255" i="3"/>
  <c r="BV255" i="3"/>
  <c r="BW251" i="3"/>
  <c r="BT251" i="3"/>
  <c r="BX251" i="3"/>
  <c r="BU251" i="3"/>
  <c r="BY251" i="3"/>
  <c r="BV251" i="3"/>
  <c r="BW247" i="3"/>
  <c r="BT247" i="3"/>
  <c r="BX247" i="3"/>
  <c r="BU247" i="3"/>
  <c r="BY247" i="3"/>
  <c r="BV247" i="3"/>
  <c r="BW243" i="3"/>
  <c r="BT243" i="3"/>
  <c r="BX243" i="3"/>
  <c r="BU243" i="3"/>
  <c r="BY243" i="3"/>
  <c r="BV243" i="3"/>
  <c r="BW239" i="3"/>
  <c r="BT239" i="3"/>
  <c r="BX239" i="3"/>
  <c r="BU239" i="3"/>
  <c r="BY239" i="3"/>
  <c r="BV239" i="3"/>
  <c r="BW235" i="3"/>
  <c r="BT235" i="3"/>
  <c r="BX235" i="3"/>
  <c r="BU235" i="3"/>
  <c r="BY235" i="3"/>
  <c r="BV235" i="3"/>
  <c r="BW231" i="3"/>
  <c r="BT231" i="3"/>
  <c r="BX231" i="3"/>
  <c r="BU231" i="3"/>
  <c r="BY231" i="3"/>
  <c r="BV231" i="3"/>
  <c r="BW227" i="3"/>
  <c r="BT227" i="3"/>
  <c r="BX227" i="3"/>
  <c r="BU227" i="3"/>
  <c r="BY227" i="3"/>
  <c r="BV227" i="3"/>
  <c r="BW223" i="3"/>
  <c r="BT223" i="3"/>
  <c r="BX223" i="3"/>
  <c r="BU223" i="3"/>
  <c r="BY223" i="3"/>
  <c r="BV223" i="3"/>
  <c r="BW219" i="3"/>
  <c r="BT219" i="3"/>
  <c r="BX219" i="3"/>
  <c r="BU219" i="3"/>
  <c r="BY219" i="3"/>
  <c r="BV219" i="3"/>
  <c r="BW215" i="3"/>
  <c r="BT215" i="3"/>
  <c r="BX215" i="3"/>
  <c r="BU215" i="3"/>
  <c r="BY215" i="3"/>
  <c r="BV215" i="3"/>
  <c r="BW211" i="3"/>
  <c r="BT211" i="3"/>
  <c r="BX211" i="3"/>
  <c r="BU211" i="3"/>
  <c r="BY211" i="3"/>
  <c r="BV211" i="3"/>
  <c r="BW207" i="3"/>
  <c r="BT207" i="3"/>
  <c r="BX207" i="3"/>
  <c r="BU207" i="3"/>
  <c r="BY207" i="3"/>
  <c r="BV207" i="3"/>
  <c r="BW203" i="3"/>
  <c r="BT203" i="3"/>
  <c r="BX203" i="3"/>
  <c r="BU203" i="3"/>
  <c r="BY203" i="3"/>
  <c r="BV203" i="3"/>
  <c r="BW199" i="3"/>
  <c r="BT199" i="3"/>
  <c r="BX199" i="3"/>
  <c r="BU199" i="3"/>
  <c r="BY199" i="3"/>
  <c r="BV199" i="3"/>
  <c r="BW195" i="3"/>
  <c r="BT195" i="3"/>
  <c r="BX195" i="3"/>
  <c r="BU195" i="3"/>
  <c r="BY195" i="3"/>
  <c r="BV195" i="3"/>
  <c r="BW191" i="3"/>
  <c r="BT191" i="3"/>
  <c r="BX191" i="3"/>
  <c r="BU191" i="3"/>
  <c r="BY191" i="3"/>
  <c r="BV191" i="3"/>
  <c r="BW187" i="3"/>
  <c r="BT187" i="3"/>
  <c r="BX187" i="3"/>
  <c r="BU187" i="3"/>
  <c r="BY187" i="3"/>
  <c r="BV187" i="3"/>
  <c r="BW183" i="3"/>
  <c r="BT183" i="3"/>
  <c r="BX183" i="3"/>
  <c r="BU183" i="3"/>
  <c r="BY183" i="3"/>
  <c r="BV183" i="3"/>
  <c r="BW179" i="3"/>
  <c r="BT179" i="3"/>
  <c r="BX179" i="3"/>
  <c r="BU179" i="3"/>
  <c r="BY179" i="3"/>
  <c r="BV179" i="3"/>
  <c r="BW175" i="3"/>
  <c r="BT175" i="3"/>
  <c r="BX175" i="3"/>
  <c r="BU175" i="3"/>
  <c r="BY175" i="3"/>
  <c r="BV175" i="3"/>
  <c r="BW171" i="3"/>
  <c r="BT171" i="3"/>
  <c r="BX171" i="3"/>
  <c r="BU171" i="3"/>
  <c r="BY171" i="3"/>
  <c r="BV171" i="3"/>
  <c r="BW167" i="3"/>
  <c r="BT167" i="3"/>
  <c r="BX167" i="3"/>
  <c r="BU167" i="3"/>
  <c r="BY167" i="3"/>
  <c r="BV167" i="3"/>
  <c r="BW163" i="3"/>
  <c r="BT163" i="3"/>
  <c r="BX163" i="3"/>
  <c r="BU163" i="3"/>
  <c r="BY163" i="3"/>
  <c r="BV163" i="3"/>
  <c r="BW159" i="3"/>
  <c r="BT159" i="3"/>
  <c r="BX159" i="3"/>
  <c r="BV159" i="3"/>
  <c r="BY159" i="3"/>
  <c r="BU159" i="3"/>
  <c r="BV155" i="3"/>
  <c r="BW155" i="3"/>
  <c r="BT155" i="3"/>
  <c r="BX155" i="3"/>
  <c r="BU155" i="3"/>
  <c r="BY155" i="3"/>
  <c r="BV151" i="3"/>
  <c r="BW151" i="3"/>
  <c r="BT151" i="3"/>
  <c r="BX151" i="3"/>
  <c r="BU151" i="3"/>
  <c r="BY151" i="3"/>
  <c r="BV147" i="3"/>
  <c r="BW147" i="3"/>
  <c r="BT147" i="3"/>
  <c r="BX147" i="3"/>
  <c r="BU147" i="3"/>
  <c r="BY147" i="3"/>
  <c r="BV143" i="3"/>
  <c r="BW143" i="3"/>
  <c r="BT143" i="3"/>
  <c r="BX143" i="3"/>
  <c r="BU143" i="3"/>
  <c r="BY143" i="3"/>
  <c r="BV139" i="3"/>
  <c r="BW139" i="3"/>
  <c r="BT139" i="3"/>
  <c r="BX139" i="3"/>
  <c r="BU139" i="3"/>
  <c r="BY139" i="3"/>
  <c r="BV135" i="3"/>
  <c r="BW135" i="3"/>
  <c r="BT135" i="3"/>
  <c r="BX135" i="3"/>
  <c r="BU135" i="3"/>
  <c r="BY135" i="3"/>
  <c r="BV131" i="3"/>
  <c r="BW131" i="3"/>
  <c r="BT131" i="3"/>
  <c r="BX131" i="3"/>
  <c r="BU131" i="3"/>
  <c r="BY131" i="3"/>
  <c r="BV127" i="3"/>
  <c r="BW127" i="3"/>
  <c r="BT127" i="3"/>
  <c r="BX127" i="3"/>
  <c r="BU127" i="3"/>
  <c r="BY127" i="3"/>
  <c r="BV123" i="3"/>
  <c r="BW123" i="3"/>
  <c r="BT123" i="3"/>
  <c r="BX123" i="3"/>
  <c r="BU123" i="3"/>
  <c r="BY123" i="3"/>
  <c r="BT119" i="3"/>
  <c r="BX119" i="3"/>
  <c r="BW119" i="3"/>
  <c r="BV119" i="3"/>
  <c r="BY119" i="3"/>
  <c r="BU119" i="3"/>
  <c r="BT115" i="3"/>
  <c r="BX115" i="3"/>
  <c r="BW115" i="3"/>
  <c r="BV115" i="3"/>
  <c r="BY115" i="3"/>
  <c r="BU115" i="3"/>
  <c r="BT111" i="3"/>
  <c r="BX111" i="3"/>
  <c r="BV111" i="3"/>
  <c r="BW111" i="3"/>
  <c r="BU111" i="3"/>
  <c r="BY111" i="3"/>
  <c r="BT107" i="3"/>
  <c r="BX107" i="3"/>
  <c r="BV107" i="3"/>
  <c r="BW107" i="3"/>
  <c r="BU107" i="3"/>
  <c r="BY107" i="3"/>
  <c r="BT103" i="3"/>
  <c r="BX103" i="3"/>
  <c r="BV103" i="3"/>
  <c r="BW103" i="3"/>
  <c r="BU103" i="3"/>
  <c r="BY103" i="3"/>
  <c r="BT99" i="3"/>
  <c r="BX99" i="3"/>
  <c r="BV99" i="3"/>
  <c r="BW99" i="3"/>
  <c r="BU99" i="3"/>
  <c r="BY99" i="3"/>
  <c r="BT95" i="3"/>
  <c r="BX95" i="3"/>
  <c r="BV95" i="3"/>
  <c r="BW95" i="3"/>
  <c r="BU95" i="3"/>
  <c r="BY95" i="3"/>
  <c r="BT91" i="3"/>
  <c r="BX91" i="3"/>
  <c r="BV91" i="3"/>
  <c r="BW91" i="3"/>
  <c r="BU91" i="3"/>
  <c r="BY91" i="3"/>
  <c r="BT87" i="3"/>
  <c r="BX87" i="3"/>
  <c r="BV87" i="3"/>
  <c r="BW87" i="3"/>
  <c r="BU87" i="3"/>
  <c r="BY87" i="3"/>
  <c r="BV83" i="3"/>
  <c r="BW83" i="3"/>
  <c r="BY83" i="3"/>
  <c r="BU83" i="3"/>
  <c r="BX83" i="3"/>
  <c r="BT83" i="3"/>
  <c r="BV79" i="3"/>
  <c r="BW79" i="3"/>
  <c r="BY79" i="3"/>
  <c r="BU79" i="3"/>
  <c r="BX79" i="3"/>
  <c r="BT79" i="3"/>
  <c r="BV75" i="3"/>
  <c r="BW75" i="3"/>
  <c r="BY75" i="3"/>
  <c r="BU75" i="3"/>
  <c r="BX75" i="3"/>
  <c r="BT75" i="3"/>
  <c r="BV71" i="3"/>
  <c r="BW71" i="3"/>
  <c r="BY71" i="3"/>
  <c r="BU71" i="3"/>
  <c r="BX71" i="3"/>
  <c r="BT71" i="3"/>
  <c r="BV67" i="3"/>
  <c r="BW67" i="3"/>
  <c r="BY67" i="3"/>
  <c r="BU67" i="3"/>
  <c r="BX67" i="3"/>
  <c r="BT67" i="3"/>
  <c r="BV63" i="3"/>
  <c r="BW63" i="3"/>
  <c r="BY63" i="3"/>
  <c r="BU63" i="3"/>
  <c r="BX63" i="3"/>
  <c r="BT63" i="3"/>
  <c r="BU59" i="3"/>
  <c r="BY59" i="3"/>
  <c r="BW59" i="3"/>
  <c r="BX59" i="3"/>
  <c r="BV59" i="3"/>
  <c r="BT59" i="3"/>
  <c r="BU55" i="3"/>
  <c r="BY55" i="3"/>
  <c r="BT55" i="3"/>
  <c r="BV55" i="3"/>
  <c r="BX55" i="3"/>
  <c r="BW55" i="3"/>
  <c r="BU51" i="3"/>
  <c r="BY51" i="3"/>
  <c r="BW51" i="3"/>
  <c r="BX51" i="3"/>
  <c r="BV51" i="3"/>
  <c r="BT51" i="3"/>
  <c r="BU47" i="3"/>
  <c r="BY47" i="3"/>
  <c r="BT47" i="3"/>
  <c r="BV47" i="3"/>
  <c r="BX47" i="3"/>
  <c r="BW47" i="3"/>
  <c r="BT43" i="3"/>
  <c r="BX43" i="3"/>
  <c r="BU43" i="3"/>
  <c r="BY43" i="3"/>
  <c r="BV43" i="3"/>
  <c r="BW43" i="3"/>
  <c r="BT39" i="3"/>
  <c r="BX39" i="3"/>
  <c r="BU39" i="3"/>
  <c r="BY39" i="3"/>
  <c r="BV39" i="3"/>
  <c r="BW39" i="3"/>
  <c r="BT35" i="3"/>
  <c r="BX35" i="3"/>
  <c r="BU35" i="3"/>
  <c r="BY35" i="3"/>
  <c r="BV35" i="3"/>
  <c r="BW35" i="3"/>
  <c r="BT31" i="3"/>
  <c r="BX31" i="3"/>
  <c r="BU31" i="3"/>
  <c r="BY31" i="3"/>
  <c r="BV31" i="3"/>
  <c r="BW31" i="3"/>
  <c r="BT27" i="3"/>
  <c r="BX27" i="3"/>
  <c r="BU27" i="3"/>
  <c r="BY27" i="3"/>
  <c r="BV27" i="3"/>
  <c r="BW27" i="3"/>
  <c r="BT23" i="3"/>
  <c r="BX23" i="3"/>
  <c r="BU23" i="3"/>
  <c r="BY23" i="3"/>
  <c r="BV23" i="3"/>
  <c r="BW23" i="3"/>
  <c r="BK283" i="3"/>
  <c r="BK204" i="3"/>
  <c r="BK437" i="3"/>
  <c r="BK401" i="3"/>
  <c r="BK381" i="3"/>
  <c r="BK373" i="3"/>
  <c r="BK349" i="3"/>
  <c r="BK341" i="3"/>
  <c r="BK281" i="3"/>
  <c r="BK181" i="3"/>
  <c r="BX4" i="3"/>
  <c r="BK492" i="3"/>
  <c r="BK488" i="3"/>
  <c r="BK404" i="3"/>
  <c r="BK164" i="3"/>
  <c r="BK120" i="3"/>
  <c r="BK207" i="3"/>
  <c r="BK484" i="3"/>
  <c r="BK396" i="3"/>
  <c r="BK312" i="3"/>
  <c r="BK288" i="3"/>
  <c r="BK177" i="3"/>
  <c r="BV4" i="3"/>
  <c r="BK469" i="3"/>
  <c r="BK153" i="3"/>
  <c r="BK93" i="3"/>
  <c r="BK359" i="3"/>
  <c r="BK351" i="3"/>
  <c r="BK319" i="3"/>
  <c r="BK263" i="3"/>
  <c r="BK259" i="3"/>
  <c r="BK187" i="3"/>
  <c r="BT4" i="3"/>
  <c r="BU4" i="3"/>
  <c r="BK243" i="3"/>
  <c r="BK236" i="3"/>
  <c r="BK112" i="3"/>
  <c r="BK421" i="3"/>
  <c r="BK417" i="3"/>
  <c r="BK305" i="3"/>
  <c r="BK219" i="3"/>
  <c r="BK139" i="3"/>
  <c r="BK260" i="3"/>
  <c r="BK473" i="3"/>
  <c r="BK235" i="3"/>
  <c r="BK31" i="3"/>
  <c r="BK284" i="3"/>
  <c r="BK148" i="3"/>
  <c r="BK388" i="3"/>
  <c r="BK308" i="3"/>
  <c r="BK156" i="3"/>
  <c r="BK480" i="3"/>
  <c r="BK316" i="3"/>
  <c r="BK304" i="3"/>
  <c r="BK493" i="3"/>
  <c r="BK352" i="3"/>
  <c r="BK340" i="3"/>
  <c r="BK72" i="3"/>
  <c r="BK501" i="3"/>
  <c r="BK179" i="3"/>
  <c r="BK400" i="3"/>
  <c r="BK232" i="3"/>
  <c r="BK128" i="3"/>
  <c r="BK159" i="3"/>
  <c r="BK67" i="3"/>
  <c r="BK364" i="3"/>
  <c r="BK220" i="3"/>
  <c r="BK485" i="3"/>
  <c r="BK223" i="3"/>
  <c r="BK123" i="3"/>
  <c r="BK448" i="3"/>
  <c r="BK300" i="3"/>
  <c r="BK264" i="3"/>
  <c r="BK216" i="3"/>
  <c r="BK172" i="3"/>
  <c r="BK52" i="3"/>
  <c r="BK495" i="3"/>
  <c r="BK363" i="3"/>
  <c r="BK275" i="3"/>
  <c r="BK267" i="3"/>
  <c r="BK380" i="3"/>
  <c r="BK296" i="3"/>
  <c r="BK252" i="3"/>
  <c r="BK152" i="3"/>
  <c r="BK136" i="3"/>
  <c r="BK48" i="3"/>
  <c r="BK419" i="3"/>
  <c r="BK403" i="3"/>
  <c r="BK395" i="3"/>
  <c r="BK59" i="3"/>
  <c r="BK348" i="3"/>
  <c r="BK116" i="3"/>
  <c r="BY4" i="3"/>
  <c r="BK367" i="3"/>
  <c r="BK91" i="3"/>
  <c r="BK18" i="3"/>
  <c r="BK161" i="3"/>
  <c r="BK175" i="3"/>
  <c r="BK71" i="3"/>
  <c r="BK63" i="3"/>
  <c r="BK356" i="3"/>
  <c r="BK268" i="3"/>
  <c r="BK256" i="3"/>
  <c r="BK248" i="3"/>
  <c r="BK240" i="3"/>
  <c r="BK176" i="3"/>
  <c r="BK96" i="3"/>
  <c r="BK481" i="3"/>
  <c r="BK461" i="3"/>
  <c r="BK457" i="3"/>
  <c r="BK445" i="3"/>
  <c r="BK389" i="3"/>
  <c r="BK377" i="3"/>
  <c r="BK271" i="3"/>
  <c r="BK227" i="3"/>
  <c r="BK199" i="3"/>
  <c r="BK107" i="3"/>
  <c r="BK444" i="3"/>
  <c r="BK280" i="3"/>
  <c r="BK184" i="3"/>
  <c r="BK132" i="3"/>
  <c r="BK108" i="3"/>
  <c r="BK453" i="3"/>
  <c r="BK157" i="3"/>
  <c r="BK472" i="3"/>
  <c r="BK276" i="3"/>
  <c r="BK343" i="3"/>
  <c r="BK327" i="3"/>
  <c r="BK307" i="3"/>
  <c r="BK251" i="3"/>
  <c r="BK151" i="3"/>
  <c r="BK376" i="3"/>
  <c r="BK168" i="3"/>
  <c r="BK144" i="3"/>
  <c r="BK104" i="3"/>
  <c r="BK479" i="3"/>
  <c r="BK439" i="3"/>
  <c r="BK131" i="3"/>
  <c r="BK103" i="3"/>
  <c r="BK99" i="3"/>
  <c r="BK75" i="3"/>
  <c r="BK440" i="3"/>
  <c r="BK412" i="3"/>
  <c r="BK80" i="3"/>
  <c r="BK449" i="3"/>
  <c r="BK409" i="3"/>
  <c r="BK4" i="3"/>
  <c r="BK183" i="3"/>
  <c r="BK167" i="3"/>
  <c r="BK127" i="3"/>
  <c r="BK95" i="3"/>
  <c r="BK460" i="3"/>
  <c r="BK228" i="3"/>
  <c r="H4" i="3"/>
  <c r="BK15" i="3"/>
  <c r="BK436" i="3"/>
  <c r="BK320" i="3"/>
  <c r="BK379" i="3"/>
  <c r="BK323" i="3"/>
  <c r="BK79" i="3"/>
  <c r="BK55" i="3"/>
  <c r="BK47" i="3"/>
  <c r="BK35" i="3"/>
  <c r="BK372" i="3"/>
  <c r="BK224" i="3"/>
  <c r="BK196" i="3"/>
  <c r="BK384" i="3"/>
  <c r="BK332" i="3"/>
  <c r="BK292" i="3"/>
  <c r="BK416" i="3"/>
  <c r="BK408" i="3"/>
  <c r="BK336" i="3"/>
  <c r="BK208" i="3"/>
  <c r="BK19" i="3"/>
  <c r="BK344" i="3"/>
  <c r="BK20" i="3"/>
  <c r="BK424" i="3"/>
  <c r="BK17" i="3"/>
  <c r="BK459" i="3"/>
  <c r="BK411" i="3"/>
  <c r="BK255" i="3"/>
  <c r="BK211" i="3"/>
  <c r="BK203" i="3"/>
  <c r="BK7" i="3"/>
  <c r="BK331" i="3"/>
  <c r="BK299" i="3"/>
  <c r="BK247" i="3"/>
  <c r="BK215" i="3"/>
  <c r="BK115" i="3"/>
  <c r="BK51" i="3"/>
  <c r="BK39" i="3"/>
  <c r="BK432" i="3"/>
  <c r="BK212" i="3"/>
  <c r="BK8" i="3"/>
  <c r="BK420" i="3"/>
  <c r="BK324" i="3"/>
  <c r="BK5" i="3"/>
  <c r="BK294" i="3"/>
  <c r="BK16" i="3"/>
  <c r="BK11" i="3"/>
  <c r="BK13" i="3"/>
  <c r="BK454" i="3"/>
  <c r="BK298" i="3"/>
  <c r="BK290" i="3"/>
  <c r="BK286" i="3"/>
  <c r="BK242" i="3"/>
  <c r="BK222" i="3"/>
  <c r="BK202" i="3"/>
  <c r="BK166" i="3"/>
  <c r="BK463" i="3"/>
  <c r="BK451" i="3"/>
  <c r="BK391" i="3"/>
  <c r="BK371" i="3"/>
  <c r="BK311" i="3"/>
  <c r="BK303" i="3"/>
  <c r="BK231" i="3"/>
  <c r="BK195" i="3"/>
  <c r="BK191" i="3"/>
  <c r="BK163" i="3"/>
  <c r="BK147" i="3"/>
  <c r="BK428" i="3"/>
  <c r="BK10" i="3"/>
  <c r="BK295" i="3"/>
  <c r="BK291" i="3"/>
  <c r="BK143" i="3"/>
  <c r="BK119" i="3"/>
  <c r="BK84" i="3"/>
  <c r="BK56" i="3"/>
  <c r="BK28" i="3"/>
  <c r="BK9" i="3"/>
  <c r="BK155" i="3"/>
  <c r="BK135" i="3"/>
  <c r="BK111" i="3"/>
  <c r="BR4" i="3"/>
  <c r="BF184" i="3"/>
  <c r="BG184" i="3"/>
  <c r="BO184" i="3"/>
  <c r="BH184" i="3"/>
  <c r="BL184" i="3"/>
  <c r="BP184" i="3"/>
  <c r="BI184" i="3"/>
  <c r="BM184" i="3"/>
  <c r="BQ184" i="3"/>
  <c r="BJ184" i="3"/>
  <c r="BN184" i="3"/>
  <c r="BR184" i="3"/>
  <c r="BG176" i="3"/>
  <c r="BO176" i="3"/>
  <c r="BH176" i="3"/>
  <c r="BL176" i="3"/>
  <c r="BP176" i="3"/>
  <c r="BI176" i="3"/>
  <c r="BM176" i="3"/>
  <c r="BQ176" i="3"/>
  <c r="BJ176" i="3"/>
  <c r="BN176" i="3"/>
  <c r="BR176" i="3"/>
  <c r="BF160" i="3"/>
  <c r="BG160" i="3"/>
  <c r="BO160" i="3"/>
  <c r="BH160" i="3"/>
  <c r="BL160" i="3"/>
  <c r="BP160" i="3"/>
  <c r="BI160" i="3"/>
  <c r="BM160" i="3"/>
  <c r="BQ160" i="3"/>
  <c r="BJ160" i="3"/>
  <c r="BN160" i="3"/>
  <c r="BR160" i="3"/>
  <c r="BF140" i="3"/>
  <c r="BH140" i="3"/>
  <c r="BL140" i="3"/>
  <c r="BP140" i="3"/>
  <c r="BI140" i="3"/>
  <c r="BM140" i="3"/>
  <c r="BQ140" i="3"/>
  <c r="BJ140" i="3"/>
  <c r="BN140" i="3"/>
  <c r="BR140" i="3"/>
  <c r="BG140" i="3"/>
  <c r="BO140" i="3"/>
  <c r="BH132" i="3"/>
  <c r="BL132" i="3"/>
  <c r="BP132" i="3"/>
  <c r="BI132" i="3"/>
  <c r="BM132" i="3"/>
  <c r="BQ132" i="3"/>
  <c r="BJ132" i="3"/>
  <c r="BN132" i="3"/>
  <c r="BR132" i="3"/>
  <c r="BG132" i="3"/>
  <c r="BO132" i="3"/>
  <c r="BH120" i="3"/>
  <c r="BL120" i="3"/>
  <c r="BP120" i="3"/>
  <c r="BI120" i="3"/>
  <c r="BM120" i="3"/>
  <c r="BQ120" i="3"/>
  <c r="BJ120" i="3"/>
  <c r="BN120" i="3"/>
  <c r="BR120" i="3"/>
  <c r="BG120" i="3"/>
  <c r="BO120" i="3"/>
  <c r="BF112" i="3"/>
  <c r="BH112" i="3"/>
  <c r="BL112" i="3"/>
  <c r="BP112" i="3"/>
  <c r="BI112" i="3"/>
  <c r="BM112" i="3"/>
  <c r="BQ112" i="3"/>
  <c r="BJ112" i="3"/>
  <c r="BN112" i="3"/>
  <c r="BR112" i="3"/>
  <c r="BG112" i="3"/>
  <c r="BO112" i="3"/>
  <c r="BH108" i="3"/>
  <c r="BL108" i="3"/>
  <c r="BP108" i="3"/>
  <c r="BI108" i="3"/>
  <c r="BM108" i="3"/>
  <c r="BQ108" i="3"/>
  <c r="BJ108" i="3"/>
  <c r="BN108" i="3"/>
  <c r="BR108" i="3"/>
  <c r="BG108" i="3"/>
  <c r="BO108" i="3"/>
  <c r="BF104" i="3"/>
  <c r="BH104" i="3"/>
  <c r="BL104" i="3"/>
  <c r="BP104" i="3"/>
  <c r="BI104" i="3"/>
  <c r="BM104" i="3"/>
  <c r="BQ104" i="3"/>
  <c r="BJ104" i="3"/>
  <c r="BN104" i="3"/>
  <c r="BR104" i="3"/>
  <c r="BG104" i="3"/>
  <c r="BO104" i="3"/>
  <c r="BI100" i="3"/>
  <c r="BM100" i="3"/>
  <c r="BQ100" i="3"/>
  <c r="BJ100" i="3"/>
  <c r="BN100" i="3"/>
  <c r="BR100" i="3"/>
  <c r="BL100" i="3"/>
  <c r="BG100" i="3"/>
  <c r="BO100" i="3"/>
  <c r="BH100" i="3"/>
  <c r="BP100" i="3"/>
  <c r="BI96" i="3"/>
  <c r="BM96" i="3"/>
  <c r="BQ96" i="3"/>
  <c r="BJ96" i="3"/>
  <c r="BN96" i="3"/>
  <c r="BR96" i="3"/>
  <c r="BG96" i="3"/>
  <c r="BO96" i="3"/>
  <c r="BH96" i="3"/>
  <c r="BL96" i="3"/>
  <c r="BP96" i="3"/>
  <c r="BI92" i="3"/>
  <c r="BM92" i="3"/>
  <c r="BQ92" i="3"/>
  <c r="BJ92" i="3"/>
  <c r="BN92" i="3"/>
  <c r="BR92" i="3"/>
  <c r="BG92" i="3"/>
  <c r="BO92" i="3"/>
  <c r="BH92" i="3"/>
  <c r="BL92" i="3"/>
  <c r="BP92" i="3"/>
  <c r="BI84" i="3"/>
  <c r="BM84" i="3"/>
  <c r="BQ84" i="3"/>
  <c r="BJ84" i="3"/>
  <c r="BN84" i="3"/>
  <c r="BR84" i="3"/>
  <c r="BG84" i="3"/>
  <c r="BO84" i="3"/>
  <c r="BH84" i="3"/>
  <c r="BL84" i="3"/>
  <c r="BP84" i="3"/>
  <c r="BF76" i="3"/>
  <c r="BI76" i="3"/>
  <c r="BM76" i="3"/>
  <c r="BQ76" i="3"/>
  <c r="BJ76" i="3"/>
  <c r="BN76" i="3"/>
  <c r="BR76" i="3"/>
  <c r="BG76" i="3"/>
  <c r="BO76" i="3"/>
  <c r="BH76" i="3"/>
  <c r="BL76" i="3"/>
  <c r="BP76" i="3"/>
  <c r="BG72" i="3"/>
  <c r="BO72" i="3"/>
  <c r="BL72" i="3"/>
  <c r="BQ72" i="3"/>
  <c r="BH72" i="3"/>
  <c r="BM72" i="3"/>
  <c r="BR72" i="3"/>
  <c r="BI72" i="3"/>
  <c r="BN72" i="3"/>
  <c r="BJ72" i="3"/>
  <c r="BP72" i="3"/>
  <c r="BG68" i="3"/>
  <c r="BO68" i="3"/>
  <c r="BH68" i="3"/>
  <c r="BL68" i="3"/>
  <c r="BP68" i="3"/>
  <c r="BM68" i="3"/>
  <c r="BN68" i="3"/>
  <c r="BI68" i="3"/>
  <c r="BQ68" i="3"/>
  <c r="BJ68" i="3"/>
  <c r="BR68" i="3"/>
  <c r="BJ64" i="3"/>
  <c r="BN64" i="3"/>
  <c r="BR64" i="3"/>
  <c r="BG64" i="3"/>
  <c r="BO64" i="3"/>
  <c r="BH64" i="3"/>
  <c r="BL64" i="3"/>
  <c r="BP64" i="3"/>
  <c r="BI64" i="3"/>
  <c r="BM64" i="3"/>
  <c r="BQ64" i="3"/>
  <c r="BJ52" i="3"/>
  <c r="BN52" i="3"/>
  <c r="BR52" i="3"/>
  <c r="BH52" i="3"/>
  <c r="BL52" i="3"/>
  <c r="BP52" i="3"/>
  <c r="BG52" i="3"/>
  <c r="BO52" i="3"/>
  <c r="BI52" i="3"/>
  <c r="BQ52" i="3"/>
  <c r="BM52" i="3"/>
  <c r="BJ48" i="3"/>
  <c r="BN48" i="3"/>
  <c r="BR48" i="3"/>
  <c r="BH48" i="3"/>
  <c r="BL48" i="3"/>
  <c r="BP48" i="3"/>
  <c r="BI48" i="3"/>
  <c r="BM48" i="3"/>
  <c r="BQ48" i="3"/>
  <c r="BG48" i="3"/>
  <c r="BO48" i="3"/>
  <c r="BJ40" i="3"/>
  <c r="BN40" i="3"/>
  <c r="BR40" i="3"/>
  <c r="BH40" i="3"/>
  <c r="BL40" i="3"/>
  <c r="BP40" i="3"/>
  <c r="BI40" i="3"/>
  <c r="BM40" i="3"/>
  <c r="BQ40" i="3"/>
  <c r="BG40" i="3"/>
  <c r="BO40" i="3"/>
  <c r="BF36" i="3"/>
  <c r="BJ36" i="3"/>
  <c r="BN36" i="3"/>
  <c r="BR36" i="3"/>
  <c r="BH36" i="3"/>
  <c r="BL36" i="3"/>
  <c r="BP36" i="3"/>
  <c r="BI36" i="3"/>
  <c r="BM36" i="3"/>
  <c r="BQ36" i="3"/>
  <c r="BG36" i="3"/>
  <c r="BO36" i="3"/>
  <c r="BG32" i="3"/>
  <c r="BO32" i="3"/>
  <c r="BH32" i="3"/>
  <c r="BL32" i="3"/>
  <c r="BP32" i="3"/>
  <c r="BI32" i="3"/>
  <c r="BM32" i="3"/>
  <c r="BQ32" i="3"/>
  <c r="BN32" i="3"/>
  <c r="BR32" i="3"/>
  <c r="BJ32" i="3"/>
  <c r="BG28" i="3"/>
  <c r="BO28" i="3"/>
  <c r="BH28" i="3"/>
  <c r="BL28" i="3"/>
  <c r="BP28" i="3"/>
  <c r="BI28" i="3"/>
  <c r="BM28" i="3"/>
  <c r="BQ28" i="3"/>
  <c r="BN28" i="3"/>
  <c r="BR28" i="3"/>
  <c r="BJ28" i="3"/>
  <c r="BF24" i="3"/>
  <c r="BG24" i="3"/>
  <c r="BO24" i="3"/>
  <c r="BH24" i="3"/>
  <c r="BL24" i="3"/>
  <c r="BP24" i="3"/>
  <c r="BI24" i="3"/>
  <c r="BM24" i="3"/>
  <c r="BQ24" i="3"/>
  <c r="BN24" i="3"/>
  <c r="BR24" i="3"/>
  <c r="BJ24" i="3"/>
  <c r="BG15" i="3"/>
  <c r="BO15" i="3"/>
  <c r="BH15" i="3"/>
  <c r="BL15" i="3"/>
  <c r="BP15" i="3"/>
  <c r="BI15" i="3"/>
  <c r="BM15" i="3"/>
  <c r="BQ15" i="3"/>
  <c r="BR15" i="3"/>
  <c r="BJ15" i="3"/>
  <c r="BN15" i="3"/>
  <c r="BI500" i="3"/>
  <c r="BM500" i="3"/>
  <c r="BQ500" i="3"/>
  <c r="BP500" i="3"/>
  <c r="BJ500" i="3"/>
  <c r="BN500" i="3"/>
  <c r="BR500" i="3"/>
  <c r="BL500" i="3"/>
  <c r="BG500" i="3"/>
  <c r="BO500" i="3"/>
  <c r="BH500" i="3"/>
  <c r="BI472" i="3"/>
  <c r="BM472" i="3"/>
  <c r="BQ472" i="3"/>
  <c r="BH472" i="3"/>
  <c r="BJ472" i="3"/>
  <c r="BN472" i="3"/>
  <c r="BR472" i="3"/>
  <c r="BP472" i="3"/>
  <c r="BG472" i="3"/>
  <c r="BO472" i="3"/>
  <c r="BL472" i="3"/>
  <c r="BI464" i="3"/>
  <c r="BM464" i="3"/>
  <c r="BQ464" i="3"/>
  <c r="BH464" i="3"/>
  <c r="BJ464" i="3"/>
  <c r="BN464" i="3"/>
  <c r="BR464" i="3"/>
  <c r="BL464" i="3"/>
  <c r="BG464" i="3"/>
  <c r="BO464" i="3"/>
  <c r="BP464" i="3"/>
  <c r="BI460" i="3"/>
  <c r="BM460" i="3"/>
  <c r="BQ460" i="3"/>
  <c r="BL460" i="3"/>
  <c r="BJ460" i="3"/>
  <c r="BN460" i="3"/>
  <c r="BR460" i="3"/>
  <c r="BH460" i="3"/>
  <c r="BG460" i="3"/>
  <c r="BO460" i="3"/>
  <c r="BP460" i="3"/>
  <c r="BF452" i="3"/>
  <c r="BI452" i="3"/>
  <c r="BM452" i="3"/>
  <c r="BQ452" i="3"/>
  <c r="BL452" i="3"/>
  <c r="BJ452" i="3"/>
  <c r="BN452" i="3"/>
  <c r="BR452" i="3"/>
  <c r="BP452" i="3"/>
  <c r="BG452" i="3"/>
  <c r="BO452" i="3"/>
  <c r="BH452" i="3"/>
  <c r="BF436" i="3"/>
  <c r="BJ436" i="3"/>
  <c r="BN436" i="3"/>
  <c r="BR436" i="3"/>
  <c r="BH436" i="3"/>
  <c r="BL436" i="3"/>
  <c r="BP436" i="3"/>
  <c r="BI436" i="3"/>
  <c r="BM436" i="3"/>
  <c r="BQ436" i="3"/>
  <c r="BG436" i="3"/>
  <c r="BO436" i="3"/>
  <c r="BJ416" i="3"/>
  <c r="BN416" i="3"/>
  <c r="BR416" i="3"/>
  <c r="BG416" i="3"/>
  <c r="BO416" i="3"/>
  <c r="BH416" i="3"/>
  <c r="BL416" i="3"/>
  <c r="BP416" i="3"/>
  <c r="BI416" i="3"/>
  <c r="BM416" i="3"/>
  <c r="BQ416" i="3"/>
  <c r="BJ400" i="3"/>
  <c r="BN400" i="3"/>
  <c r="BR400" i="3"/>
  <c r="BG400" i="3"/>
  <c r="BO400" i="3"/>
  <c r="BH400" i="3"/>
  <c r="BL400" i="3"/>
  <c r="BP400" i="3"/>
  <c r="BI400" i="3"/>
  <c r="BM400" i="3"/>
  <c r="BQ400" i="3"/>
  <c r="BF388" i="3"/>
  <c r="BJ388" i="3"/>
  <c r="BN388" i="3"/>
  <c r="BR388" i="3"/>
  <c r="BG388" i="3"/>
  <c r="BO388" i="3"/>
  <c r="BH388" i="3"/>
  <c r="BL388" i="3"/>
  <c r="BP388" i="3"/>
  <c r="BI388" i="3"/>
  <c r="BM388" i="3"/>
  <c r="BQ388" i="3"/>
  <c r="BF352" i="3"/>
  <c r="BJ352" i="3"/>
  <c r="BN352" i="3"/>
  <c r="BR352" i="3"/>
  <c r="BG352" i="3"/>
  <c r="BO352" i="3"/>
  <c r="BH352" i="3"/>
  <c r="BL352" i="3"/>
  <c r="BP352" i="3"/>
  <c r="BI352" i="3"/>
  <c r="BM352" i="3"/>
  <c r="BQ352" i="3"/>
  <c r="BF340" i="3"/>
  <c r="BJ340" i="3"/>
  <c r="BN340" i="3"/>
  <c r="BR340" i="3"/>
  <c r="BG340" i="3"/>
  <c r="BO340" i="3"/>
  <c r="BH340" i="3"/>
  <c r="BL340" i="3"/>
  <c r="BP340" i="3"/>
  <c r="BI340" i="3"/>
  <c r="BM340" i="3"/>
  <c r="BQ340" i="3"/>
  <c r="BF336" i="3"/>
  <c r="BJ336" i="3"/>
  <c r="BN336" i="3"/>
  <c r="BR336" i="3"/>
  <c r="BG336" i="3"/>
  <c r="BO336" i="3"/>
  <c r="BH336" i="3"/>
  <c r="BL336" i="3"/>
  <c r="BP336" i="3"/>
  <c r="BI336" i="3"/>
  <c r="BM336" i="3"/>
  <c r="BQ336" i="3"/>
  <c r="BJ332" i="3"/>
  <c r="BN332" i="3"/>
  <c r="BR332" i="3"/>
  <c r="BG332" i="3"/>
  <c r="BO332" i="3"/>
  <c r="BH332" i="3"/>
  <c r="BL332" i="3"/>
  <c r="BP332" i="3"/>
  <c r="BI332" i="3"/>
  <c r="BM332" i="3"/>
  <c r="BQ332" i="3"/>
  <c r="BF328" i="3"/>
  <c r="BG328" i="3"/>
  <c r="BH328" i="3"/>
  <c r="BJ328" i="3"/>
  <c r="BN328" i="3"/>
  <c r="BR328" i="3"/>
  <c r="BO328" i="3"/>
  <c r="BL328" i="3"/>
  <c r="BP328" i="3"/>
  <c r="BI328" i="3"/>
  <c r="BM328" i="3"/>
  <c r="BQ328" i="3"/>
  <c r="BG284" i="3"/>
  <c r="BO284" i="3"/>
  <c r="BH284" i="3"/>
  <c r="BL284" i="3"/>
  <c r="BP284" i="3"/>
  <c r="BI284" i="3"/>
  <c r="BM284" i="3"/>
  <c r="BQ284" i="3"/>
  <c r="BJ284" i="3"/>
  <c r="BN284" i="3"/>
  <c r="BR284" i="3"/>
  <c r="BG280" i="3"/>
  <c r="BO280" i="3"/>
  <c r="BH280" i="3"/>
  <c r="BL280" i="3"/>
  <c r="BP280" i="3"/>
  <c r="BI280" i="3"/>
  <c r="BM280" i="3"/>
  <c r="BQ280" i="3"/>
  <c r="BJ280" i="3"/>
  <c r="BN280" i="3"/>
  <c r="BR280" i="3"/>
  <c r="BG272" i="3"/>
  <c r="BO272" i="3"/>
  <c r="BH272" i="3"/>
  <c r="BL272" i="3"/>
  <c r="BP272" i="3"/>
  <c r="BI272" i="3"/>
  <c r="BM272" i="3"/>
  <c r="BQ272" i="3"/>
  <c r="BJ272" i="3"/>
  <c r="BN272" i="3"/>
  <c r="BR272" i="3"/>
  <c r="BG268" i="3"/>
  <c r="BO268" i="3"/>
  <c r="BH268" i="3"/>
  <c r="BL268" i="3"/>
  <c r="BP268" i="3"/>
  <c r="BI268" i="3"/>
  <c r="BM268" i="3"/>
  <c r="BQ268" i="3"/>
  <c r="BJ268" i="3"/>
  <c r="BN268" i="3"/>
  <c r="BR268" i="3"/>
  <c r="BJ264" i="3"/>
  <c r="BN264" i="3"/>
  <c r="BR264" i="3"/>
  <c r="BG264" i="3"/>
  <c r="BO264" i="3"/>
  <c r="BH264" i="3"/>
  <c r="BL264" i="3"/>
  <c r="BP264" i="3"/>
  <c r="BI264" i="3"/>
  <c r="BM264" i="3"/>
  <c r="BQ264" i="3"/>
  <c r="BJ260" i="3"/>
  <c r="BN260" i="3"/>
  <c r="BR260" i="3"/>
  <c r="BG260" i="3"/>
  <c r="BO260" i="3"/>
  <c r="BH260" i="3"/>
  <c r="BL260" i="3"/>
  <c r="BP260" i="3"/>
  <c r="BI260" i="3"/>
  <c r="BM260" i="3"/>
  <c r="BQ260" i="3"/>
  <c r="BJ256" i="3"/>
  <c r="BN256" i="3"/>
  <c r="BR256" i="3"/>
  <c r="BG256" i="3"/>
  <c r="BO256" i="3"/>
  <c r="BH256" i="3"/>
  <c r="BL256" i="3"/>
  <c r="BP256" i="3"/>
  <c r="BI256" i="3"/>
  <c r="BM256" i="3"/>
  <c r="BQ256" i="3"/>
  <c r="BF252" i="3"/>
  <c r="BJ252" i="3"/>
  <c r="BN252" i="3"/>
  <c r="BR252" i="3"/>
  <c r="BG252" i="3"/>
  <c r="BO252" i="3"/>
  <c r="BH252" i="3"/>
  <c r="BL252" i="3"/>
  <c r="BP252" i="3"/>
  <c r="BI252" i="3"/>
  <c r="BM252" i="3"/>
  <c r="BQ252" i="3"/>
  <c r="BF240" i="3"/>
  <c r="BJ240" i="3"/>
  <c r="BN240" i="3"/>
  <c r="BR240" i="3"/>
  <c r="BG240" i="3"/>
  <c r="BO240" i="3"/>
  <c r="BH240" i="3"/>
  <c r="BL240" i="3"/>
  <c r="BP240" i="3"/>
  <c r="BI240" i="3"/>
  <c r="BM240" i="3"/>
  <c r="BQ240" i="3"/>
  <c r="BJ220" i="3"/>
  <c r="BN220" i="3"/>
  <c r="BR220" i="3"/>
  <c r="BG220" i="3"/>
  <c r="BO220" i="3"/>
  <c r="BH220" i="3"/>
  <c r="BL220" i="3"/>
  <c r="BP220" i="3"/>
  <c r="BI220" i="3"/>
  <c r="BM220" i="3"/>
  <c r="BQ220" i="3"/>
  <c r="BJ216" i="3"/>
  <c r="BN216" i="3"/>
  <c r="BR216" i="3"/>
  <c r="BG216" i="3"/>
  <c r="BO216" i="3"/>
  <c r="BH216" i="3"/>
  <c r="BL216" i="3"/>
  <c r="BP216" i="3"/>
  <c r="BI216" i="3"/>
  <c r="BM216" i="3"/>
  <c r="BQ216" i="3"/>
  <c r="BJ212" i="3"/>
  <c r="BN212" i="3"/>
  <c r="BR212" i="3"/>
  <c r="BG212" i="3"/>
  <c r="BO212" i="3"/>
  <c r="BH212" i="3"/>
  <c r="BL212" i="3"/>
  <c r="BP212" i="3"/>
  <c r="BI212" i="3"/>
  <c r="BM212" i="3"/>
  <c r="BQ212" i="3"/>
  <c r="BG208" i="3"/>
  <c r="BO208" i="3"/>
  <c r="BH208" i="3"/>
  <c r="BL208" i="3"/>
  <c r="BP208" i="3"/>
  <c r="BI208" i="3"/>
  <c r="BM208" i="3"/>
  <c r="BQ208" i="3"/>
  <c r="BJ208" i="3"/>
  <c r="BN208" i="3"/>
  <c r="BR208" i="3"/>
  <c r="BG204" i="3"/>
  <c r="BO204" i="3"/>
  <c r="BH204" i="3"/>
  <c r="BL204" i="3"/>
  <c r="BP204" i="3"/>
  <c r="BI204" i="3"/>
  <c r="BM204" i="3"/>
  <c r="BQ204" i="3"/>
  <c r="BJ204" i="3"/>
  <c r="BN204" i="3"/>
  <c r="BR204" i="3"/>
  <c r="BF196" i="3"/>
  <c r="BG196" i="3"/>
  <c r="BO196" i="3"/>
  <c r="BH196" i="3"/>
  <c r="BL196" i="3"/>
  <c r="BP196" i="3"/>
  <c r="BI196" i="3"/>
  <c r="BM196" i="3"/>
  <c r="BQ196" i="3"/>
  <c r="BJ196" i="3"/>
  <c r="BN196" i="3"/>
  <c r="BR196" i="3"/>
  <c r="BF188" i="3"/>
  <c r="BG188" i="3"/>
  <c r="BO188" i="3"/>
  <c r="BH188" i="3"/>
  <c r="BL188" i="3"/>
  <c r="BP188" i="3"/>
  <c r="BI188" i="3"/>
  <c r="BM188" i="3"/>
  <c r="BQ188" i="3"/>
  <c r="BJ188" i="3"/>
  <c r="BN188" i="3"/>
  <c r="BR188" i="3"/>
  <c r="BG180" i="3"/>
  <c r="BO180" i="3"/>
  <c r="BH180" i="3"/>
  <c r="BL180" i="3"/>
  <c r="BP180" i="3"/>
  <c r="BI180" i="3"/>
  <c r="BM180" i="3"/>
  <c r="BQ180" i="3"/>
  <c r="BJ180" i="3"/>
  <c r="BN180" i="3"/>
  <c r="BR180" i="3"/>
  <c r="BG172" i="3"/>
  <c r="BO172" i="3"/>
  <c r="BH172" i="3"/>
  <c r="BL172" i="3"/>
  <c r="BP172" i="3"/>
  <c r="BI172" i="3"/>
  <c r="BM172" i="3"/>
  <c r="BQ172" i="3"/>
  <c r="BJ172" i="3"/>
  <c r="BN172" i="3"/>
  <c r="BR172" i="3"/>
  <c r="BF168" i="3"/>
  <c r="BG168" i="3"/>
  <c r="BO168" i="3"/>
  <c r="BH168" i="3"/>
  <c r="BL168" i="3"/>
  <c r="BP168" i="3"/>
  <c r="BI168" i="3"/>
  <c r="BM168" i="3"/>
  <c r="BQ168" i="3"/>
  <c r="BJ168" i="3"/>
  <c r="BN168" i="3"/>
  <c r="BR168" i="3"/>
  <c r="BG164" i="3"/>
  <c r="BO164" i="3"/>
  <c r="BH164" i="3"/>
  <c r="BL164" i="3"/>
  <c r="BP164" i="3"/>
  <c r="BI164" i="3"/>
  <c r="BM164" i="3"/>
  <c r="BQ164" i="3"/>
  <c r="BJ164" i="3"/>
  <c r="BN164" i="3"/>
  <c r="BR164" i="3"/>
  <c r="BH156" i="3"/>
  <c r="BL156" i="3"/>
  <c r="BP156" i="3"/>
  <c r="BI156" i="3"/>
  <c r="BM156" i="3"/>
  <c r="BQ156" i="3"/>
  <c r="BN156" i="3"/>
  <c r="BG156" i="3"/>
  <c r="BO156" i="3"/>
  <c r="BJ156" i="3"/>
  <c r="BR156" i="3"/>
  <c r="BF148" i="3"/>
  <c r="BH148" i="3"/>
  <c r="BL148" i="3"/>
  <c r="BP148" i="3"/>
  <c r="BI148" i="3"/>
  <c r="BM148" i="3"/>
  <c r="BQ148" i="3"/>
  <c r="BJ148" i="3"/>
  <c r="BN148" i="3"/>
  <c r="BR148" i="3"/>
  <c r="BG148" i="3"/>
  <c r="BO148" i="3"/>
  <c r="BF136" i="3"/>
  <c r="BH136" i="3"/>
  <c r="BL136" i="3"/>
  <c r="BP136" i="3"/>
  <c r="BI136" i="3"/>
  <c r="BM136" i="3"/>
  <c r="BQ136" i="3"/>
  <c r="BJ136" i="3"/>
  <c r="BN136" i="3"/>
  <c r="BR136" i="3"/>
  <c r="BG136" i="3"/>
  <c r="BO136" i="3"/>
  <c r="BH124" i="3"/>
  <c r="BL124" i="3"/>
  <c r="BP124" i="3"/>
  <c r="BI124" i="3"/>
  <c r="BM124" i="3"/>
  <c r="BQ124" i="3"/>
  <c r="BJ124" i="3"/>
  <c r="BN124" i="3"/>
  <c r="BR124" i="3"/>
  <c r="BG124" i="3"/>
  <c r="BO124" i="3"/>
  <c r="BH116" i="3"/>
  <c r="BL116" i="3"/>
  <c r="BP116" i="3"/>
  <c r="BI116" i="3"/>
  <c r="BM116" i="3"/>
  <c r="BQ116" i="3"/>
  <c r="BJ116" i="3"/>
  <c r="BN116" i="3"/>
  <c r="BR116" i="3"/>
  <c r="BG116" i="3"/>
  <c r="BO116" i="3"/>
  <c r="BI88" i="3"/>
  <c r="BM88" i="3"/>
  <c r="BQ88" i="3"/>
  <c r="BJ88" i="3"/>
  <c r="BN88" i="3"/>
  <c r="BR88" i="3"/>
  <c r="BG88" i="3"/>
  <c r="BO88" i="3"/>
  <c r="BH88" i="3"/>
  <c r="BL88" i="3"/>
  <c r="BP88" i="3"/>
  <c r="BI80" i="3"/>
  <c r="BM80" i="3"/>
  <c r="BQ80" i="3"/>
  <c r="BJ80" i="3"/>
  <c r="BN80" i="3"/>
  <c r="BR80" i="3"/>
  <c r="BG80" i="3"/>
  <c r="BO80" i="3"/>
  <c r="BH80" i="3"/>
  <c r="BL80" i="3"/>
  <c r="BP80" i="3"/>
  <c r="BF56" i="3"/>
  <c r="BJ56" i="3"/>
  <c r="BN56" i="3"/>
  <c r="BR56" i="3"/>
  <c r="BG56" i="3"/>
  <c r="BO56" i="3"/>
  <c r="BH56" i="3"/>
  <c r="BL56" i="3"/>
  <c r="BP56" i="3"/>
  <c r="BI56" i="3"/>
  <c r="BM56" i="3"/>
  <c r="BQ56" i="3"/>
  <c r="BJ44" i="3"/>
  <c r="BN44" i="3"/>
  <c r="BR44" i="3"/>
  <c r="BH44" i="3"/>
  <c r="BL44" i="3"/>
  <c r="BP44" i="3"/>
  <c r="BI44" i="3"/>
  <c r="BM44" i="3"/>
  <c r="BQ44" i="3"/>
  <c r="BG44" i="3"/>
  <c r="BO44" i="3"/>
  <c r="BG18" i="3"/>
  <c r="BO18" i="3"/>
  <c r="BH18" i="3"/>
  <c r="BL18" i="3"/>
  <c r="BP18" i="3"/>
  <c r="BI18" i="3"/>
  <c r="BM18" i="3"/>
  <c r="BQ18" i="3"/>
  <c r="BN18" i="3"/>
  <c r="BJ18" i="3"/>
  <c r="BR18" i="3"/>
  <c r="BG14" i="3"/>
  <c r="BO14" i="3"/>
  <c r="BH14" i="3"/>
  <c r="BL14" i="3"/>
  <c r="BP14" i="3"/>
  <c r="BI14" i="3"/>
  <c r="BM14" i="3"/>
  <c r="BQ14" i="3"/>
  <c r="BN14" i="3"/>
  <c r="BJ14" i="3"/>
  <c r="BR14" i="3"/>
  <c r="BG10" i="3"/>
  <c r="BO10" i="3"/>
  <c r="BH10" i="3"/>
  <c r="BL10" i="3"/>
  <c r="BP10" i="3"/>
  <c r="BI10" i="3"/>
  <c r="BM10" i="3"/>
  <c r="BQ10" i="3"/>
  <c r="BN10" i="3"/>
  <c r="BJ10" i="3"/>
  <c r="BR10" i="3"/>
  <c r="BG6" i="3"/>
  <c r="BO6" i="3"/>
  <c r="BH6" i="3"/>
  <c r="BL6" i="3"/>
  <c r="BP6" i="3"/>
  <c r="BI6" i="3"/>
  <c r="BM6" i="3"/>
  <c r="BQ6" i="3"/>
  <c r="BN6" i="3"/>
  <c r="BJ6" i="3"/>
  <c r="BR6" i="3"/>
  <c r="BI501" i="3"/>
  <c r="BM501" i="3"/>
  <c r="BQ501" i="3"/>
  <c r="BP501" i="3"/>
  <c r="BJ501" i="3"/>
  <c r="BN501" i="3"/>
  <c r="BR501" i="3"/>
  <c r="BL501" i="3"/>
  <c r="BG501" i="3"/>
  <c r="BO501" i="3"/>
  <c r="BH501" i="3"/>
  <c r="BF497" i="3"/>
  <c r="BI497" i="3"/>
  <c r="BM497" i="3"/>
  <c r="BQ497" i="3"/>
  <c r="BH497" i="3"/>
  <c r="BJ497" i="3"/>
  <c r="BN497" i="3"/>
  <c r="BR497" i="3"/>
  <c r="BL497" i="3"/>
  <c r="BG497" i="3"/>
  <c r="BO497" i="3"/>
  <c r="BP497" i="3"/>
  <c r="BF493" i="3"/>
  <c r="BI493" i="3"/>
  <c r="BM493" i="3"/>
  <c r="BQ493" i="3"/>
  <c r="BH493" i="3"/>
  <c r="BJ493" i="3"/>
  <c r="BN493" i="3"/>
  <c r="BR493" i="3"/>
  <c r="BP493" i="3"/>
  <c r="BG493" i="3"/>
  <c r="BO493" i="3"/>
  <c r="BL493" i="3"/>
  <c r="BF489" i="3"/>
  <c r="BI489" i="3"/>
  <c r="BM489" i="3"/>
  <c r="BQ489" i="3"/>
  <c r="BH489" i="3"/>
  <c r="BJ489" i="3"/>
  <c r="BN489" i="3"/>
  <c r="BR489" i="3"/>
  <c r="BP489" i="3"/>
  <c r="BG489" i="3"/>
  <c r="BO489" i="3"/>
  <c r="BL489" i="3"/>
  <c r="BF485" i="3"/>
  <c r="BI485" i="3"/>
  <c r="BM485" i="3"/>
  <c r="BQ485" i="3"/>
  <c r="BH485" i="3"/>
  <c r="BJ485" i="3"/>
  <c r="BN485" i="3"/>
  <c r="BR485" i="3"/>
  <c r="BP485" i="3"/>
  <c r="BG485" i="3"/>
  <c r="BO485" i="3"/>
  <c r="BL485" i="3"/>
  <c r="BF481" i="3"/>
  <c r="BI481" i="3"/>
  <c r="BM481" i="3"/>
  <c r="BQ481" i="3"/>
  <c r="BH481" i="3"/>
  <c r="BJ481" i="3"/>
  <c r="BN481" i="3"/>
  <c r="BR481" i="3"/>
  <c r="BL481" i="3"/>
  <c r="BG481" i="3"/>
  <c r="BO481" i="3"/>
  <c r="BP481" i="3"/>
  <c r="BF477" i="3"/>
  <c r="BI477" i="3"/>
  <c r="BM477" i="3"/>
  <c r="BQ477" i="3"/>
  <c r="BH477" i="3"/>
  <c r="BJ477" i="3"/>
  <c r="BN477" i="3"/>
  <c r="BR477" i="3"/>
  <c r="BP477" i="3"/>
  <c r="BG477" i="3"/>
  <c r="BO477" i="3"/>
  <c r="BL477" i="3"/>
  <c r="BF473" i="3"/>
  <c r="BI473" i="3"/>
  <c r="BM473" i="3"/>
  <c r="BQ473" i="3"/>
  <c r="BH473" i="3"/>
  <c r="BJ473" i="3"/>
  <c r="BN473" i="3"/>
  <c r="BR473" i="3"/>
  <c r="BP473" i="3"/>
  <c r="BG473" i="3"/>
  <c r="BO473" i="3"/>
  <c r="BL473" i="3"/>
  <c r="BI469" i="3"/>
  <c r="BM469" i="3"/>
  <c r="BQ469" i="3"/>
  <c r="BL469" i="3"/>
  <c r="BJ469" i="3"/>
  <c r="BN469" i="3"/>
  <c r="BR469" i="3"/>
  <c r="BP469" i="3"/>
  <c r="BG469" i="3"/>
  <c r="BO469" i="3"/>
  <c r="BH469" i="3"/>
  <c r="BI465" i="3"/>
  <c r="BM465" i="3"/>
  <c r="BQ465" i="3"/>
  <c r="BL465" i="3"/>
  <c r="BJ465" i="3"/>
  <c r="BN465" i="3"/>
  <c r="BR465" i="3"/>
  <c r="BH465" i="3"/>
  <c r="BG465" i="3"/>
  <c r="BO465" i="3"/>
  <c r="BP465" i="3"/>
  <c r="BF461" i="3"/>
  <c r="BI461" i="3"/>
  <c r="BM461" i="3"/>
  <c r="BQ461" i="3"/>
  <c r="BL461" i="3"/>
  <c r="BJ461" i="3"/>
  <c r="BN461" i="3"/>
  <c r="BR461" i="3"/>
  <c r="BH461" i="3"/>
  <c r="BG461" i="3"/>
  <c r="BO461" i="3"/>
  <c r="BP461" i="3"/>
  <c r="BI457" i="3"/>
  <c r="BM457" i="3"/>
  <c r="BQ457" i="3"/>
  <c r="BH457" i="3"/>
  <c r="BJ457" i="3"/>
  <c r="BN457" i="3"/>
  <c r="BR457" i="3"/>
  <c r="BL457" i="3"/>
  <c r="BG457" i="3"/>
  <c r="BO457" i="3"/>
  <c r="BP457" i="3"/>
  <c r="BI453" i="3"/>
  <c r="BM453" i="3"/>
  <c r="BQ453" i="3"/>
  <c r="BP453" i="3"/>
  <c r="BJ453" i="3"/>
  <c r="BN453" i="3"/>
  <c r="BR453" i="3"/>
  <c r="BL453" i="3"/>
  <c r="BG453" i="3"/>
  <c r="BO453" i="3"/>
  <c r="BH453" i="3"/>
  <c r="BI449" i="3"/>
  <c r="BM449" i="3"/>
  <c r="BQ449" i="3"/>
  <c r="BL449" i="3"/>
  <c r="BJ449" i="3"/>
  <c r="BN449" i="3"/>
  <c r="BR449" i="3"/>
  <c r="BP449" i="3"/>
  <c r="BG449" i="3"/>
  <c r="BO449" i="3"/>
  <c r="BH449" i="3"/>
  <c r="BI445" i="3"/>
  <c r="BM445" i="3"/>
  <c r="BQ445" i="3"/>
  <c r="BP445" i="3"/>
  <c r="BJ445" i="3"/>
  <c r="BN445" i="3"/>
  <c r="BR445" i="3"/>
  <c r="BL445" i="3"/>
  <c r="BG445" i="3"/>
  <c r="BO445" i="3"/>
  <c r="BH445" i="3"/>
  <c r="BI441" i="3"/>
  <c r="BM441" i="3"/>
  <c r="BQ441" i="3"/>
  <c r="BH441" i="3"/>
  <c r="BP441" i="3"/>
  <c r="BJ441" i="3"/>
  <c r="BN441" i="3"/>
  <c r="BR441" i="3"/>
  <c r="BL441" i="3"/>
  <c r="BG441" i="3"/>
  <c r="BO441" i="3"/>
  <c r="BJ437" i="3"/>
  <c r="BN437" i="3"/>
  <c r="BR437" i="3"/>
  <c r="BH437" i="3"/>
  <c r="BL437" i="3"/>
  <c r="BP437" i="3"/>
  <c r="BI437" i="3"/>
  <c r="BM437" i="3"/>
  <c r="BQ437" i="3"/>
  <c r="BG437" i="3"/>
  <c r="BO437" i="3"/>
  <c r="BF433" i="3"/>
  <c r="BJ433" i="3"/>
  <c r="BN433" i="3"/>
  <c r="BR433" i="3"/>
  <c r="BH433" i="3"/>
  <c r="BL433" i="3"/>
  <c r="BP433" i="3"/>
  <c r="BI433" i="3"/>
  <c r="BM433" i="3"/>
  <c r="BQ433" i="3"/>
  <c r="BO433" i="3"/>
  <c r="BG433" i="3"/>
  <c r="BJ429" i="3"/>
  <c r="BN429" i="3"/>
  <c r="BR429" i="3"/>
  <c r="BH429" i="3"/>
  <c r="BL429" i="3"/>
  <c r="BP429" i="3"/>
  <c r="BI429" i="3"/>
  <c r="BM429" i="3"/>
  <c r="BQ429" i="3"/>
  <c r="BG429" i="3"/>
  <c r="BO429" i="3"/>
  <c r="BJ425" i="3"/>
  <c r="BN425" i="3"/>
  <c r="BR425" i="3"/>
  <c r="BH425" i="3"/>
  <c r="BL425" i="3"/>
  <c r="BP425" i="3"/>
  <c r="BI425" i="3"/>
  <c r="BM425" i="3"/>
  <c r="BQ425" i="3"/>
  <c r="BO425" i="3"/>
  <c r="BG425" i="3"/>
  <c r="BJ421" i="3"/>
  <c r="BN421" i="3"/>
  <c r="BR421" i="3"/>
  <c r="BH421" i="3"/>
  <c r="BL421" i="3"/>
  <c r="BP421" i="3"/>
  <c r="BI421" i="3"/>
  <c r="BM421" i="3"/>
  <c r="BQ421" i="3"/>
  <c r="BO421" i="3"/>
  <c r="BG421" i="3"/>
  <c r="BJ417" i="3"/>
  <c r="BN417" i="3"/>
  <c r="BR417" i="3"/>
  <c r="BG417" i="3"/>
  <c r="BH417" i="3"/>
  <c r="BL417" i="3"/>
  <c r="BP417" i="3"/>
  <c r="BI417" i="3"/>
  <c r="BM417" i="3"/>
  <c r="BQ417" i="3"/>
  <c r="BO417" i="3"/>
  <c r="BJ413" i="3"/>
  <c r="BN413" i="3"/>
  <c r="BR413" i="3"/>
  <c r="BG413" i="3"/>
  <c r="BO413" i="3"/>
  <c r="BH413" i="3"/>
  <c r="BL413" i="3"/>
  <c r="BP413" i="3"/>
  <c r="BI413" i="3"/>
  <c r="BM413" i="3"/>
  <c r="BQ413" i="3"/>
  <c r="BJ409" i="3"/>
  <c r="BN409" i="3"/>
  <c r="BR409" i="3"/>
  <c r="BG409" i="3"/>
  <c r="BO409" i="3"/>
  <c r="BH409" i="3"/>
  <c r="BL409" i="3"/>
  <c r="BP409" i="3"/>
  <c r="BI409" i="3"/>
  <c r="BM409" i="3"/>
  <c r="BQ409" i="3"/>
  <c r="BJ405" i="3"/>
  <c r="BN405" i="3"/>
  <c r="BR405" i="3"/>
  <c r="BG405" i="3"/>
  <c r="BO405" i="3"/>
  <c r="BH405" i="3"/>
  <c r="BL405" i="3"/>
  <c r="BP405" i="3"/>
  <c r="BI405" i="3"/>
  <c r="BM405" i="3"/>
  <c r="BQ405" i="3"/>
  <c r="BJ401" i="3"/>
  <c r="BN401" i="3"/>
  <c r="BR401" i="3"/>
  <c r="BG401" i="3"/>
  <c r="BO401" i="3"/>
  <c r="BH401" i="3"/>
  <c r="BL401" i="3"/>
  <c r="BP401" i="3"/>
  <c r="BI401" i="3"/>
  <c r="BM401" i="3"/>
  <c r="BQ401" i="3"/>
  <c r="BJ397" i="3"/>
  <c r="BN397" i="3"/>
  <c r="BR397" i="3"/>
  <c r="BG397" i="3"/>
  <c r="BO397" i="3"/>
  <c r="BH397" i="3"/>
  <c r="BL397" i="3"/>
  <c r="BP397" i="3"/>
  <c r="BI397" i="3"/>
  <c r="BM397" i="3"/>
  <c r="BQ397" i="3"/>
  <c r="BJ393" i="3"/>
  <c r="BN393" i="3"/>
  <c r="BR393" i="3"/>
  <c r="BG393" i="3"/>
  <c r="BO393" i="3"/>
  <c r="BH393" i="3"/>
  <c r="BL393" i="3"/>
  <c r="BP393" i="3"/>
  <c r="BI393" i="3"/>
  <c r="BM393" i="3"/>
  <c r="BQ393" i="3"/>
  <c r="BJ389" i="3"/>
  <c r="BN389" i="3"/>
  <c r="BR389" i="3"/>
  <c r="BG389" i="3"/>
  <c r="BO389" i="3"/>
  <c r="BH389" i="3"/>
  <c r="BL389" i="3"/>
  <c r="BP389" i="3"/>
  <c r="BI389" i="3"/>
  <c r="BM389" i="3"/>
  <c r="BQ389" i="3"/>
  <c r="BJ385" i="3"/>
  <c r="BN385" i="3"/>
  <c r="BR385" i="3"/>
  <c r="BG385" i="3"/>
  <c r="BO385" i="3"/>
  <c r="BH385" i="3"/>
  <c r="BL385" i="3"/>
  <c r="BP385" i="3"/>
  <c r="BI385" i="3"/>
  <c r="BM385" i="3"/>
  <c r="BQ385" i="3"/>
  <c r="BF381" i="3"/>
  <c r="BJ381" i="3"/>
  <c r="BN381" i="3"/>
  <c r="BR381" i="3"/>
  <c r="BG381" i="3"/>
  <c r="BO381" i="3"/>
  <c r="BH381" i="3"/>
  <c r="BL381" i="3"/>
  <c r="BP381" i="3"/>
  <c r="BI381" i="3"/>
  <c r="BM381" i="3"/>
  <c r="BQ381" i="3"/>
  <c r="BF377" i="3"/>
  <c r="BJ377" i="3"/>
  <c r="BN377" i="3"/>
  <c r="BR377" i="3"/>
  <c r="BG377" i="3"/>
  <c r="BO377" i="3"/>
  <c r="BH377" i="3"/>
  <c r="BL377" i="3"/>
  <c r="BP377" i="3"/>
  <c r="BI377" i="3"/>
  <c r="BM377" i="3"/>
  <c r="BQ377" i="3"/>
  <c r="BJ373" i="3"/>
  <c r="BN373" i="3"/>
  <c r="BR373" i="3"/>
  <c r="BG373" i="3"/>
  <c r="BO373" i="3"/>
  <c r="BH373" i="3"/>
  <c r="BL373" i="3"/>
  <c r="BP373" i="3"/>
  <c r="BI373" i="3"/>
  <c r="BM373" i="3"/>
  <c r="BQ373" i="3"/>
  <c r="BF369" i="3"/>
  <c r="BJ369" i="3"/>
  <c r="BN369" i="3"/>
  <c r="BR369" i="3"/>
  <c r="BG369" i="3"/>
  <c r="BO369" i="3"/>
  <c r="BH369" i="3"/>
  <c r="BL369" i="3"/>
  <c r="BP369" i="3"/>
  <c r="BI369" i="3"/>
  <c r="BM369" i="3"/>
  <c r="BQ369" i="3"/>
  <c r="BJ365" i="3"/>
  <c r="BN365" i="3"/>
  <c r="BR365" i="3"/>
  <c r="BG365" i="3"/>
  <c r="BO365" i="3"/>
  <c r="BH365" i="3"/>
  <c r="BL365" i="3"/>
  <c r="BP365" i="3"/>
  <c r="BI365" i="3"/>
  <c r="BM365" i="3"/>
  <c r="BQ365" i="3"/>
  <c r="BJ361" i="3"/>
  <c r="BN361" i="3"/>
  <c r="BR361" i="3"/>
  <c r="BG361" i="3"/>
  <c r="BO361" i="3"/>
  <c r="BH361" i="3"/>
  <c r="BL361" i="3"/>
  <c r="BP361" i="3"/>
  <c r="BI361" i="3"/>
  <c r="BM361" i="3"/>
  <c r="BQ361" i="3"/>
  <c r="BJ357" i="3"/>
  <c r="BN357" i="3"/>
  <c r="BR357" i="3"/>
  <c r="BG357" i="3"/>
  <c r="BO357" i="3"/>
  <c r="BH357" i="3"/>
  <c r="BL357" i="3"/>
  <c r="BP357" i="3"/>
  <c r="BI357" i="3"/>
  <c r="BM357" i="3"/>
  <c r="BQ357" i="3"/>
  <c r="BJ353" i="3"/>
  <c r="BN353" i="3"/>
  <c r="BR353" i="3"/>
  <c r="BG353" i="3"/>
  <c r="BO353" i="3"/>
  <c r="BH353" i="3"/>
  <c r="BL353" i="3"/>
  <c r="BP353" i="3"/>
  <c r="BI353" i="3"/>
  <c r="BM353" i="3"/>
  <c r="BQ353" i="3"/>
  <c r="BJ349" i="3"/>
  <c r="BN349" i="3"/>
  <c r="BR349" i="3"/>
  <c r="BG349" i="3"/>
  <c r="BO349" i="3"/>
  <c r="BH349" i="3"/>
  <c r="BL349" i="3"/>
  <c r="BP349" i="3"/>
  <c r="BI349" i="3"/>
  <c r="BM349" i="3"/>
  <c r="BQ349" i="3"/>
  <c r="BF345" i="3"/>
  <c r="BJ345" i="3"/>
  <c r="BN345" i="3"/>
  <c r="BR345" i="3"/>
  <c r="BG345" i="3"/>
  <c r="BO345" i="3"/>
  <c r="BH345" i="3"/>
  <c r="BL345" i="3"/>
  <c r="BP345" i="3"/>
  <c r="BI345" i="3"/>
  <c r="BM345" i="3"/>
  <c r="BQ345" i="3"/>
  <c r="BJ341" i="3"/>
  <c r="BN341" i="3"/>
  <c r="BR341" i="3"/>
  <c r="BG341" i="3"/>
  <c r="BO341" i="3"/>
  <c r="BH341" i="3"/>
  <c r="BL341" i="3"/>
  <c r="BP341" i="3"/>
  <c r="BI341" i="3"/>
  <c r="BM341" i="3"/>
  <c r="BQ341" i="3"/>
  <c r="BJ337" i="3"/>
  <c r="BN337" i="3"/>
  <c r="BR337" i="3"/>
  <c r="BG337" i="3"/>
  <c r="BO337" i="3"/>
  <c r="BH337" i="3"/>
  <c r="BL337" i="3"/>
  <c r="BP337" i="3"/>
  <c r="BI337" i="3"/>
  <c r="BM337" i="3"/>
  <c r="BQ337" i="3"/>
  <c r="BJ333" i="3"/>
  <c r="BN333" i="3"/>
  <c r="BR333" i="3"/>
  <c r="BG333" i="3"/>
  <c r="BO333" i="3"/>
  <c r="BH333" i="3"/>
  <c r="BL333" i="3"/>
  <c r="BP333" i="3"/>
  <c r="BI333" i="3"/>
  <c r="BM333" i="3"/>
  <c r="BQ333" i="3"/>
  <c r="BJ329" i="3"/>
  <c r="BN329" i="3"/>
  <c r="BR329" i="3"/>
  <c r="BG329" i="3"/>
  <c r="BO329" i="3"/>
  <c r="BH329" i="3"/>
  <c r="BL329" i="3"/>
  <c r="BP329" i="3"/>
  <c r="BI329" i="3"/>
  <c r="BM329" i="3"/>
  <c r="BQ329" i="3"/>
  <c r="BF325" i="3"/>
  <c r="BG325" i="3"/>
  <c r="BO325" i="3"/>
  <c r="BH325" i="3"/>
  <c r="BL325" i="3"/>
  <c r="BP325" i="3"/>
  <c r="BN325" i="3"/>
  <c r="BI325" i="3"/>
  <c r="BQ325" i="3"/>
  <c r="BJ325" i="3"/>
  <c r="BR325" i="3"/>
  <c r="BM325" i="3"/>
  <c r="BG321" i="3"/>
  <c r="BO321" i="3"/>
  <c r="BH321" i="3"/>
  <c r="BL321" i="3"/>
  <c r="BP321" i="3"/>
  <c r="BI321" i="3"/>
  <c r="BM321" i="3"/>
  <c r="BQ321" i="3"/>
  <c r="BJ321" i="3"/>
  <c r="BN321" i="3"/>
  <c r="BR321" i="3"/>
  <c r="BG317" i="3"/>
  <c r="BO317" i="3"/>
  <c r="BH317" i="3"/>
  <c r="BL317" i="3"/>
  <c r="BP317" i="3"/>
  <c r="BI317" i="3"/>
  <c r="BM317" i="3"/>
  <c r="BQ317" i="3"/>
  <c r="BJ317" i="3"/>
  <c r="BN317" i="3"/>
  <c r="BR317" i="3"/>
  <c r="BG313" i="3"/>
  <c r="BO313" i="3"/>
  <c r="BH313" i="3"/>
  <c r="BL313" i="3"/>
  <c r="BP313" i="3"/>
  <c r="BI313" i="3"/>
  <c r="BM313" i="3"/>
  <c r="BQ313" i="3"/>
  <c r="BJ313" i="3"/>
  <c r="BN313" i="3"/>
  <c r="BR313" i="3"/>
  <c r="BG309" i="3"/>
  <c r="BO309" i="3"/>
  <c r="BH309" i="3"/>
  <c r="BL309" i="3"/>
  <c r="BP309" i="3"/>
  <c r="BI309" i="3"/>
  <c r="BM309" i="3"/>
  <c r="BQ309" i="3"/>
  <c r="BJ309" i="3"/>
  <c r="BN309" i="3"/>
  <c r="BR309" i="3"/>
  <c r="BG305" i="3"/>
  <c r="BO305" i="3"/>
  <c r="BH305" i="3"/>
  <c r="BL305" i="3"/>
  <c r="BP305" i="3"/>
  <c r="BI305" i="3"/>
  <c r="BM305" i="3"/>
  <c r="BQ305" i="3"/>
  <c r="BJ305" i="3"/>
  <c r="BN305" i="3"/>
  <c r="BR305" i="3"/>
  <c r="BF301" i="3"/>
  <c r="BG301" i="3"/>
  <c r="BO301" i="3"/>
  <c r="BH301" i="3"/>
  <c r="BL301" i="3"/>
  <c r="BP301" i="3"/>
  <c r="BI301" i="3"/>
  <c r="BM301" i="3"/>
  <c r="BQ301" i="3"/>
  <c r="BJ301" i="3"/>
  <c r="BN301" i="3"/>
  <c r="BR301" i="3"/>
  <c r="BG297" i="3"/>
  <c r="BO297" i="3"/>
  <c r="BH297" i="3"/>
  <c r="BL297" i="3"/>
  <c r="BP297" i="3"/>
  <c r="BI297" i="3"/>
  <c r="BM297" i="3"/>
  <c r="BQ297" i="3"/>
  <c r="BJ297" i="3"/>
  <c r="BN297" i="3"/>
  <c r="BR297" i="3"/>
  <c r="BG293" i="3"/>
  <c r="BO293" i="3"/>
  <c r="BH293" i="3"/>
  <c r="BL293" i="3"/>
  <c r="BP293" i="3"/>
  <c r="BI293" i="3"/>
  <c r="BM293" i="3"/>
  <c r="BQ293" i="3"/>
  <c r="BJ293" i="3"/>
  <c r="BN293" i="3"/>
  <c r="BR293" i="3"/>
  <c r="BG289" i="3"/>
  <c r="BO289" i="3"/>
  <c r="BH289" i="3"/>
  <c r="BL289" i="3"/>
  <c r="BP289" i="3"/>
  <c r="BI289" i="3"/>
  <c r="BM289" i="3"/>
  <c r="BQ289" i="3"/>
  <c r="BJ289" i="3"/>
  <c r="BN289" i="3"/>
  <c r="BR289" i="3"/>
  <c r="BG285" i="3"/>
  <c r="BO285" i="3"/>
  <c r="BH285" i="3"/>
  <c r="BL285" i="3"/>
  <c r="BP285" i="3"/>
  <c r="BI285" i="3"/>
  <c r="BM285" i="3"/>
  <c r="BQ285" i="3"/>
  <c r="BJ285" i="3"/>
  <c r="BN285" i="3"/>
  <c r="BR285" i="3"/>
  <c r="BG281" i="3"/>
  <c r="BO281" i="3"/>
  <c r="BH281" i="3"/>
  <c r="BL281" i="3"/>
  <c r="BP281" i="3"/>
  <c r="BI281" i="3"/>
  <c r="BM281" i="3"/>
  <c r="BQ281" i="3"/>
  <c r="BJ281" i="3"/>
  <c r="BN281" i="3"/>
  <c r="BR281" i="3"/>
  <c r="BG277" i="3"/>
  <c r="BO277" i="3"/>
  <c r="BH277" i="3"/>
  <c r="BL277" i="3"/>
  <c r="BP277" i="3"/>
  <c r="BI277" i="3"/>
  <c r="BM277" i="3"/>
  <c r="BQ277" i="3"/>
  <c r="BJ277" i="3"/>
  <c r="BN277" i="3"/>
  <c r="BR277" i="3"/>
  <c r="BG273" i="3"/>
  <c r="BO273" i="3"/>
  <c r="BH273" i="3"/>
  <c r="BL273" i="3"/>
  <c r="BP273" i="3"/>
  <c r="BI273" i="3"/>
  <c r="BM273" i="3"/>
  <c r="BQ273" i="3"/>
  <c r="BJ273" i="3"/>
  <c r="BN273" i="3"/>
  <c r="BR273" i="3"/>
  <c r="BF269" i="3"/>
  <c r="BG269" i="3"/>
  <c r="BO269" i="3"/>
  <c r="BH269" i="3"/>
  <c r="BL269" i="3"/>
  <c r="BP269" i="3"/>
  <c r="BI269" i="3"/>
  <c r="BM269" i="3"/>
  <c r="BQ269" i="3"/>
  <c r="BJ269" i="3"/>
  <c r="BN269" i="3"/>
  <c r="BR269" i="3"/>
  <c r="BF265" i="3"/>
  <c r="BJ265" i="3"/>
  <c r="BN265" i="3"/>
  <c r="BR265" i="3"/>
  <c r="BG265" i="3"/>
  <c r="BO265" i="3"/>
  <c r="BH265" i="3"/>
  <c r="BL265" i="3"/>
  <c r="BP265" i="3"/>
  <c r="BI265" i="3"/>
  <c r="BM265" i="3"/>
  <c r="BQ265" i="3"/>
  <c r="BF261" i="3"/>
  <c r="BJ261" i="3"/>
  <c r="BN261" i="3"/>
  <c r="BR261" i="3"/>
  <c r="BG261" i="3"/>
  <c r="BO261" i="3"/>
  <c r="BH261" i="3"/>
  <c r="BL261" i="3"/>
  <c r="BP261" i="3"/>
  <c r="BI261" i="3"/>
  <c r="BM261" i="3"/>
  <c r="BQ261" i="3"/>
  <c r="BF257" i="3"/>
  <c r="BJ257" i="3"/>
  <c r="BN257" i="3"/>
  <c r="BR257" i="3"/>
  <c r="BG257" i="3"/>
  <c r="BO257" i="3"/>
  <c r="BH257" i="3"/>
  <c r="BL257" i="3"/>
  <c r="BP257" i="3"/>
  <c r="BI257" i="3"/>
  <c r="BM257" i="3"/>
  <c r="BQ257" i="3"/>
  <c r="BJ253" i="3"/>
  <c r="BN253" i="3"/>
  <c r="BR253" i="3"/>
  <c r="BG253" i="3"/>
  <c r="BO253" i="3"/>
  <c r="BH253" i="3"/>
  <c r="BL253" i="3"/>
  <c r="BP253" i="3"/>
  <c r="BI253" i="3"/>
  <c r="BM253" i="3"/>
  <c r="BQ253" i="3"/>
  <c r="BJ249" i="3"/>
  <c r="BN249" i="3"/>
  <c r="BR249" i="3"/>
  <c r="BG249" i="3"/>
  <c r="BO249" i="3"/>
  <c r="BH249" i="3"/>
  <c r="BL249" i="3"/>
  <c r="BP249" i="3"/>
  <c r="BI249" i="3"/>
  <c r="BM249" i="3"/>
  <c r="BQ249" i="3"/>
  <c r="BJ245" i="3"/>
  <c r="BN245" i="3"/>
  <c r="BR245" i="3"/>
  <c r="BG245" i="3"/>
  <c r="BO245" i="3"/>
  <c r="BH245" i="3"/>
  <c r="BL245" i="3"/>
  <c r="BP245" i="3"/>
  <c r="BI245" i="3"/>
  <c r="BM245" i="3"/>
  <c r="BQ245" i="3"/>
  <c r="BF241" i="3"/>
  <c r="BJ241" i="3"/>
  <c r="BN241" i="3"/>
  <c r="BR241" i="3"/>
  <c r="BG241" i="3"/>
  <c r="BO241" i="3"/>
  <c r="BH241" i="3"/>
  <c r="BL241" i="3"/>
  <c r="BP241" i="3"/>
  <c r="BI241" i="3"/>
  <c r="BM241" i="3"/>
  <c r="BQ241" i="3"/>
  <c r="BJ237" i="3"/>
  <c r="BN237" i="3"/>
  <c r="BR237" i="3"/>
  <c r="BG237" i="3"/>
  <c r="BO237" i="3"/>
  <c r="BH237" i="3"/>
  <c r="BL237" i="3"/>
  <c r="BP237" i="3"/>
  <c r="BI237" i="3"/>
  <c r="BM237" i="3"/>
  <c r="BQ237" i="3"/>
  <c r="BJ233" i="3"/>
  <c r="BN233" i="3"/>
  <c r="BR233" i="3"/>
  <c r="BG233" i="3"/>
  <c r="BO233" i="3"/>
  <c r="BH233" i="3"/>
  <c r="BL233" i="3"/>
  <c r="BP233" i="3"/>
  <c r="BI233" i="3"/>
  <c r="BM233" i="3"/>
  <c r="BQ233" i="3"/>
  <c r="BF229" i="3"/>
  <c r="BJ229" i="3"/>
  <c r="BN229" i="3"/>
  <c r="BR229" i="3"/>
  <c r="BG229" i="3"/>
  <c r="BO229" i="3"/>
  <c r="BH229" i="3"/>
  <c r="BL229" i="3"/>
  <c r="BP229" i="3"/>
  <c r="BI229" i="3"/>
  <c r="BM229" i="3"/>
  <c r="BQ229" i="3"/>
  <c r="BF225" i="3"/>
  <c r="BJ225" i="3"/>
  <c r="BN225" i="3"/>
  <c r="BR225" i="3"/>
  <c r="BG225" i="3"/>
  <c r="BO225" i="3"/>
  <c r="BH225" i="3"/>
  <c r="BL225" i="3"/>
  <c r="BP225" i="3"/>
  <c r="BI225" i="3"/>
  <c r="BM225" i="3"/>
  <c r="BQ225" i="3"/>
  <c r="BJ221" i="3"/>
  <c r="BN221" i="3"/>
  <c r="BR221" i="3"/>
  <c r="BG221" i="3"/>
  <c r="BO221" i="3"/>
  <c r="BH221" i="3"/>
  <c r="BL221" i="3"/>
  <c r="BP221" i="3"/>
  <c r="BI221" i="3"/>
  <c r="BM221" i="3"/>
  <c r="BQ221" i="3"/>
  <c r="BJ217" i="3"/>
  <c r="BN217" i="3"/>
  <c r="BR217" i="3"/>
  <c r="BG217" i="3"/>
  <c r="BO217" i="3"/>
  <c r="BH217" i="3"/>
  <c r="BL217" i="3"/>
  <c r="BP217" i="3"/>
  <c r="BI217" i="3"/>
  <c r="BM217" i="3"/>
  <c r="BQ217" i="3"/>
  <c r="BF213" i="3"/>
  <c r="BJ213" i="3"/>
  <c r="BN213" i="3"/>
  <c r="BR213" i="3"/>
  <c r="BG213" i="3"/>
  <c r="BO213" i="3"/>
  <c r="BH213" i="3"/>
  <c r="BL213" i="3"/>
  <c r="BP213" i="3"/>
  <c r="BI213" i="3"/>
  <c r="BM213" i="3"/>
  <c r="BQ213" i="3"/>
  <c r="BG209" i="3"/>
  <c r="BO209" i="3"/>
  <c r="BH209" i="3"/>
  <c r="BL209" i="3"/>
  <c r="BP209" i="3"/>
  <c r="BI209" i="3"/>
  <c r="BM209" i="3"/>
  <c r="BQ209" i="3"/>
  <c r="BJ209" i="3"/>
  <c r="BN209" i="3"/>
  <c r="BR209" i="3"/>
  <c r="BG205" i="3"/>
  <c r="BO205" i="3"/>
  <c r="BH205" i="3"/>
  <c r="BL205" i="3"/>
  <c r="BP205" i="3"/>
  <c r="BI205" i="3"/>
  <c r="BM205" i="3"/>
  <c r="BQ205" i="3"/>
  <c r="BJ205" i="3"/>
  <c r="BN205" i="3"/>
  <c r="BR205" i="3"/>
  <c r="BG201" i="3"/>
  <c r="BO201" i="3"/>
  <c r="BH201" i="3"/>
  <c r="BL201" i="3"/>
  <c r="BP201" i="3"/>
  <c r="BI201" i="3"/>
  <c r="BM201" i="3"/>
  <c r="BQ201" i="3"/>
  <c r="BJ201" i="3"/>
  <c r="BN201" i="3"/>
  <c r="BR201" i="3"/>
  <c r="BG197" i="3"/>
  <c r="BO197" i="3"/>
  <c r="BH197" i="3"/>
  <c r="BL197" i="3"/>
  <c r="BP197" i="3"/>
  <c r="BI197" i="3"/>
  <c r="BM197" i="3"/>
  <c r="BQ197" i="3"/>
  <c r="BJ197" i="3"/>
  <c r="BN197" i="3"/>
  <c r="BR197" i="3"/>
  <c r="BG193" i="3"/>
  <c r="BO193" i="3"/>
  <c r="BH193" i="3"/>
  <c r="BL193" i="3"/>
  <c r="BP193" i="3"/>
  <c r="BI193" i="3"/>
  <c r="BM193" i="3"/>
  <c r="BQ193" i="3"/>
  <c r="BJ193" i="3"/>
  <c r="BN193" i="3"/>
  <c r="BR193" i="3"/>
  <c r="BG189" i="3"/>
  <c r="BO189" i="3"/>
  <c r="BH189" i="3"/>
  <c r="BL189" i="3"/>
  <c r="BP189" i="3"/>
  <c r="BI189" i="3"/>
  <c r="BM189" i="3"/>
  <c r="BQ189" i="3"/>
  <c r="BJ189" i="3"/>
  <c r="BN189" i="3"/>
  <c r="BR189" i="3"/>
  <c r="BG185" i="3"/>
  <c r="BO185" i="3"/>
  <c r="BH185" i="3"/>
  <c r="BL185" i="3"/>
  <c r="BP185" i="3"/>
  <c r="BI185" i="3"/>
  <c r="BM185" i="3"/>
  <c r="BQ185" i="3"/>
  <c r="BJ185" i="3"/>
  <c r="BN185" i="3"/>
  <c r="BR185" i="3"/>
  <c r="BG181" i="3"/>
  <c r="BO181" i="3"/>
  <c r="BH181" i="3"/>
  <c r="BL181" i="3"/>
  <c r="BP181" i="3"/>
  <c r="BI181" i="3"/>
  <c r="BM181" i="3"/>
  <c r="BQ181" i="3"/>
  <c r="BJ181" i="3"/>
  <c r="BN181" i="3"/>
  <c r="BR181" i="3"/>
  <c r="BF177" i="3"/>
  <c r="BG177" i="3"/>
  <c r="BO177" i="3"/>
  <c r="BH177" i="3"/>
  <c r="BL177" i="3"/>
  <c r="BP177" i="3"/>
  <c r="BI177" i="3"/>
  <c r="BM177" i="3"/>
  <c r="BQ177" i="3"/>
  <c r="BJ177" i="3"/>
  <c r="BN177" i="3"/>
  <c r="BR177" i="3"/>
  <c r="BG173" i="3"/>
  <c r="BO173" i="3"/>
  <c r="BH173" i="3"/>
  <c r="BL173" i="3"/>
  <c r="BP173" i="3"/>
  <c r="BI173" i="3"/>
  <c r="BM173" i="3"/>
  <c r="BQ173" i="3"/>
  <c r="BJ173" i="3"/>
  <c r="BN173" i="3"/>
  <c r="BR173" i="3"/>
  <c r="BG169" i="3"/>
  <c r="BO169" i="3"/>
  <c r="BH169" i="3"/>
  <c r="BL169" i="3"/>
  <c r="BP169" i="3"/>
  <c r="BI169" i="3"/>
  <c r="BM169" i="3"/>
  <c r="BQ169" i="3"/>
  <c r="BJ169" i="3"/>
  <c r="BN169" i="3"/>
  <c r="BR169" i="3"/>
  <c r="BG165" i="3"/>
  <c r="BO165" i="3"/>
  <c r="BH165" i="3"/>
  <c r="BL165" i="3"/>
  <c r="BP165" i="3"/>
  <c r="BI165" i="3"/>
  <c r="BM165" i="3"/>
  <c r="BQ165" i="3"/>
  <c r="BJ165" i="3"/>
  <c r="BN165" i="3"/>
  <c r="BR165" i="3"/>
  <c r="BG161" i="3"/>
  <c r="BO161" i="3"/>
  <c r="BH161" i="3"/>
  <c r="BL161" i="3"/>
  <c r="BP161" i="3"/>
  <c r="BI161" i="3"/>
  <c r="BM161" i="3"/>
  <c r="BQ161" i="3"/>
  <c r="BJ161" i="3"/>
  <c r="BN161" i="3"/>
  <c r="BR161" i="3"/>
  <c r="BG157" i="3"/>
  <c r="BO157" i="3"/>
  <c r="BH157" i="3"/>
  <c r="BL157" i="3"/>
  <c r="BP157" i="3"/>
  <c r="BI157" i="3"/>
  <c r="BM157" i="3"/>
  <c r="BQ157" i="3"/>
  <c r="BJ157" i="3"/>
  <c r="BN157" i="3"/>
  <c r="BR157" i="3"/>
  <c r="BH153" i="3"/>
  <c r="BL153" i="3"/>
  <c r="BP153" i="3"/>
  <c r="BI153" i="3"/>
  <c r="BM153" i="3"/>
  <c r="BQ153" i="3"/>
  <c r="BG153" i="3"/>
  <c r="BO153" i="3"/>
  <c r="BJ153" i="3"/>
  <c r="BR153" i="3"/>
  <c r="BN153" i="3"/>
  <c r="BH149" i="3"/>
  <c r="BL149" i="3"/>
  <c r="BP149" i="3"/>
  <c r="BI149" i="3"/>
  <c r="BM149" i="3"/>
  <c r="BQ149" i="3"/>
  <c r="BJ149" i="3"/>
  <c r="BN149" i="3"/>
  <c r="BR149" i="3"/>
  <c r="BG149" i="3"/>
  <c r="BO149" i="3"/>
  <c r="BH145" i="3"/>
  <c r="BL145" i="3"/>
  <c r="BP145" i="3"/>
  <c r="BI145" i="3"/>
  <c r="BM145" i="3"/>
  <c r="BQ145" i="3"/>
  <c r="BJ145" i="3"/>
  <c r="BN145" i="3"/>
  <c r="BR145" i="3"/>
  <c r="BG145" i="3"/>
  <c r="BO145" i="3"/>
  <c r="BH141" i="3"/>
  <c r="BL141" i="3"/>
  <c r="BP141" i="3"/>
  <c r="BI141" i="3"/>
  <c r="BM141" i="3"/>
  <c r="BQ141" i="3"/>
  <c r="BJ141" i="3"/>
  <c r="BN141" i="3"/>
  <c r="BR141" i="3"/>
  <c r="BG141" i="3"/>
  <c r="BO141" i="3"/>
  <c r="BH137" i="3"/>
  <c r="BL137" i="3"/>
  <c r="BP137" i="3"/>
  <c r="BI137" i="3"/>
  <c r="BM137" i="3"/>
  <c r="BQ137" i="3"/>
  <c r="BJ137" i="3"/>
  <c r="BN137" i="3"/>
  <c r="BR137" i="3"/>
  <c r="BG137" i="3"/>
  <c r="BO137" i="3"/>
  <c r="BH133" i="3"/>
  <c r="BL133" i="3"/>
  <c r="BP133" i="3"/>
  <c r="BI133" i="3"/>
  <c r="BM133" i="3"/>
  <c r="BQ133" i="3"/>
  <c r="BJ133" i="3"/>
  <c r="BN133" i="3"/>
  <c r="BR133" i="3"/>
  <c r="BG133" i="3"/>
  <c r="BO133" i="3"/>
  <c r="BH129" i="3"/>
  <c r="BL129" i="3"/>
  <c r="BP129" i="3"/>
  <c r="BI129" i="3"/>
  <c r="BM129" i="3"/>
  <c r="BQ129" i="3"/>
  <c r="BJ129" i="3"/>
  <c r="BN129" i="3"/>
  <c r="BR129" i="3"/>
  <c r="BG129" i="3"/>
  <c r="BO129" i="3"/>
  <c r="BH125" i="3"/>
  <c r="BL125" i="3"/>
  <c r="BP125" i="3"/>
  <c r="BI125" i="3"/>
  <c r="BM125" i="3"/>
  <c r="BQ125" i="3"/>
  <c r="BJ125" i="3"/>
  <c r="BN125" i="3"/>
  <c r="BR125" i="3"/>
  <c r="BG125" i="3"/>
  <c r="BO125" i="3"/>
  <c r="BH121" i="3"/>
  <c r="BL121" i="3"/>
  <c r="BP121" i="3"/>
  <c r="BI121" i="3"/>
  <c r="BM121" i="3"/>
  <c r="BQ121" i="3"/>
  <c r="BJ121" i="3"/>
  <c r="BN121" i="3"/>
  <c r="BR121" i="3"/>
  <c r="BG121" i="3"/>
  <c r="BO121" i="3"/>
  <c r="BH117" i="3"/>
  <c r="BL117" i="3"/>
  <c r="BP117" i="3"/>
  <c r="BI117" i="3"/>
  <c r="BM117" i="3"/>
  <c r="BQ117" i="3"/>
  <c r="BJ117" i="3"/>
  <c r="BN117" i="3"/>
  <c r="BR117" i="3"/>
  <c r="BG117" i="3"/>
  <c r="BO117" i="3"/>
  <c r="BH113" i="3"/>
  <c r="BL113" i="3"/>
  <c r="BP113" i="3"/>
  <c r="BI113" i="3"/>
  <c r="BM113" i="3"/>
  <c r="BQ113" i="3"/>
  <c r="BJ113" i="3"/>
  <c r="BN113" i="3"/>
  <c r="BR113" i="3"/>
  <c r="BG113" i="3"/>
  <c r="BO113" i="3"/>
  <c r="BH109" i="3"/>
  <c r="BL109" i="3"/>
  <c r="BP109" i="3"/>
  <c r="BI109" i="3"/>
  <c r="BM109" i="3"/>
  <c r="BQ109" i="3"/>
  <c r="BJ109" i="3"/>
  <c r="BN109" i="3"/>
  <c r="BR109" i="3"/>
  <c r="BG109" i="3"/>
  <c r="BO109" i="3"/>
  <c r="BH105" i="3"/>
  <c r="BL105" i="3"/>
  <c r="BP105" i="3"/>
  <c r="BI105" i="3"/>
  <c r="BM105" i="3"/>
  <c r="BQ105" i="3"/>
  <c r="BJ105" i="3"/>
  <c r="BN105" i="3"/>
  <c r="BR105" i="3"/>
  <c r="BG105" i="3"/>
  <c r="BO105" i="3"/>
  <c r="BF101" i="3"/>
  <c r="BI101" i="3"/>
  <c r="BM101" i="3"/>
  <c r="BQ101" i="3"/>
  <c r="BJ101" i="3"/>
  <c r="BN101" i="3"/>
  <c r="BR101" i="3"/>
  <c r="BH101" i="3"/>
  <c r="BP101" i="3"/>
  <c r="BL101" i="3"/>
  <c r="BG101" i="3"/>
  <c r="BO101" i="3"/>
  <c r="BI97" i="3"/>
  <c r="BM97" i="3"/>
  <c r="BQ97" i="3"/>
  <c r="BJ97" i="3"/>
  <c r="BN97" i="3"/>
  <c r="BR97" i="3"/>
  <c r="BG97" i="3"/>
  <c r="BO97" i="3"/>
  <c r="BH97" i="3"/>
  <c r="BL97" i="3"/>
  <c r="BP97" i="3"/>
  <c r="BI93" i="3"/>
  <c r="BM93" i="3"/>
  <c r="BQ93" i="3"/>
  <c r="BJ93" i="3"/>
  <c r="BN93" i="3"/>
  <c r="BR93" i="3"/>
  <c r="BG93" i="3"/>
  <c r="BO93" i="3"/>
  <c r="BH93" i="3"/>
  <c r="BL93" i="3"/>
  <c r="BP93" i="3"/>
  <c r="BI89" i="3"/>
  <c r="BM89" i="3"/>
  <c r="BQ89" i="3"/>
  <c r="BJ89" i="3"/>
  <c r="BN89" i="3"/>
  <c r="BR89" i="3"/>
  <c r="BG89" i="3"/>
  <c r="BO89" i="3"/>
  <c r="BH89" i="3"/>
  <c r="BL89" i="3"/>
  <c r="BP89" i="3"/>
  <c r="BI85" i="3"/>
  <c r="BM85" i="3"/>
  <c r="BQ85" i="3"/>
  <c r="BJ85" i="3"/>
  <c r="BN85" i="3"/>
  <c r="BR85" i="3"/>
  <c r="BG85" i="3"/>
  <c r="BO85" i="3"/>
  <c r="BH85" i="3"/>
  <c r="BL85" i="3"/>
  <c r="BP85" i="3"/>
  <c r="BI81" i="3"/>
  <c r="BM81" i="3"/>
  <c r="BQ81" i="3"/>
  <c r="BJ81" i="3"/>
  <c r="BN81" i="3"/>
  <c r="BR81" i="3"/>
  <c r="BG81" i="3"/>
  <c r="BO81" i="3"/>
  <c r="BH81" i="3"/>
  <c r="BL81" i="3"/>
  <c r="BP81" i="3"/>
  <c r="BI77" i="3"/>
  <c r="BM77" i="3"/>
  <c r="BQ77" i="3"/>
  <c r="BJ77" i="3"/>
  <c r="BN77" i="3"/>
  <c r="BR77" i="3"/>
  <c r="BG77" i="3"/>
  <c r="BO77" i="3"/>
  <c r="BH77" i="3"/>
  <c r="BL77" i="3"/>
  <c r="BP77" i="3"/>
  <c r="BG73" i="3"/>
  <c r="BO73" i="3"/>
  <c r="BJ73" i="3"/>
  <c r="BP73" i="3"/>
  <c r="BL73" i="3"/>
  <c r="BQ73" i="3"/>
  <c r="BH73" i="3"/>
  <c r="BM73" i="3"/>
  <c r="BR73" i="3"/>
  <c r="BI73" i="3"/>
  <c r="BN73" i="3"/>
  <c r="BG69" i="3"/>
  <c r="BO69" i="3"/>
  <c r="BH69" i="3"/>
  <c r="BL69" i="3"/>
  <c r="BP69" i="3"/>
  <c r="BI69" i="3"/>
  <c r="BQ69" i="3"/>
  <c r="BJ69" i="3"/>
  <c r="BR69" i="3"/>
  <c r="BM69" i="3"/>
  <c r="BN69" i="3"/>
  <c r="BJ65" i="3"/>
  <c r="BN65" i="3"/>
  <c r="BR65" i="3"/>
  <c r="BG65" i="3"/>
  <c r="BO65" i="3"/>
  <c r="BH65" i="3"/>
  <c r="BL65" i="3"/>
  <c r="BP65" i="3"/>
  <c r="BQ65" i="3"/>
  <c r="BI65" i="3"/>
  <c r="BM65" i="3"/>
  <c r="BJ61" i="3"/>
  <c r="BN61" i="3"/>
  <c r="BR61" i="3"/>
  <c r="BG61" i="3"/>
  <c r="BO61" i="3"/>
  <c r="BH61" i="3"/>
  <c r="BL61" i="3"/>
  <c r="BP61" i="3"/>
  <c r="BI61" i="3"/>
  <c r="BM61" i="3"/>
  <c r="BQ61" i="3"/>
  <c r="BJ57" i="3"/>
  <c r="BN57" i="3"/>
  <c r="BR57" i="3"/>
  <c r="BG57" i="3"/>
  <c r="BO57" i="3"/>
  <c r="BH57" i="3"/>
  <c r="BL57" i="3"/>
  <c r="BP57" i="3"/>
  <c r="BI57" i="3"/>
  <c r="BM57" i="3"/>
  <c r="BQ57" i="3"/>
  <c r="BJ53" i="3"/>
  <c r="BN53" i="3"/>
  <c r="BR53" i="3"/>
  <c r="BH53" i="3"/>
  <c r="BP53" i="3"/>
  <c r="BL53" i="3"/>
  <c r="BQ53" i="3"/>
  <c r="BG53" i="3"/>
  <c r="BM53" i="3"/>
  <c r="BI53" i="3"/>
  <c r="BO53" i="3"/>
  <c r="BJ49" i="3"/>
  <c r="BN49" i="3"/>
  <c r="BR49" i="3"/>
  <c r="BH49" i="3"/>
  <c r="BL49" i="3"/>
  <c r="BP49" i="3"/>
  <c r="BI49" i="3"/>
  <c r="BM49" i="3"/>
  <c r="BG49" i="3"/>
  <c r="BO49" i="3"/>
  <c r="BQ49" i="3"/>
  <c r="BJ45" i="3"/>
  <c r="BN45" i="3"/>
  <c r="BR45" i="3"/>
  <c r="BH45" i="3"/>
  <c r="BL45" i="3"/>
  <c r="BP45" i="3"/>
  <c r="BI45" i="3"/>
  <c r="BM45" i="3"/>
  <c r="BQ45" i="3"/>
  <c r="BG45" i="3"/>
  <c r="BO45" i="3"/>
  <c r="BJ41" i="3"/>
  <c r="BN41" i="3"/>
  <c r="BR41" i="3"/>
  <c r="BH41" i="3"/>
  <c r="BL41" i="3"/>
  <c r="BP41" i="3"/>
  <c r="BI41" i="3"/>
  <c r="BM41" i="3"/>
  <c r="BQ41" i="3"/>
  <c r="BG41" i="3"/>
  <c r="BO41" i="3"/>
  <c r="BJ37" i="3"/>
  <c r="BN37" i="3"/>
  <c r="BR37" i="3"/>
  <c r="BH37" i="3"/>
  <c r="BL37" i="3"/>
  <c r="BP37" i="3"/>
  <c r="BI37" i="3"/>
  <c r="BM37" i="3"/>
  <c r="BQ37" i="3"/>
  <c r="BG37" i="3"/>
  <c r="BO37" i="3"/>
  <c r="BG33" i="3"/>
  <c r="BH33" i="3"/>
  <c r="BI33" i="3"/>
  <c r="BJ33" i="3"/>
  <c r="BN33" i="3"/>
  <c r="BR33" i="3"/>
  <c r="BL33" i="3"/>
  <c r="BP33" i="3"/>
  <c r="BM33" i="3"/>
  <c r="BQ33" i="3"/>
  <c r="BO33" i="3"/>
  <c r="BG29" i="3"/>
  <c r="BO29" i="3"/>
  <c r="BH29" i="3"/>
  <c r="BL29" i="3"/>
  <c r="BP29" i="3"/>
  <c r="BI29" i="3"/>
  <c r="BM29" i="3"/>
  <c r="BQ29" i="3"/>
  <c r="BJ29" i="3"/>
  <c r="BR29" i="3"/>
  <c r="BN29" i="3"/>
  <c r="BG25" i="3"/>
  <c r="BO25" i="3"/>
  <c r="BH25" i="3"/>
  <c r="BL25" i="3"/>
  <c r="BP25" i="3"/>
  <c r="BI25" i="3"/>
  <c r="BM25" i="3"/>
  <c r="BQ25" i="3"/>
  <c r="BJ25" i="3"/>
  <c r="BR25" i="3"/>
  <c r="BN25" i="3"/>
  <c r="BG21" i="3"/>
  <c r="BO21" i="3"/>
  <c r="BH21" i="3"/>
  <c r="BL21" i="3"/>
  <c r="BP21" i="3"/>
  <c r="BI21" i="3"/>
  <c r="BM21" i="3"/>
  <c r="BQ21" i="3"/>
  <c r="BJ21" i="3"/>
  <c r="BR21" i="3"/>
  <c r="BN21" i="3"/>
  <c r="BG19" i="3"/>
  <c r="BO19" i="3"/>
  <c r="BH19" i="3"/>
  <c r="BL19" i="3"/>
  <c r="BP19" i="3"/>
  <c r="BI19" i="3"/>
  <c r="BM19" i="3"/>
  <c r="BQ19" i="3"/>
  <c r="BR19" i="3"/>
  <c r="BJ19" i="3"/>
  <c r="BN19" i="3"/>
  <c r="BG7" i="3"/>
  <c r="BO7" i="3"/>
  <c r="BH7" i="3"/>
  <c r="BL7" i="3"/>
  <c r="BP7" i="3"/>
  <c r="BI7" i="3"/>
  <c r="BM7" i="3"/>
  <c r="BQ7" i="3"/>
  <c r="BR7" i="3"/>
  <c r="BJ7" i="3"/>
  <c r="BN7" i="3"/>
  <c r="BI496" i="3"/>
  <c r="BM496" i="3"/>
  <c r="BQ496" i="3"/>
  <c r="BH496" i="3"/>
  <c r="BJ496" i="3"/>
  <c r="BN496" i="3"/>
  <c r="BR496" i="3"/>
  <c r="BP496" i="3"/>
  <c r="BG496" i="3"/>
  <c r="BO496" i="3"/>
  <c r="BL496" i="3"/>
  <c r="BI492" i="3"/>
  <c r="BM492" i="3"/>
  <c r="BQ492" i="3"/>
  <c r="BH492" i="3"/>
  <c r="BJ492" i="3"/>
  <c r="BN492" i="3"/>
  <c r="BR492" i="3"/>
  <c r="BP492" i="3"/>
  <c r="BG492" i="3"/>
  <c r="BO492" i="3"/>
  <c r="BL492" i="3"/>
  <c r="BI484" i="3"/>
  <c r="BM484" i="3"/>
  <c r="BQ484" i="3"/>
  <c r="BH484" i="3"/>
  <c r="BJ484" i="3"/>
  <c r="BN484" i="3"/>
  <c r="BR484" i="3"/>
  <c r="BL484" i="3"/>
  <c r="BG484" i="3"/>
  <c r="BO484" i="3"/>
  <c r="BP484" i="3"/>
  <c r="BI480" i="3"/>
  <c r="BM480" i="3"/>
  <c r="BQ480" i="3"/>
  <c r="BH480" i="3"/>
  <c r="BJ480" i="3"/>
  <c r="BN480" i="3"/>
  <c r="BR480" i="3"/>
  <c r="BL480" i="3"/>
  <c r="BG480" i="3"/>
  <c r="BO480" i="3"/>
  <c r="BP480" i="3"/>
  <c r="BI476" i="3"/>
  <c r="BM476" i="3"/>
  <c r="BQ476" i="3"/>
  <c r="BH476" i="3"/>
  <c r="BJ476" i="3"/>
  <c r="BN476" i="3"/>
  <c r="BR476" i="3"/>
  <c r="BP476" i="3"/>
  <c r="BG476" i="3"/>
  <c r="BO476" i="3"/>
  <c r="BL476" i="3"/>
  <c r="BF468" i="3"/>
  <c r="BI468" i="3"/>
  <c r="BM468" i="3"/>
  <c r="BQ468" i="3"/>
  <c r="BL468" i="3"/>
  <c r="BJ468" i="3"/>
  <c r="BN468" i="3"/>
  <c r="BR468" i="3"/>
  <c r="BH468" i="3"/>
  <c r="BP468" i="3"/>
  <c r="BG468" i="3"/>
  <c r="BO468" i="3"/>
  <c r="BI456" i="3"/>
  <c r="BM456" i="3"/>
  <c r="BQ456" i="3"/>
  <c r="BL456" i="3"/>
  <c r="BJ456" i="3"/>
  <c r="BN456" i="3"/>
  <c r="BR456" i="3"/>
  <c r="BH456" i="3"/>
  <c r="BG456" i="3"/>
  <c r="BO456" i="3"/>
  <c r="BP456" i="3"/>
  <c r="BI440" i="3"/>
  <c r="BM440" i="3"/>
  <c r="BQ440" i="3"/>
  <c r="BH440" i="3"/>
  <c r="BJ440" i="3"/>
  <c r="BN440" i="3"/>
  <c r="BR440" i="3"/>
  <c r="BL440" i="3"/>
  <c r="BG440" i="3"/>
  <c r="BO440" i="3"/>
  <c r="BP440" i="3"/>
  <c r="BJ428" i="3"/>
  <c r="BN428" i="3"/>
  <c r="BR428" i="3"/>
  <c r="BH428" i="3"/>
  <c r="BL428" i="3"/>
  <c r="BP428" i="3"/>
  <c r="BI428" i="3"/>
  <c r="BM428" i="3"/>
  <c r="BQ428" i="3"/>
  <c r="BG428" i="3"/>
  <c r="BO428" i="3"/>
  <c r="BJ420" i="3"/>
  <c r="BN420" i="3"/>
  <c r="BR420" i="3"/>
  <c r="BH420" i="3"/>
  <c r="BL420" i="3"/>
  <c r="BP420" i="3"/>
  <c r="BI420" i="3"/>
  <c r="BM420" i="3"/>
  <c r="BQ420" i="3"/>
  <c r="BG420" i="3"/>
  <c r="BO420" i="3"/>
  <c r="BJ408" i="3"/>
  <c r="BN408" i="3"/>
  <c r="BR408" i="3"/>
  <c r="BG408" i="3"/>
  <c r="BO408" i="3"/>
  <c r="BH408" i="3"/>
  <c r="BL408" i="3"/>
  <c r="BP408" i="3"/>
  <c r="BI408" i="3"/>
  <c r="BM408" i="3"/>
  <c r="BQ408" i="3"/>
  <c r="BF392" i="3"/>
  <c r="BJ392" i="3"/>
  <c r="BN392" i="3"/>
  <c r="BR392" i="3"/>
  <c r="BG392" i="3"/>
  <c r="BO392" i="3"/>
  <c r="BH392" i="3"/>
  <c r="BL392" i="3"/>
  <c r="BP392" i="3"/>
  <c r="BI392" i="3"/>
  <c r="BM392" i="3"/>
  <c r="BQ392" i="3"/>
  <c r="BJ356" i="3"/>
  <c r="BN356" i="3"/>
  <c r="BR356" i="3"/>
  <c r="BG356" i="3"/>
  <c r="BO356" i="3"/>
  <c r="BH356" i="3"/>
  <c r="BL356" i="3"/>
  <c r="BP356" i="3"/>
  <c r="BI356" i="3"/>
  <c r="BM356" i="3"/>
  <c r="BQ356" i="3"/>
  <c r="BG316" i="3"/>
  <c r="BO316" i="3"/>
  <c r="BH316" i="3"/>
  <c r="BL316" i="3"/>
  <c r="BP316" i="3"/>
  <c r="BI316" i="3"/>
  <c r="BM316" i="3"/>
  <c r="BQ316" i="3"/>
  <c r="BJ316" i="3"/>
  <c r="BN316" i="3"/>
  <c r="BR316" i="3"/>
  <c r="BF312" i="3"/>
  <c r="BG312" i="3"/>
  <c r="BO312" i="3"/>
  <c r="BH312" i="3"/>
  <c r="BL312" i="3"/>
  <c r="BP312" i="3"/>
  <c r="BI312" i="3"/>
  <c r="BM312" i="3"/>
  <c r="BQ312" i="3"/>
  <c r="BJ312" i="3"/>
  <c r="BN312" i="3"/>
  <c r="BR312" i="3"/>
  <c r="BF308" i="3"/>
  <c r="BG308" i="3"/>
  <c r="BO308" i="3"/>
  <c r="BH308" i="3"/>
  <c r="BL308" i="3"/>
  <c r="BP308" i="3"/>
  <c r="BI308" i="3"/>
  <c r="BM308" i="3"/>
  <c r="BQ308" i="3"/>
  <c r="BJ308" i="3"/>
  <c r="BN308" i="3"/>
  <c r="BR308" i="3"/>
  <c r="BF304" i="3"/>
  <c r="BG304" i="3"/>
  <c r="BO304" i="3"/>
  <c r="BH304" i="3"/>
  <c r="BL304" i="3"/>
  <c r="BP304" i="3"/>
  <c r="BI304" i="3"/>
  <c r="BM304" i="3"/>
  <c r="BQ304" i="3"/>
  <c r="BJ304" i="3"/>
  <c r="BN304" i="3"/>
  <c r="BR304" i="3"/>
  <c r="BF300" i="3"/>
  <c r="BG300" i="3"/>
  <c r="BO300" i="3"/>
  <c r="BH300" i="3"/>
  <c r="BL300" i="3"/>
  <c r="BP300" i="3"/>
  <c r="BI300" i="3"/>
  <c r="BM300" i="3"/>
  <c r="BQ300" i="3"/>
  <c r="BJ300" i="3"/>
  <c r="BN300" i="3"/>
  <c r="BR300" i="3"/>
  <c r="BG296" i="3"/>
  <c r="BO296" i="3"/>
  <c r="BH296" i="3"/>
  <c r="BL296" i="3"/>
  <c r="BP296" i="3"/>
  <c r="BI296" i="3"/>
  <c r="BM296" i="3"/>
  <c r="BQ296" i="3"/>
  <c r="BJ296" i="3"/>
  <c r="BN296" i="3"/>
  <c r="BR296" i="3"/>
  <c r="BG288" i="3"/>
  <c r="BO288" i="3"/>
  <c r="BH288" i="3"/>
  <c r="BL288" i="3"/>
  <c r="BP288" i="3"/>
  <c r="BI288" i="3"/>
  <c r="BM288" i="3"/>
  <c r="BQ288" i="3"/>
  <c r="BJ288" i="3"/>
  <c r="BN288" i="3"/>
  <c r="BR288" i="3"/>
  <c r="BJ248" i="3"/>
  <c r="BN248" i="3"/>
  <c r="BR248" i="3"/>
  <c r="BG248" i="3"/>
  <c r="BO248" i="3"/>
  <c r="BH248" i="3"/>
  <c r="BL248" i="3"/>
  <c r="BP248" i="3"/>
  <c r="BI248" i="3"/>
  <c r="BM248" i="3"/>
  <c r="BQ248" i="3"/>
  <c r="BJ224" i="3"/>
  <c r="BN224" i="3"/>
  <c r="BR224" i="3"/>
  <c r="BG224" i="3"/>
  <c r="BO224" i="3"/>
  <c r="BH224" i="3"/>
  <c r="BL224" i="3"/>
  <c r="BP224" i="3"/>
  <c r="BI224" i="3"/>
  <c r="BM224" i="3"/>
  <c r="BQ224" i="3"/>
  <c r="BG17" i="3"/>
  <c r="BO17" i="3"/>
  <c r="BH17" i="3"/>
  <c r="BL17" i="3"/>
  <c r="BP17" i="3"/>
  <c r="BI17" i="3"/>
  <c r="BM17" i="3"/>
  <c r="BQ17" i="3"/>
  <c r="BJ17" i="3"/>
  <c r="BR17" i="3"/>
  <c r="BN17" i="3"/>
  <c r="BG13" i="3"/>
  <c r="BO13" i="3"/>
  <c r="BH13" i="3"/>
  <c r="BL13" i="3"/>
  <c r="BP13" i="3"/>
  <c r="BI13" i="3"/>
  <c r="BM13" i="3"/>
  <c r="BQ13" i="3"/>
  <c r="BJ13" i="3"/>
  <c r="BR13" i="3"/>
  <c r="BN13" i="3"/>
  <c r="BG9" i="3"/>
  <c r="BO9" i="3"/>
  <c r="BH9" i="3"/>
  <c r="BL9" i="3"/>
  <c r="BP9" i="3"/>
  <c r="BI9" i="3"/>
  <c r="BM9" i="3"/>
  <c r="BQ9" i="3"/>
  <c r="BJ9" i="3"/>
  <c r="BR9" i="3"/>
  <c r="BN9" i="3"/>
  <c r="BG5" i="3"/>
  <c r="BO5" i="3"/>
  <c r="BH5" i="3"/>
  <c r="BL5" i="3"/>
  <c r="BP5" i="3"/>
  <c r="BI5" i="3"/>
  <c r="BM5" i="3"/>
  <c r="BQ5" i="3"/>
  <c r="BJ5" i="3"/>
  <c r="BR5" i="3"/>
  <c r="BN5" i="3"/>
  <c r="BI502" i="3"/>
  <c r="BM502" i="3"/>
  <c r="BQ502" i="3"/>
  <c r="BP502" i="3"/>
  <c r="BJ502" i="3"/>
  <c r="BN502" i="3"/>
  <c r="BR502" i="3"/>
  <c r="BL502" i="3"/>
  <c r="BG502" i="3"/>
  <c r="BO502" i="3"/>
  <c r="BH502" i="3"/>
  <c r="BI498" i="3"/>
  <c r="BM498" i="3"/>
  <c r="BQ498" i="3"/>
  <c r="BH498" i="3"/>
  <c r="BJ498" i="3"/>
  <c r="BN498" i="3"/>
  <c r="BR498" i="3"/>
  <c r="BL498" i="3"/>
  <c r="BG498" i="3"/>
  <c r="BO498" i="3"/>
  <c r="BP498" i="3"/>
  <c r="BI494" i="3"/>
  <c r="BM494" i="3"/>
  <c r="BQ494" i="3"/>
  <c r="BH494" i="3"/>
  <c r="BJ494" i="3"/>
  <c r="BN494" i="3"/>
  <c r="BR494" i="3"/>
  <c r="BP494" i="3"/>
  <c r="BG494" i="3"/>
  <c r="BO494" i="3"/>
  <c r="BL494" i="3"/>
  <c r="BI490" i="3"/>
  <c r="BM490" i="3"/>
  <c r="BQ490" i="3"/>
  <c r="BH490" i="3"/>
  <c r="BJ490" i="3"/>
  <c r="BN490" i="3"/>
  <c r="BR490" i="3"/>
  <c r="BP490" i="3"/>
  <c r="BG490" i="3"/>
  <c r="BO490" i="3"/>
  <c r="BL490" i="3"/>
  <c r="BI486" i="3"/>
  <c r="BM486" i="3"/>
  <c r="BQ486" i="3"/>
  <c r="BH486" i="3"/>
  <c r="BJ486" i="3"/>
  <c r="BN486" i="3"/>
  <c r="BR486" i="3"/>
  <c r="BP486" i="3"/>
  <c r="BG486" i="3"/>
  <c r="BO486" i="3"/>
  <c r="BL486" i="3"/>
  <c r="BF482" i="3"/>
  <c r="BI482" i="3"/>
  <c r="BM482" i="3"/>
  <c r="BQ482" i="3"/>
  <c r="BH482" i="3"/>
  <c r="BJ482" i="3"/>
  <c r="BN482" i="3"/>
  <c r="BR482" i="3"/>
  <c r="BL482" i="3"/>
  <c r="BG482" i="3"/>
  <c r="BO482" i="3"/>
  <c r="BP482" i="3"/>
  <c r="BI478" i="3"/>
  <c r="BM478" i="3"/>
  <c r="BQ478" i="3"/>
  <c r="BH478" i="3"/>
  <c r="BJ478" i="3"/>
  <c r="BN478" i="3"/>
  <c r="BR478" i="3"/>
  <c r="BP478" i="3"/>
  <c r="BG478" i="3"/>
  <c r="BO478" i="3"/>
  <c r="BL478" i="3"/>
  <c r="BI474" i="3"/>
  <c r="BM474" i="3"/>
  <c r="BQ474" i="3"/>
  <c r="BH474" i="3"/>
  <c r="BJ474" i="3"/>
  <c r="BN474" i="3"/>
  <c r="BR474" i="3"/>
  <c r="BP474" i="3"/>
  <c r="BG474" i="3"/>
  <c r="BO474" i="3"/>
  <c r="BL474" i="3"/>
  <c r="BI470" i="3"/>
  <c r="BM470" i="3"/>
  <c r="BQ470" i="3"/>
  <c r="BH470" i="3"/>
  <c r="BJ470" i="3"/>
  <c r="BN470" i="3"/>
  <c r="BR470" i="3"/>
  <c r="BP470" i="3"/>
  <c r="BG470" i="3"/>
  <c r="BO470" i="3"/>
  <c r="BL470" i="3"/>
  <c r="BI466" i="3"/>
  <c r="BM466" i="3"/>
  <c r="BQ466" i="3"/>
  <c r="BH466" i="3"/>
  <c r="BJ466" i="3"/>
  <c r="BN466" i="3"/>
  <c r="BR466" i="3"/>
  <c r="BL466" i="3"/>
  <c r="BG466" i="3"/>
  <c r="BO466" i="3"/>
  <c r="BP466" i="3"/>
  <c r="BI462" i="3"/>
  <c r="BM462" i="3"/>
  <c r="BQ462" i="3"/>
  <c r="BH462" i="3"/>
  <c r="BJ462" i="3"/>
  <c r="BN462" i="3"/>
  <c r="BR462" i="3"/>
  <c r="BL462" i="3"/>
  <c r="BG462" i="3"/>
  <c r="BO462" i="3"/>
  <c r="BP462" i="3"/>
  <c r="BF458" i="3"/>
  <c r="BI458" i="3"/>
  <c r="BM458" i="3"/>
  <c r="BQ458" i="3"/>
  <c r="BH458" i="3"/>
  <c r="BJ458" i="3"/>
  <c r="BN458" i="3"/>
  <c r="BR458" i="3"/>
  <c r="BL458" i="3"/>
  <c r="BG458" i="3"/>
  <c r="BO458" i="3"/>
  <c r="BP458" i="3"/>
  <c r="BI454" i="3"/>
  <c r="BM454" i="3"/>
  <c r="BQ454" i="3"/>
  <c r="BP454" i="3"/>
  <c r="BJ454" i="3"/>
  <c r="BN454" i="3"/>
  <c r="BR454" i="3"/>
  <c r="BL454" i="3"/>
  <c r="BG454" i="3"/>
  <c r="BO454" i="3"/>
  <c r="BH454" i="3"/>
  <c r="BI450" i="3"/>
  <c r="BM450" i="3"/>
  <c r="BQ450" i="3"/>
  <c r="BP450" i="3"/>
  <c r="BJ450" i="3"/>
  <c r="BN450" i="3"/>
  <c r="BR450" i="3"/>
  <c r="BL450" i="3"/>
  <c r="BG450" i="3"/>
  <c r="BO450" i="3"/>
  <c r="BH450" i="3"/>
  <c r="BI446" i="3"/>
  <c r="BM446" i="3"/>
  <c r="BQ446" i="3"/>
  <c r="BL446" i="3"/>
  <c r="BJ446" i="3"/>
  <c r="BN446" i="3"/>
  <c r="BR446" i="3"/>
  <c r="BP446" i="3"/>
  <c r="BG446" i="3"/>
  <c r="BO446" i="3"/>
  <c r="BH446" i="3"/>
  <c r="BF442" i="3"/>
  <c r="BI442" i="3"/>
  <c r="BM442" i="3"/>
  <c r="BQ442" i="3"/>
  <c r="BP442" i="3"/>
  <c r="BJ442" i="3"/>
  <c r="BN442" i="3"/>
  <c r="BR442" i="3"/>
  <c r="BL442" i="3"/>
  <c r="BG442" i="3"/>
  <c r="BO442" i="3"/>
  <c r="BH442" i="3"/>
  <c r="BJ438" i="3"/>
  <c r="BN438" i="3"/>
  <c r="BR438" i="3"/>
  <c r="BH438" i="3"/>
  <c r="BL438" i="3"/>
  <c r="BP438" i="3"/>
  <c r="BI438" i="3"/>
  <c r="BM438" i="3"/>
  <c r="BQ438" i="3"/>
  <c r="BO438" i="3"/>
  <c r="BG438" i="3"/>
  <c r="BJ434" i="3"/>
  <c r="BN434" i="3"/>
  <c r="BR434" i="3"/>
  <c r="BH434" i="3"/>
  <c r="BL434" i="3"/>
  <c r="BP434" i="3"/>
  <c r="BI434" i="3"/>
  <c r="BM434" i="3"/>
  <c r="BQ434" i="3"/>
  <c r="BO434" i="3"/>
  <c r="BG434" i="3"/>
  <c r="BF430" i="3"/>
  <c r="BJ430" i="3"/>
  <c r="BN430" i="3"/>
  <c r="BR430" i="3"/>
  <c r="BH430" i="3"/>
  <c r="BL430" i="3"/>
  <c r="BP430" i="3"/>
  <c r="BI430" i="3"/>
  <c r="BM430" i="3"/>
  <c r="BQ430" i="3"/>
  <c r="BO430" i="3"/>
  <c r="BG430" i="3"/>
  <c r="BJ426" i="3"/>
  <c r="BN426" i="3"/>
  <c r="BR426" i="3"/>
  <c r="BH426" i="3"/>
  <c r="BL426" i="3"/>
  <c r="BP426" i="3"/>
  <c r="BI426" i="3"/>
  <c r="BM426" i="3"/>
  <c r="BQ426" i="3"/>
  <c r="BO426" i="3"/>
  <c r="BG426" i="3"/>
  <c r="BJ422" i="3"/>
  <c r="BN422" i="3"/>
  <c r="BR422" i="3"/>
  <c r="BH422" i="3"/>
  <c r="BL422" i="3"/>
  <c r="BP422" i="3"/>
  <c r="BI422" i="3"/>
  <c r="BM422" i="3"/>
  <c r="BQ422" i="3"/>
  <c r="BO422" i="3"/>
  <c r="BG422" i="3"/>
  <c r="BJ418" i="3"/>
  <c r="BN418" i="3"/>
  <c r="BR418" i="3"/>
  <c r="BH418" i="3"/>
  <c r="BL418" i="3"/>
  <c r="BP418" i="3"/>
  <c r="BI418" i="3"/>
  <c r="BM418" i="3"/>
  <c r="BQ418" i="3"/>
  <c r="BO418" i="3"/>
  <c r="BG418" i="3"/>
  <c r="BJ414" i="3"/>
  <c r="BN414" i="3"/>
  <c r="BR414" i="3"/>
  <c r="BG414" i="3"/>
  <c r="BO414" i="3"/>
  <c r="BH414" i="3"/>
  <c r="BL414" i="3"/>
  <c r="BP414" i="3"/>
  <c r="BI414" i="3"/>
  <c r="BM414" i="3"/>
  <c r="BQ414" i="3"/>
  <c r="BJ410" i="3"/>
  <c r="BN410" i="3"/>
  <c r="BR410" i="3"/>
  <c r="BG410" i="3"/>
  <c r="BO410" i="3"/>
  <c r="BH410" i="3"/>
  <c r="BL410" i="3"/>
  <c r="BP410" i="3"/>
  <c r="BI410" i="3"/>
  <c r="BM410" i="3"/>
  <c r="BQ410" i="3"/>
  <c r="BJ406" i="3"/>
  <c r="BN406" i="3"/>
  <c r="BR406" i="3"/>
  <c r="BG406" i="3"/>
  <c r="BO406" i="3"/>
  <c r="BH406" i="3"/>
  <c r="BL406" i="3"/>
  <c r="BP406" i="3"/>
  <c r="BI406" i="3"/>
  <c r="BM406" i="3"/>
  <c r="BQ406" i="3"/>
  <c r="BJ402" i="3"/>
  <c r="BN402" i="3"/>
  <c r="BR402" i="3"/>
  <c r="BG402" i="3"/>
  <c r="BO402" i="3"/>
  <c r="BH402" i="3"/>
  <c r="BL402" i="3"/>
  <c r="BP402" i="3"/>
  <c r="BI402" i="3"/>
  <c r="BM402" i="3"/>
  <c r="BQ402" i="3"/>
  <c r="BJ398" i="3"/>
  <c r="BN398" i="3"/>
  <c r="BR398" i="3"/>
  <c r="BG398" i="3"/>
  <c r="BO398" i="3"/>
  <c r="BH398" i="3"/>
  <c r="BL398" i="3"/>
  <c r="BP398" i="3"/>
  <c r="BI398" i="3"/>
  <c r="BM398" i="3"/>
  <c r="BQ398" i="3"/>
  <c r="BJ394" i="3"/>
  <c r="BN394" i="3"/>
  <c r="BR394" i="3"/>
  <c r="BG394" i="3"/>
  <c r="BO394" i="3"/>
  <c r="BH394" i="3"/>
  <c r="BL394" i="3"/>
  <c r="BP394" i="3"/>
  <c r="BI394" i="3"/>
  <c r="BM394" i="3"/>
  <c r="BQ394" i="3"/>
  <c r="BJ390" i="3"/>
  <c r="BN390" i="3"/>
  <c r="BR390" i="3"/>
  <c r="BG390" i="3"/>
  <c r="BO390" i="3"/>
  <c r="BH390" i="3"/>
  <c r="BL390" i="3"/>
  <c r="BP390" i="3"/>
  <c r="BI390" i="3"/>
  <c r="BM390" i="3"/>
  <c r="BQ390" i="3"/>
  <c r="BJ386" i="3"/>
  <c r="BN386" i="3"/>
  <c r="BR386" i="3"/>
  <c r="BG386" i="3"/>
  <c r="BO386" i="3"/>
  <c r="BH386" i="3"/>
  <c r="BL386" i="3"/>
  <c r="BP386" i="3"/>
  <c r="BI386" i="3"/>
  <c r="BM386" i="3"/>
  <c r="BQ386" i="3"/>
  <c r="BJ382" i="3"/>
  <c r="BN382" i="3"/>
  <c r="BR382" i="3"/>
  <c r="BG382" i="3"/>
  <c r="BO382" i="3"/>
  <c r="BH382" i="3"/>
  <c r="BL382" i="3"/>
  <c r="BP382" i="3"/>
  <c r="BI382" i="3"/>
  <c r="BM382" i="3"/>
  <c r="BQ382" i="3"/>
  <c r="BJ378" i="3"/>
  <c r="BN378" i="3"/>
  <c r="BR378" i="3"/>
  <c r="BG378" i="3"/>
  <c r="BO378" i="3"/>
  <c r="BH378" i="3"/>
  <c r="BL378" i="3"/>
  <c r="BP378" i="3"/>
  <c r="BI378" i="3"/>
  <c r="BM378" i="3"/>
  <c r="BQ378" i="3"/>
  <c r="BJ374" i="3"/>
  <c r="BN374" i="3"/>
  <c r="BR374" i="3"/>
  <c r="BG374" i="3"/>
  <c r="BO374" i="3"/>
  <c r="BH374" i="3"/>
  <c r="BL374" i="3"/>
  <c r="BP374" i="3"/>
  <c r="BI374" i="3"/>
  <c r="BM374" i="3"/>
  <c r="BQ374" i="3"/>
  <c r="BJ370" i="3"/>
  <c r="BN370" i="3"/>
  <c r="BR370" i="3"/>
  <c r="BG370" i="3"/>
  <c r="BO370" i="3"/>
  <c r="BH370" i="3"/>
  <c r="BL370" i="3"/>
  <c r="BP370" i="3"/>
  <c r="BI370" i="3"/>
  <c r="BM370" i="3"/>
  <c r="BQ370" i="3"/>
  <c r="BJ366" i="3"/>
  <c r="BN366" i="3"/>
  <c r="BR366" i="3"/>
  <c r="BG366" i="3"/>
  <c r="BO366" i="3"/>
  <c r="BH366" i="3"/>
  <c r="BL366" i="3"/>
  <c r="BP366" i="3"/>
  <c r="BI366" i="3"/>
  <c r="BM366" i="3"/>
  <c r="BQ366" i="3"/>
  <c r="BJ362" i="3"/>
  <c r="BN362" i="3"/>
  <c r="BR362" i="3"/>
  <c r="BG362" i="3"/>
  <c r="BO362" i="3"/>
  <c r="BH362" i="3"/>
  <c r="BL362" i="3"/>
  <c r="BP362" i="3"/>
  <c r="BI362" i="3"/>
  <c r="BM362" i="3"/>
  <c r="BQ362" i="3"/>
  <c r="BJ358" i="3"/>
  <c r="BN358" i="3"/>
  <c r="BR358" i="3"/>
  <c r="BG358" i="3"/>
  <c r="BO358" i="3"/>
  <c r="BH358" i="3"/>
  <c r="BL358" i="3"/>
  <c r="BP358" i="3"/>
  <c r="BI358" i="3"/>
  <c r="BM358" i="3"/>
  <c r="BQ358" i="3"/>
  <c r="BJ354" i="3"/>
  <c r="BN354" i="3"/>
  <c r="BR354" i="3"/>
  <c r="BG354" i="3"/>
  <c r="BO354" i="3"/>
  <c r="BH354" i="3"/>
  <c r="BL354" i="3"/>
  <c r="BP354" i="3"/>
  <c r="BI354" i="3"/>
  <c r="BM354" i="3"/>
  <c r="BQ354" i="3"/>
  <c r="BJ350" i="3"/>
  <c r="BN350" i="3"/>
  <c r="BR350" i="3"/>
  <c r="BG350" i="3"/>
  <c r="BO350" i="3"/>
  <c r="BH350" i="3"/>
  <c r="BL350" i="3"/>
  <c r="BP350" i="3"/>
  <c r="BI350" i="3"/>
  <c r="BM350" i="3"/>
  <c r="BQ350" i="3"/>
  <c r="BJ346" i="3"/>
  <c r="BN346" i="3"/>
  <c r="BR346" i="3"/>
  <c r="BG346" i="3"/>
  <c r="BO346" i="3"/>
  <c r="BH346" i="3"/>
  <c r="BL346" i="3"/>
  <c r="BP346" i="3"/>
  <c r="BI346" i="3"/>
  <c r="BM346" i="3"/>
  <c r="BQ346" i="3"/>
  <c r="BF342" i="3"/>
  <c r="BJ342" i="3"/>
  <c r="BN342" i="3"/>
  <c r="BR342" i="3"/>
  <c r="BG342" i="3"/>
  <c r="BO342" i="3"/>
  <c r="BH342" i="3"/>
  <c r="BL342" i="3"/>
  <c r="BP342" i="3"/>
  <c r="BI342" i="3"/>
  <c r="BM342" i="3"/>
  <c r="BQ342" i="3"/>
  <c r="BJ338" i="3"/>
  <c r="BN338" i="3"/>
  <c r="BR338" i="3"/>
  <c r="BG338" i="3"/>
  <c r="BO338" i="3"/>
  <c r="BH338" i="3"/>
  <c r="BL338" i="3"/>
  <c r="BP338" i="3"/>
  <c r="BI338" i="3"/>
  <c r="BM338" i="3"/>
  <c r="BQ338" i="3"/>
  <c r="BJ334" i="3"/>
  <c r="BN334" i="3"/>
  <c r="BR334" i="3"/>
  <c r="BG334" i="3"/>
  <c r="BO334" i="3"/>
  <c r="BH334" i="3"/>
  <c r="BL334" i="3"/>
  <c r="BP334" i="3"/>
  <c r="BI334" i="3"/>
  <c r="BM334" i="3"/>
  <c r="BQ334" i="3"/>
  <c r="BJ330" i="3"/>
  <c r="BN330" i="3"/>
  <c r="BR330" i="3"/>
  <c r="BG330" i="3"/>
  <c r="BO330" i="3"/>
  <c r="BH330" i="3"/>
  <c r="BL330" i="3"/>
  <c r="BP330" i="3"/>
  <c r="BI330" i="3"/>
  <c r="BM330" i="3"/>
  <c r="BQ330" i="3"/>
  <c r="BG326" i="3"/>
  <c r="BO326" i="3"/>
  <c r="BH326" i="3"/>
  <c r="BL326" i="3"/>
  <c r="BP326" i="3"/>
  <c r="BJ326" i="3"/>
  <c r="BR326" i="3"/>
  <c r="BM326" i="3"/>
  <c r="BN326" i="3"/>
  <c r="BI326" i="3"/>
  <c r="BQ326" i="3"/>
  <c r="BF322" i="3"/>
  <c r="BG322" i="3"/>
  <c r="BO322" i="3"/>
  <c r="BH322" i="3"/>
  <c r="BL322" i="3"/>
  <c r="BP322" i="3"/>
  <c r="BI322" i="3"/>
  <c r="BM322" i="3"/>
  <c r="BQ322" i="3"/>
  <c r="BJ322" i="3"/>
  <c r="BN322" i="3"/>
  <c r="BR322" i="3"/>
  <c r="BG318" i="3"/>
  <c r="BO318" i="3"/>
  <c r="BH318" i="3"/>
  <c r="BL318" i="3"/>
  <c r="BP318" i="3"/>
  <c r="BI318" i="3"/>
  <c r="BM318" i="3"/>
  <c r="BQ318" i="3"/>
  <c r="BJ318" i="3"/>
  <c r="BN318" i="3"/>
  <c r="BR318" i="3"/>
  <c r="BF314" i="3"/>
  <c r="BG314" i="3"/>
  <c r="BO314" i="3"/>
  <c r="BH314" i="3"/>
  <c r="BL314" i="3"/>
  <c r="BP314" i="3"/>
  <c r="BI314" i="3"/>
  <c r="BM314" i="3"/>
  <c r="BQ314" i="3"/>
  <c r="BJ314" i="3"/>
  <c r="BN314" i="3"/>
  <c r="BR314" i="3"/>
  <c r="BG310" i="3"/>
  <c r="BO310" i="3"/>
  <c r="BH310" i="3"/>
  <c r="BL310" i="3"/>
  <c r="BP310" i="3"/>
  <c r="BI310" i="3"/>
  <c r="BM310" i="3"/>
  <c r="BQ310" i="3"/>
  <c r="BJ310" i="3"/>
  <c r="BN310" i="3"/>
  <c r="BR310" i="3"/>
  <c r="BG306" i="3"/>
  <c r="BO306" i="3"/>
  <c r="BH306" i="3"/>
  <c r="BL306" i="3"/>
  <c r="BP306" i="3"/>
  <c r="BI306" i="3"/>
  <c r="BM306" i="3"/>
  <c r="BQ306" i="3"/>
  <c r="BJ306" i="3"/>
  <c r="BN306" i="3"/>
  <c r="BR306" i="3"/>
  <c r="BG302" i="3"/>
  <c r="BO302" i="3"/>
  <c r="BH302" i="3"/>
  <c r="BL302" i="3"/>
  <c r="BP302" i="3"/>
  <c r="BI302" i="3"/>
  <c r="BM302" i="3"/>
  <c r="BQ302" i="3"/>
  <c r="BJ302" i="3"/>
  <c r="BN302" i="3"/>
  <c r="BR302" i="3"/>
  <c r="BG298" i="3"/>
  <c r="BO298" i="3"/>
  <c r="BH298" i="3"/>
  <c r="BL298" i="3"/>
  <c r="BP298" i="3"/>
  <c r="BI298" i="3"/>
  <c r="BM298" i="3"/>
  <c r="BQ298" i="3"/>
  <c r="BJ298" i="3"/>
  <c r="BN298" i="3"/>
  <c r="BR298" i="3"/>
  <c r="BG294" i="3"/>
  <c r="BO294" i="3"/>
  <c r="BH294" i="3"/>
  <c r="BL294" i="3"/>
  <c r="BP294" i="3"/>
  <c r="BI294" i="3"/>
  <c r="BM294" i="3"/>
  <c r="BQ294" i="3"/>
  <c r="BJ294" i="3"/>
  <c r="BN294" i="3"/>
  <c r="BR294" i="3"/>
  <c r="BG290" i="3"/>
  <c r="BO290" i="3"/>
  <c r="BH290" i="3"/>
  <c r="BL290" i="3"/>
  <c r="BP290" i="3"/>
  <c r="BI290" i="3"/>
  <c r="BM290" i="3"/>
  <c r="BQ290" i="3"/>
  <c r="BJ290" i="3"/>
  <c r="BN290" i="3"/>
  <c r="BR290" i="3"/>
  <c r="BG286" i="3"/>
  <c r="BO286" i="3"/>
  <c r="BH286" i="3"/>
  <c r="BL286" i="3"/>
  <c r="BP286" i="3"/>
  <c r="BI286" i="3"/>
  <c r="BM286" i="3"/>
  <c r="BQ286" i="3"/>
  <c r="BJ286" i="3"/>
  <c r="BN286" i="3"/>
  <c r="BR286" i="3"/>
  <c r="BG282" i="3"/>
  <c r="BO282" i="3"/>
  <c r="BH282" i="3"/>
  <c r="BL282" i="3"/>
  <c r="BP282" i="3"/>
  <c r="BI282" i="3"/>
  <c r="BM282" i="3"/>
  <c r="BQ282" i="3"/>
  <c r="BJ282" i="3"/>
  <c r="BN282" i="3"/>
  <c r="BR282" i="3"/>
  <c r="BG278" i="3"/>
  <c r="BO278" i="3"/>
  <c r="BH278" i="3"/>
  <c r="BL278" i="3"/>
  <c r="BP278" i="3"/>
  <c r="BI278" i="3"/>
  <c r="BM278" i="3"/>
  <c r="BQ278" i="3"/>
  <c r="BJ278" i="3"/>
  <c r="BN278" i="3"/>
  <c r="BR278" i="3"/>
  <c r="BG274" i="3"/>
  <c r="BO274" i="3"/>
  <c r="BH274" i="3"/>
  <c r="BL274" i="3"/>
  <c r="BP274" i="3"/>
  <c r="BI274" i="3"/>
  <c r="BM274" i="3"/>
  <c r="BQ274" i="3"/>
  <c r="BJ274" i="3"/>
  <c r="BN274" i="3"/>
  <c r="BR274" i="3"/>
  <c r="BG270" i="3"/>
  <c r="BO270" i="3"/>
  <c r="BH270" i="3"/>
  <c r="BL270" i="3"/>
  <c r="BP270" i="3"/>
  <c r="BI270" i="3"/>
  <c r="BM270" i="3"/>
  <c r="BQ270" i="3"/>
  <c r="BJ270" i="3"/>
  <c r="BN270" i="3"/>
  <c r="BR270" i="3"/>
  <c r="BJ266" i="3"/>
  <c r="BN266" i="3"/>
  <c r="BR266" i="3"/>
  <c r="BG266" i="3"/>
  <c r="BO266" i="3"/>
  <c r="BH266" i="3"/>
  <c r="BL266" i="3"/>
  <c r="BP266" i="3"/>
  <c r="BI266" i="3"/>
  <c r="BM266" i="3"/>
  <c r="BQ266" i="3"/>
  <c r="BJ262" i="3"/>
  <c r="BN262" i="3"/>
  <c r="BR262" i="3"/>
  <c r="BG262" i="3"/>
  <c r="BO262" i="3"/>
  <c r="BH262" i="3"/>
  <c r="BL262" i="3"/>
  <c r="BP262" i="3"/>
  <c r="BI262" i="3"/>
  <c r="BM262" i="3"/>
  <c r="BQ262" i="3"/>
  <c r="BJ258" i="3"/>
  <c r="BN258" i="3"/>
  <c r="BR258" i="3"/>
  <c r="BG258" i="3"/>
  <c r="BO258" i="3"/>
  <c r="BH258" i="3"/>
  <c r="BL258" i="3"/>
  <c r="BP258" i="3"/>
  <c r="BI258" i="3"/>
  <c r="BM258" i="3"/>
  <c r="BQ258" i="3"/>
  <c r="BJ254" i="3"/>
  <c r="BN254" i="3"/>
  <c r="BR254" i="3"/>
  <c r="BG254" i="3"/>
  <c r="BO254" i="3"/>
  <c r="BH254" i="3"/>
  <c r="BL254" i="3"/>
  <c r="BP254" i="3"/>
  <c r="BI254" i="3"/>
  <c r="BM254" i="3"/>
  <c r="BQ254" i="3"/>
  <c r="BF250" i="3"/>
  <c r="BJ250" i="3"/>
  <c r="BN250" i="3"/>
  <c r="BR250" i="3"/>
  <c r="BG250" i="3"/>
  <c r="BO250" i="3"/>
  <c r="BH250" i="3"/>
  <c r="BL250" i="3"/>
  <c r="BP250" i="3"/>
  <c r="BI250" i="3"/>
  <c r="BM250" i="3"/>
  <c r="BQ250" i="3"/>
  <c r="BJ246" i="3"/>
  <c r="BN246" i="3"/>
  <c r="BR246" i="3"/>
  <c r="BG246" i="3"/>
  <c r="BO246" i="3"/>
  <c r="BH246" i="3"/>
  <c r="BL246" i="3"/>
  <c r="BP246" i="3"/>
  <c r="BI246" i="3"/>
  <c r="BM246" i="3"/>
  <c r="BQ246" i="3"/>
  <c r="BJ242" i="3"/>
  <c r="BN242" i="3"/>
  <c r="BR242" i="3"/>
  <c r="BG242" i="3"/>
  <c r="BO242" i="3"/>
  <c r="BH242" i="3"/>
  <c r="BL242" i="3"/>
  <c r="BP242" i="3"/>
  <c r="BI242" i="3"/>
  <c r="BM242" i="3"/>
  <c r="BQ242" i="3"/>
  <c r="BJ238" i="3"/>
  <c r="BN238" i="3"/>
  <c r="BR238" i="3"/>
  <c r="BG238" i="3"/>
  <c r="BO238" i="3"/>
  <c r="BH238" i="3"/>
  <c r="BL238" i="3"/>
  <c r="BP238" i="3"/>
  <c r="BI238" i="3"/>
  <c r="BM238" i="3"/>
  <c r="BQ238" i="3"/>
  <c r="BJ234" i="3"/>
  <c r="BN234" i="3"/>
  <c r="BR234" i="3"/>
  <c r="BG234" i="3"/>
  <c r="BO234" i="3"/>
  <c r="BH234" i="3"/>
  <c r="BL234" i="3"/>
  <c r="BP234" i="3"/>
  <c r="BI234" i="3"/>
  <c r="BM234" i="3"/>
  <c r="BQ234" i="3"/>
  <c r="BJ230" i="3"/>
  <c r="BN230" i="3"/>
  <c r="BR230" i="3"/>
  <c r="BG230" i="3"/>
  <c r="BO230" i="3"/>
  <c r="BH230" i="3"/>
  <c r="BL230" i="3"/>
  <c r="BP230" i="3"/>
  <c r="BI230" i="3"/>
  <c r="BM230" i="3"/>
  <c r="BQ230" i="3"/>
  <c r="BJ226" i="3"/>
  <c r="BN226" i="3"/>
  <c r="BR226" i="3"/>
  <c r="BG226" i="3"/>
  <c r="BO226" i="3"/>
  <c r="BH226" i="3"/>
  <c r="BL226" i="3"/>
  <c r="BP226" i="3"/>
  <c r="BI226" i="3"/>
  <c r="BM226" i="3"/>
  <c r="BQ226" i="3"/>
  <c r="BJ222" i="3"/>
  <c r="BN222" i="3"/>
  <c r="BR222" i="3"/>
  <c r="BG222" i="3"/>
  <c r="BO222" i="3"/>
  <c r="BH222" i="3"/>
  <c r="BL222" i="3"/>
  <c r="BP222" i="3"/>
  <c r="BI222" i="3"/>
  <c r="BM222" i="3"/>
  <c r="BQ222" i="3"/>
  <c r="BJ218" i="3"/>
  <c r="BN218" i="3"/>
  <c r="BR218" i="3"/>
  <c r="BG218" i="3"/>
  <c r="BO218" i="3"/>
  <c r="BH218" i="3"/>
  <c r="BL218" i="3"/>
  <c r="BP218" i="3"/>
  <c r="BI218" i="3"/>
  <c r="BM218" i="3"/>
  <c r="BQ218" i="3"/>
  <c r="BJ214" i="3"/>
  <c r="BN214" i="3"/>
  <c r="BR214" i="3"/>
  <c r="BG214" i="3"/>
  <c r="BO214" i="3"/>
  <c r="BH214" i="3"/>
  <c r="BL214" i="3"/>
  <c r="BP214" i="3"/>
  <c r="BI214" i="3"/>
  <c r="BM214" i="3"/>
  <c r="BQ214" i="3"/>
  <c r="BG210" i="3"/>
  <c r="BH210" i="3"/>
  <c r="BL210" i="3"/>
  <c r="BP210" i="3"/>
  <c r="BI210" i="3"/>
  <c r="BM210" i="3"/>
  <c r="BQ210" i="3"/>
  <c r="BJ210" i="3"/>
  <c r="BN210" i="3"/>
  <c r="BO210" i="3"/>
  <c r="BR210" i="3"/>
  <c r="BG206" i="3"/>
  <c r="BO206" i="3"/>
  <c r="BH206" i="3"/>
  <c r="BL206" i="3"/>
  <c r="BP206" i="3"/>
  <c r="BI206" i="3"/>
  <c r="BM206" i="3"/>
  <c r="BQ206" i="3"/>
  <c r="BJ206" i="3"/>
  <c r="BN206" i="3"/>
  <c r="BR206" i="3"/>
  <c r="BG202" i="3"/>
  <c r="BO202" i="3"/>
  <c r="BH202" i="3"/>
  <c r="BL202" i="3"/>
  <c r="BP202" i="3"/>
  <c r="BI202" i="3"/>
  <c r="BM202" i="3"/>
  <c r="BQ202" i="3"/>
  <c r="BJ202" i="3"/>
  <c r="BN202" i="3"/>
  <c r="BR202" i="3"/>
  <c r="BG198" i="3"/>
  <c r="BO198" i="3"/>
  <c r="BH198" i="3"/>
  <c r="BL198" i="3"/>
  <c r="BP198" i="3"/>
  <c r="BI198" i="3"/>
  <c r="BM198" i="3"/>
  <c r="BQ198" i="3"/>
  <c r="BJ198" i="3"/>
  <c r="BN198" i="3"/>
  <c r="BR198" i="3"/>
  <c r="BG194" i="3"/>
  <c r="BO194" i="3"/>
  <c r="BH194" i="3"/>
  <c r="BL194" i="3"/>
  <c r="BP194" i="3"/>
  <c r="BI194" i="3"/>
  <c r="BM194" i="3"/>
  <c r="BQ194" i="3"/>
  <c r="BJ194" i="3"/>
  <c r="BN194" i="3"/>
  <c r="BR194" i="3"/>
  <c r="BG190" i="3"/>
  <c r="BO190" i="3"/>
  <c r="BH190" i="3"/>
  <c r="BL190" i="3"/>
  <c r="BP190" i="3"/>
  <c r="BI190" i="3"/>
  <c r="BM190" i="3"/>
  <c r="BQ190" i="3"/>
  <c r="BJ190" i="3"/>
  <c r="BN190" i="3"/>
  <c r="BR190" i="3"/>
  <c r="BG186" i="3"/>
  <c r="BO186" i="3"/>
  <c r="BH186" i="3"/>
  <c r="BL186" i="3"/>
  <c r="BP186" i="3"/>
  <c r="BI186" i="3"/>
  <c r="BM186" i="3"/>
  <c r="BQ186" i="3"/>
  <c r="BJ186" i="3"/>
  <c r="BN186" i="3"/>
  <c r="BR186" i="3"/>
  <c r="BG182" i="3"/>
  <c r="BO182" i="3"/>
  <c r="BH182" i="3"/>
  <c r="BL182" i="3"/>
  <c r="BP182" i="3"/>
  <c r="BI182" i="3"/>
  <c r="BM182" i="3"/>
  <c r="BQ182" i="3"/>
  <c r="BJ182" i="3"/>
  <c r="BN182" i="3"/>
  <c r="BR182" i="3"/>
  <c r="BG178" i="3"/>
  <c r="BO178" i="3"/>
  <c r="BH178" i="3"/>
  <c r="BL178" i="3"/>
  <c r="BP178" i="3"/>
  <c r="BI178" i="3"/>
  <c r="BM178" i="3"/>
  <c r="BQ178" i="3"/>
  <c r="BJ178" i="3"/>
  <c r="BN178" i="3"/>
  <c r="BR178" i="3"/>
  <c r="BG174" i="3"/>
  <c r="BO174" i="3"/>
  <c r="BH174" i="3"/>
  <c r="BL174" i="3"/>
  <c r="BP174" i="3"/>
  <c r="BI174" i="3"/>
  <c r="BM174" i="3"/>
  <c r="BQ174" i="3"/>
  <c r="BJ174" i="3"/>
  <c r="BN174" i="3"/>
  <c r="BR174" i="3"/>
  <c r="BG170" i="3"/>
  <c r="BO170" i="3"/>
  <c r="BH170" i="3"/>
  <c r="BL170" i="3"/>
  <c r="BP170" i="3"/>
  <c r="BI170" i="3"/>
  <c r="BM170" i="3"/>
  <c r="BQ170" i="3"/>
  <c r="BJ170" i="3"/>
  <c r="BN170" i="3"/>
  <c r="BR170" i="3"/>
  <c r="BG166" i="3"/>
  <c r="BO166" i="3"/>
  <c r="BH166" i="3"/>
  <c r="BL166" i="3"/>
  <c r="BP166" i="3"/>
  <c r="BI166" i="3"/>
  <c r="BM166" i="3"/>
  <c r="BQ166" i="3"/>
  <c r="BJ166" i="3"/>
  <c r="BN166" i="3"/>
  <c r="BR166" i="3"/>
  <c r="BG162" i="3"/>
  <c r="BO162" i="3"/>
  <c r="BH162" i="3"/>
  <c r="BL162" i="3"/>
  <c r="BP162" i="3"/>
  <c r="BI162" i="3"/>
  <c r="BM162" i="3"/>
  <c r="BQ162" i="3"/>
  <c r="BJ162" i="3"/>
  <c r="BN162" i="3"/>
  <c r="BR162" i="3"/>
  <c r="BG158" i="3"/>
  <c r="BO158" i="3"/>
  <c r="BH158" i="3"/>
  <c r="BL158" i="3"/>
  <c r="BP158" i="3"/>
  <c r="BI158" i="3"/>
  <c r="BM158" i="3"/>
  <c r="BQ158" i="3"/>
  <c r="BJ158" i="3"/>
  <c r="BN158" i="3"/>
  <c r="BR158" i="3"/>
  <c r="BH154" i="3"/>
  <c r="BL154" i="3"/>
  <c r="BP154" i="3"/>
  <c r="BI154" i="3"/>
  <c r="BM154" i="3"/>
  <c r="BQ154" i="3"/>
  <c r="BN154" i="3"/>
  <c r="BG154" i="3"/>
  <c r="BO154" i="3"/>
  <c r="BJ154" i="3"/>
  <c r="BR154" i="3"/>
  <c r="BH150" i="3"/>
  <c r="BL150" i="3"/>
  <c r="BP150" i="3"/>
  <c r="BI150" i="3"/>
  <c r="BM150" i="3"/>
  <c r="BQ150" i="3"/>
  <c r="BJ150" i="3"/>
  <c r="BN150" i="3"/>
  <c r="BR150" i="3"/>
  <c r="BG150" i="3"/>
  <c r="BO150" i="3"/>
  <c r="BH146" i="3"/>
  <c r="BL146" i="3"/>
  <c r="BP146" i="3"/>
  <c r="BI146" i="3"/>
  <c r="BM146" i="3"/>
  <c r="BQ146" i="3"/>
  <c r="BJ146" i="3"/>
  <c r="BN146" i="3"/>
  <c r="BR146" i="3"/>
  <c r="BG146" i="3"/>
  <c r="BO146" i="3"/>
  <c r="BH142" i="3"/>
  <c r="BL142" i="3"/>
  <c r="BP142" i="3"/>
  <c r="BI142" i="3"/>
  <c r="BM142" i="3"/>
  <c r="BQ142" i="3"/>
  <c r="BJ142" i="3"/>
  <c r="BN142" i="3"/>
  <c r="BR142" i="3"/>
  <c r="BG142" i="3"/>
  <c r="BO142" i="3"/>
  <c r="BH138" i="3"/>
  <c r="BL138" i="3"/>
  <c r="BP138" i="3"/>
  <c r="BI138" i="3"/>
  <c r="BM138" i="3"/>
  <c r="BQ138" i="3"/>
  <c r="BJ138" i="3"/>
  <c r="BN138" i="3"/>
  <c r="BR138" i="3"/>
  <c r="BG138" i="3"/>
  <c r="BO138" i="3"/>
  <c r="BH134" i="3"/>
  <c r="BL134" i="3"/>
  <c r="BP134" i="3"/>
  <c r="BI134" i="3"/>
  <c r="BM134" i="3"/>
  <c r="BQ134" i="3"/>
  <c r="BJ134" i="3"/>
  <c r="BN134" i="3"/>
  <c r="BR134" i="3"/>
  <c r="BG134" i="3"/>
  <c r="BO134" i="3"/>
  <c r="BH130" i="3"/>
  <c r="BL130" i="3"/>
  <c r="BP130" i="3"/>
  <c r="BI130" i="3"/>
  <c r="BM130" i="3"/>
  <c r="BQ130" i="3"/>
  <c r="BJ130" i="3"/>
  <c r="BN130" i="3"/>
  <c r="BR130" i="3"/>
  <c r="BG130" i="3"/>
  <c r="BO130" i="3"/>
  <c r="BH126" i="3"/>
  <c r="BL126" i="3"/>
  <c r="BP126" i="3"/>
  <c r="BI126" i="3"/>
  <c r="BM126" i="3"/>
  <c r="BQ126" i="3"/>
  <c r="BJ126" i="3"/>
  <c r="BN126" i="3"/>
  <c r="BR126" i="3"/>
  <c r="BG126" i="3"/>
  <c r="BO126" i="3"/>
  <c r="BF122" i="3"/>
  <c r="BH122" i="3"/>
  <c r="BL122" i="3"/>
  <c r="BP122" i="3"/>
  <c r="BI122" i="3"/>
  <c r="BM122" i="3"/>
  <c r="BQ122" i="3"/>
  <c r="BJ122" i="3"/>
  <c r="BN122" i="3"/>
  <c r="BR122" i="3"/>
  <c r="BG122" i="3"/>
  <c r="BO122" i="3"/>
  <c r="BH118" i="3"/>
  <c r="BL118" i="3"/>
  <c r="BP118" i="3"/>
  <c r="BI118" i="3"/>
  <c r="BM118" i="3"/>
  <c r="BQ118" i="3"/>
  <c r="BJ118" i="3"/>
  <c r="BN118" i="3"/>
  <c r="BR118" i="3"/>
  <c r="BG118" i="3"/>
  <c r="BO118" i="3"/>
  <c r="BH114" i="3"/>
  <c r="BL114" i="3"/>
  <c r="BP114" i="3"/>
  <c r="BI114" i="3"/>
  <c r="BM114" i="3"/>
  <c r="BQ114" i="3"/>
  <c r="BJ114" i="3"/>
  <c r="BN114" i="3"/>
  <c r="BR114" i="3"/>
  <c r="BG114" i="3"/>
  <c r="BO114" i="3"/>
  <c r="BH110" i="3"/>
  <c r="BL110" i="3"/>
  <c r="BP110" i="3"/>
  <c r="BI110" i="3"/>
  <c r="BM110" i="3"/>
  <c r="BQ110" i="3"/>
  <c r="BJ110" i="3"/>
  <c r="BN110" i="3"/>
  <c r="BR110" i="3"/>
  <c r="BG110" i="3"/>
  <c r="BO110" i="3"/>
  <c r="BH106" i="3"/>
  <c r="BL106" i="3"/>
  <c r="BP106" i="3"/>
  <c r="BI106" i="3"/>
  <c r="BM106" i="3"/>
  <c r="BQ106" i="3"/>
  <c r="BJ106" i="3"/>
  <c r="BN106" i="3"/>
  <c r="BR106" i="3"/>
  <c r="BG106" i="3"/>
  <c r="BO106" i="3"/>
  <c r="BI102" i="3"/>
  <c r="BM102" i="3"/>
  <c r="BQ102" i="3"/>
  <c r="BJ102" i="3"/>
  <c r="BN102" i="3"/>
  <c r="BR102" i="3"/>
  <c r="BL102" i="3"/>
  <c r="BG102" i="3"/>
  <c r="BO102" i="3"/>
  <c r="BH102" i="3"/>
  <c r="BP102" i="3"/>
  <c r="BI98" i="3"/>
  <c r="BM98" i="3"/>
  <c r="BQ98" i="3"/>
  <c r="BJ98" i="3"/>
  <c r="BN98" i="3"/>
  <c r="BR98" i="3"/>
  <c r="BL98" i="3"/>
  <c r="BG98" i="3"/>
  <c r="BO98" i="3"/>
  <c r="BH98" i="3"/>
  <c r="BP98" i="3"/>
  <c r="BF94" i="3"/>
  <c r="BI94" i="3"/>
  <c r="BM94" i="3"/>
  <c r="BQ94" i="3"/>
  <c r="BJ94" i="3"/>
  <c r="BN94" i="3"/>
  <c r="BR94" i="3"/>
  <c r="BG94" i="3"/>
  <c r="BO94" i="3"/>
  <c r="BH94" i="3"/>
  <c r="BL94" i="3"/>
  <c r="BP94" i="3"/>
  <c r="BI90" i="3"/>
  <c r="BM90" i="3"/>
  <c r="BQ90" i="3"/>
  <c r="BJ90" i="3"/>
  <c r="BN90" i="3"/>
  <c r="BR90" i="3"/>
  <c r="BG90" i="3"/>
  <c r="BO90" i="3"/>
  <c r="BH90" i="3"/>
  <c r="BL90" i="3"/>
  <c r="BP90" i="3"/>
  <c r="BI86" i="3"/>
  <c r="BM86" i="3"/>
  <c r="BQ86" i="3"/>
  <c r="BJ86" i="3"/>
  <c r="BN86" i="3"/>
  <c r="BR86" i="3"/>
  <c r="BG86" i="3"/>
  <c r="BO86" i="3"/>
  <c r="BH86" i="3"/>
  <c r="BL86" i="3"/>
  <c r="BP86" i="3"/>
  <c r="BI82" i="3"/>
  <c r="BM82" i="3"/>
  <c r="BQ82" i="3"/>
  <c r="BJ82" i="3"/>
  <c r="BN82" i="3"/>
  <c r="BR82" i="3"/>
  <c r="BG82" i="3"/>
  <c r="BO82" i="3"/>
  <c r="BH82" i="3"/>
  <c r="BL82" i="3"/>
  <c r="BP82" i="3"/>
  <c r="BI78" i="3"/>
  <c r="BM78" i="3"/>
  <c r="BQ78" i="3"/>
  <c r="BJ78" i="3"/>
  <c r="BN78" i="3"/>
  <c r="BR78" i="3"/>
  <c r="BG78" i="3"/>
  <c r="BO78" i="3"/>
  <c r="BH78" i="3"/>
  <c r="BL78" i="3"/>
  <c r="BP78" i="3"/>
  <c r="BG74" i="3"/>
  <c r="BI74" i="3"/>
  <c r="BM74" i="3"/>
  <c r="BQ74" i="3"/>
  <c r="BJ74" i="3"/>
  <c r="BN74" i="3"/>
  <c r="BR74" i="3"/>
  <c r="BO74" i="3"/>
  <c r="BH74" i="3"/>
  <c r="BL74" i="3"/>
  <c r="BP74" i="3"/>
  <c r="BG70" i="3"/>
  <c r="BO70" i="3"/>
  <c r="BH70" i="3"/>
  <c r="BL70" i="3"/>
  <c r="BP70" i="3"/>
  <c r="BM70" i="3"/>
  <c r="BN70" i="3"/>
  <c r="BI70" i="3"/>
  <c r="BQ70" i="3"/>
  <c r="BJ70" i="3"/>
  <c r="BR70" i="3"/>
  <c r="BJ66" i="3"/>
  <c r="BN66" i="3"/>
  <c r="BR66" i="3"/>
  <c r="BG66" i="3"/>
  <c r="BO66" i="3"/>
  <c r="BH66" i="3"/>
  <c r="BL66" i="3"/>
  <c r="BP66" i="3"/>
  <c r="BI66" i="3"/>
  <c r="BM66" i="3"/>
  <c r="BQ66" i="3"/>
  <c r="BJ62" i="3"/>
  <c r="BN62" i="3"/>
  <c r="BR62" i="3"/>
  <c r="BG62" i="3"/>
  <c r="BO62" i="3"/>
  <c r="BH62" i="3"/>
  <c r="BL62" i="3"/>
  <c r="BP62" i="3"/>
  <c r="BI62" i="3"/>
  <c r="BM62" i="3"/>
  <c r="BQ62" i="3"/>
  <c r="BJ58" i="3"/>
  <c r="BN58" i="3"/>
  <c r="BR58" i="3"/>
  <c r="BG58" i="3"/>
  <c r="BO58" i="3"/>
  <c r="BH58" i="3"/>
  <c r="BL58" i="3"/>
  <c r="BP58" i="3"/>
  <c r="BI58" i="3"/>
  <c r="BM58" i="3"/>
  <c r="BQ58" i="3"/>
  <c r="BJ54" i="3"/>
  <c r="BI54" i="3"/>
  <c r="BN54" i="3"/>
  <c r="BR54" i="3"/>
  <c r="BO54" i="3"/>
  <c r="BG54" i="3"/>
  <c r="BL54" i="3"/>
  <c r="BP54" i="3"/>
  <c r="BH54" i="3"/>
  <c r="BM54" i="3"/>
  <c r="BQ54" i="3"/>
  <c r="BJ50" i="3"/>
  <c r="BN50" i="3"/>
  <c r="BR50" i="3"/>
  <c r="BH50" i="3"/>
  <c r="BL50" i="3"/>
  <c r="BP50" i="3"/>
  <c r="BG50" i="3"/>
  <c r="BO50" i="3"/>
  <c r="BI50" i="3"/>
  <c r="BQ50" i="3"/>
  <c r="BM50" i="3"/>
  <c r="BJ46" i="3"/>
  <c r="BN46" i="3"/>
  <c r="BR46" i="3"/>
  <c r="BH46" i="3"/>
  <c r="BL46" i="3"/>
  <c r="BP46" i="3"/>
  <c r="BI46" i="3"/>
  <c r="BM46" i="3"/>
  <c r="BQ46" i="3"/>
  <c r="BO46" i="3"/>
  <c r="BG46" i="3"/>
  <c r="BJ42" i="3"/>
  <c r="BN42" i="3"/>
  <c r="BR42" i="3"/>
  <c r="BH42" i="3"/>
  <c r="BL42" i="3"/>
  <c r="BP42" i="3"/>
  <c r="BI42" i="3"/>
  <c r="BM42" i="3"/>
  <c r="BQ42" i="3"/>
  <c r="BO42" i="3"/>
  <c r="BG42" i="3"/>
  <c r="BJ38" i="3"/>
  <c r="BN38" i="3"/>
  <c r="BR38" i="3"/>
  <c r="BH38" i="3"/>
  <c r="BL38" i="3"/>
  <c r="BP38" i="3"/>
  <c r="BI38" i="3"/>
  <c r="BM38" i="3"/>
  <c r="BQ38" i="3"/>
  <c r="BO38" i="3"/>
  <c r="BG38" i="3"/>
  <c r="BJ34" i="3"/>
  <c r="BN34" i="3"/>
  <c r="BR34" i="3"/>
  <c r="BH34" i="3"/>
  <c r="BL34" i="3"/>
  <c r="BP34" i="3"/>
  <c r="BI34" i="3"/>
  <c r="BM34" i="3"/>
  <c r="BQ34" i="3"/>
  <c r="BO34" i="3"/>
  <c r="BG34" i="3"/>
  <c r="BG30" i="3"/>
  <c r="BO30" i="3"/>
  <c r="BH30" i="3"/>
  <c r="BL30" i="3"/>
  <c r="BP30" i="3"/>
  <c r="BI30" i="3"/>
  <c r="BM30" i="3"/>
  <c r="BQ30" i="3"/>
  <c r="BN30" i="3"/>
  <c r="BJ30" i="3"/>
  <c r="BR30" i="3"/>
  <c r="BG26" i="3"/>
  <c r="BO26" i="3"/>
  <c r="BH26" i="3"/>
  <c r="BL26" i="3"/>
  <c r="BP26" i="3"/>
  <c r="BI26" i="3"/>
  <c r="BM26" i="3"/>
  <c r="BQ26" i="3"/>
  <c r="BN26" i="3"/>
  <c r="BJ26" i="3"/>
  <c r="BR26" i="3"/>
  <c r="BG22" i="3"/>
  <c r="BO22" i="3"/>
  <c r="BH22" i="3"/>
  <c r="BL22" i="3"/>
  <c r="BP22" i="3"/>
  <c r="BI22" i="3"/>
  <c r="BM22" i="3"/>
  <c r="BQ22" i="3"/>
  <c r="BN22" i="3"/>
  <c r="BJ22" i="3"/>
  <c r="BR22" i="3"/>
  <c r="BF11" i="3"/>
  <c r="BG11" i="3"/>
  <c r="BO11" i="3"/>
  <c r="BH11" i="3"/>
  <c r="BL11" i="3"/>
  <c r="BP11" i="3"/>
  <c r="BI11" i="3"/>
  <c r="BM11" i="3"/>
  <c r="BQ11" i="3"/>
  <c r="BR11" i="3"/>
  <c r="BJ11" i="3"/>
  <c r="BN11" i="3"/>
  <c r="BI488" i="3"/>
  <c r="BM488" i="3"/>
  <c r="BQ488" i="3"/>
  <c r="BH488" i="3"/>
  <c r="BJ488" i="3"/>
  <c r="BN488" i="3"/>
  <c r="BR488" i="3"/>
  <c r="BP488" i="3"/>
  <c r="BG488" i="3"/>
  <c r="BO488" i="3"/>
  <c r="BL488" i="3"/>
  <c r="BF448" i="3"/>
  <c r="BI448" i="3"/>
  <c r="BM448" i="3"/>
  <c r="BQ448" i="3"/>
  <c r="BL448" i="3"/>
  <c r="BJ448" i="3"/>
  <c r="BN448" i="3"/>
  <c r="BR448" i="3"/>
  <c r="BP448" i="3"/>
  <c r="BG448" i="3"/>
  <c r="BO448" i="3"/>
  <c r="BH448" i="3"/>
  <c r="BI444" i="3"/>
  <c r="BM444" i="3"/>
  <c r="BQ444" i="3"/>
  <c r="BP444" i="3"/>
  <c r="BJ444" i="3"/>
  <c r="BN444" i="3"/>
  <c r="BR444" i="3"/>
  <c r="BL444" i="3"/>
  <c r="BG444" i="3"/>
  <c r="BO444" i="3"/>
  <c r="BH444" i="3"/>
  <c r="BF432" i="3"/>
  <c r="BJ432" i="3"/>
  <c r="BN432" i="3"/>
  <c r="BR432" i="3"/>
  <c r="BH432" i="3"/>
  <c r="BL432" i="3"/>
  <c r="BP432" i="3"/>
  <c r="BI432" i="3"/>
  <c r="BM432" i="3"/>
  <c r="BQ432" i="3"/>
  <c r="BG432" i="3"/>
  <c r="BO432" i="3"/>
  <c r="BF424" i="3"/>
  <c r="BJ424" i="3"/>
  <c r="BN424" i="3"/>
  <c r="BR424" i="3"/>
  <c r="BH424" i="3"/>
  <c r="BL424" i="3"/>
  <c r="BP424" i="3"/>
  <c r="BI424" i="3"/>
  <c r="BM424" i="3"/>
  <c r="BQ424" i="3"/>
  <c r="BG424" i="3"/>
  <c r="BO424" i="3"/>
  <c r="BJ412" i="3"/>
  <c r="BN412" i="3"/>
  <c r="BR412" i="3"/>
  <c r="BG412" i="3"/>
  <c r="BO412" i="3"/>
  <c r="BH412" i="3"/>
  <c r="BL412" i="3"/>
  <c r="BP412" i="3"/>
  <c r="BI412" i="3"/>
  <c r="BM412" i="3"/>
  <c r="BQ412" i="3"/>
  <c r="BJ404" i="3"/>
  <c r="BN404" i="3"/>
  <c r="BR404" i="3"/>
  <c r="BG404" i="3"/>
  <c r="BO404" i="3"/>
  <c r="BH404" i="3"/>
  <c r="BL404" i="3"/>
  <c r="BP404" i="3"/>
  <c r="BI404" i="3"/>
  <c r="BM404" i="3"/>
  <c r="BQ404" i="3"/>
  <c r="BF396" i="3"/>
  <c r="BJ396" i="3"/>
  <c r="BN396" i="3"/>
  <c r="BR396" i="3"/>
  <c r="BG396" i="3"/>
  <c r="BO396" i="3"/>
  <c r="BH396" i="3"/>
  <c r="BL396" i="3"/>
  <c r="BP396" i="3"/>
  <c r="BI396" i="3"/>
  <c r="BM396" i="3"/>
  <c r="BQ396" i="3"/>
  <c r="BF384" i="3"/>
  <c r="BJ384" i="3"/>
  <c r="BN384" i="3"/>
  <c r="BR384" i="3"/>
  <c r="BG384" i="3"/>
  <c r="BO384" i="3"/>
  <c r="BH384" i="3"/>
  <c r="BL384" i="3"/>
  <c r="BP384" i="3"/>
  <c r="BI384" i="3"/>
  <c r="BM384" i="3"/>
  <c r="BQ384" i="3"/>
  <c r="BF380" i="3"/>
  <c r="BJ380" i="3"/>
  <c r="BN380" i="3"/>
  <c r="BR380" i="3"/>
  <c r="BG380" i="3"/>
  <c r="BO380" i="3"/>
  <c r="BH380" i="3"/>
  <c r="BL380" i="3"/>
  <c r="BP380" i="3"/>
  <c r="BI380" i="3"/>
  <c r="BM380" i="3"/>
  <c r="BQ380" i="3"/>
  <c r="BJ376" i="3"/>
  <c r="BN376" i="3"/>
  <c r="BR376" i="3"/>
  <c r="BG376" i="3"/>
  <c r="BO376" i="3"/>
  <c r="BH376" i="3"/>
  <c r="BL376" i="3"/>
  <c r="BP376" i="3"/>
  <c r="BI376" i="3"/>
  <c r="BM376" i="3"/>
  <c r="BQ376" i="3"/>
  <c r="BF372" i="3"/>
  <c r="BJ372" i="3"/>
  <c r="BN372" i="3"/>
  <c r="BR372" i="3"/>
  <c r="BG372" i="3"/>
  <c r="BO372" i="3"/>
  <c r="BH372" i="3"/>
  <c r="BL372" i="3"/>
  <c r="BP372" i="3"/>
  <c r="BI372" i="3"/>
  <c r="BM372" i="3"/>
  <c r="BQ372" i="3"/>
  <c r="BF368" i="3"/>
  <c r="BJ368" i="3"/>
  <c r="BN368" i="3"/>
  <c r="BR368" i="3"/>
  <c r="BG368" i="3"/>
  <c r="BO368" i="3"/>
  <c r="BH368" i="3"/>
  <c r="BL368" i="3"/>
  <c r="BP368" i="3"/>
  <c r="BI368" i="3"/>
  <c r="BM368" i="3"/>
  <c r="BQ368" i="3"/>
  <c r="BJ364" i="3"/>
  <c r="BN364" i="3"/>
  <c r="BR364" i="3"/>
  <c r="BG364" i="3"/>
  <c r="BO364" i="3"/>
  <c r="BH364" i="3"/>
  <c r="BL364" i="3"/>
  <c r="BP364" i="3"/>
  <c r="BI364" i="3"/>
  <c r="BM364" i="3"/>
  <c r="BQ364" i="3"/>
  <c r="BF360" i="3"/>
  <c r="BJ360" i="3"/>
  <c r="BN360" i="3"/>
  <c r="BR360" i="3"/>
  <c r="BG360" i="3"/>
  <c r="BO360" i="3"/>
  <c r="BH360" i="3"/>
  <c r="BL360" i="3"/>
  <c r="BP360" i="3"/>
  <c r="BI360" i="3"/>
  <c r="BM360" i="3"/>
  <c r="BQ360" i="3"/>
  <c r="BJ348" i="3"/>
  <c r="BN348" i="3"/>
  <c r="BR348" i="3"/>
  <c r="BG348" i="3"/>
  <c r="BO348" i="3"/>
  <c r="BH348" i="3"/>
  <c r="BL348" i="3"/>
  <c r="BP348" i="3"/>
  <c r="BI348" i="3"/>
  <c r="BM348" i="3"/>
  <c r="BQ348" i="3"/>
  <c r="BF344" i="3"/>
  <c r="BJ344" i="3"/>
  <c r="BN344" i="3"/>
  <c r="BR344" i="3"/>
  <c r="BG344" i="3"/>
  <c r="BO344" i="3"/>
  <c r="BH344" i="3"/>
  <c r="BL344" i="3"/>
  <c r="BP344" i="3"/>
  <c r="BI344" i="3"/>
  <c r="BM344" i="3"/>
  <c r="BQ344" i="3"/>
  <c r="BG324" i="3"/>
  <c r="BO324" i="3"/>
  <c r="BH324" i="3"/>
  <c r="BL324" i="3"/>
  <c r="BP324" i="3"/>
  <c r="BI324" i="3"/>
  <c r="BJ324" i="3"/>
  <c r="BR324" i="3"/>
  <c r="BM324" i="3"/>
  <c r="BN324" i="3"/>
  <c r="BQ324" i="3"/>
  <c r="BG320" i="3"/>
  <c r="BO320" i="3"/>
  <c r="BH320" i="3"/>
  <c r="BL320" i="3"/>
  <c r="BP320" i="3"/>
  <c r="BI320" i="3"/>
  <c r="BM320" i="3"/>
  <c r="BQ320" i="3"/>
  <c r="BJ320" i="3"/>
  <c r="BN320" i="3"/>
  <c r="BR320" i="3"/>
  <c r="BF292" i="3"/>
  <c r="BG292" i="3"/>
  <c r="BO292" i="3"/>
  <c r="BH292" i="3"/>
  <c r="BL292" i="3"/>
  <c r="BP292" i="3"/>
  <c r="BI292" i="3"/>
  <c r="BM292" i="3"/>
  <c r="BQ292" i="3"/>
  <c r="BJ292" i="3"/>
  <c r="BN292" i="3"/>
  <c r="BR292" i="3"/>
  <c r="BG276" i="3"/>
  <c r="BO276" i="3"/>
  <c r="BH276" i="3"/>
  <c r="BL276" i="3"/>
  <c r="BP276" i="3"/>
  <c r="BI276" i="3"/>
  <c r="BM276" i="3"/>
  <c r="BQ276" i="3"/>
  <c r="BJ276" i="3"/>
  <c r="BN276" i="3"/>
  <c r="BR276" i="3"/>
  <c r="BJ244" i="3"/>
  <c r="BN244" i="3"/>
  <c r="BR244" i="3"/>
  <c r="BG244" i="3"/>
  <c r="BO244" i="3"/>
  <c r="BH244" i="3"/>
  <c r="BL244" i="3"/>
  <c r="BP244" i="3"/>
  <c r="BI244" i="3"/>
  <c r="BM244" i="3"/>
  <c r="BQ244" i="3"/>
  <c r="BF236" i="3"/>
  <c r="BJ236" i="3"/>
  <c r="BN236" i="3"/>
  <c r="BR236" i="3"/>
  <c r="BG236" i="3"/>
  <c r="BO236" i="3"/>
  <c r="BH236" i="3"/>
  <c r="BL236" i="3"/>
  <c r="BP236" i="3"/>
  <c r="BI236" i="3"/>
  <c r="BM236" i="3"/>
  <c r="BQ236" i="3"/>
  <c r="BJ232" i="3"/>
  <c r="BN232" i="3"/>
  <c r="BR232" i="3"/>
  <c r="BG232" i="3"/>
  <c r="BO232" i="3"/>
  <c r="BH232" i="3"/>
  <c r="BL232" i="3"/>
  <c r="BP232" i="3"/>
  <c r="BI232" i="3"/>
  <c r="BM232" i="3"/>
  <c r="BQ232" i="3"/>
  <c r="BJ228" i="3"/>
  <c r="BN228" i="3"/>
  <c r="BR228" i="3"/>
  <c r="BG228" i="3"/>
  <c r="BO228" i="3"/>
  <c r="BH228" i="3"/>
  <c r="BL228" i="3"/>
  <c r="BP228" i="3"/>
  <c r="BI228" i="3"/>
  <c r="BM228" i="3"/>
  <c r="BQ228" i="3"/>
  <c r="BG200" i="3"/>
  <c r="BO200" i="3"/>
  <c r="BH200" i="3"/>
  <c r="BL200" i="3"/>
  <c r="BP200" i="3"/>
  <c r="BI200" i="3"/>
  <c r="BM200" i="3"/>
  <c r="BQ200" i="3"/>
  <c r="BJ200" i="3"/>
  <c r="BN200" i="3"/>
  <c r="BR200" i="3"/>
  <c r="BG192" i="3"/>
  <c r="BO192" i="3"/>
  <c r="BH192" i="3"/>
  <c r="BL192" i="3"/>
  <c r="BP192" i="3"/>
  <c r="BI192" i="3"/>
  <c r="BM192" i="3"/>
  <c r="BQ192" i="3"/>
  <c r="BJ192" i="3"/>
  <c r="BN192" i="3"/>
  <c r="BR192" i="3"/>
  <c r="BH152" i="3"/>
  <c r="BL152" i="3"/>
  <c r="BP152" i="3"/>
  <c r="BI152" i="3"/>
  <c r="BM152" i="3"/>
  <c r="BQ152" i="3"/>
  <c r="BJ152" i="3"/>
  <c r="BG152" i="3"/>
  <c r="BN152" i="3"/>
  <c r="BO152" i="3"/>
  <c r="BR152" i="3"/>
  <c r="BH144" i="3"/>
  <c r="BL144" i="3"/>
  <c r="BP144" i="3"/>
  <c r="BI144" i="3"/>
  <c r="BM144" i="3"/>
  <c r="BQ144" i="3"/>
  <c r="BJ144" i="3"/>
  <c r="BN144" i="3"/>
  <c r="BR144" i="3"/>
  <c r="BG144" i="3"/>
  <c r="BO144" i="3"/>
  <c r="BH128" i="3"/>
  <c r="BL128" i="3"/>
  <c r="BP128" i="3"/>
  <c r="BI128" i="3"/>
  <c r="BM128" i="3"/>
  <c r="BQ128" i="3"/>
  <c r="BJ128" i="3"/>
  <c r="BN128" i="3"/>
  <c r="BR128" i="3"/>
  <c r="BG128" i="3"/>
  <c r="BO128" i="3"/>
  <c r="BF60" i="3"/>
  <c r="BJ60" i="3"/>
  <c r="BN60" i="3"/>
  <c r="BR60" i="3"/>
  <c r="BG60" i="3"/>
  <c r="BO60" i="3"/>
  <c r="BH60" i="3"/>
  <c r="BL60" i="3"/>
  <c r="BP60" i="3"/>
  <c r="BI60" i="3"/>
  <c r="BM60" i="3"/>
  <c r="BQ60" i="3"/>
  <c r="BG20" i="3"/>
  <c r="BO20" i="3"/>
  <c r="BH20" i="3"/>
  <c r="BL20" i="3"/>
  <c r="BP20" i="3"/>
  <c r="BI20" i="3"/>
  <c r="BM20" i="3"/>
  <c r="BQ20" i="3"/>
  <c r="BN20" i="3"/>
  <c r="BR20" i="3"/>
  <c r="BJ20" i="3"/>
  <c r="BG16" i="3"/>
  <c r="BO16" i="3"/>
  <c r="BH16" i="3"/>
  <c r="BL16" i="3"/>
  <c r="BP16" i="3"/>
  <c r="BI16" i="3"/>
  <c r="BM16" i="3"/>
  <c r="BQ16" i="3"/>
  <c r="BN16" i="3"/>
  <c r="BR16" i="3"/>
  <c r="BJ16" i="3"/>
  <c r="BG12" i="3"/>
  <c r="BO12" i="3"/>
  <c r="BH12" i="3"/>
  <c r="BL12" i="3"/>
  <c r="BP12" i="3"/>
  <c r="BI12" i="3"/>
  <c r="BM12" i="3"/>
  <c r="BQ12" i="3"/>
  <c r="BN12" i="3"/>
  <c r="BR12" i="3"/>
  <c r="BJ12" i="3"/>
  <c r="BG8" i="3"/>
  <c r="BO8" i="3"/>
  <c r="BH8" i="3"/>
  <c r="BL8" i="3"/>
  <c r="BP8" i="3"/>
  <c r="BI8" i="3"/>
  <c r="BM8" i="3"/>
  <c r="BQ8" i="3"/>
  <c r="BN8" i="3"/>
  <c r="BR8" i="3"/>
  <c r="BJ8" i="3"/>
  <c r="BI503" i="3"/>
  <c r="BM503" i="3"/>
  <c r="BQ503" i="3"/>
  <c r="BP503" i="3"/>
  <c r="BJ503" i="3"/>
  <c r="BN503" i="3"/>
  <c r="BR503" i="3"/>
  <c r="BL503" i="3"/>
  <c r="BG503" i="3"/>
  <c r="BO503" i="3"/>
  <c r="BH503" i="3"/>
  <c r="BI499" i="3"/>
  <c r="BM499" i="3"/>
  <c r="BQ499" i="3"/>
  <c r="BH499" i="3"/>
  <c r="BP499" i="3"/>
  <c r="BJ499" i="3"/>
  <c r="BN499" i="3"/>
  <c r="BR499" i="3"/>
  <c r="BL499" i="3"/>
  <c r="BG499" i="3"/>
  <c r="BO499" i="3"/>
  <c r="BI495" i="3"/>
  <c r="BM495" i="3"/>
  <c r="BQ495" i="3"/>
  <c r="BH495" i="3"/>
  <c r="BJ495" i="3"/>
  <c r="BN495" i="3"/>
  <c r="BR495" i="3"/>
  <c r="BP495" i="3"/>
  <c r="BG495" i="3"/>
  <c r="BO495" i="3"/>
  <c r="BL495" i="3"/>
  <c r="BI491" i="3"/>
  <c r="BM491" i="3"/>
  <c r="BQ491" i="3"/>
  <c r="BH491" i="3"/>
  <c r="BJ491" i="3"/>
  <c r="BN491" i="3"/>
  <c r="BR491" i="3"/>
  <c r="BP491" i="3"/>
  <c r="BG491" i="3"/>
  <c r="BO491" i="3"/>
  <c r="BL491" i="3"/>
  <c r="BI487" i="3"/>
  <c r="BM487" i="3"/>
  <c r="BQ487" i="3"/>
  <c r="BH487" i="3"/>
  <c r="BJ487" i="3"/>
  <c r="BN487" i="3"/>
  <c r="BR487" i="3"/>
  <c r="BP487" i="3"/>
  <c r="BG487" i="3"/>
  <c r="BO487" i="3"/>
  <c r="BL487" i="3"/>
  <c r="BI483" i="3"/>
  <c r="BM483" i="3"/>
  <c r="BQ483" i="3"/>
  <c r="BH483" i="3"/>
  <c r="BJ483" i="3"/>
  <c r="BN483" i="3"/>
  <c r="BR483" i="3"/>
  <c r="BL483" i="3"/>
  <c r="BG483" i="3"/>
  <c r="BO483" i="3"/>
  <c r="BP483" i="3"/>
  <c r="BI479" i="3"/>
  <c r="BM479" i="3"/>
  <c r="BQ479" i="3"/>
  <c r="BH479" i="3"/>
  <c r="BJ479" i="3"/>
  <c r="BN479" i="3"/>
  <c r="BR479" i="3"/>
  <c r="BL479" i="3"/>
  <c r="BG479" i="3"/>
  <c r="BO479" i="3"/>
  <c r="BP479" i="3"/>
  <c r="BI475" i="3"/>
  <c r="BM475" i="3"/>
  <c r="BQ475" i="3"/>
  <c r="BH475" i="3"/>
  <c r="BJ475" i="3"/>
  <c r="BN475" i="3"/>
  <c r="BR475" i="3"/>
  <c r="BP475" i="3"/>
  <c r="BG475" i="3"/>
  <c r="BO475" i="3"/>
  <c r="BL475" i="3"/>
  <c r="BI471" i="3"/>
  <c r="BM471" i="3"/>
  <c r="BQ471" i="3"/>
  <c r="BH471" i="3"/>
  <c r="BJ471" i="3"/>
  <c r="BN471" i="3"/>
  <c r="BR471" i="3"/>
  <c r="BP471" i="3"/>
  <c r="BG471" i="3"/>
  <c r="BO471" i="3"/>
  <c r="BL471" i="3"/>
  <c r="BI467" i="3"/>
  <c r="BM467" i="3"/>
  <c r="BQ467" i="3"/>
  <c r="BL467" i="3"/>
  <c r="BJ467" i="3"/>
  <c r="BN467" i="3"/>
  <c r="BR467" i="3"/>
  <c r="BH467" i="3"/>
  <c r="BG467" i="3"/>
  <c r="BO467" i="3"/>
  <c r="BP467" i="3"/>
  <c r="BI463" i="3"/>
  <c r="BM463" i="3"/>
  <c r="BQ463" i="3"/>
  <c r="BH463" i="3"/>
  <c r="BJ463" i="3"/>
  <c r="BN463" i="3"/>
  <c r="BR463" i="3"/>
  <c r="BL463" i="3"/>
  <c r="BG463" i="3"/>
  <c r="BO463" i="3"/>
  <c r="BP463" i="3"/>
  <c r="BI459" i="3"/>
  <c r="BM459" i="3"/>
  <c r="BQ459" i="3"/>
  <c r="BL459" i="3"/>
  <c r="BJ459" i="3"/>
  <c r="BN459" i="3"/>
  <c r="BR459" i="3"/>
  <c r="BH459" i="3"/>
  <c r="BG459" i="3"/>
  <c r="BO459" i="3"/>
  <c r="BP459" i="3"/>
  <c r="BI455" i="3"/>
  <c r="BM455" i="3"/>
  <c r="BQ455" i="3"/>
  <c r="BL455" i="3"/>
  <c r="BJ455" i="3"/>
  <c r="BN455" i="3"/>
  <c r="BR455" i="3"/>
  <c r="BH455" i="3"/>
  <c r="BG455" i="3"/>
  <c r="BO455" i="3"/>
  <c r="BP455" i="3"/>
  <c r="BI451" i="3"/>
  <c r="BM451" i="3"/>
  <c r="BQ451" i="3"/>
  <c r="BL451" i="3"/>
  <c r="BJ451" i="3"/>
  <c r="BN451" i="3"/>
  <c r="BR451" i="3"/>
  <c r="BP451" i="3"/>
  <c r="BG451" i="3"/>
  <c r="BO451" i="3"/>
  <c r="BH451" i="3"/>
  <c r="BI447" i="3"/>
  <c r="BM447" i="3"/>
  <c r="BQ447" i="3"/>
  <c r="BP447" i="3"/>
  <c r="BJ447" i="3"/>
  <c r="BN447" i="3"/>
  <c r="BR447" i="3"/>
  <c r="BL447" i="3"/>
  <c r="BG447" i="3"/>
  <c r="BO447" i="3"/>
  <c r="BH447" i="3"/>
  <c r="BI443" i="3"/>
  <c r="BM443" i="3"/>
  <c r="BQ443" i="3"/>
  <c r="BP443" i="3"/>
  <c r="BJ443" i="3"/>
  <c r="BN443" i="3"/>
  <c r="BR443" i="3"/>
  <c r="BL443" i="3"/>
  <c r="BG443" i="3"/>
  <c r="BO443" i="3"/>
  <c r="BH443" i="3"/>
  <c r="BJ439" i="3"/>
  <c r="BN439" i="3"/>
  <c r="BH439" i="3"/>
  <c r="BL439" i="3"/>
  <c r="BP439" i="3"/>
  <c r="BI439" i="3"/>
  <c r="BM439" i="3"/>
  <c r="BQ439" i="3"/>
  <c r="BG439" i="3"/>
  <c r="BR439" i="3"/>
  <c r="BO439" i="3"/>
  <c r="BJ435" i="3"/>
  <c r="BN435" i="3"/>
  <c r="BR435" i="3"/>
  <c r="BH435" i="3"/>
  <c r="BL435" i="3"/>
  <c r="BP435" i="3"/>
  <c r="BI435" i="3"/>
  <c r="BM435" i="3"/>
  <c r="BQ435" i="3"/>
  <c r="BG435" i="3"/>
  <c r="BO435" i="3"/>
  <c r="BJ431" i="3"/>
  <c r="BN431" i="3"/>
  <c r="BR431" i="3"/>
  <c r="BH431" i="3"/>
  <c r="BL431" i="3"/>
  <c r="BP431" i="3"/>
  <c r="BI431" i="3"/>
  <c r="BM431" i="3"/>
  <c r="BQ431" i="3"/>
  <c r="BO431" i="3"/>
  <c r="BG431" i="3"/>
  <c r="BJ427" i="3"/>
  <c r="BN427" i="3"/>
  <c r="BR427" i="3"/>
  <c r="BH427" i="3"/>
  <c r="BL427" i="3"/>
  <c r="BP427" i="3"/>
  <c r="BI427" i="3"/>
  <c r="BM427" i="3"/>
  <c r="BQ427" i="3"/>
  <c r="BG427" i="3"/>
  <c r="BO427" i="3"/>
  <c r="BJ423" i="3"/>
  <c r="BN423" i="3"/>
  <c r="BR423" i="3"/>
  <c r="BH423" i="3"/>
  <c r="BL423" i="3"/>
  <c r="BP423" i="3"/>
  <c r="BI423" i="3"/>
  <c r="BM423" i="3"/>
  <c r="BQ423" i="3"/>
  <c r="BO423" i="3"/>
  <c r="BG423" i="3"/>
  <c r="BJ419" i="3"/>
  <c r="BN419" i="3"/>
  <c r="BR419" i="3"/>
  <c r="BH419" i="3"/>
  <c r="BL419" i="3"/>
  <c r="BP419" i="3"/>
  <c r="BI419" i="3"/>
  <c r="BM419" i="3"/>
  <c r="BQ419" i="3"/>
  <c r="BO419" i="3"/>
  <c r="BG419" i="3"/>
  <c r="BJ415" i="3"/>
  <c r="BN415" i="3"/>
  <c r="BR415" i="3"/>
  <c r="BG415" i="3"/>
  <c r="BO415" i="3"/>
  <c r="BH415" i="3"/>
  <c r="BL415" i="3"/>
  <c r="BP415" i="3"/>
  <c r="BI415" i="3"/>
  <c r="BM415" i="3"/>
  <c r="BQ415" i="3"/>
  <c r="BJ411" i="3"/>
  <c r="BN411" i="3"/>
  <c r="BR411" i="3"/>
  <c r="BG411" i="3"/>
  <c r="BO411" i="3"/>
  <c r="BH411" i="3"/>
  <c r="BL411" i="3"/>
  <c r="BP411" i="3"/>
  <c r="BI411" i="3"/>
  <c r="BM411" i="3"/>
  <c r="BQ411" i="3"/>
  <c r="BJ407" i="3"/>
  <c r="BN407" i="3"/>
  <c r="BR407" i="3"/>
  <c r="BG407" i="3"/>
  <c r="BO407" i="3"/>
  <c r="BH407" i="3"/>
  <c r="BL407" i="3"/>
  <c r="BP407" i="3"/>
  <c r="BI407" i="3"/>
  <c r="BM407" i="3"/>
  <c r="BQ407" i="3"/>
  <c r="BJ403" i="3"/>
  <c r="BN403" i="3"/>
  <c r="BR403" i="3"/>
  <c r="BG403" i="3"/>
  <c r="BO403" i="3"/>
  <c r="BH403" i="3"/>
  <c r="BL403" i="3"/>
  <c r="BP403" i="3"/>
  <c r="BI403" i="3"/>
  <c r="BM403" i="3"/>
  <c r="BQ403" i="3"/>
  <c r="BJ399" i="3"/>
  <c r="BN399" i="3"/>
  <c r="BR399" i="3"/>
  <c r="BG399" i="3"/>
  <c r="BO399" i="3"/>
  <c r="BH399" i="3"/>
  <c r="BL399" i="3"/>
  <c r="BP399" i="3"/>
  <c r="BI399" i="3"/>
  <c r="BM399" i="3"/>
  <c r="BQ399" i="3"/>
  <c r="BJ395" i="3"/>
  <c r="BN395" i="3"/>
  <c r="BR395" i="3"/>
  <c r="BG395" i="3"/>
  <c r="BO395" i="3"/>
  <c r="BH395" i="3"/>
  <c r="BL395" i="3"/>
  <c r="BP395" i="3"/>
  <c r="BI395" i="3"/>
  <c r="BM395" i="3"/>
  <c r="BQ395" i="3"/>
  <c r="BJ391" i="3"/>
  <c r="BN391" i="3"/>
  <c r="BR391" i="3"/>
  <c r="BG391" i="3"/>
  <c r="BO391" i="3"/>
  <c r="BH391" i="3"/>
  <c r="BL391" i="3"/>
  <c r="BP391" i="3"/>
  <c r="BI391" i="3"/>
  <c r="BM391" i="3"/>
  <c r="BQ391" i="3"/>
  <c r="BJ387" i="3"/>
  <c r="BN387" i="3"/>
  <c r="BR387" i="3"/>
  <c r="BG387" i="3"/>
  <c r="BO387" i="3"/>
  <c r="BH387" i="3"/>
  <c r="BL387" i="3"/>
  <c r="BP387" i="3"/>
  <c r="BI387" i="3"/>
  <c r="BM387" i="3"/>
  <c r="BQ387" i="3"/>
  <c r="BJ383" i="3"/>
  <c r="BN383" i="3"/>
  <c r="BR383" i="3"/>
  <c r="BG383" i="3"/>
  <c r="BO383" i="3"/>
  <c r="BH383" i="3"/>
  <c r="BL383" i="3"/>
  <c r="BP383" i="3"/>
  <c r="BI383" i="3"/>
  <c r="BM383" i="3"/>
  <c r="BQ383" i="3"/>
  <c r="BJ379" i="3"/>
  <c r="BN379" i="3"/>
  <c r="BR379" i="3"/>
  <c r="BG379" i="3"/>
  <c r="BO379" i="3"/>
  <c r="BH379" i="3"/>
  <c r="BL379" i="3"/>
  <c r="BP379" i="3"/>
  <c r="BI379" i="3"/>
  <c r="BM379" i="3"/>
  <c r="BQ379" i="3"/>
  <c r="BJ375" i="3"/>
  <c r="BN375" i="3"/>
  <c r="BR375" i="3"/>
  <c r="BG375" i="3"/>
  <c r="BO375" i="3"/>
  <c r="BH375" i="3"/>
  <c r="BL375" i="3"/>
  <c r="BP375" i="3"/>
  <c r="BI375" i="3"/>
  <c r="BM375" i="3"/>
  <c r="BQ375" i="3"/>
  <c r="BJ371" i="3"/>
  <c r="BN371" i="3"/>
  <c r="BR371" i="3"/>
  <c r="BG371" i="3"/>
  <c r="BO371" i="3"/>
  <c r="BH371" i="3"/>
  <c r="BL371" i="3"/>
  <c r="BP371" i="3"/>
  <c r="BI371" i="3"/>
  <c r="BM371" i="3"/>
  <c r="BQ371" i="3"/>
  <c r="BJ367" i="3"/>
  <c r="BN367" i="3"/>
  <c r="BR367" i="3"/>
  <c r="BG367" i="3"/>
  <c r="BO367" i="3"/>
  <c r="BH367" i="3"/>
  <c r="BL367" i="3"/>
  <c r="BP367" i="3"/>
  <c r="BI367" i="3"/>
  <c r="BM367" i="3"/>
  <c r="BQ367" i="3"/>
  <c r="BJ363" i="3"/>
  <c r="BN363" i="3"/>
  <c r="BR363" i="3"/>
  <c r="BG363" i="3"/>
  <c r="BO363" i="3"/>
  <c r="BH363" i="3"/>
  <c r="BL363" i="3"/>
  <c r="BP363" i="3"/>
  <c r="BI363" i="3"/>
  <c r="BM363" i="3"/>
  <c r="BQ363" i="3"/>
  <c r="BJ359" i="3"/>
  <c r="BN359" i="3"/>
  <c r="BR359" i="3"/>
  <c r="BG359" i="3"/>
  <c r="BO359" i="3"/>
  <c r="BH359" i="3"/>
  <c r="BL359" i="3"/>
  <c r="BP359" i="3"/>
  <c r="BI359" i="3"/>
  <c r="BM359" i="3"/>
  <c r="BQ359" i="3"/>
  <c r="BJ355" i="3"/>
  <c r="BN355" i="3"/>
  <c r="BR355" i="3"/>
  <c r="BG355" i="3"/>
  <c r="BO355" i="3"/>
  <c r="BH355" i="3"/>
  <c r="BL355" i="3"/>
  <c r="BP355" i="3"/>
  <c r="BI355" i="3"/>
  <c r="BM355" i="3"/>
  <c r="BQ355" i="3"/>
  <c r="BF351" i="3"/>
  <c r="BJ351" i="3"/>
  <c r="BN351" i="3"/>
  <c r="BR351" i="3"/>
  <c r="BG351" i="3"/>
  <c r="BO351" i="3"/>
  <c r="BH351" i="3"/>
  <c r="BL351" i="3"/>
  <c r="BP351" i="3"/>
  <c r="BI351" i="3"/>
  <c r="BM351" i="3"/>
  <c r="BQ351" i="3"/>
  <c r="BJ347" i="3"/>
  <c r="BN347" i="3"/>
  <c r="BR347" i="3"/>
  <c r="BG347" i="3"/>
  <c r="BO347" i="3"/>
  <c r="BH347" i="3"/>
  <c r="BL347" i="3"/>
  <c r="BP347" i="3"/>
  <c r="BI347" i="3"/>
  <c r="BM347" i="3"/>
  <c r="BQ347" i="3"/>
  <c r="BJ343" i="3"/>
  <c r="BN343" i="3"/>
  <c r="BR343" i="3"/>
  <c r="BG343" i="3"/>
  <c r="BO343" i="3"/>
  <c r="BH343" i="3"/>
  <c r="BL343" i="3"/>
  <c r="BP343" i="3"/>
  <c r="BI343" i="3"/>
  <c r="BM343" i="3"/>
  <c r="BQ343" i="3"/>
  <c r="BJ339" i="3"/>
  <c r="BN339" i="3"/>
  <c r="BR339" i="3"/>
  <c r="BG339" i="3"/>
  <c r="BO339" i="3"/>
  <c r="BH339" i="3"/>
  <c r="BL339" i="3"/>
  <c r="BP339" i="3"/>
  <c r="BI339" i="3"/>
  <c r="BM339" i="3"/>
  <c r="BQ339" i="3"/>
  <c r="BJ335" i="3"/>
  <c r="BN335" i="3"/>
  <c r="BR335" i="3"/>
  <c r="BG335" i="3"/>
  <c r="BO335" i="3"/>
  <c r="BH335" i="3"/>
  <c r="BL335" i="3"/>
  <c r="BP335" i="3"/>
  <c r="BI335" i="3"/>
  <c r="BM335" i="3"/>
  <c r="BQ335" i="3"/>
  <c r="BJ331" i="3"/>
  <c r="BN331" i="3"/>
  <c r="BR331" i="3"/>
  <c r="BG331" i="3"/>
  <c r="BO331" i="3"/>
  <c r="BH331" i="3"/>
  <c r="BL331" i="3"/>
  <c r="BP331" i="3"/>
  <c r="BI331" i="3"/>
  <c r="BM331" i="3"/>
  <c r="BQ331" i="3"/>
  <c r="BG327" i="3"/>
  <c r="BO327" i="3"/>
  <c r="BH327" i="3"/>
  <c r="BL327" i="3"/>
  <c r="BP327" i="3"/>
  <c r="BN327" i="3"/>
  <c r="BI327" i="3"/>
  <c r="BQ327" i="3"/>
  <c r="BJ327" i="3"/>
  <c r="BR327" i="3"/>
  <c r="BM327" i="3"/>
  <c r="BG323" i="3"/>
  <c r="BO323" i="3"/>
  <c r="BH323" i="3"/>
  <c r="BL323" i="3"/>
  <c r="BP323" i="3"/>
  <c r="BI323" i="3"/>
  <c r="BM323" i="3"/>
  <c r="BQ323" i="3"/>
  <c r="BJ323" i="3"/>
  <c r="BN323" i="3"/>
  <c r="BR323" i="3"/>
  <c r="BG319" i="3"/>
  <c r="BO319" i="3"/>
  <c r="BH319" i="3"/>
  <c r="BL319" i="3"/>
  <c r="BP319" i="3"/>
  <c r="BI319" i="3"/>
  <c r="BM319" i="3"/>
  <c r="BQ319" i="3"/>
  <c r="BJ319" i="3"/>
  <c r="BN319" i="3"/>
  <c r="BR319" i="3"/>
  <c r="BG315" i="3"/>
  <c r="BO315" i="3"/>
  <c r="BH315" i="3"/>
  <c r="BL315" i="3"/>
  <c r="BP315" i="3"/>
  <c r="BI315" i="3"/>
  <c r="BM315" i="3"/>
  <c r="BQ315" i="3"/>
  <c r="BJ315" i="3"/>
  <c r="BN315" i="3"/>
  <c r="BR315" i="3"/>
  <c r="BF311" i="3"/>
  <c r="BG311" i="3"/>
  <c r="BO311" i="3"/>
  <c r="BH311" i="3"/>
  <c r="BL311" i="3"/>
  <c r="BP311" i="3"/>
  <c r="BI311" i="3"/>
  <c r="BM311" i="3"/>
  <c r="BQ311" i="3"/>
  <c r="BJ311" i="3"/>
  <c r="BN311" i="3"/>
  <c r="BR311" i="3"/>
  <c r="BG307" i="3"/>
  <c r="BO307" i="3"/>
  <c r="BH307" i="3"/>
  <c r="BL307" i="3"/>
  <c r="BP307" i="3"/>
  <c r="BI307" i="3"/>
  <c r="BM307" i="3"/>
  <c r="BQ307" i="3"/>
  <c r="BJ307" i="3"/>
  <c r="BN307" i="3"/>
  <c r="BR307" i="3"/>
  <c r="BG303" i="3"/>
  <c r="BO303" i="3"/>
  <c r="BH303" i="3"/>
  <c r="BL303" i="3"/>
  <c r="BP303" i="3"/>
  <c r="BI303" i="3"/>
  <c r="BM303" i="3"/>
  <c r="BQ303" i="3"/>
  <c r="BJ303" i="3"/>
  <c r="BN303" i="3"/>
  <c r="BR303" i="3"/>
  <c r="BF299" i="3"/>
  <c r="BG299" i="3"/>
  <c r="BO299" i="3"/>
  <c r="BH299" i="3"/>
  <c r="BL299" i="3"/>
  <c r="BP299" i="3"/>
  <c r="BI299" i="3"/>
  <c r="BM299" i="3"/>
  <c r="BQ299" i="3"/>
  <c r="BJ299" i="3"/>
  <c r="BN299" i="3"/>
  <c r="BR299" i="3"/>
  <c r="BG295" i="3"/>
  <c r="BO295" i="3"/>
  <c r="BH295" i="3"/>
  <c r="BL295" i="3"/>
  <c r="BP295" i="3"/>
  <c r="BI295" i="3"/>
  <c r="BM295" i="3"/>
  <c r="BQ295" i="3"/>
  <c r="BJ295" i="3"/>
  <c r="BN295" i="3"/>
  <c r="BR295" i="3"/>
  <c r="BF291" i="3"/>
  <c r="BG291" i="3"/>
  <c r="BO291" i="3"/>
  <c r="BH291" i="3"/>
  <c r="BL291" i="3"/>
  <c r="BP291" i="3"/>
  <c r="BI291" i="3"/>
  <c r="BM291" i="3"/>
  <c r="BQ291" i="3"/>
  <c r="BJ291" i="3"/>
  <c r="BN291" i="3"/>
  <c r="BR291" i="3"/>
  <c r="BG287" i="3"/>
  <c r="BO287" i="3"/>
  <c r="BH287" i="3"/>
  <c r="BL287" i="3"/>
  <c r="BP287" i="3"/>
  <c r="BI287" i="3"/>
  <c r="BM287" i="3"/>
  <c r="BQ287" i="3"/>
  <c r="BJ287" i="3"/>
  <c r="BN287" i="3"/>
  <c r="BR287" i="3"/>
  <c r="BG283" i="3"/>
  <c r="BO283" i="3"/>
  <c r="BH283" i="3"/>
  <c r="BL283" i="3"/>
  <c r="BP283" i="3"/>
  <c r="BI283" i="3"/>
  <c r="BM283" i="3"/>
  <c r="BQ283" i="3"/>
  <c r="BJ283" i="3"/>
  <c r="BN283" i="3"/>
  <c r="BR283" i="3"/>
  <c r="BG279" i="3"/>
  <c r="BO279" i="3"/>
  <c r="BH279" i="3"/>
  <c r="BL279" i="3"/>
  <c r="BP279" i="3"/>
  <c r="BI279" i="3"/>
  <c r="BM279" i="3"/>
  <c r="BQ279" i="3"/>
  <c r="BJ279" i="3"/>
  <c r="BN279" i="3"/>
  <c r="BR279" i="3"/>
  <c r="BG275" i="3"/>
  <c r="BO275" i="3"/>
  <c r="BH275" i="3"/>
  <c r="BL275" i="3"/>
  <c r="BP275" i="3"/>
  <c r="BI275" i="3"/>
  <c r="BM275" i="3"/>
  <c r="BQ275" i="3"/>
  <c r="BJ275" i="3"/>
  <c r="BN275" i="3"/>
  <c r="BR275" i="3"/>
  <c r="BG271" i="3"/>
  <c r="BO271" i="3"/>
  <c r="BH271" i="3"/>
  <c r="BL271" i="3"/>
  <c r="BP271" i="3"/>
  <c r="BI271" i="3"/>
  <c r="BM271" i="3"/>
  <c r="BQ271" i="3"/>
  <c r="BJ271" i="3"/>
  <c r="BN271" i="3"/>
  <c r="BR271" i="3"/>
  <c r="BJ267" i="3"/>
  <c r="BG267" i="3"/>
  <c r="BH267" i="3"/>
  <c r="BI267" i="3"/>
  <c r="BO267" i="3"/>
  <c r="BL267" i="3"/>
  <c r="BP267" i="3"/>
  <c r="BM267" i="3"/>
  <c r="BQ267" i="3"/>
  <c r="BN267" i="3"/>
  <c r="BR267" i="3"/>
  <c r="BJ263" i="3"/>
  <c r="BN263" i="3"/>
  <c r="BR263" i="3"/>
  <c r="BG263" i="3"/>
  <c r="BO263" i="3"/>
  <c r="BH263" i="3"/>
  <c r="BL263" i="3"/>
  <c r="BP263" i="3"/>
  <c r="BI263" i="3"/>
  <c r="BM263" i="3"/>
  <c r="BQ263" i="3"/>
  <c r="BJ259" i="3"/>
  <c r="BN259" i="3"/>
  <c r="BR259" i="3"/>
  <c r="BG259" i="3"/>
  <c r="BO259" i="3"/>
  <c r="BH259" i="3"/>
  <c r="BL259" i="3"/>
  <c r="BP259" i="3"/>
  <c r="BI259" i="3"/>
  <c r="BM259" i="3"/>
  <c r="BQ259" i="3"/>
  <c r="BJ255" i="3"/>
  <c r="BN255" i="3"/>
  <c r="BR255" i="3"/>
  <c r="BG255" i="3"/>
  <c r="BO255" i="3"/>
  <c r="BH255" i="3"/>
  <c r="BL255" i="3"/>
  <c r="BP255" i="3"/>
  <c r="BI255" i="3"/>
  <c r="BM255" i="3"/>
  <c r="BQ255" i="3"/>
  <c r="BJ251" i="3"/>
  <c r="BN251" i="3"/>
  <c r="BR251" i="3"/>
  <c r="BG251" i="3"/>
  <c r="BO251" i="3"/>
  <c r="BH251" i="3"/>
  <c r="BL251" i="3"/>
  <c r="BP251" i="3"/>
  <c r="BI251" i="3"/>
  <c r="BM251" i="3"/>
  <c r="BQ251" i="3"/>
  <c r="BJ247" i="3"/>
  <c r="BN247" i="3"/>
  <c r="BR247" i="3"/>
  <c r="BG247" i="3"/>
  <c r="BO247" i="3"/>
  <c r="BH247" i="3"/>
  <c r="BL247" i="3"/>
  <c r="BP247" i="3"/>
  <c r="BI247" i="3"/>
  <c r="BM247" i="3"/>
  <c r="BQ247" i="3"/>
  <c r="BJ243" i="3"/>
  <c r="BN243" i="3"/>
  <c r="BR243" i="3"/>
  <c r="BG243" i="3"/>
  <c r="BO243" i="3"/>
  <c r="BH243" i="3"/>
  <c r="BL243" i="3"/>
  <c r="BP243" i="3"/>
  <c r="BI243" i="3"/>
  <c r="BM243" i="3"/>
  <c r="BQ243" i="3"/>
  <c r="BJ239" i="3"/>
  <c r="BN239" i="3"/>
  <c r="BR239" i="3"/>
  <c r="BG239" i="3"/>
  <c r="BO239" i="3"/>
  <c r="BH239" i="3"/>
  <c r="BL239" i="3"/>
  <c r="BP239" i="3"/>
  <c r="BI239" i="3"/>
  <c r="BM239" i="3"/>
  <c r="BQ239" i="3"/>
  <c r="BJ235" i="3"/>
  <c r="BN235" i="3"/>
  <c r="BR235" i="3"/>
  <c r="BG235" i="3"/>
  <c r="BO235" i="3"/>
  <c r="BH235" i="3"/>
  <c r="BL235" i="3"/>
  <c r="BP235" i="3"/>
  <c r="BI235" i="3"/>
  <c r="BM235" i="3"/>
  <c r="BQ235" i="3"/>
  <c r="BJ231" i="3"/>
  <c r="BN231" i="3"/>
  <c r="BR231" i="3"/>
  <c r="BG231" i="3"/>
  <c r="BO231" i="3"/>
  <c r="BH231" i="3"/>
  <c r="BL231" i="3"/>
  <c r="BP231" i="3"/>
  <c r="BI231" i="3"/>
  <c r="BM231" i="3"/>
  <c r="BQ231" i="3"/>
  <c r="BJ227" i="3"/>
  <c r="BN227" i="3"/>
  <c r="BR227" i="3"/>
  <c r="BG227" i="3"/>
  <c r="BO227" i="3"/>
  <c r="BH227" i="3"/>
  <c r="BL227" i="3"/>
  <c r="BP227" i="3"/>
  <c r="BI227" i="3"/>
  <c r="BM227" i="3"/>
  <c r="BQ227" i="3"/>
  <c r="BJ223" i="3"/>
  <c r="BN223" i="3"/>
  <c r="BR223" i="3"/>
  <c r="BG223" i="3"/>
  <c r="BO223" i="3"/>
  <c r="BH223" i="3"/>
  <c r="BL223" i="3"/>
  <c r="BP223" i="3"/>
  <c r="BI223" i="3"/>
  <c r="BM223" i="3"/>
  <c r="BQ223" i="3"/>
  <c r="BJ219" i="3"/>
  <c r="BN219" i="3"/>
  <c r="BR219" i="3"/>
  <c r="BG219" i="3"/>
  <c r="BO219" i="3"/>
  <c r="BH219" i="3"/>
  <c r="BL219" i="3"/>
  <c r="BP219" i="3"/>
  <c r="BI219" i="3"/>
  <c r="BM219" i="3"/>
  <c r="BQ219" i="3"/>
  <c r="BJ215" i="3"/>
  <c r="BN215" i="3"/>
  <c r="BR215" i="3"/>
  <c r="BG215" i="3"/>
  <c r="BO215" i="3"/>
  <c r="BH215" i="3"/>
  <c r="BL215" i="3"/>
  <c r="BP215" i="3"/>
  <c r="BI215" i="3"/>
  <c r="BM215" i="3"/>
  <c r="BQ215" i="3"/>
  <c r="BH211" i="3"/>
  <c r="BL211" i="3"/>
  <c r="BI211" i="3"/>
  <c r="BG211" i="3"/>
  <c r="BN211" i="3"/>
  <c r="BR211" i="3"/>
  <c r="BJ211" i="3"/>
  <c r="BO211" i="3"/>
  <c r="BP211" i="3"/>
  <c r="BM211" i="3"/>
  <c r="BQ211" i="3"/>
  <c r="BG207" i="3"/>
  <c r="BO207" i="3"/>
  <c r="BH207" i="3"/>
  <c r="BL207" i="3"/>
  <c r="BP207" i="3"/>
  <c r="BI207" i="3"/>
  <c r="BM207" i="3"/>
  <c r="BQ207" i="3"/>
  <c r="BJ207" i="3"/>
  <c r="BN207" i="3"/>
  <c r="BR207" i="3"/>
  <c r="BG203" i="3"/>
  <c r="BO203" i="3"/>
  <c r="BH203" i="3"/>
  <c r="BL203" i="3"/>
  <c r="BP203" i="3"/>
  <c r="BI203" i="3"/>
  <c r="BM203" i="3"/>
  <c r="BQ203" i="3"/>
  <c r="BJ203" i="3"/>
  <c r="BN203" i="3"/>
  <c r="BR203" i="3"/>
  <c r="BG199" i="3"/>
  <c r="BO199" i="3"/>
  <c r="BH199" i="3"/>
  <c r="BL199" i="3"/>
  <c r="BP199" i="3"/>
  <c r="BI199" i="3"/>
  <c r="BM199" i="3"/>
  <c r="BQ199" i="3"/>
  <c r="BJ199" i="3"/>
  <c r="BN199" i="3"/>
  <c r="BR199" i="3"/>
  <c r="BF195" i="3"/>
  <c r="BG195" i="3"/>
  <c r="BO195" i="3"/>
  <c r="BH195" i="3"/>
  <c r="BL195" i="3"/>
  <c r="BP195" i="3"/>
  <c r="BI195" i="3"/>
  <c r="BM195" i="3"/>
  <c r="BQ195" i="3"/>
  <c r="BJ195" i="3"/>
  <c r="BN195" i="3"/>
  <c r="BR195" i="3"/>
  <c r="BG191" i="3"/>
  <c r="BO191" i="3"/>
  <c r="BH191" i="3"/>
  <c r="BL191" i="3"/>
  <c r="BP191" i="3"/>
  <c r="BI191" i="3"/>
  <c r="BM191" i="3"/>
  <c r="BQ191" i="3"/>
  <c r="BJ191" i="3"/>
  <c r="BN191" i="3"/>
  <c r="BR191" i="3"/>
  <c r="BG187" i="3"/>
  <c r="BO187" i="3"/>
  <c r="BH187" i="3"/>
  <c r="BL187" i="3"/>
  <c r="BP187" i="3"/>
  <c r="BI187" i="3"/>
  <c r="BM187" i="3"/>
  <c r="BQ187" i="3"/>
  <c r="BJ187" i="3"/>
  <c r="BN187" i="3"/>
  <c r="BR187" i="3"/>
  <c r="BG183" i="3"/>
  <c r="BO183" i="3"/>
  <c r="BH183" i="3"/>
  <c r="BL183" i="3"/>
  <c r="BP183" i="3"/>
  <c r="BI183" i="3"/>
  <c r="BM183" i="3"/>
  <c r="BQ183" i="3"/>
  <c r="BJ183" i="3"/>
  <c r="BN183" i="3"/>
  <c r="BR183" i="3"/>
  <c r="BG179" i="3"/>
  <c r="BO179" i="3"/>
  <c r="BH179" i="3"/>
  <c r="BL179" i="3"/>
  <c r="BP179" i="3"/>
  <c r="BI179" i="3"/>
  <c r="BM179" i="3"/>
  <c r="BQ179" i="3"/>
  <c r="BJ179" i="3"/>
  <c r="BN179" i="3"/>
  <c r="BR179" i="3"/>
  <c r="BG175" i="3"/>
  <c r="BO175" i="3"/>
  <c r="BH175" i="3"/>
  <c r="BL175" i="3"/>
  <c r="BP175" i="3"/>
  <c r="BI175" i="3"/>
  <c r="BM175" i="3"/>
  <c r="BQ175" i="3"/>
  <c r="BJ175" i="3"/>
  <c r="BN175" i="3"/>
  <c r="BR175" i="3"/>
  <c r="BG171" i="3"/>
  <c r="BO171" i="3"/>
  <c r="BH171" i="3"/>
  <c r="BL171" i="3"/>
  <c r="BP171" i="3"/>
  <c r="BI171" i="3"/>
  <c r="BM171" i="3"/>
  <c r="BQ171" i="3"/>
  <c r="BJ171" i="3"/>
  <c r="BN171" i="3"/>
  <c r="BR171" i="3"/>
  <c r="BG167" i="3"/>
  <c r="BO167" i="3"/>
  <c r="BH167" i="3"/>
  <c r="BL167" i="3"/>
  <c r="BP167" i="3"/>
  <c r="BI167" i="3"/>
  <c r="BM167" i="3"/>
  <c r="BQ167" i="3"/>
  <c r="BJ167" i="3"/>
  <c r="BN167" i="3"/>
  <c r="BR167" i="3"/>
  <c r="BF163" i="3"/>
  <c r="BG163" i="3"/>
  <c r="BO163" i="3"/>
  <c r="BH163" i="3"/>
  <c r="BL163" i="3"/>
  <c r="BP163" i="3"/>
  <c r="BI163" i="3"/>
  <c r="BM163" i="3"/>
  <c r="BQ163" i="3"/>
  <c r="BJ163" i="3"/>
  <c r="BN163" i="3"/>
  <c r="BR163" i="3"/>
  <c r="BG159" i="3"/>
  <c r="BO159" i="3"/>
  <c r="BH159" i="3"/>
  <c r="BL159" i="3"/>
  <c r="BP159" i="3"/>
  <c r="BI159" i="3"/>
  <c r="BM159" i="3"/>
  <c r="BQ159" i="3"/>
  <c r="BJ159" i="3"/>
  <c r="BN159" i="3"/>
  <c r="BR159" i="3"/>
  <c r="BH155" i="3"/>
  <c r="BL155" i="3"/>
  <c r="BP155" i="3"/>
  <c r="BI155" i="3"/>
  <c r="BM155" i="3"/>
  <c r="BQ155" i="3"/>
  <c r="BG155" i="3"/>
  <c r="BO155" i="3"/>
  <c r="BJ155" i="3"/>
  <c r="BR155" i="3"/>
  <c r="BN155" i="3"/>
  <c r="BH151" i="3"/>
  <c r="BL151" i="3"/>
  <c r="BP151" i="3"/>
  <c r="BI151" i="3"/>
  <c r="BM151" i="3"/>
  <c r="BQ151" i="3"/>
  <c r="BJ151" i="3"/>
  <c r="BN151" i="3"/>
  <c r="BR151" i="3"/>
  <c r="BG151" i="3"/>
  <c r="BO151" i="3"/>
  <c r="BH147" i="3"/>
  <c r="BL147" i="3"/>
  <c r="BP147" i="3"/>
  <c r="BI147" i="3"/>
  <c r="BM147" i="3"/>
  <c r="BQ147" i="3"/>
  <c r="BJ147" i="3"/>
  <c r="BN147" i="3"/>
  <c r="BR147" i="3"/>
  <c r="BG147" i="3"/>
  <c r="BO147" i="3"/>
  <c r="BH143" i="3"/>
  <c r="BL143" i="3"/>
  <c r="BP143" i="3"/>
  <c r="BI143" i="3"/>
  <c r="BM143" i="3"/>
  <c r="BQ143" i="3"/>
  <c r="BJ143" i="3"/>
  <c r="BN143" i="3"/>
  <c r="BR143" i="3"/>
  <c r="BG143" i="3"/>
  <c r="BO143" i="3"/>
  <c r="BH139" i="3"/>
  <c r="BL139" i="3"/>
  <c r="BP139" i="3"/>
  <c r="BI139" i="3"/>
  <c r="BM139" i="3"/>
  <c r="BQ139" i="3"/>
  <c r="BJ139" i="3"/>
  <c r="BN139" i="3"/>
  <c r="BR139" i="3"/>
  <c r="BG139" i="3"/>
  <c r="BO139" i="3"/>
  <c r="BF135" i="3"/>
  <c r="BH135" i="3"/>
  <c r="BL135" i="3"/>
  <c r="BP135" i="3"/>
  <c r="BI135" i="3"/>
  <c r="BM135" i="3"/>
  <c r="BQ135" i="3"/>
  <c r="BJ135" i="3"/>
  <c r="BN135" i="3"/>
  <c r="BR135" i="3"/>
  <c r="BG135" i="3"/>
  <c r="BO135" i="3"/>
  <c r="BH131" i="3"/>
  <c r="BL131" i="3"/>
  <c r="BP131" i="3"/>
  <c r="BI131" i="3"/>
  <c r="BM131" i="3"/>
  <c r="BQ131" i="3"/>
  <c r="BJ131" i="3"/>
  <c r="BN131" i="3"/>
  <c r="BR131" i="3"/>
  <c r="BG131" i="3"/>
  <c r="BO131" i="3"/>
  <c r="BH127" i="3"/>
  <c r="BL127" i="3"/>
  <c r="BP127" i="3"/>
  <c r="BI127" i="3"/>
  <c r="BM127" i="3"/>
  <c r="BQ127" i="3"/>
  <c r="BJ127" i="3"/>
  <c r="BN127" i="3"/>
  <c r="BR127" i="3"/>
  <c r="BG127" i="3"/>
  <c r="BO127" i="3"/>
  <c r="BH123" i="3"/>
  <c r="BL123" i="3"/>
  <c r="BP123" i="3"/>
  <c r="BI123" i="3"/>
  <c r="BM123" i="3"/>
  <c r="BQ123" i="3"/>
  <c r="BJ123" i="3"/>
  <c r="BN123" i="3"/>
  <c r="BR123" i="3"/>
  <c r="BG123" i="3"/>
  <c r="BO123" i="3"/>
  <c r="BH119" i="3"/>
  <c r="BL119" i="3"/>
  <c r="BP119" i="3"/>
  <c r="BI119" i="3"/>
  <c r="BM119" i="3"/>
  <c r="BQ119" i="3"/>
  <c r="BJ119" i="3"/>
  <c r="BN119" i="3"/>
  <c r="BR119" i="3"/>
  <c r="BG119" i="3"/>
  <c r="BO119" i="3"/>
  <c r="BH115" i="3"/>
  <c r="BL115" i="3"/>
  <c r="BP115" i="3"/>
  <c r="BI115" i="3"/>
  <c r="BM115" i="3"/>
  <c r="BQ115" i="3"/>
  <c r="BJ115" i="3"/>
  <c r="BN115" i="3"/>
  <c r="BR115" i="3"/>
  <c r="BG115" i="3"/>
  <c r="BO115" i="3"/>
  <c r="BH111" i="3"/>
  <c r="BL111" i="3"/>
  <c r="BP111" i="3"/>
  <c r="BI111" i="3"/>
  <c r="BM111" i="3"/>
  <c r="BQ111" i="3"/>
  <c r="BJ111" i="3"/>
  <c r="BN111" i="3"/>
  <c r="BR111" i="3"/>
  <c r="BG111" i="3"/>
  <c r="BO111" i="3"/>
  <c r="BH107" i="3"/>
  <c r="BL107" i="3"/>
  <c r="BP107" i="3"/>
  <c r="BI107" i="3"/>
  <c r="BM107" i="3"/>
  <c r="BQ107" i="3"/>
  <c r="BJ107" i="3"/>
  <c r="BN107" i="3"/>
  <c r="BR107" i="3"/>
  <c r="BG107" i="3"/>
  <c r="BO107" i="3"/>
  <c r="BH103" i="3"/>
  <c r="BL103" i="3"/>
  <c r="BP103" i="3"/>
  <c r="BI103" i="3"/>
  <c r="BM103" i="3"/>
  <c r="BQ103" i="3"/>
  <c r="BJ103" i="3"/>
  <c r="BN103" i="3"/>
  <c r="BR103" i="3"/>
  <c r="BG103" i="3"/>
  <c r="BO103" i="3"/>
  <c r="BI99" i="3"/>
  <c r="BM99" i="3"/>
  <c r="BQ99" i="3"/>
  <c r="BJ99" i="3"/>
  <c r="BN99" i="3"/>
  <c r="BR99" i="3"/>
  <c r="BH99" i="3"/>
  <c r="BP99" i="3"/>
  <c r="BL99" i="3"/>
  <c r="BG99" i="3"/>
  <c r="BO99" i="3"/>
  <c r="BI95" i="3"/>
  <c r="BM95" i="3"/>
  <c r="BQ95" i="3"/>
  <c r="BJ95" i="3"/>
  <c r="BN95" i="3"/>
  <c r="BR95" i="3"/>
  <c r="BG95" i="3"/>
  <c r="BO95" i="3"/>
  <c r="BH95" i="3"/>
  <c r="BL95" i="3"/>
  <c r="BP95" i="3"/>
  <c r="BI91" i="3"/>
  <c r="BM91" i="3"/>
  <c r="BQ91" i="3"/>
  <c r="BJ91" i="3"/>
  <c r="BN91" i="3"/>
  <c r="BR91" i="3"/>
  <c r="BG91" i="3"/>
  <c r="BO91" i="3"/>
  <c r="BH91" i="3"/>
  <c r="BL91" i="3"/>
  <c r="BP91" i="3"/>
  <c r="BI87" i="3"/>
  <c r="BM87" i="3"/>
  <c r="BQ87" i="3"/>
  <c r="BJ87" i="3"/>
  <c r="BN87" i="3"/>
  <c r="BR87" i="3"/>
  <c r="BG87" i="3"/>
  <c r="BO87" i="3"/>
  <c r="BH87" i="3"/>
  <c r="BL87" i="3"/>
  <c r="BP87" i="3"/>
  <c r="BI83" i="3"/>
  <c r="BM83" i="3"/>
  <c r="BQ83" i="3"/>
  <c r="BJ83" i="3"/>
  <c r="BN83" i="3"/>
  <c r="BR83" i="3"/>
  <c r="BG83" i="3"/>
  <c r="BO83" i="3"/>
  <c r="BH83" i="3"/>
  <c r="BL83" i="3"/>
  <c r="BP83" i="3"/>
  <c r="BI79" i="3"/>
  <c r="BM79" i="3"/>
  <c r="BQ79" i="3"/>
  <c r="BJ79" i="3"/>
  <c r="BN79" i="3"/>
  <c r="BR79" i="3"/>
  <c r="BG79" i="3"/>
  <c r="BO79" i="3"/>
  <c r="BH79" i="3"/>
  <c r="BL79" i="3"/>
  <c r="BP79" i="3"/>
  <c r="BI75" i="3"/>
  <c r="BM75" i="3"/>
  <c r="BQ75" i="3"/>
  <c r="BJ75" i="3"/>
  <c r="BN75" i="3"/>
  <c r="BR75" i="3"/>
  <c r="BG75" i="3"/>
  <c r="BO75" i="3"/>
  <c r="BH75" i="3"/>
  <c r="BL75" i="3"/>
  <c r="BP75" i="3"/>
  <c r="BG71" i="3"/>
  <c r="BO71" i="3"/>
  <c r="BH71" i="3"/>
  <c r="BM71" i="3"/>
  <c r="BR71" i="3"/>
  <c r="BI71" i="3"/>
  <c r="BN71" i="3"/>
  <c r="BJ71" i="3"/>
  <c r="BP71" i="3"/>
  <c r="BL71" i="3"/>
  <c r="BQ71" i="3"/>
  <c r="BG67" i="3"/>
  <c r="BO67" i="3"/>
  <c r="BH67" i="3"/>
  <c r="BL67" i="3"/>
  <c r="BP67" i="3"/>
  <c r="BI67" i="3"/>
  <c r="BQ67" i="3"/>
  <c r="BJ67" i="3"/>
  <c r="BR67" i="3"/>
  <c r="BM67" i="3"/>
  <c r="BN67" i="3"/>
  <c r="BJ63" i="3"/>
  <c r="BN63" i="3"/>
  <c r="BR63" i="3"/>
  <c r="BG63" i="3"/>
  <c r="BO63" i="3"/>
  <c r="BH63" i="3"/>
  <c r="BL63" i="3"/>
  <c r="BP63" i="3"/>
  <c r="BI63" i="3"/>
  <c r="BM63" i="3"/>
  <c r="BQ63" i="3"/>
  <c r="BJ59" i="3"/>
  <c r="BN59" i="3"/>
  <c r="BR59" i="3"/>
  <c r="BG59" i="3"/>
  <c r="BO59" i="3"/>
  <c r="BH59" i="3"/>
  <c r="BL59" i="3"/>
  <c r="BP59" i="3"/>
  <c r="BI59" i="3"/>
  <c r="BM59" i="3"/>
  <c r="BQ59" i="3"/>
  <c r="BJ55" i="3"/>
  <c r="BN55" i="3"/>
  <c r="BR55" i="3"/>
  <c r="BG55" i="3"/>
  <c r="BO55" i="3"/>
  <c r="BH55" i="3"/>
  <c r="BL55" i="3"/>
  <c r="BP55" i="3"/>
  <c r="BI55" i="3"/>
  <c r="BM55" i="3"/>
  <c r="BQ55" i="3"/>
  <c r="BJ51" i="3"/>
  <c r="BN51" i="3"/>
  <c r="BR51" i="3"/>
  <c r="BH51" i="3"/>
  <c r="BL51" i="3"/>
  <c r="BP51" i="3"/>
  <c r="BM51" i="3"/>
  <c r="BG51" i="3"/>
  <c r="BO51" i="3"/>
  <c r="BI51" i="3"/>
  <c r="BQ51" i="3"/>
  <c r="BJ47" i="3"/>
  <c r="BN47" i="3"/>
  <c r="BR47" i="3"/>
  <c r="BH47" i="3"/>
  <c r="BL47" i="3"/>
  <c r="BP47" i="3"/>
  <c r="BI47" i="3"/>
  <c r="BM47" i="3"/>
  <c r="BQ47" i="3"/>
  <c r="BO47" i="3"/>
  <c r="BG47" i="3"/>
  <c r="BJ43" i="3"/>
  <c r="BN43" i="3"/>
  <c r="BR43" i="3"/>
  <c r="BH43" i="3"/>
  <c r="BL43" i="3"/>
  <c r="BP43" i="3"/>
  <c r="BI43" i="3"/>
  <c r="BM43" i="3"/>
  <c r="BQ43" i="3"/>
  <c r="BO43" i="3"/>
  <c r="BG43" i="3"/>
  <c r="BJ39" i="3"/>
  <c r="BN39" i="3"/>
  <c r="BR39" i="3"/>
  <c r="BH39" i="3"/>
  <c r="BL39" i="3"/>
  <c r="BP39" i="3"/>
  <c r="BI39" i="3"/>
  <c r="BM39" i="3"/>
  <c r="BQ39" i="3"/>
  <c r="BO39" i="3"/>
  <c r="BG39" i="3"/>
  <c r="BJ35" i="3"/>
  <c r="BN35" i="3"/>
  <c r="BR35" i="3"/>
  <c r="BH35" i="3"/>
  <c r="BL35" i="3"/>
  <c r="BP35" i="3"/>
  <c r="BI35" i="3"/>
  <c r="BM35" i="3"/>
  <c r="BQ35" i="3"/>
  <c r="BO35" i="3"/>
  <c r="BG35" i="3"/>
  <c r="BG31" i="3"/>
  <c r="BO31" i="3"/>
  <c r="BH31" i="3"/>
  <c r="BL31" i="3"/>
  <c r="BP31" i="3"/>
  <c r="BI31" i="3"/>
  <c r="BM31" i="3"/>
  <c r="BQ31" i="3"/>
  <c r="BR31" i="3"/>
  <c r="BJ31" i="3"/>
  <c r="BN31" i="3"/>
  <c r="BG27" i="3"/>
  <c r="BO27" i="3"/>
  <c r="BH27" i="3"/>
  <c r="BL27" i="3"/>
  <c r="BP27" i="3"/>
  <c r="BI27" i="3"/>
  <c r="BM27" i="3"/>
  <c r="BQ27" i="3"/>
  <c r="BR27" i="3"/>
  <c r="BJ27" i="3"/>
  <c r="BN27" i="3"/>
  <c r="BG23" i="3"/>
  <c r="BO23" i="3"/>
  <c r="BH23" i="3"/>
  <c r="BL23" i="3"/>
  <c r="BP23" i="3"/>
  <c r="BI23" i="3"/>
  <c r="BM23" i="3"/>
  <c r="BQ23" i="3"/>
  <c r="BR23" i="3"/>
  <c r="BJ23" i="3"/>
  <c r="BN23" i="3"/>
  <c r="BP4" i="3"/>
  <c r="BQ4" i="3"/>
  <c r="BF464" i="3"/>
  <c r="BF460" i="3"/>
  <c r="BF444" i="3"/>
  <c r="BF420" i="3"/>
  <c r="BN4" i="3"/>
  <c r="BO4" i="3"/>
  <c r="BF263" i="3"/>
  <c r="BL4" i="3"/>
  <c r="BM4" i="3"/>
  <c r="BF83" i="3"/>
  <c r="BJ4" i="3"/>
  <c r="BF495" i="3"/>
  <c r="BF203" i="3"/>
  <c r="BF183" i="3"/>
  <c r="BH4" i="3"/>
  <c r="BI4" i="3"/>
  <c r="BF43" i="3"/>
  <c r="BF51" i="3"/>
  <c r="BF47" i="3"/>
  <c r="BF371" i="3"/>
  <c r="BG4" i="3"/>
  <c r="BF219" i="3"/>
  <c r="BF127" i="3"/>
  <c r="BF307" i="3"/>
  <c r="BF279" i="3"/>
  <c r="BF147" i="3"/>
  <c r="BF272" i="3"/>
  <c r="BF287" i="3"/>
  <c r="BF39" i="3"/>
  <c r="BF303" i="3"/>
  <c r="BF5" i="3"/>
  <c r="BF167" i="3"/>
  <c r="BF79" i="3"/>
  <c r="BF55" i="3"/>
  <c r="BF12" i="3"/>
  <c r="BF151" i="3"/>
  <c r="BF10" i="3"/>
  <c r="BF243" i="3"/>
  <c r="BF426" i="3"/>
  <c r="BF214" i="3"/>
  <c r="BF35" i="3"/>
  <c r="BF440" i="3"/>
  <c r="BF404" i="3"/>
  <c r="BF376" i="3"/>
  <c r="BF191" i="3"/>
  <c r="BF95" i="3"/>
  <c r="BF71" i="3"/>
  <c r="BF16" i="3"/>
  <c r="BF267" i="3"/>
  <c r="BF199" i="3"/>
  <c r="BF14" i="3"/>
  <c r="BF8" i="3"/>
  <c r="BF7" i="3"/>
  <c r="BF471" i="3"/>
  <c r="BF411" i="3"/>
  <c r="BF363" i="3"/>
  <c r="BF123" i="3"/>
  <c r="BF91" i="3"/>
  <c r="BF483" i="3"/>
  <c r="BF479" i="3"/>
  <c r="BF251" i="3"/>
  <c r="BF227" i="3"/>
  <c r="BF211" i="3"/>
  <c r="BF403" i="3"/>
  <c r="BF343" i="3"/>
  <c r="BF67" i="3"/>
  <c r="BF19" i="3"/>
  <c r="BF15" i="3"/>
  <c r="BF268" i="3"/>
  <c r="BF23" i="3"/>
  <c r="BF17" i="3"/>
  <c r="BF9" i="3"/>
  <c r="BF143" i="3"/>
  <c r="BF119" i="3"/>
  <c r="BF31" i="3"/>
  <c r="BE500" i="3"/>
  <c r="BF500" i="3"/>
  <c r="BE496" i="3"/>
  <c r="BF496" i="3"/>
  <c r="BE492" i="3"/>
  <c r="BF492" i="3"/>
  <c r="BE488" i="3"/>
  <c r="BF488" i="3"/>
  <c r="BE484" i="3"/>
  <c r="BF484" i="3"/>
  <c r="BE480" i="3"/>
  <c r="BF480" i="3"/>
  <c r="BE476" i="3"/>
  <c r="BF476" i="3"/>
  <c r="BE472" i="3"/>
  <c r="BF472" i="3"/>
  <c r="BE456" i="3"/>
  <c r="BF456" i="3"/>
  <c r="BE428" i="3"/>
  <c r="BF428" i="3"/>
  <c r="BE416" i="3"/>
  <c r="BF416" i="3"/>
  <c r="BE412" i="3"/>
  <c r="BF412" i="3"/>
  <c r="BE408" i="3"/>
  <c r="BF408" i="3"/>
  <c r="BE400" i="3"/>
  <c r="BF400" i="3"/>
  <c r="BE364" i="3"/>
  <c r="BF364" i="3"/>
  <c r="BE356" i="3"/>
  <c r="BF356" i="3"/>
  <c r="BE348" i="3"/>
  <c r="BF348" i="3"/>
  <c r="BE332" i="3"/>
  <c r="BF332" i="3"/>
  <c r="BE324" i="3"/>
  <c r="BF324" i="3"/>
  <c r="BE320" i="3"/>
  <c r="BF320" i="3"/>
  <c r="BE316" i="3"/>
  <c r="BF316" i="3"/>
  <c r="BE296" i="3"/>
  <c r="BF296" i="3"/>
  <c r="BE288" i="3"/>
  <c r="BF288" i="3"/>
  <c r="BE284" i="3"/>
  <c r="BF284" i="3"/>
  <c r="BE280" i="3"/>
  <c r="BF280" i="3"/>
  <c r="BE276" i="3"/>
  <c r="BF276" i="3"/>
  <c r="BE264" i="3"/>
  <c r="BF264" i="3"/>
  <c r="BE260" i="3"/>
  <c r="BF260" i="3"/>
  <c r="BE256" i="3"/>
  <c r="BF256" i="3"/>
  <c r="BE248" i="3"/>
  <c r="BF248" i="3"/>
  <c r="BE244" i="3"/>
  <c r="BF244" i="3"/>
  <c r="BE232" i="3"/>
  <c r="BF232" i="3"/>
  <c r="BE228" i="3"/>
  <c r="BF228" i="3"/>
  <c r="BE224" i="3"/>
  <c r="BF224" i="3"/>
  <c r="BE220" i="3"/>
  <c r="BF220" i="3"/>
  <c r="BE216" i="3"/>
  <c r="BF216" i="3"/>
  <c r="BE212" i="3"/>
  <c r="BF212" i="3"/>
  <c r="BE208" i="3"/>
  <c r="BF208" i="3"/>
  <c r="BE204" i="3"/>
  <c r="BF204" i="3"/>
  <c r="BE200" i="3"/>
  <c r="BF200" i="3"/>
  <c r="BE192" i="3"/>
  <c r="BF192" i="3"/>
  <c r="BE180" i="3"/>
  <c r="BF180" i="3"/>
  <c r="BE176" i="3"/>
  <c r="BF176" i="3"/>
  <c r="BE172" i="3"/>
  <c r="BF172" i="3"/>
  <c r="BE164" i="3"/>
  <c r="BF164" i="3"/>
  <c r="BE156" i="3"/>
  <c r="BF156" i="3"/>
  <c r="BE152" i="3"/>
  <c r="BF152" i="3"/>
  <c r="BE144" i="3"/>
  <c r="BF144" i="3"/>
  <c r="BE132" i="3"/>
  <c r="BF132" i="3"/>
  <c r="BE128" i="3"/>
  <c r="BF128" i="3"/>
  <c r="BE124" i="3"/>
  <c r="BF124" i="3"/>
  <c r="BE120" i="3"/>
  <c r="BF120" i="3"/>
  <c r="BE116" i="3"/>
  <c r="BF116" i="3"/>
  <c r="BE108" i="3"/>
  <c r="BF108" i="3"/>
  <c r="BE100" i="3"/>
  <c r="BF100" i="3"/>
  <c r="BE96" i="3"/>
  <c r="BF96" i="3"/>
  <c r="BE92" i="3"/>
  <c r="BF92" i="3"/>
  <c r="BE88" i="3"/>
  <c r="BF88" i="3"/>
  <c r="BE84" i="3"/>
  <c r="BF84" i="3"/>
  <c r="BE80" i="3"/>
  <c r="BF80" i="3"/>
  <c r="BE72" i="3"/>
  <c r="BF72" i="3"/>
  <c r="BE68" i="3"/>
  <c r="BF68" i="3"/>
  <c r="BE64" i="3"/>
  <c r="BF64" i="3"/>
  <c r="BE52" i="3"/>
  <c r="BF52" i="3"/>
  <c r="BE48" i="3"/>
  <c r="BF48" i="3"/>
  <c r="BE44" i="3"/>
  <c r="BF44" i="3"/>
  <c r="BE40" i="3"/>
  <c r="BF40" i="3"/>
  <c r="BE32" i="3"/>
  <c r="BF32" i="3"/>
  <c r="BE28" i="3"/>
  <c r="BF28" i="3"/>
  <c r="BE18" i="3"/>
  <c r="BF18" i="3"/>
  <c r="BE6" i="3"/>
  <c r="BF6" i="3"/>
  <c r="BE501" i="3"/>
  <c r="BF501" i="3"/>
  <c r="BE469" i="3"/>
  <c r="BF469" i="3"/>
  <c r="BE465" i="3"/>
  <c r="BF465" i="3"/>
  <c r="BE457" i="3"/>
  <c r="BF457" i="3"/>
  <c r="BE453" i="3"/>
  <c r="BF453" i="3"/>
  <c r="BE449" i="3"/>
  <c r="BF449" i="3"/>
  <c r="BE445" i="3"/>
  <c r="BF445" i="3"/>
  <c r="BE441" i="3"/>
  <c r="BF441" i="3"/>
  <c r="BE437" i="3"/>
  <c r="BF437" i="3"/>
  <c r="BE429" i="3"/>
  <c r="BF429" i="3"/>
  <c r="BE425" i="3"/>
  <c r="BF425" i="3"/>
  <c r="BE421" i="3"/>
  <c r="BF421" i="3"/>
  <c r="BE417" i="3"/>
  <c r="BF417" i="3"/>
  <c r="BE413" i="3"/>
  <c r="BF413" i="3"/>
  <c r="BE409" i="3"/>
  <c r="BF409" i="3"/>
  <c r="BE405" i="3"/>
  <c r="BF405" i="3"/>
  <c r="BE401" i="3"/>
  <c r="BF401" i="3"/>
  <c r="BE397" i="3"/>
  <c r="BF397" i="3"/>
  <c r="BE393" i="3"/>
  <c r="BF393" i="3"/>
  <c r="BE389" i="3"/>
  <c r="BF389" i="3"/>
  <c r="BE385" i="3"/>
  <c r="BF385" i="3"/>
  <c r="BE373" i="3"/>
  <c r="BF373" i="3"/>
  <c r="BE365" i="3"/>
  <c r="BF365" i="3"/>
  <c r="BE361" i="3"/>
  <c r="BF361" i="3"/>
  <c r="BE357" i="3"/>
  <c r="BF357" i="3"/>
  <c r="BE353" i="3"/>
  <c r="BF353" i="3"/>
  <c r="BE349" i="3"/>
  <c r="BF349" i="3"/>
  <c r="BE341" i="3"/>
  <c r="BF341" i="3"/>
  <c r="BE337" i="3"/>
  <c r="BF337" i="3"/>
  <c r="BE333" i="3"/>
  <c r="BF333" i="3"/>
  <c r="BE329" i="3"/>
  <c r="BF329" i="3"/>
  <c r="BE321" i="3"/>
  <c r="BF321" i="3"/>
  <c r="BE317" i="3"/>
  <c r="BF317" i="3"/>
  <c r="BE313" i="3"/>
  <c r="BF313" i="3"/>
  <c r="BE309" i="3"/>
  <c r="BF309" i="3"/>
  <c r="BE305" i="3"/>
  <c r="BF305" i="3"/>
  <c r="BE297" i="3"/>
  <c r="BF297" i="3"/>
  <c r="BE293" i="3"/>
  <c r="BF293" i="3"/>
  <c r="BE289" i="3"/>
  <c r="BF289" i="3"/>
  <c r="BE285" i="3"/>
  <c r="BF285" i="3"/>
  <c r="BE281" i="3"/>
  <c r="BF281" i="3"/>
  <c r="BE277" i="3"/>
  <c r="BF277" i="3"/>
  <c r="BE273" i="3"/>
  <c r="BF273" i="3"/>
  <c r="BE253" i="3"/>
  <c r="BF253" i="3"/>
  <c r="BE249" i="3"/>
  <c r="BF249" i="3"/>
  <c r="BE245" i="3"/>
  <c r="BF245" i="3"/>
  <c r="BE237" i="3"/>
  <c r="BF237" i="3"/>
  <c r="BE233" i="3"/>
  <c r="BF233" i="3"/>
  <c r="BE221" i="3"/>
  <c r="BF221" i="3"/>
  <c r="BE217" i="3"/>
  <c r="BF217" i="3"/>
  <c r="BE209" i="3"/>
  <c r="BF209" i="3"/>
  <c r="BE205" i="3"/>
  <c r="BF205" i="3"/>
  <c r="BE201" i="3"/>
  <c r="BF201" i="3"/>
  <c r="BE197" i="3"/>
  <c r="BF197" i="3"/>
  <c r="BE193" i="3"/>
  <c r="BF193" i="3"/>
  <c r="BE189" i="3"/>
  <c r="BF189" i="3"/>
  <c r="BE185" i="3"/>
  <c r="BF185" i="3"/>
  <c r="BE181" i="3"/>
  <c r="BF181" i="3"/>
  <c r="BE173" i="3"/>
  <c r="BF173" i="3"/>
  <c r="BE169" i="3"/>
  <c r="BF169" i="3"/>
  <c r="BE165" i="3"/>
  <c r="BF165" i="3"/>
  <c r="BE161" i="3"/>
  <c r="BF161" i="3"/>
  <c r="BE157" i="3"/>
  <c r="BF157" i="3"/>
  <c r="BE153" i="3"/>
  <c r="BF153" i="3"/>
  <c r="BE149" i="3"/>
  <c r="BF149" i="3"/>
  <c r="BE145" i="3"/>
  <c r="BF145" i="3"/>
  <c r="BE141" i="3"/>
  <c r="BF141" i="3"/>
  <c r="BE137" i="3"/>
  <c r="BF137" i="3"/>
  <c r="BE133" i="3"/>
  <c r="BF133" i="3"/>
  <c r="BE129" i="3"/>
  <c r="BF129" i="3"/>
  <c r="BE125" i="3"/>
  <c r="BF125" i="3"/>
  <c r="BE121" i="3"/>
  <c r="BF121" i="3"/>
  <c r="BE117" i="3"/>
  <c r="BF117" i="3"/>
  <c r="BE113" i="3"/>
  <c r="BF113" i="3"/>
  <c r="BE109" i="3"/>
  <c r="BF109" i="3"/>
  <c r="BE105" i="3"/>
  <c r="BF105" i="3"/>
  <c r="BE97" i="3"/>
  <c r="BF97" i="3"/>
  <c r="BE93" i="3"/>
  <c r="BF93" i="3"/>
  <c r="BE89" i="3"/>
  <c r="BF89" i="3"/>
  <c r="BE85" i="3"/>
  <c r="BF85" i="3"/>
  <c r="BE81" i="3"/>
  <c r="BF81" i="3"/>
  <c r="BE77" i="3"/>
  <c r="BF77" i="3"/>
  <c r="BE73" i="3"/>
  <c r="BF73" i="3"/>
  <c r="BE69" i="3"/>
  <c r="BF69" i="3"/>
  <c r="BE65" i="3"/>
  <c r="BF65" i="3"/>
  <c r="BE61" i="3"/>
  <c r="BF61" i="3"/>
  <c r="BE57" i="3"/>
  <c r="BF57" i="3"/>
  <c r="BE53" i="3"/>
  <c r="BF53" i="3"/>
  <c r="BE49" i="3"/>
  <c r="BF49" i="3"/>
  <c r="BE45" i="3"/>
  <c r="BF45" i="3"/>
  <c r="BE41" i="3"/>
  <c r="BF41" i="3"/>
  <c r="BE37" i="3"/>
  <c r="BF37" i="3"/>
  <c r="BE33" i="3"/>
  <c r="BF33" i="3"/>
  <c r="BE29" i="3"/>
  <c r="BF29" i="3"/>
  <c r="BE25" i="3"/>
  <c r="BF25" i="3"/>
  <c r="BE21" i="3"/>
  <c r="BF21" i="3"/>
  <c r="BF4" i="3"/>
  <c r="BE13" i="3"/>
  <c r="BF13" i="3"/>
  <c r="BE502" i="3"/>
  <c r="BF502" i="3"/>
  <c r="BE498" i="3"/>
  <c r="BF498" i="3"/>
  <c r="BE494" i="3"/>
  <c r="BF494" i="3"/>
  <c r="BE490" i="3"/>
  <c r="BF490" i="3"/>
  <c r="BE486" i="3"/>
  <c r="BF486" i="3"/>
  <c r="BE478" i="3"/>
  <c r="BF478" i="3"/>
  <c r="BE474" i="3"/>
  <c r="BF474" i="3"/>
  <c r="BE470" i="3"/>
  <c r="BF470" i="3"/>
  <c r="BE466" i="3"/>
  <c r="BF466" i="3"/>
  <c r="BE462" i="3"/>
  <c r="BF462" i="3"/>
  <c r="BE454" i="3"/>
  <c r="BF454" i="3"/>
  <c r="BE450" i="3"/>
  <c r="BF450" i="3"/>
  <c r="BE446" i="3"/>
  <c r="BF446" i="3"/>
  <c r="BE438" i="3"/>
  <c r="BF438" i="3"/>
  <c r="BE434" i="3"/>
  <c r="BF434" i="3"/>
  <c r="BE422" i="3"/>
  <c r="BF422" i="3"/>
  <c r="BE418" i="3"/>
  <c r="BF418" i="3"/>
  <c r="BE414" i="3"/>
  <c r="BF414" i="3"/>
  <c r="BE410" i="3"/>
  <c r="BF410" i="3"/>
  <c r="BE406" i="3"/>
  <c r="BF406" i="3"/>
  <c r="BE402" i="3"/>
  <c r="BF402" i="3"/>
  <c r="BE398" i="3"/>
  <c r="BF398" i="3"/>
  <c r="BE394" i="3"/>
  <c r="BF394" i="3"/>
  <c r="BE390" i="3"/>
  <c r="BF390" i="3"/>
  <c r="BE386" i="3"/>
  <c r="BF386" i="3"/>
  <c r="BE382" i="3"/>
  <c r="BF382" i="3"/>
  <c r="BE378" i="3"/>
  <c r="BF378" i="3"/>
  <c r="BE374" i="3"/>
  <c r="BF374" i="3"/>
  <c r="BE370" i="3"/>
  <c r="BF370" i="3"/>
  <c r="BE366" i="3"/>
  <c r="BF366" i="3"/>
  <c r="BE362" i="3"/>
  <c r="BF362" i="3"/>
  <c r="BE358" i="3"/>
  <c r="BF358" i="3"/>
  <c r="BE354" i="3"/>
  <c r="BF354" i="3"/>
  <c r="BE350" i="3"/>
  <c r="BF350" i="3"/>
  <c r="BE346" i="3"/>
  <c r="BF346" i="3"/>
  <c r="BE338" i="3"/>
  <c r="BF338" i="3"/>
  <c r="BE334" i="3"/>
  <c r="BF334" i="3"/>
  <c r="BE330" i="3"/>
  <c r="BF330" i="3"/>
  <c r="BE326" i="3"/>
  <c r="BF326" i="3"/>
  <c r="BE318" i="3"/>
  <c r="BF318" i="3"/>
  <c r="BE310" i="3"/>
  <c r="BF310" i="3"/>
  <c r="BE306" i="3"/>
  <c r="BF306" i="3"/>
  <c r="BE302" i="3"/>
  <c r="BF302" i="3"/>
  <c r="BE298" i="3"/>
  <c r="BF298" i="3"/>
  <c r="BE294" i="3"/>
  <c r="BF294" i="3"/>
  <c r="BE290" i="3"/>
  <c r="BF290" i="3"/>
  <c r="BE286" i="3"/>
  <c r="BF286" i="3"/>
  <c r="BE282" i="3"/>
  <c r="BF282" i="3"/>
  <c r="BE278" i="3"/>
  <c r="BF278" i="3"/>
  <c r="BE274" i="3"/>
  <c r="BF274" i="3"/>
  <c r="BE270" i="3"/>
  <c r="BF270" i="3"/>
  <c r="BE266" i="3"/>
  <c r="BF266" i="3"/>
  <c r="BE262" i="3"/>
  <c r="BF262" i="3"/>
  <c r="BE258" i="3"/>
  <c r="BF258" i="3"/>
  <c r="BE254" i="3"/>
  <c r="BF254" i="3"/>
  <c r="BE246" i="3"/>
  <c r="BF246" i="3"/>
  <c r="BE242" i="3"/>
  <c r="BF242" i="3"/>
  <c r="BE238" i="3"/>
  <c r="BF238" i="3"/>
  <c r="BE234" i="3"/>
  <c r="BF234" i="3"/>
  <c r="BE230" i="3"/>
  <c r="BF230" i="3"/>
  <c r="BE226" i="3"/>
  <c r="BF226" i="3"/>
  <c r="BE222" i="3"/>
  <c r="BF222" i="3"/>
  <c r="BE218" i="3"/>
  <c r="BF218" i="3"/>
  <c r="BE210" i="3"/>
  <c r="BF210" i="3"/>
  <c r="BE206" i="3"/>
  <c r="BF206" i="3"/>
  <c r="BE202" i="3"/>
  <c r="BF202" i="3"/>
  <c r="BE198" i="3"/>
  <c r="BF198" i="3"/>
  <c r="BE194" i="3"/>
  <c r="BF194" i="3"/>
  <c r="BE190" i="3"/>
  <c r="BF190" i="3"/>
  <c r="BE186" i="3"/>
  <c r="BF186" i="3"/>
  <c r="BE182" i="3"/>
  <c r="BF182" i="3"/>
  <c r="BE178" i="3"/>
  <c r="BF178" i="3"/>
  <c r="BE174" i="3"/>
  <c r="BF174" i="3"/>
  <c r="BE170" i="3"/>
  <c r="BF170" i="3"/>
  <c r="BE166" i="3"/>
  <c r="BF166" i="3"/>
  <c r="BE162" i="3"/>
  <c r="BF162" i="3"/>
  <c r="BE158" i="3"/>
  <c r="BF158" i="3"/>
  <c r="BE154" i="3"/>
  <c r="BF154" i="3"/>
  <c r="BE150" i="3"/>
  <c r="BF150" i="3"/>
  <c r="BE146" i="3"/>
  <c r="BF146" i="3"/>
  <c r="BE142" i="3"/>
  <c r="BF142" i="3"/>
  <c r="BE138" i="3"/>
  <c r="BF138" i="3"/>
  <c r="BE134" i="3"/>
  <c r="BF134" i="3"/>
  <c r="BE130" i="3"/>
  <c r="BF130" i="3"/>
  <c r="BE126" i="3"/>
  <c r="BF126" i="3"/>
  <c r="BE118" i="3"/>
  <c r="BF118" i="3"/>
  <c r="BE114" i="3"/>
  <c r="BF114" i="3"/>
  <c r="BE110" i="3"/>
  <c r="BF110" i="3"/>
  <c r="BE106" i="3"/>
  <c r="BF106" i="3"/>
  <c r="BE102" i="3"/>
  <c r="BF102" i="3"/>
  <c r="BE98" i="3"/>
  <c r="BF98" i="3"/>
  <c r="BE90" i="3"/>
  <c r="BF90" i="3"/>
  <c r="BE86" i="3"/>
  <c r="BF86" i="3"/>
  <c r="BE82" i="3"/>
  <c r="BF82" i="3"/>
  <c r="BE78" i="3"/>
  <c r="BF78" i="3"/>
  <c r="BE74" i="3"/>
  <c r="BF74" i="3"/>
  <c r="BE70" i="3"/>
  <c r="BF70" i="3"/>
  <c r="BE66" i="3"/>
  <c r="BF66" i="3"/>
  <c r="BE62" i="3"/>
  <c r="BF62" i="3"/>
  <c r="BE58" i="3"/>
  <c r="BF58" i="3"/>
  <c r="BE54" i="3"/>
  <c r="BF54" i="3"/>
  <c r="BE50" i="3"/>
  <c r="BF50" i="3"/>
  <c r="BE46" i="3"/>
  <c r="BF46" i="3"/>
  <c r="BE42" i="3"/>
  <c r="BF42" i="3"/>
  <c r="BE38" i="3"/>
  <c r="BF38" i="3"/>
  <c r="BE34" i="3"/>
  <c r="BF34" i="3"/>
  <c r="BE30" i="3"/>
  <c r="BF30" i="3"/>
  <c r="BE26" i="3"/>
  <c r="BF26" i="3"/>
  <c r="BE22" i="3"/>
  <c r="BF22" i="3"/>
  <c r="BE20" i="3"/>
  <c r="BF20" i="3"/>
  <c r="BE503" i="3"/>
  <c r="BF503" i="3"/>
  <c r="BE499" i="3"/>
  <c r="BF499" i="3"/>
  <c r="BE491" i="3"/>
  <c r="BF491" i="3"/>
  <c r="BE487" i="3"/>
  <c r="BF487" i="3"/>
  <c r="BE475" i="3"/>
  <c r="BF475" i="3"/>
  <c r="BE467" i="3"/>
  <c r="BF467" i="3"/>
  <c r="BE463" i="3"/>
  <c r="BF463" i="3"/>
  <c r="BE459" i="3"/>
  <c r="BF459" i="3"/>
  <c r="BE455" i="3"/>
  <c r="BF455" i="3"/>
  <c r="BE451" i="3"/>
  <c r="BF451" i="3"/>
  <c r="BE447" i="3"/>
  <c r="BF447" i="3"/>
  <c r="BE443" i="3"/>
  <c r="BF443" i="3"/>
  <c r="BE439" i="3"/>
  <c r="BF439" i="3"/>
  <c r="BE435" i="3"/>
  <c r="BF435" i="3"/>
  <c r="BE431" i="3"/>
  <c r="BF431" i="3"/>
  <c r="BE427" i="3"/>
  <c r="BF427" i="3"/>
  <c r="BE423" i="3"/>
  <c r="BF423" i="3"/>
  <c r="BE419" i="3"/>
  <c r="BF419" i="3"/>
  <c r="BE415" i="3"/>
  <c r="BF415" i="3"/>
  <c r="BE407" i="3"/>
  <c r="BF407" i="3"/>
  <c r="BE399" i="3"/>
  <c r="BF399" i="3"/>
  <c r="BE395" i="3"/>
  <c r="BF395" i="3"/>
  <c r="BE391" i="3"/>
  <c r="BF391" i="3"/>
  <c r="BE387" i="3"/>
  <c r="BF387" i="3"/>
  <c r="BE383" i="3"/>
  <c r="BF383" i="3"/>
  <c r="BE379" i="3"/>
  <c r="BF379" i="3"/>
  <c r="BE375" i="3"/>
  <c r="BF375" i="3"/>
  <c r="BE367" i="3"/>
  <c r="BF367" i="3"/>
  <c r="BE359" i="3"/>
  <c r="BF359" i="3"/>
  <c r="BE355" i="3"/>
  <c r="BF355" i="3"/>
  <c r="BE347" i="3"/>
  <c r="BF347" i="3"/>
  <c r="BE339" i="3"/>
  <c r="BF339" i="3"/>
  <c r="BE335" i="3"/>
  <c r="BF335" i="3"/>
  <c r="BE331" i="3"/>
  <c r="BF331" i="3"/>
  <c r="BE327" i="3"/>
  <c r="BF327" i="3"/>
  <c r="BE323" i="3"/>
  <c r="BF323" i="3"/>
  <c r="BE319" i="3"/>
  <c r="BF319" i="3"/>
  <c r="BE315" i="3"/>
  <c r="BF315" i="3"/>
  <c r="BE295" i="3"/>
  <c r="BF295" i="3"/>
  <c r="BE283" i="3"/>
  <c r="BF283" i="3"/>
  <c r="BE275" i="3"/>
  <c r="BF275" i="3"/>
  <c r="BE271" i="3"/>
  <c r="BF271" i="3"/>
  <c r="BE259" i="3"/>
  <c r="BF259" i="3"/>
  <c r="BE255" i="3"/>
  <c r="BF255" i="3"/>
  <c r="BE247" i="3"/>
  <c r="BF247" i="3"/>
  <c r="BE239" i="3"/>
  <c r="BF239" i="3"/>
  <c r="BE235" i="3"/>
  <c r="BF235" i="3"/>
  <c r="BE231" i="3"/>
  <c r="BF231" i="3"/>
  <c r="BE223" i="3"/>
  <c r="BF223" i="3"/>
  <c r="BE215" i="3"/>
  <c r="BF215" i="3"/>
  <c r="BE207" i="3"/>
  <c r="BF207" i="3"/>
  <c r="BE187" i="3"/>
  <c r="BF187" i="3"/>
  <c r="BE179" i="3"/>
  <c r="BF179" i="3"/>
  <c r="BE175" i="3"/>
  <c r="BF175" i="3"/>
  <c r="BE171" i="3"/>
  <c r="BF171" i="3"/>
  <c r="BE159" i="3"/>
  <c r="BF159" i="3"/>
  <c r="BE155" i="3"/>
  <c r="BF155" i="3"/>
  <c r="BE139" i="3"/>
  <c r="BF139" i="3"/>
  <c r="BE131" i="3"/>
  <c r="BF131" i="3"/>
  <c r="BE115" i="3"/>
  <c r="BF115" i="3"/>
  <c r="BE111" i="3"/>
  <c r="BF111" i="3"/>
  <c r="BE107" i="3"/>
  <c r="BF107" i="3"/>
  <c r="BE103" i="3"/>
  <c r="BF103" i="3"/>
  <c r="BE99" i="3"/>
  <c r="BF99" i="3"/>
  <c r="BE87" i="3"/>
  <c r="BF87" i="3"/>
  <c r="BE75" i="3"/>
  <c r="BF75" i="3"/>
  <c r="BE63" i="3"/>
  <c r="BF63" i="3"/>
  <c r="BE59" i="3"/>
  <c r="BF59" i="3"/>
  <c r="BE27" i="3"/>
  <c r="BF27" i="3"/>
  <c r="BE489" i="3"/>
  <c r="BE461" i="3"/>
  <c r="BE433" i="3"/>
  <c r="BE381" i="3"/>
  <c r="BE377" i="3"/>
  <c r="BE325" i="3"/>
  <c r="BE177" i="3"/>
  <c r="BE191" i="3"/>
  <c r="BE123" i="3"/>
  <c r="BE47" i="3"/>
  <c r="BE43" i="3"/>
  <c r="BE436" i="3"/>
  <c r="BE340" i="3"/>
  <c r="BE300" i="3"/>
  <c r="BE292" i="3"/>
  <c r="BE312" i="3"/>
  <c r="BE241" i="3"/>
  <c r="BE101" i="3"/>
  <c r="BE376" i="3"/>
  <c r="BE304" i="3"/>
  <c r="BE140" i="3"/>
  <c r="BE112" i="3"/>
  <c r="BE60" i="3"/>
  <c r="BE269" i="3"/>
  <c r="BE265" i="3"/>
  <c r="BE261" i="3"/>
  <c r="BE12" i="3"/>
  <c r="BE432" i="3"/>
  <c r="BE388" i="3"/>
  <c r="BE380" i="3"/>
  <c r="BE368" i="3"/>
  <c r="BE272" i="3"/>
  <c r="BE240" i="3"/>
  <c r="BE76" i="3"/>
  <c r="BE56" i="3"/>
  <c r="BE9" i="3"/>
  <c r="BE15" i="3"/>
  <c r="BE464" i="3"/>
  <c r="BE104" i="3"/>
  <c r="BE24" i="3"/>
  <c r="BE188" i="3"/>
  <c r="BE160" i="3"/>
  <c r="BE225" i="3"/>
  <c r="BE95" i="3"/>
  <c r="BE11" i="3"/>
  <c r="BE4" i="3"/>
  <c r="BE411" i="3"/>
  <c r="BE403" i="3"/>
  <c r="BE299" i="3"/>
  <c r="BE119" i="3"/>
  <c r="BE55" i="3"/>
  <c r="BE19" i="3"/>
  <c r="BE7" i="3"/>
  <c r="BE5" i="3"/>
  <c r="BE79" i="3"/>
  <c r="BE31" i="3"/>
  <c r="BE444" i="3"/>
  <c r="BE252" i="3"/>
  <c r="BE16" i="3"/>
  <c r="BE307" i="3"/>
  <c r="BE199" i="3"/>
  <c r="BE151" i="3"/>
  <c r="BE51" i="3"/>
  <c r="BE39" i="3"/>
  <c r="BE23" i="3"/>
  <c r="BE14" i="3"/>
  <c r="BE497" i="3"/>
  <c r="BE369" i="3"/>
  <c r="BE345" i="3"/>
  <c r="BE301" i="3"/>
  <c r="BE257" i="3"/>
  <c r="BE229" i="3"/>
  <c r="BE213" i="3"/>
  <c r="BE495" i="3"/>
  <c r="BE479" i="3"/>
  <c r="BE371" i="3"/>
  <c r="BE303" i="3"/>
  <c r="BE287" i="3"/>
  <c r="BE251" i="3"/>
  <c r="BE183" i="3"/>
  <c r="BE147" i="3"/>
  <c r="BE135" i="3"/>
  <c r="BE71" i="3"/>
  <c r="BE35" i="3"/>
  <c r="O475" i="3"/>
  <c r="AX474" i="3" s="1"/>
  <c r="AY474" i="3" s="1"/>
  <c r="O471" i="3"/>
  <c r="AX470" i="3" s="1"/>
  <c r="AY470" i="3" s="1"/>
  <c r="O455" i="3"/>
  <c r="AX454" i="3" s="1"/>
  <c r="AY454" i="3" s="1"/>
  <c r="O451" i="3"/>
  <c r="AX450" i="3" s="1"/>
  <c r="AY450" i="3" s="1"/>
  <c r="O443" i="3"/>
  <c r="AX442" i="3" s="1"/>
  <c r="AY442" i="3" s="1"/>
  <c r="BE308" i="3"/>
  <c r="O283" i="3"/>
  <c r="AX282" i="3" s="1"/>
  <c r="AY282" i="3" s="1"/>
  <c r="O279" i="3"/>
  <c r="AX278" i="3" s="1"/>
  <c r="AY278" i="3" s="1"/>
  <c r="O207" i="3"/>
  <c r="AX206" i="3" s="1"/>
  <c r="AY206" i="3" s="1"/>
  <c r="O199" i="3"/>
  <c r="AX198" i="3" s="1"/>
  <c r="AY198" i="3" s="1"/>
  <c r="BE168" i="3"/>
  <c r="BE148" i="3"/>
  <c r="BE136" i="3"/>
  <c r="O91" i="3"/>
  <c r="AX90" i="3" s="1"/>
  <c r="AY90" i="3" s="1"/>
  <c r="BE10" i="3"/>
  <c r="O428" i="3"/>
  <c r="AX427" i="3" s="1"/>
  <c r="AY427" i="3" s="1"/>
  <c r="O424" i="3"/>
  <c r="AX423" i="3" s="1"/>
  <c r="AY423" i="3" s="1"/>
  <c r="O420" i="3"/>
  <c r="AX419" i="3" s="1"/>
  <c r="AY419" i="3" s="1"/>
  <c r="O416" i="3"/>
  <c r="AX415" i="3" s="1"/>
  <c r="AY415" i="3" s="1"/>
  <c r="O412" i="3"/>
  <c r="AX411" i="3" s="1"/>
  <c r="AY411" i="3" s="1"/>
  <c r="O368" i="3"/>
  <c r="AX367" i="3" s="1"/>
  <c r="AY367" i="3" s="1"/>
  <c r="O364" i="3"/>
  <c r="AX363" i="3" s="1"/>
  <c r="AY363" i="3" s="1"/>
  <c r="O356" i="3"/>
  <c r="AX355" i="3" s="1"/>
  <c r="AY355" i="3" s="1"/>
  <c r="O352" i="3"/>
  <c r="AX351" i="3" s="1"/>
  <c r="AY351" i="3" s="1"/>
  <c r="O336" i="3"/>
  <c r="AX335" i="3" s="1"/>
  <c r="AY335" i="3" s="1"/>
  <c r="O320" i="3"/>
  <c r="AX319" i="3" s="1"/>
  <c r="AY319" i="3" s="1"/>
  <c r="O316" i="3"/>
  <c r="AX315" i="3" s="1"/>
  <c r="AY315" i="3" s="1"/>
  <c r="O312" i="3"/>
  <c r="AX311" i="3" s="1"/>
  <c r="AY311" i="3" s="1"/>
  <c r="O304" i="3"/>
  <c r="AX303" i="3" s="1"/>
  <c r="AY303" i="3" s="1"/>
  <c r="O300" i="3"/>
  <c r="AX299" i="3" s="1"/>
  <c r="AY299" i="3" s="1"/>
  <c r="O292" i="3"/>
  <c r="AX291" i="3" s="1"/>
  <c r="AY291" i="3" s="1"/>
  <c r="O188" i="3"/>
  <c r="AX187" i="3" s="1"/>
  <c r="AY187" i="3" s="1"/>
  <c r="O140" i="3"/>
  <c r="AX139" i="3" s="1"/>
  <c r="AY139" i="3" s="1"/>
  <c r="O52" i="3"/>
  <c r="AX51" i="3" s="1"/>
  <c r="AY51" i="3" s="1"/>
  <c r="O489" i="3"/>
  <c r="AX488" i="3" s="1"/>
  <c r="AY488" i="3" s="1"/>
  <c r="BE482" i="3"/>
  <c r="O481" i="3"/>
  <c r="AX480" i="3" s="1"/>
  <c r="AY480" i="3" s="1"/>
  <c r="O469" i="3"/>
  <c r="AX468" i="3" s="1"/>
  <c r="AY468" i="3" s="1"/>
  <c r="O441" i="3"/>
  <c r="AX440" i="3" s="1"/>
  <c r="AY440" i="3" s="1"/>
  <c r="O185" i="3"/>
  <c r="AX184" i="3" s="1"/>
  <c r="AY184" i="3" s="1"/>
  <c r="O181" i="3"/>
  <c r="AX180" i="3" s="1"/>
  <c r="AY180" i="3" s="1"/>
  <c r="O430" i="3"/>
  <c r="AX429" i="3" s="1"/>
  <c r="AY429" i="3" s="1"/>
  <c r="O426" i="3"/>
  <c r="AX425" i="3" s="1"/>
  <c r="AY425" i="3" s="1"/>
  <c r="O422" i="3"/>
  <c r="AX421" i="3" s="1"/>
  <c r="AY421" i="3" s="1"/>
  <c r="O418" i="3"/>
  <c r="AX417" i="3" s="1"/>
  <c r="AY417" i="3" s="1"/>
  <c r="O414" i="3"/>
  <c r="AX413" i="3" s="1"/>
  <c r="AY413" i="3" s="1"/>
  <c r="O382" i="3"/>
  <c r="AX381" i="3" s="1"/>
  <c r="AY381" i="3" s="1"/>
  <c r="O378" i="3"/>
  <c r="AX377" i="3" s="1"/>
  <c r="AY377" i="3" s="1"/>
  <c r="O362" i="3"/>
  <c r="AX361" i="3" s="1"/>
  <c r="AY361" i="3" s="1"/>
  <c r="O346" i="3"/>
  <c r="AX345" i="3" s="1"/>
  <c r="AY345" i="3" s="1"/>
  <c r="O322" i="3"/>
  <c r="AX321" i="3" s="1"/>
  <c r="AY321" i="3" s="1"/>
  <c r="O318" i="3"/>
  <c r="AX317" i="3" s="1"/>
  <c r="AY317" i="3" s="1"/>
  <c r="O314" i="3"/>
  <c r="AX313" i="3" s="1"/>
  <c r="AY313" i="3" s="1"/>
  <c r="O310" i="3"/>
  <c r="AX309" i="3" s="1"/>
  <c r="AY309" i="3" s="1"/>
  <c r="O306" i="3"/>
  <c r="AX305" i="3" s="1"/>
  <c r="AY305" i="3" s="1"/>
  <c r="O286" i="3"/>
  <c r="AX285" i="3" s="1"/>
  <c r="AY285" i="3" s="1"/>
  <c r="O190" i="3"/>
  <c r="AX189" i="3" s="1"/>
  <c r="AY189" i="3" s="1"/>
  <c r="O178" i="3"/>
  <c r="AX177" i="3" s="1"/>
  <c r="AY177" i="3" s="1"/>
  <c r="O98" i="3"/>
  <c r="AX97" i="3" s="1"/>
  <c r="AY97" i="3" s="1"/>
  <c r="O94" i="3"/>
  <c r="AX93" i="3" s="1"/>
  <c r="AY93" i="3" s="1"/>
  <c r="BE481" i="3"/>
  <c r="BE473" i="3"/>
  <c r="BE17" i="3"/>
  <c r="BE122" i="3"/>
  <c r="BE8" i="3"/>
  <c r="BE440" i="3"/>
  <c r="BE196" i="3"/>
  <c r="BE184" i="3"/>
  <c r="BE36" i="3"/>
  <c r="BE163" i="3"/>
  <c r="BE127" i="3"/>
  <c r="BE91" i="3"/>
  <c r="BE83" i="3"/>
  <c r="BE452" i="3"/>
  <c r="BE404" i="3"/>
  <c r="BE392" i="3"/>
  <c r="BE352" i="3"/>
  <c r="BE493" i="3"/>
  <c r="BE485" i="3"/>
  <c r="BE430" i="3"/>
  <c r="BE279" i="3"/>
  <c r="BE167" i="3"/>
  <c r="BE420" i="3"/>
  <c r="BE322" i="3"/>
  <c r="BE94" i="3"/>
  <c r="BE471" i="3"/>
  <c r="BE351" i="3"/>
  <c r="BE267" i="3"/>
  <c r="BE263" i="3"/>
  <c r="BE219" i="3"/>
  <c r="BE195" i="3"/>
  <c r="BE143" i="3"/>
  <c r="BE426" i="3"/>
  <c r="BE311" i="3"/>
  <c r="BE203" i="3"/>
  <c r="BE468" i="3"/>
  <c r="BE460" i="3"/>
  <c r="BE360" i="3"/>
  <c r="BE344" i="3"/>
  <c r="BE336" i="3"/>
  <c r="BE236" i="3"/>
  <c r="BE483" i="3"/>
  <c r="BE363" i="3"/>
  <c r="BE343" i="3"/>
  <c r="BE291" i="3"/>
  <c r="BE243" i="3"/>
  <c r="BE227" i="3"/>
  <c r="BE211" i="3"/>
  <c r="BE67" i="3"/>
  <c r="BE448" i="3"/>
  <c r="BE424" i="3"/>
  <c r="BE396" i="3"/>
  <c r="BE384" i="3"/>
  <c r="BE372" i="3"/>
  <c r="BE328" i="3"/>
  <c r="BE268" i="3"/>
  <c r="BE477" i="3"/>
  <c r="BE458" i="3"/>
  <c r="BE442" i="3"/>
  <c r="BE342" i="3"/>
  <c r="BE314" i="3"/>
  <c r="BE250" i="3"/>
  <c r="BE214" i="3"/>
  <c r="Q398" i="3"/>
  <c r="N4" i="3"/>
  <c r="AD7" i="3"/>
  <c r="F11" i="4" s="1"/>
  <c r="AG16" i="3"/>
  <c r="AH16" i="3"/>
  <c r="AI16" i="3"/>
  <c r="AJ16" i="3"/>
  <c r="AE16" i="3"/>
  <c r="AF16" i="3"/>
  <c r="AE7" i="3"/>
  <c r="AI7" i="3"/>
  <c r="AF7" i="3"/>
  <c r="AJ7" i="3"/>
  <c r="AG7" i="3"/>
  <c r="AH7" i="3"/>
  <c r="AG502" i="3"/>
  <c r="AE502" i="3"/>
  <c r="AI502" i="3"/>
  <c r="AF502" i="3"/>
  <c r="AJ502" i="3"/>
  <c r="AH502" i="3"/>
  <c r="AG500" i="3"/>
  <c r="AH500" i="3"/>
  <c r="AE500" i="3"/>
  <c r="AF500" i="3"/>
  <c r="AJ500" i="3"/>
  <c r="AI500" i="3"/>
  <c r="AG498" i="3"/>
  <c r="AE498" i="3"/>
  <c r="AH498" i="3"/>
  <c r="AF498" i="3"/>
  <c r="AJ498" i="3"/>
  <c r="AI498" i="3"/>
  <c r="AG496" i="3"/>
  <c r="AH496" i="3"/>
  <c r="AE496" i="3"/>
  <c r="AI496" i="3"/>
  <c r="AF496" i="3"/>
  <c r="AJ496" i="3"/>
  <c r="AF494" i="3"/>
  <c r="AJ494" i="3"/>
  <c r="AG494" i="3"/>
  <c r="AH494" i="3"/>
  <c r="AI494" i="3"/>
  <c r="AE494" i="3"/>
  <c r="AF492" i="3"/>
  <c r="AJ492" i="3"/>
  <c r="AG492" i="3"/>
  <c r="AE492" i="3"/>
  <c r="AH492" i="3"/>
  <c r="AI492" i="3"/>
  <c r="AF490" i="3"/>
  <c r="AJ490" i="3"/>
  <c r="AG490" i="3"/>
  <c r="AH490" i="3"/>
  <c r="AI490" i="3"/>
  <c r="AE490" i="3"/>
  <c r="AF488" i="3"/>
  <c r="AJ488" i="3"/>
  <c r="AG488" i="3"/>
  <c r="AH488" i="3"/>
  <c r="AE488" i="3"/>
  <c r="AI488" i="3"/>
  <c r="AF486" i="3"/>
  <c r="AJ486" i="3"/>
  <c r="AG486" i="3"/>
  <c r="AH486" i="3"/>
  <c r="AE486" i="3"/>
  <c r="AI486" i="3"/>
  <c r="AF484" i="3"/>
  <c r="AJ484" i="3"/>
  <c r="AG484" i="3"/>
  <c r="AH484" i="3"/>
  <c r="AE484" i="3"/>
  <c r="AI484" i="3"/>
  <c r="AF482" i="3"/>
  <c r="AJ482" i="3"/>
  <c r="AG482" i="3"/>
  <c r="AH482" i="3"/>
  <c r="AE482" i="3"/>
  <c r="AI482" i="3"/>
  <c r="AF480" i="3"/>
  <c r="AJ480" i="3"/>
  <c r="AG480" i="3"/>
  <c r="AH480" i="3"/>
  <c r="AE480" i="3"/>
  <c r="AI480" i="3"/>
  <c r="AF478" i="3"/>
  <c r="AJ478" i="3"/>
  <c r="AG478" i="3"/>
  <c r="AH478" i="3"/>
  <c r="AE478" i="3"/>
  <c r="AI478" i="3"/>
  <c r="AF476" i="3"/>
  <c r="AJ476" i="3"/>
  <c r="AG476" i="3"/>
  <c r="AH476" i="3"/>
  <c r="AE476" i="3"/>
  <c r="AI476" i="3"/>
  <c r="AF474" i="3"/>
  <c r="AJ474" i="3"/>
  <c r="AG474" i="3"/>
  <c r="AH474" i="3"/>
  <c r="AE474" i="3"/>
  <c r="AI474" i="3"/>
  <c r="AH471" i="3"/>
  <c r="AE471" i="3"/>
  <c r="AI471" i="3"/>
  <c r="AF471" i="3"/>
  <c r="AJ471" i="3"/>
  <c r="AG471" i="3"/>
  <c r="AH469" i="3"/>
  <c r="AE469" i="3"/>
  <c r="AI469" i="3"/>
  <c r="AF469" i="3"/>
  <c r="AJ469" i="3"/>
  <c r="AG469" i="3"/>
  <c r="AH463" i="3"/>
  <c r="AE463" i="3"/>
  <c r="AI463" i="3"/>
  <c r="AF463" i="3"/>
  <c r="AJ463" i="3"/>
  <c r="AG463" i="3"/>
  <c r="AH461" i="3"/>
  <c r="AE461" i="3"/>
  <c r="AI461" i="3"/>
  <c r="AF461" i="3"/>
  <c r="AJ461" i="3"/>
  <c r="AG461" i="3"/>
  <c r="AH453" i="3"/>
  <c r="AE453" i="3"/>
  <c r="AI453" i="3"/>
  <c r="AF453" i="3"/>
  <c r="AJ453" i="3"/>
  <c r="AG453" i="3"/>
  <c r="AH451" i="3"/>
  <c r="AE451" i="3"/>
  <c r="AI451" i="3"/>
  <c r="AF451" i="3"/>
  <c r="AJ451" i="3"/>
  <c r="AG451" i="3"/>
  <c r="AH449" i="3"/>
  <c r="AE449" i="3"/>
  <c r="AI449" i="3"/>
  <c r="AF449" i="3"/>
  <c r="AJ449" i="3"/>
  <c r="AG449" i="3"/>
  <c r="AF446" i="3"/>
  <c r="AJ446" i="3"/>
  <c r="AG446" i="3"/>
  <c r="AH446" i="3"/>
  <c r="AE446" i="3"/>
  <c r="AI446" i="3"/>
  <c r="AF444" i="3"/>
  <c r="AJ444" i="3"/>
  <c r="AG444" i="3"/>
  <c r="AH444" i="3"/>
  <c r="AE444" i="3"/>
  <c r="AI444" i="3"/>
  <c r="AF442" i="3"/>
  <c r="AJ442" i="3"/>
  <c r="AG442" i="3"/>
  <c r="AH442" i="3"/>
  <c r="AE442" i="3"/>
  <c r="AI442" i="3"/>
  <c r="AH441" i="3"/>
  <c r="AE441" i="3"/>
  <c r="AI441" i="3"/>
  <c r="AF441" i="3"/>
  <c r="AJ441" i="3"/>
  <c r="AG441" i="3"/>
  <c r="AH439" i="3"/>
  <c r="AE439" i="3"/>
  <c r="AI439" i="3"/>
  <c r="AF439" i="3"/>
  <c r="AJ439" i="3"/>
  <c r="AG439" i="3"/>
  <c r="AH437" i="3"/>
  <c r="AE437" i="3"/>
  <c r="AI437" i="3"/>
  <c r="AF437" i="3"/>
  <c r="AJ437" i="3"/>
  <c r="AG437" i="3"/>
  <c r="AF434" i="3"/>
  <c r="AJ434" i="3"/>
  <c r="AG434" i="3"/>
  <c r="AH434" i="3"/>
  <c r="AE434" i="3"/>
  <c r="AI434" i="3"/>
  <c r="AF432" i="3"/>
  <c r="AJ432" i="3"/>
  <c r="AG432" i="3"/>
  <c r="AH432" i="3"/>
  <c r="AE432" i="3"/>
  <c r="AI432" i="3"/>
  <c r="AH429" i="3"/>
  <c r="AE429" i="3"/>
  <c r="AI429" i="3"/>
  <c r="AF429" i="3"/>
  <c r="AJ429" i="3"/>
  <c r="AG429" i="3"/>
  <c r="AF428" i="3"/>
  <c r="AJ428" i="3"/>
  <c r="AG428" i="3"/>
  <c r="AH428" i="3"/>
  <c r="AE428" i="3"/>
  <c r="AI428" i="3"/>
  <c r="AF426" i="3"/>
  <c r="AJ426" i="3"/>
  <c r="AG426" i="3"/>
  <c r="AH426" i="3"/>
  <c r="AE426" i="3"/>
  <c r="AI426" i="3"/>
  <c r="AH423" i="3"/>
  <c r="AE423" i="3"/>
  <c r="AI423" i="3"/>
  <c r="AF423" i="3"/>
  <c r="AJ423" i="3"/>
  <c r="AG423" i="3"/>
  <c r="AH421" i="3"/>
  <c r="AE421" i="3"/>
  <c r="AI421" i="3"/>
  <c r="AF421" i="3"/>
  <c r="AJ421" i="3"/>
  <c r="AG421" i="3"/>
  <c r="AF420" i="3"/>
  <c r="AJ420" i="3"/>
  <c r="AG420" i="3"/>
  <c r="AH420" i="3"/>
  <c r="AE420" i="3"/>
  <c r="AI420" i="3"/>
  <c r="AH417" i="3"/>
  <c r="AE417" i="3"/>
  <c r="AI417" i="3"/>
  <c r="AF417" i="3"/>
  <c r="AJ417" i="3"/>
  <c r="AG417" i="3"/>
  <c r="AH415" i="3"/>
  <c r="AE415" i="3"/>
  <c r="AI415" i="3"/>
  <c r="AF415" i="3"/>
  <c r="AJ415" i="3"/>
  <c r="AG415" i="3"/>
  <c r="AH413" i="3"/>
  <c r="AE413" i="3"/>
  <c r="AI413" i="3"/>
  <c r="AF413" i="3"/>
  <c r="AJ413" i="3"/>
  <c r="AG413" i="3"/>
  <c r="AF412" i="3"/>
  <c r="AJ412" i="3"/>
  <c r="AG412" i="3"/>
  <c r="AH412" i="3"/>
  <c r="AE412" i="3"/>
  <c r="AI412" i="3"/>
  <c r="AF410" i="3"/>
  <c r="AJ410" i="3"/>
  <c r="AG410" i="3"/>
  <c r="AH410" i="3"/>
  <c r="AE410" i="3"/>
  <c r="AI410" i="3"/>
  <c r="AF408" i="3"/>
  <c r="AJ408" i="3"/>
  <c r="AG408" i="3"/>
  <c r="AH408" i="3"/>
  <c r="AE408" i="3"/>
  <c r="AI408" i="3"/>
  <c r="AF406" i="3"/>
  <c r="AJ406" i="3"/>
  <c r="AG406" i="3"/>
  <c r="AH406" i="3"/>
  <c r="AE406" i="3"/>
  <c r="AI406" i="3"/>
  <c r="AF404" i="3"/>
  <c r="AJ404" i="3"/>
  <c r="AG404" i="3"/>
  <c r="AH404" i="3"/>
  <c r="AE404" i="3"/>
  <c r="AI404" i="3"/>
  <c r="AF402" i="3"/>
  <c r="AJ402" i="3"/>
  <c r="AG402" i="3"/>
  <c r="AH402" i="3"/>
  <c r="AE402" i="3"/>
  <c r="AI402" i="3"/>
  <c r="AF400" i="3"/>
  <c r="AJ400" i="3"/>
  <c r="AG400" i="3"/>
  <c r="AH400" i="3"/>
  <c r="AE400" i="3"/>
  <c r="AI400" i="3"/>
  <c r="AH399" i="3"/>
  <c r="AE399" i="3"/>
  <c r="AI399" i="3"/>
  <c r="AF399" i="3"/>
  <c r="AJ399" i="3"/>
  <c r="AG399" i="3"/>
  <c r="AF398" i="3"/>
  <c r="AJ398" i="3"/>
  <c r="AG398" i="3"/>
  <c r="AH398" i="3"/>
  <c r="AE398" i="3"/>
  <c r="AI398" i="3"/>
  <c r="AH395" i="3"/>
  <c r="AE395" i="3"/>
  <c r="AI395" i="3"/>
  <c r="AF395" i="3"/>
  <c r="AJ395" i="3"/>
  <c r="AG395" i="3"/>
  <c r="AH393" i="3"/>
  <c r="AE393" i="3"/>
  <c r="AI393" i="3"/>
  <c r="AF393" i="3"/>
  <c r="AJ393" i="3"/>
  <c r="AG393" i="3"/>
  <c r="AH391" i="3"/>
  <c r="AE391" i="3"/>
  <c r="AI391" i="3"/>
  <c r="AF391" i="3"/>
  <c r="AJ391" i="3"/>
  <c r="AG391" i="3"/>
  <c r="AH389" i="3"/>
  <c r="AE389" i="3"/>
  <c r="AI389" i="3"/>
  <c r="AF389" i="3"/>
  <c r="AJ389" i="3"/>
  <c r="AG389" i="3"/>
  <c r="AH387" i="3"/>
  <c r="AE387" i="3"/>
  <c r="AI387" i="3"/>
  <c r="AF387" i="3"/>
  <c r="AJ387" i="3"/>
  <c r="AG387" i="3"/>
  <c r="AF386" i="3"/>
  <c r="AJ386" i="3"/>
  <c r="AG386" i="3"/>
  <c r="AH386" i="3"/>
  <c r="AE386" i="3"/>
  <c r="AI386" i="3"/>
  <c r="AH383" i="3"/>
  <c r="AE383" i="3"/>
  <c r="AI383" i="3"/>
  <c r="AF383" i="3"/>
  <c r="AJ383" i="3"/>
  <c r="AG383" i="3"/>
  <c r="AH381" i="3"/>
  <c r="AE381" i="3"/>
  <c r="AI381" i="3"/>
  <c r="AF381" i="3"/>
  <c r="AJ381" i="3"/>
  <c r="AG381" i="3"/>
  <c r="AH379" i="3"/>
  <c r="AE379" i="3"/>
  <c r="AI379" i="3"/>
  <c r="AF379" i="3"/>
  <c r="AJ379" i="3"/>
  <c r="AG379" i="3"/>
  <c r="AF378" i="3"/>
  <c r="AJ378" i="3"/>
  <c r="AG378" i="3"/>
  <c r="AH378" i="3"/>
  <c r="AE378" i="3"/>
  <c r="AI378" i="3"/>
  <c r="AF376" i="3"/>
  <c r="AJ376" i="3"/>
  <c r="AG376" i="3"/>
  <c r="AH376" i="3"/>
  <c r="AE376" i="3"/>
  <c r="AI376" i="3"/>
  <c r="AH375" i="3"/>
  <c r="AE375" i="3"/>
  <c r="AI375" i="3"/>
  <c r="AF375" i="3"/>
  <c r="AJ375" i="3"/>
  <c r="AG375" i="3"/>
  <c r="AF372" i="3"/>
  <c r="AJ372" i="3"/>
  <c r="AG372" i="3"/>
  <c r="AH372" i="3"/>
  <c r="AE372" i="3"/>
  <c r="AI372" i="3"/>
  <c r="AF370" i="3"/>
  <c r="AJ370" i="3"/>
  <c r="AG370" i="3"/>
  <c r="AH370" i="3"/>
  <c r="AE370" i="3"/>
  <c r="AI370" i="3"/>
  <c r="AH367" i="3"/>
  <c r="AE367" i="3"/>
  <c r="AI367" i="3"/>
  <c r="AF367" i="3"/>
  <c r="AJ367" i="3"/>
  <c r="AG367" i="3"/>
  <c r="AH365" i="3"/>
  <c r="AE365" i="3"/>
  <c r="AI365" i="3"/>
  <c r="AF365" i="3"/>
  <c r="AJ365" i="3"/>
  <c r="AG365" i="3"/>
  <c r="AF364" i="3"/>
  <c r="AJ364" i="3"/>
  <c r="AG364" i="3"/>
  <c r="AH364" i="3"/>
  <c r="AE364" i="3"/>
  <c r="AI364" i="3"/>
  <c r="AH361" i="3"/>
  <c r="AE361" i="3"/>
  <c r="AI361" i="3"/>
  <c r="AF361" i="3"/>
  <c r="AJ361" i="3"/>
  <c r="AG361" i="3"/>
  <c r="AH359" i="3"/>
  <c r="AE359" i="3"/>
  <c r="AI359" i="3"/>
  <c r="AF359" i="3"/>
  <c r="AJ359" i="3"/>
  <c r="AG359" i="3"/>
  <c r="AH357" i="3"/>
  <c r="AE357" i="3"/>
  <c r="AI357" i="3"/>
  <c r="AF357" i="3"/>
  <c r="AJ357" i="3"/>
  <c r="AG357" i="3"/>
  <c r="AF356" i="3"/>
  <c r="AJ356" i="3"/>
  <c r="AG356" i="3"/>
  <c r="AH356" i="3"/>
  <c r="AE356" i="3"/>
  <c r="AI356" i="3"/>
  <c r="AF354" i="3"/>
  <c r="AJ354" i="3"/>
  <c r="AG354" i="3"/>
  <c r="AH354" i="3"/>
  <c r="AE354" i="3"/>
  <c r="AI354" i="3"/>
  <c r="AF352" i="3"/>
  <c r="AJ352" i="3"/>
  <c r="AG352" i="3"/>
  <c r="AH352" i="3"/>
  <c r="AE352" i="3"/>
  <c r="AI352" i="3"/>
  <c r="AF350" i="3"/>
  <c r="AJ350" i="3"/>
  <c r="AG350" i="3"/>
  <c r="AH350" i="3"/>
  <c r="AE350" i="3"/>
  <c r="AI350" i="3"/>
  <c r="AF348" i="3"/>
  <c r="AJ348" i="3"/>
  <c r="AG348" i="3"/>
  <c r="AH348" i="3"/>
  <c r="AE348" i="3"/>
  <c r="AI348" i="3"/>
  <c r="AF342" i="3"/>
  <c r="AJ342" i="3"/>
  <c r="AG342" i="3"/>
  <c r="AH342" i="3"/>
  <c r="AE342" i="3"/>
  <c r="AI342" i="3"/>
  <c r="AH341" i="3"/>
  <c r="AE341" i="3"/>
  <c r="AI341" i="3"/>
  <c r="AF341" i="3"/>
  <c r="AJ341" i="3"/>
  <c r="AG341" i="3"/>
  <c r="AH339" i="3"/>
  <c r="AE339" i="3"/>
  <c r="AI339" i="3"/>
  <c r="AF339" i="3"/>
  <c r="AJ339" i="3"/>
  <c r="AG339" i="3"/>
  <c r="AH337" i="3"/>
  <c r="AE337" i="3"/>
  <c r="AI337" i="3"/>
  <c r="AF337" i="3"/>
  <c r="AJ337" i="3"/>
  <c r="AG337" i="3"/>
  <c r="AF336" i="3"/>
  <c r="AJ336" i="3"/>
  <c r="AG336" i="3"/>
  <c r="AH336" i="3"/>
  <c r="AE336" i="3"/>
  <c r="AI336" i="3"/>
  <c r="AF334" i="3"/>
  <c r="AJ334" i="3"/>
  <c r="AG334" i="3"/>
  <c r="AH334" i="3"/>
  <c r="AE334" i="3"/>
  <c r="AI334" i="3"/>
  <c r="AF332" i="3"/>
  <c r="AJ332" i="3"/>
  <c r="AG332" i="3"/>
  <c r="AH332" i="3"/>
  <c r="AE332" i="3"/>
  <c r="AI332" i="3"/>
  <c r="AF330" i="3"/>
  <c r="AJ330" i="3"/>
  <c r="AG330" i="3"/>
  <c r="AH330" i="3"/>
  <c r="AE330" i="3"/>
  <c r="AI330" i="3"/>
  <c r="AH329" i="3"/>
  <c r="AE329" i="3"/>
  <c r="AI329" i="3"/>
  <c r="AF329" i="3"/>
  <c r="AJ329" i="3"/>
  <c r="AG329" i="3"/>
  <c r="AH327" i="3"/>
  <c r="AE327" i="3"/>
  <c r="AI327" i="3"/>
  <c r="AF327" i="3"/>
  <c r="AJ327" i="3"/>
  <c r="AG327" i="3"/>
  <c r="AH325" i="3"/>
  <c r="AE325" i="3"/>
  <c r="AI325" i="3"/>
  <c r="AF325" i="3"/>
  <c r="AJ325" i="3"/>
  <c r="AG325" i="3"/>
  <c r="AH323" i="3"/>
  <c r="AE323" i="3"/>
  <c r="AI323" i="3"/>
  <c r="AF323" i="3"/>
  <c r="AJ323" i="3"/>
  <c r="AG323" i="3"/>
  <c r="AH321" i="3"/>
  <c r="AE321" i="3"/>
  <c r="AI321" i="3"/>
  <c r="AF321" i="3"/>
  <c r="AJ321" i="3"/>
  <c r="AG321" i="3"/>
  <c r="AF320" i="3"/>
  <c r="AJ320" i="3"/>
  <c r="AG320" i="3"/>
  <c r="AH320" i="3"/>
  <c r="AE320" i="3"/>
  <c r="AI320" i="3"/>
  <c r="AF318" i="3"/>
  <c r="AJ318" i="3"/>
  <c r="AG318" i="3"/>
  <c r="AH318" i="3"/>
  <c r="AE318" i="3"/>
  <c r="AI318" i="3"/>
  <c r="AH315" i="3"/>
  <c r="AE315" i="3"/>
  <c r="AI315" i="3"/>
  <c r="AF315" i="3"/>
  <c r="AJ315" i="3"/>
  <c r="AG315" i="3"/>
  <c r="AH313" i="3"/>
  <c r="AE313" i="3"/>
  <c r="AI313" i="3"/>
  <c r="AF313" i="3"/>
  <c r="AJ313" i="3"/>
  <c r="AG313" i="3"/>
  <c r="AF312" i="3"/>
  <c r="AJ312" i="3"/>
  <c r="AG312" i="3"/>
  <c r="AH312" i="3"/>
  <c r="AE312" i="3"/>
  <c r="AI312" i="3"/>
  <c r="AH309" i="3"/>
  <c r="AE309" i="3"/>
  <c r="AI309" i="3"/>
  <c r="AF309" i="3"/>
  <c r="AJ309" i="3"/>
  <c r="AG309" i="3"/>
  <c r="AF308" i="3"/>
  <c r="AJ308" i="3"/>
  <c r="AG308" i="3"/>
  <c r="AH308" i="3"/>
  <c r="AE308" i="3"/>
  <c r="AI308" i="3"/>
  <c r="AH305" i="3"/>
  <c r="AE305" i="3"/>
  <c r="AI305" i="3"/>
  <c r="AF305" i="3"/>
  <c r="AJ305" i="3"/>
  <c r="AG305" i="3"/>
  <c r="AF304" i="3"/>
  <c r="AJ304" i="3"/>
  <c r="AG304" i="3"/>
  <c r="AH304" i="3"/>
  <c r="AE304" i="3"/>
  <c r="AI304" i="3"/>
  <c r="AF302" i="3"/>
  <c r="AJ302" i="3"/>
  <c r="AG302" i="3"/>
  <c r="AH302" i="3"/>
  <c r="AE302" i="3"/>
  <c r="AI302" i="3"/>
  <c r="AF300" i="3"/>
  <c r="AJ300" i="3"/>
  <c r="AG300" i="3"/>
  <c r="AH300" i="3"/>
  <c r="AE300" i="3"/>
  <c r="AI300" i="3"/>
  <c r="AH299" i="3"/>
  <c r="AE299" i="3"/>
  <c r="AI299" i="3"/>
  <c r="AF299" i="3"/>
  <c r="AJ299" i="3"/>
  <c r="AG299" i="3"/>
  <c r="AF296" i="3"/>
  <c r="AJ296" i="3"/>
  <c r="AG296" i="3"/>
  <c r="AH296" i="3"/>
  <c r="AE296" i="3"/>
  <c r="AI296" i="3"/>
  <c r="AH295" i="3"/>
  <c r="AE295" i="3"/>
  <c r="AI295" i="3"/>
  <c r="AF295" i="3"/>
  <c r="AJ295" i="3"/>
  <c r="AG295" i="3"/>
  <c r="AH293" i="3"/>
  <c r="AE293" i="3"/>
  <c r="AI293" i="3"/>
  <c r="AF293" i="3"/>
  <c r="AJ293" i="3"/>
  <c r="AG293" i="3"/>
  <c r="AF292" i="3"/>
  <c r="AJ292" i="3"/>
  <c r="AG292" i="3"/>
  <c r="AH292" i="3"/>
  <c r="AE292" i="3"/>
  <c r="AI292" i="3"/>
  <c r="AF290" i="3"/>
  <c r="AJ290" i="3"/>
  <c r="AG290" i="3"/>
  <c r="AH290" i="3"/>
  <c r="AE290" i="3"/>
  <c r="AI290" i="3"/>
  <c r="AH287" i="3"/>
  <c r="AE287" i="3"/>
  <c r="AI287" i="3"/>
  <c r="AF287" i="3"/>
  <c r="AJ287" i="3"/>
  <c r="AG287" i="3"/>
  <c r="AF284" i="3"/>
  <c r="AJ284" i="3"/>
  <c r="AG284" i="3"/>
  <c r="AH284" i="3"/>
  <c r="AE284" i="3"/>
  <c r="AI284" i="3"/>
  <c r="AF282" i="3"/>
  <c r="AJ282" i="3"/>
  <c r="AG282" i="3"/>
  <c r="AH282" i="3"/>
  <c r="AE282" i="3"/>
  <c r="AI282" i="3"/>
  <c r="AF280" i="3"/>
  <c r="AJ280" i="3"/>
  <c r="AG280" i="3"/>
  <c r="AH280" i="3"/>
  <c r="AE280" i="3"/>
  <c r="AI280" i="3"/>
  <c r="AH279" i="3"/>
  <c r="AE279" i="3"/>
  <c r="AI279" i="3"/>
  <c r="AF279" i="3"/>
  <c r="AJ279" i="3"/>
  <c r="AG279" i="3"/>
  <c r="AF276" i="3"/>
  <c r="AJ276" i="3"/>
  <c r="AG276" i="3"/>
  <c r="AH276" i="3"/>
  <c r="AE276" i="3"/>
  <c r="AI276" i="3"/>
  <c r="AF274" i="3"/>
  <c r="AJ274" i="3"/>
  <c r="AG274" i="3"/>
  <c r="AH274" i="3"/>
  <c r="AE274" i="3"/>
  <c r="AI274" i="3"/>
  <c r="AF272" i="3"/>
  <c r="AJ272" i="3"/>
  <c r="AG272" i="3"/>
  <c r="AH272" i="3"/>
  <c r="AE272" i="3"/>
  <c r="AI272" i="3"/>
  <c r="AH271" i="3"/>
  <c r="AE271" i="3"/>
  <c r="AI271" i="3"/>
  <c r="AF271" i="3"/>
  <c r="AJ271" i="3"/>
  <c r="AG271" i="3"/>
  <c r="AH269" i="3"/>
  <c r="AE269" i="3"/>
  <c r="AI269" i="3"/>
  <c r="AF269" i="3"/>
  <c r="AJ269" i="3"/>
  <c r="AG269" i="3"/>
  <c r="AH267" i="3"/>
  <c r="AE267" i="3"/>
  <c r="AI267" i="3"/>
  <c r="AF267" i="3"/>
  <c r="AJ267" i="3"/>
  <c r="AG267" i="3"/>
  <c r="AH265" i="3"/>
  <c r="AE265" i="3"/>
  <c r="AI265" i="3"/>
  <c r="AF265" i="3"/>
  <c r="AJ265" i="3"/>
  <c r="AG265" i="3"/>
  <c r="AF264" i="3"/>
  <c r="AJ264" i="3"/>
  <c r="AG264" i="3"/>
  <c r="AH264" i="3"/>
  <c r="AE264" i="3"/>
  <c r="AI264" i="3"/>
  <c r="AG262" i="3"/>
  <c r="AH262" i="3"/>
  <c r="AE262" i="3"/>
  <c r="AI262" i="3"/>
  <c r="AF262" i="3"/>
  <c r="AJ262" i="3"/>
  <c r="AE261" i="3"/>
  <c r="AI261" i="3"/>
  <c r="AF261" i="3"/>
  <c r="AJ261" i="3"/>
  <c r="AG261" i="3"/>
  <c r="AH261" i="3"/>
  <c r="AG260" i="3"/>
  <c r="AH260" i="3"/>
  <c r="AE260" i="3"/>
  <c r="AI260" i="3"/>
  <c r="AF260" i="3"/>
  <c r="AJ260" i="3"/>
  <c r="AE259" i="3"/>
  <c r="AI259" i="3"/>
  <c r="AF259" i="3"/>
  <c r="AJ259" i="3"/>
  <c r="AG259" i="3"/>
  <c r="AH259" i="3"/>
  <c r="AG258" i="3"/>
  <c r="AH258" i="3"/>
  <c r="AE258" i="3"/>
  <c r="AI258" i="3"/>
  <c r="AF258" i="3"/>
  <c r="AJ258" i="3"/>
  <c r="AE257" i="3"/>
  <c r="AI257" i="3"/>
  <c r="AF257" i="3"/>
  <c r="AJ257" i="3"/>
  <c r="AG257" i="3"/>
  <c r="AH257" i="3"/>
  <c r="AG256" i="3"/>
  <c r="AH256" i="3"/>
  <c r="AE256" i="3"/>
  <c r="AI256" i="3"/>
  <c r="AF256" i="3"/>
  <c r="AJ256" i="3"/>
  <c r="AE255" i="3"/>
  <c r="AI255" i="3"/>
  <c r="AF255" i="3"/>
  <c r="AJ255" i="3"/>
  <c r="AG255" i="3"/>
  <c r="AH255" i="3"/>
  <c r="AG254" i="3"/>
  <c r="AH254" i="3"/>
  <c r="AE254" i="3"/>
  <c r="AI254" i="3"/>
  <c r="AF254" i="3"/>
  <c r="AJ254" i="3"/>
  <c r="AE253" i="3"/>
  <c r="AI253" i="3"/>
  <c r="AF253" i="3"/>
  <c r="AJ253" i="3"/>
  <c r="AG253" i="3"/>
  <c r="AH253" i="3"/>
  <c r="AG252" i="3"/>
  <c r="AH252" i="3"/>
  <c r="AE252" i="3"/>
  <c r="AI252" i="3"/>
  <c r="AF252" i="3"/>
  <c r="AJ252" i="3"/>
  <c r="AE251" i="3"/>
  <c r="AI251" i="3"/>
  <c r="AF251" i="3"/>
  <c r="AJ251" i="3"/>
  <c r="AG251" i="3"/>
  <c r="AH251" i="3"/>
  <c r="AG250" i="3"/>
  <c r="AH250" i="3"/>
  <c r="AE250" i="3"/>
  <c r="AI250" i="3"/>
  <c r="AF250" i="3"/>
  <c r="AJ250" i="3"/>
  <c r="AE249" i="3"/>
  <c r="AI249" i="3"/>
  <c r="AF249" i="3"/>
  <c r="AJ249" i="3"/>
  <c r="AG249" i="3"/>
  <c r="AH249" i="3"/>
  <c r="AG248" i="3"/>
  <c r="AH248" i="3"/>
  <c r="AE248" i="3"/>
  <c r="AI248" i="3"/>
  <c r="AF248" i="3"/>
  <c r="AJ248" i="3"/>
  <c r="AE247" i="3"/>
  <c r="AI247" i="3"/>
  <c r="AF247" i="3"/>
  <c r="AJ247" i="3"/>
  <c r="AG247" i="3"/>
  <c r="AH247" i="3"/>
  <c r="AG246" i="3"/>
  <c r="AH246" i="3"/>
  <c r="AE246" i="3"/>
  <c r="AI246" i="3"/>
  <c r="AF246" i="3"/>
  <c r="AJ246" i="3"/>
  <c r="AE245" i="3"/>
  <c r="AI245" i="3"/>
  <c r="AF245" i="3"/>
  <c r="AJ245" i="3"/>
  <c r="AG245" i="3"/>
  <c r="AH245" i="3"/>
  <c r="AG244" i="3"/>
  <c r="AH244" i="3"/>
  <c r="AE244" i="3"/>
  <c r="AI244" i="3"/>
  <c r="AF244" i="3"/>
  <c r="AJ244" i="3"/>
  <c r="AE243" i="3"/>
  <c r="AI243" i="3"/>
  <c r="AF243" i="3"/>
  <c r="AJ243" i="3"/>
  <c r="AG243" i="3"/>
  <c r="AH243" i="3"/>
  <c r="AG242" i="3"/>
  <c r="AH242" i="3"/>
  <c r="AE242" i="3"/>
  <c r="AI242" i="3"/>
  <c r="AF242" i="3"/>
  <c r="AJ242" i="3"/>
  <c r="AE241" i="3"/>
  <c r="AI241" i="3"/>
  <c r="AF241" i="3"/>
  <c r="AJ241" i="3"/>
  <c r="AG241" i="3"/>
  <c r="AH241" i="3"/>
  <c r="AG240" i="3"/>
  <c r="AH240" i="3"/>
  <c r="AE240" i="3"/>
  <c r="AI240" i="3"/>
  <c r="AF240" i="3"/>
  <c r="AJ240" i="3"/>
  <c r="AE239" i="3"/>
  <c r="AI239" i="3"/>
  <c r="AF239" i="3"/>
  <c r="AJ239" i="3"/>
  <c r="AG239" i="3"/>
  <c r="AH239" i="3"/>
  <c r="AG238" i="3"/>
  <c r="AH238" i="3"/>
  <c r="AE238" i="3"/>
  <c r="AI238" i="3"/>
  <c r="AF238" i="3"/>
  <c r="AJ238" i="3"/>
  <c r="AE237" i="3"/>
  <c r="AI237" i="3"/>
  <c r="AF237" i="3"/>
  <c r="AJ237" i="3"/>
  <c r="AG237" i="3"/>
  <c r="AH237" i="3"/>
  <c r="AG236" i="3"/>
  <c r="AH236" i="3"/>
  <c r="AE236" i="3"/>
  <c r="AI236" i="3"/>
  <c r="AF236" i="3"/>
  <c r="AJ236" i="3"/>
  <c r="AE235" i="3"/>
  <c r="AI235" i="3"/>
  <c r="AF235" i="3"/>
  <c r="AJ235" i="3"/>
  <c r="AG235" i="3"/>
  <c r="AH235" i="3"/>
  <c r="AG234" i="3"/>
  <c r="AH234" i="3"/>
  <c r="AE234" i="3"/>
  <c r="AI234" i="3"/>
  <c r="AF234" i="3"/>
  <c r="AJ234" i="3"/>
  <c r="AE233" i="3"/>
  <c r="AI233" i="3"/>
  <c r="AF233" i="3"/>
  <c r="AJ233" i="3"/>
  <c r="AG233" i="3"/>
  <c r="AH233" i="3"/>
  <c r="AG232" i="3"/>
  <c r="AH232" i="3"/>
  <c r="AE232" i="3"/>
  <c r="AI232" i="3"/>
  <c r="AF232" i="3"/>
  <c r="AJ232" i="3"/>
  <c r="AE231" i="3"/>
  <c r="AI231" i="3"/>
  <c r="AF231" i="3"/>
  <c r="AJ231" i="3"/>
  <c r="AG231" i="3"/>
  <c r="AH231" i="3"/>
  <c r="AG230" i="3"/>
  <c r="AH230" i="3"/>
  <c r="AE230" i="3"/>
  <c r="AI230" i="3"/>
  <c r="AF230" i="3"/>
  <c r="AJ230" i="3"/>
  <c r="AE229" i="3"/>
  <c r="AI229" i="3"/>
  <c r="AF229" i="3"/>
  <c r="AJ229" i="3"/>
  <c r="AG229" i="3"/>
  <c r="AH229" i="3"/>
  <c r="AG228" i="3"/>
  <c r="AH228" i="3"/>
  <c r="AE228" i="3"/>
  <c r="AI228" i="3"/>
  <c r="AF228" i="3"/>
  <c r="AJ228" i="3"/>
  <c r="AE227" i="3"/>
  <c r="AI227" i="3"/>
  <c r="AF227" i="3"/>
  <c r="AJ227" i="3"/>
  <c r="AG227" i="3"/>
  <c r="AH227" i="3"/>
  <c r="AG226" i="3"/>
  <c r="AH226" i="3"/>
  <c r="AE226" i="3"/>
  <c r="AI226" i="3"/>
  <c r="AF226" i="3"/>
  <c r="AJ226" i="3"/>
  <c r="AE225" i="3"/>
  <c r="AI225" i="3"/>
  <c r="AF225" i="3"/>
  <c r="AJ225" i="3"/>
  <c r="AG225" i="3"/>
  <c r="AH225" i="3"/>
  <c r="AG224" i="3"/>
  <c r="AH224" i="3"/>
  <c r="AE224" i="3"/>
  <c r="AI224" i="3"/>
  <c r="AF224" i="3"/>
  <c r="AJ224" i="3"/>
  <c r="AE223" i="3"/>
  <c r="AI223" i="3"/>
  <c r="AF223" i="3"/>
  <c r="AJ223" i="3"/>
  <c r="AG223" i="3"/>
  <c r="AH223" i="3"/>
  <c r="AG222" i="3"/>
  <c r="AH222" i="3"/>
  <c r="AE222" i="3"/>
  <c r="AI222" i="3"/>
  <c r="AF222" i="3"/>
  <c r="AJ222" i="3"/>
  <c r="AE221" i="3"/>
  <c r="AI221" i="3"/>
  <c r="AF221" i="3"/>
  <c r="AJ221" i="3"/>
  <c r="AG221" i="3"/>
  <c r="AH221" i="3"/>
  <c r="AG220" i="3"/>
  <c r="AH220" i="3"/>
  <c r="AE220" i="3"/>
  <c r="AI220" i="3"/>
  <c r="AF220" i="3"/>
  <c r="AJ220" i="3"/>
  <c r="AE219" i="3"/>
  <c r="AI219" i="3"/>
  <c r="AF219" i="3"/>
  <c r="AJ219" i="3"/>
  <c r="AG219" i="3"/>
  <c r="AH219" i="3"/>
  <c r="AG218" i="3"/>
  <c r="AH218" i="3"/>
  <c r="AE218" i="3"/>
  <c r="AI218" i="3"/>
  <c r="AF218" i="3"/>
  <c r="AJ218" i="3"/>
  <c r="AE217" i="3"/>
  <c r="AI217" i="3"/>
  <c r="AF217" i="3"/>
  <c r="AJ217" i="3"/>
  <c r="AG217" i="3"/>
  <c r="AH217" i="3"/>
  <c r="AG216" i="3"/>
  <c r="AH216" i="3"/>
  <c r="AE216" i="3"/>
  <c r="AI216" i="3"/>
  <c r="AF216" i="3"/>
  <c r="AJ216" i="3"/>
  <c r="AE215" i="3"/>
  <c r="AI215" i="3"/>
  <c r="AF215" i="3"/>
  <c r="AJ215" i="3"/>
  <c r="AG215" i="3"/>
  <c r="AH215" i="3"/>
  <c r="AG214" i="3"/>
  <c r="AH214" i="3"/>
  <c r="AE214" i="3"/>
  <c r="AI214" i="3"/>
  <c r="AF214" i="3"/>
  <c r="AJ214" i="3"/>
  <c r="AE213" i="3"/>
  <c r="AI213" i="3"/>
  <c r="AF213" i="3"/>
  <c r="AJ213" i="3"/>
  <c r="AG213" i="3"/>
  <c r="AH213" i="3"/>
  <c r="AG212" i="3"/>
  <c r="AH212" i="3"/>
  <c r="AE212" i="3"/>
  <c r="AI212" i="3"/>
  <c r="AF212" i="3"/>
  <c r="AJ212" i="3"/>
  <c r="AE211" i="3"/>
  <c r="AI211" i="3"/>
  <c r="AF211" i="3"/>
  <c r="AJ211" i="3"/>
  <c r="AG211" i="3"/>
  <c r="AH211" i="3"/>
  <c r="AG210" i="3"/>
  <c r="AH210" i="3"/>
  <c r="AE210" i="3"/>
  <c r="AI210" i="3"/>
  <c r="AF210" i="3"/>
  <c r="AJ210" i="3"/>
  <c r="AE209" i="3"/>
  <c r="AI209" i="3"/>
  <c r="AF209" i="3"/>
  <c r="AJ209" i="3"/>
  <c r="AG209" i="3"/>
  <c r="AH209" i="3"/>
  <c r="AG208" i="3"/>
  <c r="AH208" i="3"/>
  <c r="AE208" i="3"/>
  <c r="AI208" i="3"/>
  <c r="AF208" i="3"/>
  <c r="AJ208" i="3"/>
  <c r="AE207" i="3"/>
  <c r="AI207" i="3"/>
  <c r="AF207" i="3"/>
  <c r="AJ207" i="3"/>
  <c r="AG207" i="3"/>
  <c r="AH207" i="3"/>
  <c r="AG206" i="3"/>
  <c r="AH206" i="3"/>
  <c r="AE206" i="3"/>
  <c r="AI206" i="3"/>
  <c r="AF206" i="3"/>
  <c r="AJ206" i="3"/>
  <c r="AE205" i="3"/>
  <c r="AI205" i="3"/>
  <c r="AF205" i="3"/>
  <c r="AJ205" i="3"/>
  <c r="AG205" i="3"/>
  <c r="AH205" i="3"/>
  <c r="AG204" i="3"/>
  <c r="AH204" i="3"/>
  <c r="AE204" i="3"/>
  <c r="AI204" i="3"/>
  <c r="AF204" i="3"/>
  <c r="AJ204" i="3"/>
  <c r="AE203" i="3"/>
  <c r="AI203" i="3"/>
  <c r="AF203" i="3"/>
  <c r="AJ203" i="3"/>
  <c r="AG203" i="3"/>
  <c r="AH203" i="3"/>
  <c r="AG202" i="3"/>
  <c r="AH202" i="3"/>
  <c r="AE202" i="3"/>
  <c r="AI202" i="3"/>
  <c r="AF202" i="3"/>
  <c r="AJ202" i="3"/>
  <c r="AE201" i="3"/>
  <c r="AI201" i="3"/>
  <c r="AF201" i="3"/>
  <c r="AJ201" i="3"/>
  <c r="AG201" i="3"/>
  <c r="AH201" i="3"/>
  <c r="AG200" i="3"/>
  <c r="AH200" i="3"/>
  <c r="AE200" i="3"/>
  <c r="AI200" i="3"/>
  <c r="AF200" i="3"/>
  <c r="AJ200" i="3"/>
  <c r="AE199" i="3"/>
  <c r="AI199" i="3"/>
  <c r="AF199" i="3"/>
  <c r="AJ199" i="3"/>
  <c r="AG199" i="3"/>
  <c r="AH199" i="3"/>
  <c r="AG198" i="3"/>
  <c r="AH198" i="3"/>
  <c r="AE198" i="3"/>
  <c r="AI198" i="3"/>
  <c r="AF198" i="3"/>
  <c r="AJ198" i="3"/>
  <c r="AE197" i="3"/>
  <c r="AI197" i="3"/>
  <c r="AF197" i="3"/>
  <c r="AJ197" i="3"/>
  <c r="AG197" i="3"/>
  <c r="AH197" i="3"/>
  <c r="AG196" i="3"/>
  <c r="AH196" i="3"/>
  <c r="AE196" i="3"/>
  <c r="AI196" i="3"/>
  <c r="AF196" i="3"/>
  <c r="AJ196" i="3"/>
  <c r="AE195" i="3"/>
  <c r="AI195" i="3"/>
  <c r="AF195" i="3"/>
  <c r="AJ195" i="3"/>
  <c r="AG195" i="3"/>
  <c r="AH195" i="3"/>
  <c r="AG194" i="3"/>
  <c r="AH194" i="3"/>
  <c r="AE194" i="3"/>
  <c r="AI194" i="3"/>
  <c r="AF194" i="3"/>
  <c r="AJ194" i="3"/>
  <c r="AE193" i="3"/>
  <c r="AI193" i="3"/>
  <c r="AF193" i="3"/>
  <c r="AJ193" i="3"/>
  <c r="AG193" i="3"/>
  <c r="AH193" i="3"/>
  <c r="AG192" i="3"/>
  <c r="AH192" i="3"/>
  <c r="AE192" i="3"/>
  <c r="AI192" i="3"/>
  <c r="AF192" i="3"/>
  <c r="AJ192" i="3"/>
  <c r="AE191" i="3"/>
  <c r="AI191" i="3"/>
  <c r="AF191" i="3"/>
  <c r="AJ191" i="3"/>
  <c r="AG191" i="3"/>
  <c r="AH191" i="3"/>
  <c r="AG190" i="3"/>
  <c r="AH190" i="3"/>
  <c r="AE190" i="3"/>
  <c r="AI190" i="3"/>
  <c r="AF190" i="3"/>
  <c r="AJ190" i="3"/>
  <c r="AE189" i="3"/>
  <c r="AI189" i="3"/>
  <c r="AF189" i="3"/>
  <c r="AJ189" i="3"/>
  <c r="AG189" i="3"/>
  <c r="AH189" i="3"/>
  <c r="AG188" i="3"/>
  <c r="AH188" i="3"/>
  <c r="AE188" i="3"/>
  <c r="AI188" i="3"/>
  <c r="AF188" i="3"/>
  <c r="AJ188" i="3"/>
  <c r="AE187" i="3"/>
  <c r="AI187" i="3"/>
  <c r="AF187" i="3"/>
  <c r="AJ187" i="3"/>
  <c r="AG187" i="3"/>
  <c r="AH187" i="3"/>
  <c r="AG186" i="3"/>
  <c r="AH186" i="3"/>
  <c r="AE186" i="3"/>
  <c r="AI186" i="3"/>
  <c r="AF186" i="3"/>
  <c r="AJ186" i="3"/>
  <c r="AE185" i="3"/>
  <c r="AI185" i="3"/>
  <c r="AF185" i="3"/>
  <c r="AJ185" i="3"/>
  <c r="AG185" i="3"/>
  <c r="AH185" i="3"/>
  <c r="AG184" i="3"/>
  <c r="AH184" i="3"/>
  <c r="AE184" i="3"/>
  <c r="AI184" i="3"/>
  <c r="AF184" i="3"/>
  <c r="AJ184" i="3"/>
  <c r="AE183" i="3"/>
  <c r="AI183" i="3"/>
  <c r="AF183" i="3"/>
  <c r="AJ183" i="3"/>
  <c r="AG183" i="3"/>
  <c r="AH183" i="3"/>
  <c r="AG182" i="3"/>
  <c r="AH182" i="3"/>
  <c r="AE182" i="3"/>
  <c r="AI182" i="3"/>
  <c r="AF182" i="3"/>
  <c r="AJ182" i="3"/>
  <c r="AE181" i="3"/>
  <c r="AI181" i="3"/>
  <c r="AF181" i="3"/>
  <c r="AJ181" i="3"/>
  <c r="AG181" i="3"/>
  <c r="AH181" i="3"/>
  <c r="AG180" i="3"/>
  <c r="AH180" i="3"/>
  <c r="AE180" i="3"/>
  <c r="AI180" i="3"/>
  <c r="AF180" i="3"/>
  <c r="AJ180" i="3"/>
  <c r="AE179" i="3"/>
  <c r="AI179" i="3"/>
  <c r="AF179" i="3"/>
  <c r="AJ179" i="3"/>
  <c r="AG179" i="3"/>
  <c r="AH179" i="3"/>
  <c r="AG178" i="3"/>
  <c r="AH178" i="3"/>
  <c r="AE178" i="3"/>
  <c r="AI178" i="3"/>
  <c r="AF178" i="3"/>
  <c r="AJ178" i="3"/>
  <c r="AE177" i="3"/>
  <c r="AI177" i="3"/>
  <c r="AF177" i="3"/>
  <c r="AJ177" i="3"/>
  <c r="AG177" i="3"/>
  <c r="AH177" i="3"/>
  <c r="AG176" i="3"/>
  <c r="AH176" i="3"/>
  <c r="AE176" i="3"/>
  <c r="AI176" i="3"/>
  <c r="AF176" i="3"/>
  <c r="AJ176" i="3"/>
  <c r="AE175" i="3"/>
  <c r="AI175" i="3"/>
  <c r="AF175" i="3"/>
  <c r="AJ175" i="3"/>
  <c r="AG175" i="3"/>
  <c r="AH175" i="3"/>
  <c r="AG174" i="3"/>
  <c r="AH174" i="3"/>
  <c r="AE174" i="3"/>
  <c r="AI174" i="3"/>
  <c r="AF174" i="3"/>
  <c r="AJ174" i="3"/>
  <c r="AE173" i="3"/>
  <c r="AI173" i="3"/>
  <c r="AF173" i="3"/>
  <c r="AJ173" i="3"/>
  <c r="AG173" i="3"/>
  <c r="AH173" i="3"/>
  <c r="AG172" i="3"/>
  <c r="AH172" i="3"/>
  <c r="AE172" i="3"/>
  <c r="AI172" i="3"/>
  <c r="AF172" i="3"/>
  <c r="AJ172" i="3"/>
  <c r="AE171" i="3"/>
  <c r="AI171" i="3"/>
  <c r="AF171" i="3"/>
  <c r="AJ171" i="3"/>
  <c r="AG171" i="3"/>
  <c r="AH171" i="3"/>
  <c r="AG170" i="3"/>
  <c r="AH170" i="3"/>
  <c r="AE170" i="3"/>
  <c r="AI170" i="3"/>
  <c r="AF170" i="3"/>
  <c r="AJ170" i="3"/>
  <c r="AE169" i="3"/>
  <c r="AI169" i="3"/>
  <c r="AF169" i="3"/>
  <c r="AJ169" i="3"/>
  <c r="AG169" i="3"/>
  <c r="AH169" i="3"/>
  <c r="AG168" i="3"/>
  <c r="AH168" i="3"/>
  <c r="AE168" i="3"/>
  <c r="AI168" i="3"/>
  <c r="AF168" i="3"/>
  <c r="AJ168" i="3"/>
  <c r="AE167" i="3"/>
  <c r="AI167" i="3"/>
  <c r="AF167" i="3"/>
  <c r="AJ167" i="3"/>
  <c r="AG167" i="3"/>
  <c r="AH167" i="3"/>
  <c r="AG166" i="3"/>
  <c r="AH166" i="3"/>
  <c r="AE166" i="3"/>
  <c r="AI166" i="3"/>
  <c r="AF166" i="3"/>
  <c r="AJ166" i="3"/>
  <c r="AE165" i="3"/>
  <c r="AI165" i="3"/>
  <c r="AF165" i="3"/>
  <c r="AJ165" i="3"/>
  <c r="AG165" i="3"/>
  <c r="AH165" i="3"/>
  <c r="AG164" i="3"/>
  <c r="AF164" i="3"/>
  <c r="AJ164" i="3"/>
  <c r="AI164" i="3"/>
  <c r="AE164" i="3"/>
  <c r="AH164" i="3"/>
  <c r="AE163" i="3"/>
  <c r="AI163" i="3"/>
  <c r="AH163" i="3"/>
  <c r="AG163" i="3"/>
  <c r="AJ163" i="3"/>
  <c r="AF163" i="3"/>
  <c r="AG162" i="3"/>
  <c r="AF162" i="3"/>
  <c r="AJ162" i="3"/>
  <c r="AE162" i="3"/>
  <c r="AH162" i="3"/>
  <c r="AI162" i="3"/>
  <c r="AE161" i="3"/>
  <c r="AI161" i="3"/>
  <c r="AH161" i="3"/>
  <c r="AF161" i="3"/>
  <c r="AG161" i="3"/>
  <c r="AJ161" i="3"/>
  <c r="AG160" i="3"/>
  <c r="AF160" i="3"/>
  <c r="AJ160" i="3"/>
  <c r="AI160" i="3"/>
  <c r="AE160" i="3"/>
  <c r="AH160" i="3"/>
  <c r="AE159" i="3"/>
  <c r="AI159" i="3"/>
  <c r="AG159" i="3"/>
  <c r="AH159" i="3"/>
  <c r="AF159" i="3"/>
  <c r="AJ159" i="3"/>
  <c r="AG158" i="3"/>
  <c r="AE158" i="3"/>
  <c r="AI158" i="3"/>
  <c r="AF158" i="3"/>
  <c r="AJ158" i="3"/>
  <c r="AH158" i="3"/>
  <c r="AE157" i="3"/>
  <c r="AI157" i="3"/>
  <c r="AG157" i="3"/>
  <c r="AH157" i="3"/>
  <c r="AF157" i="3"/>
  <c r="AJ157" i="3"/>
  <c r="AG156" i="3"/>
  <c r="AE156" i="3"/>
  <c r="AI156" i="3"/>
  <c r="AF156" i="3"/>
  <c r="AJ156" i="3"/>
  <c r="AH156" i="3"/>
  <c r="AE155" i="3"/>
  <c r="AI155" i="3"/>
  <c r="AG155" i="3"/>
  <c r="AH155" i="3"/>
  <c r="AF155" i="3"/>
  <c r="AJ155" i="3"/>
  <c r="AG154" i="3"/>
  <c r="AE154" i="3"/>
  <c r="AI154" i="3"/>
  <c r="AF154" i="3"/>
  <c r="AJ154" i="3"/>
  <c r="AH154" i="3"/>
  <c r="AE153" i="3"/>
  <c r="AI153" i="3"/>
  <c r="AG153" i="3"/>
  <c r="AH153" i="3"/>
  <c r="AJ153" i="3"/>
  <c r="AF153" i="3"/>
  <c r="AG152" i="3"/>
  <c r="AE152" i="3"/>
  <c r="AI152" i="3"/>
  <c r="AF152" i="3"/>
  <c r="AJ152" i="3"/>
  <c r="AH152" i="3"/>
  <c r="AE151" i="3"/>
  <c r="AI151" i="3"/>
  <c r="AG151" i="3"/>
  <c r="AH151" i="3"/>
  <c r="AF151" i="3"/>
  <c r="AJ151" i="3"/>
  <c r="AG150" i="3"/>
  <c r="AE150" i="3"/>
  <c r="AI150" i="3"/>
  <c r="AF150" i="3"/>
  <c r="AJ150" i="3"/>
  <c r="AH150" i="3"/>
  <c r="AE149" i="3"/>
  <c r="AI149" i="3"/>
  <c r="AG149" i="3"/>
  <c r="AH149" i="3"/>
  <c r="AF149" i="3"/>
  <c r="AJ149" i="3"/>
  <c r="AG148" i="3"/>
  <c r="AE148" i="3"/>
  <c r="AI148" i="3"/>
  <c r="AF148" i="3"/>
  <c r="AJ148" i="3"/>
  <c r="AH148" i="3"/>
  <c r="AE147" i="3"/>
  <c r="AI147" i="3"/>
  <c r="AG147" i="3"/>
  <c r="AH147" i="3"/>
  <c r="AF147" i="3"/>
  <c r="AJ147" i="3"/>
  <c r="AG146" i="3"/>
  <c r="AE146" i="3"/>
  <c r="AI146" i="3"/>
  <c r="AF146" i="3"/>
  <c r="AJ146" i="3"/>
  <c r="AH146" i="3"/>
  <c r="AE145" i="3"/>
  <c r="AI145" i="3"/>
  <c r="AG145" i="3"/>
  <c r="AH145" i="3"/>
  <c r="AJ145" i="3"/>
  <c r="AF145" i="3"/>
  <c r="AG144" i="3"/>
  <c r="AE144" i="3"/>
  <c r="AI144" i="3"/>
  <c r="AF144" i="3"/>
  <c r="AJ144" i="3"/>
  <c r="AH144" i="3"/>
  <c r="AE143" i="3"/>
  <c r="AI143" i="3"/>
  <c r="AG143" i="3"/>
  <c r="AH143" i="3"/>
  <c r="AF143" i="3"/>
  <c r="AJ143" i="3"/>
  <c r="AG142" i="3"/>
  <c r="AE142" i="3"/>
  <c r="AI142" i="3"/>
  <c r="AF142" i="3"/>
  <c r="AJ142" i="3"/>
  <c r="AH142" i="3"/>
  <c r="AE141" i="3"/>
  <c r="AI141" i="3"/>
  <c r="AG141" i="3"/>
  <c r="AH141" i="3"/>
  <c r="AF141" i="3"/>
  <c r="AJ141" i="3"/>
  <c r="AG140" i="3"/>
  <c r="AE140" i="3"/>
  <c r="AI140" i="3"/>
  <c r="AF140" i="3"/>
  <c r="AJ140" i="3"/>
  <c r="AH140" i="3"/>
  <c r="AE139" i="3"/>
  <c r="AI139" i="3"/>
  <c r="AG139" i="3"/>
  <c r="AH139" i="3"/>
  <c r="AF139" i="3"/>
  <c r="AJ139" i="3"/>
  <c r="AG138" i="3"/>
  <c r="AE138" i="3"/>
  <c r="AI138" i="3"/>
  <c r="AF138" i="3"/>
  <c r="AJ138" i="3"/>
  <c r="AH138" i="3"/>
  <c r="AE137" i="3"/>
  <c r="AI137" i="3"/>
  <c r="AG137" i="3"/>
  <c r="AH137" i="3"/>
  <c r="AJ137" i="3"/>
  <c r="AF137" i="3"/>
  <c r="AG136" i="3"/>
  <c r="AE136" i="3"/>
  <c r="AI136" i="3"/>
  <c r="AF136" i="3"/>
  <c r="AJ136" i="3"/>
  <c r="AH136" i="3"/>
  <c r="AE135" i="3"/>
  <c r="AI135" i="3"/>
  <c r="AG135" i="3"/>
  <c r="AH135" i="3"/>
  <c r="AF135" i="3"/>
  <c r="AJ135" i="3"/>
  <c r="AG134" i="3"/>
  <c r="AE134" i="3"/>
  <c r="AI134" i="3"/>
  <c r="AF134" i="3"/>
  <c r="AJ134" i="3"/>
  <c r="AH134" i="3"/>
  <c r="AE133" i="3"/>
  <c r="AI133" i="3"/>
  <c r="AG133" i="3"/>
  <c r="AH133" i="3"/>
  <c r="AF133" i="3"/>
  <c r="AJ133" i="3"/>
  <c r="AG132" i="3"/>
  <c r="AE132" i="3"/>
  <c r="AI132" i="3"/>
  <c r="AF132" i="3"/>
  <c r="AJ132" i="3"/>
  <c r="AH132" i="3"/>
  <c r="AE131" i="3"/>
  <c r="AI131" i="3"/>
  <c r="AG131" i="3"/>
  <c r="AH131" i="3"/>
  <c r="AF131" i="3"/>
  <c r="AJ131" i="3"/>
  <c r="AG130" i="3"/>
  <c r="AE130" i="3"/>
  <c r="AI130" i="3"/>
  <c r="AF130" i="3"/>
  <c r="AJ130" i="3"/>
  <c r="AH130" i="3"/>
  <c r="AE129" i="3"/>
  <c r="AI129" i="3"/>
  <c r="AG129" i="3"/>
  <c r="AH129" i="3"/>
  <c r="AJ129" i="3"/>
  <c r="AF129" i="3"/>
  <c r="AE128" i="3"/>
  <c r="AG128" i="3"/>
  <c r="AI128" i="3"/>
  <c r="AF128" i="3"/>
  <c r="AJ128" i="3"/>
  <c r="AH128" i="3"/>
  <c r="AF127" i="3"/>
  <c r="AJ127" i="3"/>
  <c r="AG127" i="3"/>
  <c r="AE127" i="3"/>
  <c r="AI127" i="3"/>
  <c r="AH127" i="3"/>
  <c r="AH126" i="3"/>
  <c r="AE126" i="3"/>
  <c r="AI126" i="3"/>
  <c r="AG126" i="3"/>
  <c r="AJ126" i="3"/>
  <c r="AF126" i="3"/>
  <c r="AF125" i="3"/>
  <c r="AJ125" i="3"/>
  <c r="AG125" i="3"/>
  <c r="AI125" i="3"/>
  <c r="AE125" i="3"/>
  <c r="AH125" i="3"/>
  <c r="AH124" i="3"/>
  <c r="AE124" i="3"/>
  <c r="AI124" i="3"/>
  <c r="AG124" i="3"/>
  <c r="AF124" i="3"/>
  <c r="AJ124" i="3"/>
  <c r="AF123" i="3"/>
  <c r="AJ123" i="3"/>
  <c r="AG123" i="3"/>
  <c r="AE123" i="3"/>
  <c r="AI123" i="3"/>
  <c r="AH123" i="3"/>
  <c r="AH122" i="3"/>
  <c r="AE122" i="3"/>
  <c r="AI122" i="3"/>
  <c r="AG122" i="3"/>
  <c r="AJ122" i="3"/>
  <c r="AF122" i="3"/>
  <c r="AF121" i="3"/>
  <c r="AJ121" i="3"/>
  <c r="AG121" i="3"/>
  <c r="AI121" i="3"/>
  <c r="AE121" i="3"/>
  <c r="AH121" i="3"/>
  <c r="AH120" i="3"/>
  <c r="AE120" i="3"/>
  <c r="AI120" i="3"/>
  <c r="AG120" i="3"/>
  <c r="AF120" i="3"/>
  <c r="AJ120" i="3"/>
  <c r="AF119" i="3"/>
  <c r="AJ119" i="3"/>
  <c r="AG119" i="3"/>
  <c r="AE119" i="3"/>
  <c r="AI119" i="3"/>
  <c r="AH119" i="3"/>
  <c r="AH118" i="3"/>
  <c r="AE118" i="3"/>
  <c r="AI118" i="3"/>
  <c r="AG118" i="3"/>
  <c r="AJ118" i="3"/>
  <c r="AF118" i="3"/>
  <c r="AF117" i="3"/>
  <c r="AJ117" i="3"/>
  <c r="AG117" i="3"/>
  <c r="AI117" i="3"/>
  <c r="AE117" i="3"/>
  <c r="AH117" i="3"/>
  <c r="AH116" i="3"/>
  <c r="AE116" i="3"/>
  <c r="AI116" i="3"/>
  <c r="AF116" i="3"/>
  <c r="AG116" i="3"/>
  <c r="AJ116" i="3"/>
  <c r="AF115" i="3"/>
  <c r="AJ115" i="3"/>
  <c r="AG115" i="3"/>
  <c r="AH115" i="3"/>
  <c r="AE115" i="3"/>
  <c r="AI115" i="3"/>
  <c r="AH114" i="3"/>
  <c r="AE114" i="3"/>
  <c r="AI114" i="3"/>
  <c r="AF114" i="3"/>
  <c r="AJ114" i="3"/>
  <c r="AG114" i="3"/>
  <c r="AF113" i="3"/>
  <c r="AJ113" i="3"/>
  <c r="AG113" i="3"/>
  <c r="AH113" i="3"/>
  <c r="AI113" i="3"/>
  <c r="AE113" i="3"/>
  <c r="AH112" i="3"/>
  <c r="AE112" i="3"/>
  <c r="AI112" i="3"/>
  <c r="AF112" i="3"/>
  <c r="AJ112" i="3"/>
  <c r="AG112" i="3"/>
  <c r="AF111" i="3"/>
  <c r="AJ111" i="3"/>
  <c r="AG111" i="3"/>
  <c r="AH111" i="3"/>
  <c r="AE111" i="3"/>
  <c r="AI111" i="3"/>
  <c r="AH110" i="3"/>
  <c r="AE110" i="3"/>
  <c r="AI110" i="3"/>
  <c r="AF110" i="3"/>
  <c r="AJ110" i="3"/>
  <c r="AG110" i="3"/>
  <c r="AF109" i="3"/>
  <c r="AJ109" i="3"/>
  <c r="AG109" i="3"/>
  <c r="AH109" i="3"/>
  <c r="AI109" i="3"/>
  <c r="AE109" i="3"/>
  <c r="AH108" i="3"/>
  <c r="AE108" i="3"/>
  <c r="AI108" i="3"/>
  <c r="AF108" i="3"/>
  <c r="AJ108" i="3"/>
  <c r="AG108" i="3"/>
  <c r="AF107" i="3"/>
  <c r="AJ107" i="3"/>
  <c r="AG107" i="3"/>
  <c r="AH107" i="3"/>
  <c r="AE107" i="3"/>
  <c r="AI107" i="3"/>
  <c r="AH106" i="3"/>
  <c r="AE106" i="3"/>
  <c r="AI106" i="3"/>
  <c r="AF106" i="3"/>
  <c r="AJ106" i="3"/>
  <c r="AG106" i="3"/>
  <c r="AF105" i="3"/>
  <c r="AJ105" i="3"/>
  <c r="AG105" i="3"/>
  <c r="AH105" i="3"/>
  <c r="AI105" i="3"/>
  <c r="AE105" i="3"/>
  <c r="AH104" i="3"/>
  <c r="AE104" i="3"/>
  <c r="AI104" i="3"/>
  <c r="AF104" i="3"/>
  <c r="AJ104" i="3"/>
  <c r="AG104" i="3"/>
  <c r="AF103" i="3"/>
  <c r="AJ103" i="3"/>
  <c r="AG103" i="3"/>
  <c r="AH103" i="3"/>
  <c r="AE103" i="3"/>
  <c r="AI103" i="3"/>
  <c r="AH102" i="3"/>
  <c r="AE102" i="3"/>
  <c r="AI102" i="3"/>
  <c r="AF102" i="3"/>
  <c r="AJ102" i="3"/>
  <c r="AG102" i="3"/>
  <c r="AF101" i="3"/>
  <c r="AJ101" i="3"/>
  <c r="AG101" i="3"/>
  <c r="AH101" i="3"/>
  <c r="AI101" i="3"/>
  <c r="AE101" i="3"/>
  <c r="AH100" i="3"/>
  <c r="AE100" i="3"/>
  <c r="AI100" i="3"/>
  <c r="AF100" i="3"/>
  <c r="AJ100" i="3"/>
  <c r="AG100" i="3"/>
  <c r="AF99" i="3"/>
  <c r="AJ99" i="3"/>
  <c r="AG99" i="3"/>
  <c r="AH99" i="3"/>
  <c r="AE99" i="3"/>
  <c r="AI99" i="3"/>
  <c r="AH98" i="3"/>
  <c r="AE98" i="3"/>
  <c r="AI98" i="3"/>
  <c r="AF98" i="3"/>
  <c r="AJ98" i="3"/>
  <c r="AG98" i="3"/>
  <c r="AF97" i="3"/>
  <c r="AJ97" i="3"/>
  <c r="AG97" i="3"/>
  <c r="AH97" i="3"/>
  <c r="AI97" i="3"/>
  <c r="AE97" i="3"/>
  <c r="AH96" i="3"/>
  <c r="AE96" i="3"/>
  <c r="AI96" i="3"/>
  <c r="AF96" i="3"/>
  <c r="AJ96" i="3"/>
  <c r="AG96" i="3"/>
  <c r="AF95" i="3"/>
  <c r="AJ95" i="3"/>
  <c r="AG95" i="3"/>
  <c r="AH95" i="3"/>
  <c r="AE95" i="3"/>
  <c r="AI95" i="3"/>
  <c r="AH94" i="3"/>
  <c r="AE94" i="3"/>
  <c r="AI94" i="3"/>
  <c r="AF94" i="3"/>
  <c r="AJ94" i="3"/>
  <c r="AG94" i="3"/>
  <c r="AF93" i="3"/>
  <c r="AJ93" i="3"/>
  <c r="AG93" i="3"/>
  <c r="AH93" i="3"/>
  <c r="AI93" i="3"/>
  <c r="AE93" i="3"/>
  <c r="AH92" i="3"/>
  <c r="AE92" i="3"/>
  <c r="AI92" i="3"/>
  <c r="AF92" i="3"/>
  <c r="AJ92" i="3"/>
  <c r="AG92" i="3"/>
  <c r="AF91" i="3"/>
  <c r="AJ91" i="3"/>
  <c r="AG91" i="3"/>
  <c r="AH91" i="3"/>
  <c r="AE91" i="3"/>
  <c r="AI91" i="3"/>
  <c r="AH90" i="3"/>
  <c r="AE90" i="3"/>
  <c r="AI90" i="3"/>
  <c r="AF90" i="3"/>
  <c r="AJ90" i="3"/>
  <c r="AG90" i="3"/>
  <c r="AF89" i="3"/>
  <c r="AJ89" i="3"/>
  <c r="AG89" i="3"/>
  <c r="AH89" i="3"/>
  <c r="AI89" i="3"/>
  <c r="AE89" i="3"/>
  <c r="AF88" i="3"/>
  <c r="AH88" i="3"/>
  <c r="AI88" i="3"/>
  <c r="AE88" i="3"/>
  <c r="AJ88" i="3"/>
  <c r="AG88" i="3"/>
  <c r="AG87" i="3"/>
  <c r="AH87" i="3"/>
  <c r="AI87" i="3"/>
  <c r="AJ87" i="3"/>
  <c r="AE87" i="3"/>
  <c r="AF87" i="3"/>
  <c r="AE86" i="3"/>
  <c r="AI86" i="3"/>
  <c r="AF86" i="3"/>
  <c r="AJ86" i="3"/>
  <c r="AG86" i="3"/>
  <c r="AH86" i="3"/>
  <c r="AG85" i="3"/>
  <c r="AH85" i="3"/>
  <c r="AE85" i="3"/>
  <c r="AF85" i="3"/>
  <c r="AI85" i="3"/>
  <c r="AJ85" i="3"/>
  <c r="AE84" i="3"/>
  <c r="AI84" i="3"/>
  <c r="AF84" i="3"/>
  <c r="AJ84" i="3"/>
  <c r="AG84" i="3"/>
  <c r="AH84" i="3"/>
  <c r="AG83" i="3"/>
  <c r="AH83" i="3"/>
  <c r="AI83" i="3"/>
  <c r="AJ83" i="3"/>
  <c r="AE83" i="3"/>
  <c r="AF83" i="3"/>
  <c r="AE82" i="3"/>
  <c r="AI82" i="3"/>
  <c r="AF82" i="3"/>
  <c r="AJ82" i="3"/>
  <c r="AG82" i="3"/>
  <c r="AH82" i="3"/>
  <c r="AG81" i="3"/>
  <c r="AH81" i="3"/>
  <c r="AE81" i="3"/>
  <c r="AF81" i="3"/>
  <c r="AI81" i="3"/>
  <c r="AJ81" i="3"/>
  <c r="AE80" i="3"/>
  <c r="AI80" i="3"/>
  <c r="AF80" i="3"/>
  <c r="AJ80" i="3"/>
  <c r="AG80" i="3"/>
  <c r="AH80" i="3"/>
  <c r="AG79" i="3"/>
  <c r="AH79" i="3"/>
  <c r="AI79" i="3"/>
  <c r="AJ79" i="3"/>
  <c r="AE79" i="3"/>
  <c r="AF79" i="3"/>
  <c r="AE78" i="3"/>
  <c r="AI78" i="3"/>
  <c r="AF78" i="3"/>
  <c r="AJ78" i="3"/>
  <c r="AG78" i="3"/>
  <c r="AH78" i="3"/>
  <c r="AG77" i="3"/>
  <c r="AH77" i="3"/>
  <c r="AE77" i="3"/>
  <c r="AF77" i="3"/>
  <c r="AI77" i="3"/>
  <c r="AJ77" i="3"/>
  <c r="AE76" i="3"/>
  <c r="AI76" i="3"/>
  <c r="AF76" i="3"/>
  <c r="AJ76" i="3"/>
  <c r="AG76" i="3"/>
  <c r="AH76" i="3"/>
  <c r="AG75" i="3"/>
  <c r="AH75" i="3"/>
  <c r="AI75" i="3"/>
  <c r="AJ75" i="3"/>
  <c r="AE75" i="3"/>
  <c r="AF75" i="3"/>
  <c r="AE74" i="3"/>
  <c r="AI74" i="3"/>
  <c r="AF74" i="3"/>
  <c r="AJ74" i="3"/>
  <c r="AG74" i="3"/>
  <c r="AH74" i="3"/>
  <c r="AG73" i="3"/>
  <c r="AH73" i="3"/>
  <c r="AE73" i="3"/>
  <c r="AF73" i="3"/>
  <c r="AI73" i="3"/>
  <c r="AJ73" i="3"/>
  <c r="AE72" i="3"/>
  <c r="AI72" i="3"/>
  <c r="AF72" i="3"/>
  <c r="AJ72" i="3"/>
  <c r="AG72" i="3"/>
  <c r="AH72" i="3"/>
  <c r="AG71" i="3"/>
  <c r="AH71" i="3"/>
  <c r="AI71" i="3"/>
  <c r="AJ71" i="3"/>
  <c r="AE71" i="3"/>
  <c r="AF71" i="3"/>
  <c r="AE70" i="3"/>
  <c r="AI70" i="3"/>
  <c r="AF70" i="3"/>
  <c r="AJ70" i="3"/>
  <c r="AG70" i="3"/>
  <c r="AH70" i="3"/>
  <c r="AG69" i="3"/>
  <c r="AH69" i="3"/>
  <c r="AE69" i="3"/>
  <c r="AF69" i="3"/>
  <c r="AI69" i="3"/>
  <c r="AJ69" i="3"/>
  <c r="AE68" i="3"/>
  <c r="AI68" i="3"/>
  <c r="AF68" i="3"/>
  <c r="AJ68" i="3"/>
  <c r="AG68" i="3"/>
  <c r="AH68" i="3"/>
  <c r="AG67" i="3"/>
  <c r="AH67" i="3"/>
  <c r="AI67" i="3"/>
  <c r="AJ67" i="3"/>
  <c r="AE67" i="3"/>
  <c r="AF67" i="3"/>
  <c r="AE66" i="3"/>
  <c r="AI66" i="3"/>
  <c r="AF66" i="3"/>
  <c r="AJ66" i="3"/>
  <c r="AG66" i="3"/>
  <c r="AH66" i="3"/>
  <c r="AG65" i="3"/>
  <c r="AH65" i="3"/>
  <c r="AE65" i="3"/>
  <c r="AF65" i="3"/>
  <c r="AI65" i="3"/>
  <c r="AJ65" i="3"/>
  <c r="AE64" i="3"/>
  <c r="AI64" i="3"/>
  <c r="AF64" i="3"/>
  <c r="AJ64" i="3"/>
  <c r="AG64" i="3"/>
  <c r="AH64" i="3"/>
  <c r="AG63" i="3"/>
  <c r="AH63" i="3"/>
  <c r="AI63" i="3"/>
  <c r="AJ63" i="3"/>
  <c r="AE63" i="3"/>
  <c r="AF63" i="3"/>
  <c r="AE62" i="3"/>
  <c r="AI62" i="3"/>
  <c r="AF62" i="3"/>
  <c r="AJ62" i="3"/>
  <c r="AG62" i="3"/>
  <c r="AH62" i="3"/>
  <c r="AF61" i="3"/>
  <c r="AG61" i="3"/>
  <c r="AH61" i="3"/>
  <c r="AE61" i="3"/>
  <c r="AI61" i="3"/>
  <c r="AJ61" i="3"/>
  <c r="AH60" i="3"/>
  <c r="AG60" i="3"/>
  <c r="AI60" i="3"/>
  <c r="AJ60" i="3"/>
  <c r="AE60" i="3"/>
  <c r="AF60" i="3"/>
  <c r="AF59" i="3"/>
  <c r="AJ59" i="3"/>
  <c r="AH59" i="3"/>
  <c r="AI59" i="3"/>
  <c r="AE59" i="3"/>
  <c r="AG59" i="3"/>
  <c r="AH58" i="3"/>
  <c r="AI58" i="3"/>
  <c r="AE58" i="3"/>
  <c r="AJ58" i="3"/>
  <c r="AF58" i="3"/>
  <c r="AG58" i="3"/>
  <c r="AF57" i="3"/>
  <c r="AJ57" i="3"/>
  <c r="AI57" i="3"/>
  <c r="AE57" i="3"/>
  <c r="AG57" i="3"/>
  <c r="AH57" i="3"/>
  <c r="AH56" i="3"/>
  <c r="AE56" i="3"/>
  <c r="AJ56" i="3"/>
  <c r="AF56" i="3"/>
  <c r="AG56" i="3"/>
  <c r="AI56" i="3"/>
  <c r="AF55" i="3"/>
  <c r="AJ55" i="3"/>
  <c r="AE55" i="3"/>
  <c r="AG55" i="3"/>
  <c r="AH55" i="3"/>
  <c r="AI55" i="3"/>
  <c r="AH54" i="3"/>
  <c r="AF54" i="3"/>
  <c r="AG54" i="3"/>
  <c r="AE54" i="3"/>
  <c r="AI54" i="3"/>
  <c r="AJ54" i="3"/>
  <c r="AF53" i="3"/>
  <c r="AJ53" i="3"/>
  <c r="AG53" i="3"/>
  <c r="AH53" i="3"/>
  <c r="AI53" i="3"/>
  <c r="AE53" i="3"/>
  <c r="AH52" i="3"/>
  <c r="AG52" i="3"/>
  <c r="AI52" i="3"/>
  <c r="AE52" i="3"/>
  <c r="AF52" i="3"/>
  <c r="AJ52" i="3"/>
  <c r="AE51" i="3"/>
  <c r="AI51" i="3"/>
  <c r="AF51" i="3"/>
  <c r="AJ51" i="3"/>
  <c r="AG51" i="3"/>
  <c r="AH51" i="3"/>
  <c r="AG50" i="3"/>
  <c r="AH50" i="3"/>
  <c r="AE50" i="3"/>
  <c r="AF50" i="3"/>
  <c r="AI50" i="3"/>
  <c r="AJ50" i="3"/>
  <c r="AE49" i="3"/>
  <c r="AI49" i="3"/>
  <c r="AF49" i="3"/>
  <c r="AJ49" i="3"/>
  <c r="AG49" i="3"/>
  <c r="AH49" i="3"/>
  <c r="AG48" i="3"/>
  <c r="AH48" i="3"/>
  <c r="AI48" i="3"/>
  <c r="AJ48" i="3"/>
  <c r="AE48" i="3"/>
  <c r="AF48" i="3"/>
  <c r="AE47" i="3"/>
  <c r="AI47" i="3"/>
  <c r="AF47" i="3"/>
  <c r="AJ47" i="3"/>
  <c r="AG47" i="3"/>
  <c r="AH47" i="3"/>
  <c r="AG46" i="3"/>
  <c r="AH46" i="3"/>
  <c r="AE46" i="3"/>
  <c r="AF46" i="3"/>
  <c r="AI46" i="3"/>
  <c r="AJ46" i="3"/>
  <c r="AE45" i="3"/>
  <c r="AI45" i="3"/>
  <c r="AF45" i="3"/>
  <c r="AJ45" i="3"/>
  <c r="AG45" i="3"/>
  <c r="AH45" i="3"/>
  <c r="AG44" i="3"/>
  <c r="AH44" i="3"/>
  <c r="AI44" i="3"/>
  <c r="AJ44" i="3"/>
  <c r="AE44" i="3"/>
  <c r="AF44" i="3"/>
  <c r="AE43" i="3"/>
  <c r="AI43" i="3"/>
  <c r="AF43" i="3"/>
  <c r="AJ43" i="3"/>
  <c r="AG43" i="3"/>
  <c r="AH43" i="3"/>
  <c r="AG42" i="3"/>
  <c r="AH42" i="3"/>
  <c r="AE42" i="3"/>
  <c r="AF42" i="3"/>
  <c r="AI42" i="3"/>
  <c r="AJ42" i="3"/>
  <c r="AE41" i="3"/>
  <c r="AI41" i="3"/>
  <c r="AF41" i="3"/>
  <c r="AJ41" i="3"/>
  <c r="AG41" i="3"/>
  <c r="AH41" i="3"/>
  <c r="AG40" i="3"/>
  <c r="AH40" i="3"/>
  <c r="AI40" i="3"/>
  <c r="AJ40" i="3"/>
  <c r="AE40" i="3"/>
  <c r="AF40" i="3"/>
  <c r="AE39" i="3"/>
  <c r="AI39" i="3"/>
  <c r="AF39" i="3"/>
  <c r="AJ39" i="3"/>
  <c r="AG39" i="3"/>
  <c r="AH39" i="3"/>
  <c r="AG38" i="3"/>
  <c r="AH38" i="3"/>
  <c r="AE38" i="3"/>
  <c r="AF38" i="3"/>
  <c r="AI38" i="3"/>
  <c r="AJ38" i="3"/>
  <c r="AE37" i="3"/>
  <c r="AI37" i="3"/>
  <c r="AF37" i="3"/>
  <c r="AJ37" i="3"/>
  <c r="AG37" i="3"/>
  <c r="AH37" i="3"/>
  <c r="AG36" i="3"/>
  <c r="AH36" i="3"/>
  <c r="AI36" i="3"/>
  <c r="AJ36" i="3"/>
  <c r="AE36" i="3"/>
  <c r="AF36" i="3"/>
  <c r="AE35" i="3"/>
  <c r="AI35" i="3"/>
  <c r="AF35" i="3"/>
  <c r="AJ35" i="3"/>
  <c r="AG35" i="3"/>
  <c r="AH35" i="3"/>
  <c r="AG34" i="3"/>
  <c r="AH34" i="3"/>
  <c r="AE34" i="3"/>
  <c r="AF34" i="3"/>
  <c r="AI34" i="3"/>
  <c r="AJ34" i="3"/>
  <c r="AE33" i="3"/>
  <c r="AI33" i="3"/>
  <c r="AF33" i="3"/>
  <c r="AJ33" i="3"/>
  <c r="AG33" i="3"/>
  <c r="AH33" i="3"/>
  <c r="AG32" i="3"/>
  <c r="AH32" i="3"/>
  <c r="AI32" i="3"/>
  <c r="AJ32" i="3"/>
  <c r="AE32" i="3"/>
  <c r="AF32" i="3"/>
  <c r="AE31" i="3"/>
  <c r="AI31" i="3"/>
  <c r="AF31" i="3"/>
  <c r="AJ31" i="3"/>
  <c r="AG31" i="3"/>
  <c r="AH31" i="3"/>
  <c r="AG30" i="3"/>
  <c r="AH30" i="3"/>
  <c r="AE30" i="3"/>
  <c r="AF30" i="3"/>
  <c r="AI30" i="3"/>
  <c r="AJ30" i="3"/>
  <c r="AE29" i="3"/>
  <c r="AI29" i="3"/>
  <c r="AF29" i="3"/>
  <c r="AJ29" i="3"/>
  <c r="AG29" i="3"/>
  <c r="AH29" i="3"/>
  <c r="AG28" i="3"/>
  <c r="AH28" i="3"/>
  <c r="AI28" i="3"/>
  <c r="AJ28" i="3"/>
  <c r="AE28" i="3"/>
  <c r="AF28" i="3"/>
  <c r="AE27" i="3"/>
  <c r="AI27" i="3"/>
  <c r="AF27" i="3"/>
  <c r="AJ27" i="3"/>
  <c r="AG27" i="3"/>
  <c r="AH27" i="3"/>
  <c r="AG26" i="3"/>
  <c r="AH26" i="3"/>
  <c r="AE26" i="3"/>
  <c r="AF26" i="3"/>
  <c r="AI26" i="3"/>
  <c r="AJ26" i="3"/>
  <c r="AE25" i="3"/>
  <c r="AI25" i="3"/>
  <c r="AF25" i="3"/>
  <c r="AJ25" i="3"/>
  <c r="AG25" i="3"/>
  <c r="AH25" i="3"/>
  <c r="AG24" i="3"/>
  <c r="AH24" i="3"/>
  <c r="AI24" i="3"/>
  <c r="AJ24" i="3"/>
  <c r="AE24" i="3"/>
  <c r="AF24" i="3"/>
  <c r="AE23" i="3"/>
  <c r="AI23" i="3"/>
  <c r="AF23" i="3"/>
  <c r="AJ23" i="3"/>
  <c r="AG23" i="3"/>
  <c r="AH23" i="3"/>
  <c r="AG22" i="3"/>
  <c r="AH22" i="3"/>
  <c r="AE22" i="3"/>
  <c r="AF22" i="3"/>
  <c r="AI22" i="3"/>
  <c r="AJ22" i="3"/>
  <c r="AE21" i="3"/>
  <c r="AI21" i="3"/>
  <c r="AF21" i="3"/>
  <c r="AJ21" i="3"/>
  <c r="AG21" i="3"/>
  <c r="AH21" i="3"/>
  <c r="AG20" i="3"/>
  <c r="AH20" i="3"/>
  <c r="AI20" i="3"/>
  <c r="AJ20" i="3"/>
  <c r="AE20" i="3"/>
  <c r="AF20" i="3"/>
  <c r="AG12" i="3"/>
  <c r="AH12" i="3"/>
  <c r="AI12" i="3"/>
  <c r="AJ12" i="3"/>
  <c r="AE12" i="3"/>
  <c r="AF12" i="3"/>
  <c r="AE19" i="3"/>
  <c r="AI19" i="3"/>
  <c r="AF19" i="3"/>
  <c r="AJ19" i="3"/>
  <c r="AG19" i="3"/>
  <c r="AH19" i="3"/>
  <c r="AE11" i="3"/>
  <c r="AI11" i="3"/>
  <c r="AF11" i="3"/>
  <c r="AJ11" i="3"/>
  <c r="AG11" i="3"/>
  <c r="AH11" i="3"/>
  <c r="AH491" i="3"/>
  <c r="AE491" i="3"/>
  <c r="AI491" i="3"/>
  <c r="AJ491" i="3"/>
  <c r="AF491" i="3"/>
  <c r="AG491" i="3"/>
  <c r="AH489" i="3"/>
  <c r="AE489" i="3"/>
  <c r="AI489" i="3"/>
  <c r="AF489" i="3"/>
  <c r="AG489" i="3"/>
  <c r="AJ489" i="3"/>
  <c r="AH485" i="3"/>
  <c r="AE485" i="3"/>
  <c r="AI485" i="3"/>
  <c r="AF485" i="3"/>
  <c r="AJ485" i="3"/>
  <c r="AG485" i="3"/>
  <c r="AH479" i="3"/>
  <c r="AE479" i="3"/>
  <c r="AI479" i="3"/>
  <c r="AF479" i="3"/>
  <c r="AJ479" i="3"/>
  <c r="AG479" i="3"/>
  <c r="AH477" i="3"/>
  <c r="AE477" i="3"/>
  <c r="AI477" i="3"/>
  <c r="AF477" i="3"/>
  <c r="AJ477" i="3"/>
  <c r="AG477" i="3"/>
  <c r="AH475" i="3"/>
  <c r="AE475" i="3"/>
  <c r="AI475" i="3"/>
  <c r="AF475" i="3"/>
  <c r="AJ475" i="3"/>
  <c r="AG475" i="3"/>
  <c r="AH473" i="3"/>
  <c r="AE473" i="3"/>
  <c r="AI473" i="3"/>
  <c r="AF473" i="3"/>
  <c r="AJ473" i="3"/>
  <c r="AG473" i="3"/>
  <c r="AF470" i="3"/>
  <c r="AJ470" i="3"/>
  <c r="AG470" i="3"/>
  <c r="AH470" i="3"/>
  <c r="AE470" i="3"/>
  <c r="AI470" i="3"/>
  <c r="AF468" i="3"/>
  <c r="AJ468" i="3"/>
  <c r="AG468" i="3"/>
  <c r="AH468" i="3"/>
  <c r="AE468" i="3"/>
  <c r="AI468" i="3"/>
  <c r="AF466" i="3"/>
  <c r="AJ466" i="3"/>
  <c r="AG466" i="3"/>
  <c r="AH466" i="3"/>
  <c r="AE466" i="3"/>
  <c r="AI466" i="3"/>
  <c r="AF464" i="3"/>
  <c r="AJ464" i="3"/>
  <c r="AG464" i="3"/>
  <c r="AH464" i="3"/>
  <c r="AE464" i="3"/>
  <c r="AI464" i="3"/>
  <c r="AF462" i="3"/>
  <c r="AJ462" i="3"/>
  <c r="AG462" i="3"/>
  <c r="AH462" i="3"/>
  <c r="AE462" i="3"/>
  <c r="AI462" i="3"/>
  <c r="AF460" i="3"/>
  <c r="AJ460" i="3"/>
  <c r="AG460" i="3"/>
  <c r="AH460" i="3"/>
  <c r="AE460" i="3"/>
  <c r="AI460" i="3"/>
  <c r="AF458" i="3"/>
  <c r="AJ458" i="3"/>
  <c r="AG458" i="3"/>
  <c r="AH458" i="3"/>
  <c r="AE458" i="3"/>
  <c r="AI458" i="3"/>
  <c r="AF456" i="3"/>
  <c r="AJ456" i="3"/>
  <c r="AG456" i="3"/>
  <c r="AH456" i="3"/>
  <c r="AE456" i="3"/>
  <c r="AI456" i="3"/>
  <c r="AF454" i="3"/>
  <c r="AJ454" i="3"/>
  <c r="AG454" i="3"/>
  <c r="AH454" i="3"/>
  <c r="AE454" i="3"/>
  <c r="AI454" i="3"/>
  <c r="AF452" i="3"/>
  <c r="AJ452" i="3"/>
  <c r="AG452" i="3"/>
  <c r="AH452" i="3"/>
  <c r="AE452" i="3"/>
  <c r="AI452" i="3"/>
  <c r="AF450" i="3"/>
  <c r="AJ450" i="3"/>
  <c r="AG450" i="3"/>
  <c r="AH450" i="3"/>
  <c r="AE450" i="3"/>
  <c r="AI450" i="3"/>
  <c r="AF448" i="3"/>
  <c r="AJ448" i="3"/>
  <c r="AG448" i="3"/>
  <c r="AH448" i="3"/>
  <c r="AE448" i="3"/>
  <c r="AI448" i="3"/>
  <c r="AH445" i="3"/>
  <c r="AE445" i="3"/>
  <c r="AI445" i="3"/>
  <c r="AF445" i="3"/>
  <c r="AJ445" i="3"/>
  <c r="AG445" i="3"/>
  <c r="AH443" i="3"/>
  <c r="AE443" i="3"/>
  <c r="AI443" i="3"/>
  <c r="AF443" i="3"/>
  <c r="AJ443" i="3"/>
  <c r="AG443" i="3"/>
  <c r="AF440" i="3"/>
  <c r="AJ440" i="3"/>
  <c r="AG440" i="3"/>
  <c r="AH440" i="3"/>
  <c r="AE440" i="3"/>
  <c r="AI440" i="3"/>
  <c r="AF438" i="3"/>
  <c r="AJ438" i="3"/>
  <c r="AG438" i="3"/>
  <c r="AH438" i="3"/>
  <c r="AE438" i="3"/>
  <c r="AI438" i="3"/>
  <c r="AF436" i="3"/>
  <c r="AJ436" i="3"/>
  <c r="AG436" i="3"/>
  <c r="AH436" i="3"/>
  <c r="AE436" i="3"/>
  <c r="AI436" i="3"/>
  <c r="AH433" i="3"/>
  <c r="AE433" i="3"/>
  <c r="AI433" i="3"/>
  <c r="AF433" i="3"/>
  <c r="AJ433" i="3"/>
  <c r="AG433" i="3"/>
  <c r="AH431" i="3"/>
  <c r="AE431" i="3"/>
  <c r="AI431" i="3"/>
  <c r="AF431" i="3"/>
  <c r="AJ431" i="3"/>
  <c r="AG431" i="3"/>
  <c r="AF430" i="3"/>
  <c r="AJ430" i="3"/>
  <c r="AG430" i="3"/>
  <c r="AH430" i="3"/>
  <c r="AE430" i="3"/>
  <c r="AI430" i="3"/>
  <c r="AH427" i="3"/>
  <c r="AE427" i="3"/>
  <c r="AI427" i="3"/>
  <c r="AF427" i="3"/>
  <c r="AJ427" i="3"/>
  <c r="AG427" i="3"/>
  <c r="AH425" i="3"/>
  <c r="AE425" i="3"/>
  <c r="AI425" i="3"/>
  <c r="AF425" i="3"/>
  <c r="AJ425" i="3"/>
  <c r="AG425" i="3"/>
  <c r="AF424" i="3"/>
  <c r="AJ424" i="3"/>
  <c r="AG424" i="3"/>
  <c r="AH424" i="3"/>
  <c r="AE424" i="3"/>
  <c r="AI424" i="3"/>
  <c r="AF422" i="3"/>
  <c r="AJ422" i="3"/>
  <c r="AG422" i="3"/>
  <c r="AH422" i="3"/>
  <c r="AE422" i="3"/>
  <c r="AI422" i="3"/>
  <c r="AH419" i="3"/>
  <c r="AE419" i="3"/>
  <c r="AI419" i="3"/>
  <c r="AF419" i="3"/>
  <c r="AJ419" i="3"/>
  <c r="AG419" i="3"/>
  <c r="AF418" i="3"/>
  <c r="AJ418" i="3"/>
  <c r="AG418" i="3"/>
  <c r="AH418" i="3"/>
  <c r="AE418" i="3"/>
  <c r="AI418" i="3"/>
  <c r="AF416" i="3"/>
  <c r="AJ416" i="3"/>
  <c r="AG416" i="3"/>
  <c r="AH416" i="3"/>
  <c r="AE416" i="3"/>
  <c r="AI416" i="3"/>
  <c r="AF414" i="3"/>
  <c r="AJ414" i="3"/>
  <c r="AG414" i="3"/>
  <c r="AH414" i="3"/>
  <c r="AE414" i="3"/>
  <c r="AI414" i="3"/>
  <c r="AH411" i="3"/>
  <c r="AE411" i="3"/>
  <c r="AI411" i="3"/>
  <c r="AF411" i="3"/>
  <c r="AJ411" i="3"/>
  <c r="AG411" i="3"/>
  <c r="AH409" i="3"/>
  <c r="AE409" i="3"/>
  <c r="AI409" i="3"/>
  <c r="AF409" i="3"/>
  <c r="AJ409" i="3"/>
  <c r="AG409" i="3"/>
  <c r="AH407" i="3"/>
  <c r="AE407" i="3"/>
  <c r="AI407" i="3"/>
  <c r="AF407" i="3"/>
  <c r="AJ407" i="3"/>
  <c r="AG407" i="3"/>
  <c r="AH405" i="3"/>
  <c r="AE405" i="3"/>
  <c r="AI405" i="3"/>
  <c r="AF405" i="3"/>
  <c r="AJ405" i="3"/>
  <c r="AG405" i="3"/>
  <c r="AH403" i="3"/>
  <c r="AE403" i="3"/>
  <c r="AI403" i="3"/>
  <c r="AF403" i="3"/>
  <c r="AJ403" i="3"/>
  <c r="AG403" i="3"/>
  <c r="AH401" i="3"/>
  <c r="AE401" i="3"/>
  <c r="AI401" i="3"/>
  <c r="AF401" i="3"/>
  <c r="AJ401" i="3"/>
  <c r="AG401" i="3"/>
  <c r="AH397" i="3"/>
  <c r="AE397" i="3"/>
  <c r="AI397" i="3"/>
  <c r="AF397" i="3"/>
  <c r="AJ397" i="3"/>
  <c r="AG397" i="3"/>
  <c r="AF396" i="3"/>
  <c r="AJ396" i="3"/>
  <c r="AG396" i="3"/>
  <c r="AH396" i="3"/>
  <c r="AE396" i="3"/>
  <c r="AI396" i="3"/>
  <c r="AF394" i="3"/>
  <c r="AJ394" i="3"/>
  <c r="AG394" i="3"/>
  <c r="AH394" i="3"/>
  <c r="AE394" i="3"/>
  <c r="AI394" i="3"/>
  <c r="AF392" i="3"/>
  <c r="AJ392" i="3"/>
  <c r="AG392" i="3"/>
  <c r="AH392" i="3"/>
  <c r="AE392" i="3"/>
  <c r="AI392" i="3"/>
  <c r="AF390" i="3"/>
  <c r="AJ390" i="3"/>
  <c r="AG390" i="3"/>
  <c r="AH390" i="3"/>
  <c r="AE390" i="3"/>
  <c r="AI390" i="3"/>
  <c r="AF388" i="3"/>
  <c r="AJ388" i="3"/>
  <c r="AG388" i="3"/>
  <c r="AH388" i="3"/>
  <c r="AE388" i="3"/>
  <c r="AI388" i="3"/>
  <c r="AH385" i="3"/>
  <c r="AE385" i="3"/>
  <c r="AI385" i="3"/>
  <c r="AF385" i="3"/>
  <c r="AJ385" i="3"/>
  <c r="AG385" i="3"/>
  <c r="AF384" i="3"/>
  <c r="AJ384" i="3"/>
  <c r="AG384" i="3"/>
  <c r="AH384" i="3"/>
  <c r="AE384" i="3"/>
  <c r="AI384" i="3"/>
  <c r="AF382" i="3"/>
  <c r="AJ382" i="3"/>
  <c r="AG382" i="3"/>
  <c r="AH382" i="3"/>
  <c r="AE382" i="3"/>
  <c r="AI382" i="3"/>
  <c r="AF380" i="3"/>
  <c r="AJ380" i="3"/>
  <c r="AG380" i="3"/>
  <c r="AH380" i="3"/>
  <c r="AE380" i="3"/>
  <c r="AI380" i="3"/>
  <c r="AH377" i="3"/>
  <c r="AE377" i="3"/>
  <c r="AI377" i="3"/>
  <c r="AF377" i="3"/>
  <c r="AJ377" i="3"/>
  <c r="AG377" i="3"/>
  <c r="AF374" i="3"/>
  <c r="AJ374" i="3"/>
  <c r="AG374" i="3"/>
  <c r="AH374" i="3"/>
  <c r="AE374" i="3"/>
  <c r="AI374" i="3"/>
  <c r="AH373" i="3"/>
  <c r="AE373" i="3"/>
  <c r="AI373" i="3"/>
  <c r="AF373" i="3"/>
  <c r="AJ373" i="3"/>
  <c r="AG373" i="3"/>
  <c r="AH371" i="3"/>
  <c r="AE371" i="3"/>
  <c r="AI371" i="3"/>
  <c r="AF371" i="3"/>
  <c r="AJ371" i="3"/>
  <c r="AG371" i="3"/>
  <c r="AH369" i="3"/>
  <c r="AE369" i="3"/>
  <c r="AI369" i="3"/>
  <c r="AF369" i="3"/>
  <c r="AJ369" i="3"/>
  <c r="AG369" i="3"/>
  <c r="AF368" i="3"/>
  <c r="AJ368" i="3"/>
  <c r="AG368" i="3"/>
  <c r="AH368" i="3"/>
  <c r="AE368" i="3"/>
  <c r="AI368" i="3"/>
  <c r="AF366" i="3"/>
  <c r="AJ366" i="3"/>
  <c r="AG366" i="3"/>
  <c r="AH366" i="3"/>
  <c r="AE366" i="3"/>
  <c r="AI366" i="3"/>
  <c r="AH363" i="3"/>
  <c r="AE363" i="3"/>
  <c r="AI363" i="3"/>
  <c r="AF363" i="3"/>
  <c r="AJ363" i="3"/>
  <c r="AG363" i="3"/>
  <c r="AF362" i="3"/>
  <c r="AJ362" i="3"/>
  <c r="AG362" i="3"/>
  <c r="AH362" i="3"/>
  <c r="AE362" i="3"/>
  <c r="AI362" i="3"/>
  <c r="AF360" i="3"/>
  <c r="AJ360" i="3"/>
  <c r="AG360" i="3"/>
  <c r="AH360" i="3"/>
  <c r="AE360" i="3"/>
  <c r="AI360" i="3"/>
  <c r="AF358" i="3"/>
  <c r="AJ358" i="3"/>
  <c r="AG358" i="3"/>
  <c r="AH358" i="3"/>
  <c r="AE358" i="3"/>
  <c r="AI358" i="3"/>
  <c r="AH355" i="3"/>
  <c r="AE355" i="3"/>
  <c r="AI355" i="3"/>
  <c r="AF355" i="3"/>
  <c r="AJ355" i="3"/>
  <c r="AG355" i="3"/>
  <c r="AH353" i="3"/>
  <c r="AE353" i="3"/>
  <c r="AI353" i="3"/>
  <c r="AF353" i="3"/>
  <c r="AJ353" i="3"/>
  <c r="AG353" i="3"/>
  <c r="AH351" i="3"/>
  <c r="AE351" i="3"/>
  <c r="AI351" i="3"/>
  <c r="AF351" i="3"/>
  <c r="AJ351" i="3"/>
  <c r="AG351" i="3"/>
  <c r="AH349" i="3"/>
  <c r="AE349" i="3"/>
  <c r="AI349" i="3"/>
  <c r="AF349" i="3"/>
  <c r="AJ349" i="3"/>
  <c r="AG349" i="3"/>
  <c r="AH347" i="3"/>
  <c r="AE347" i="3"/>
  <c r="AI347" i="3"/>
  <c r="AF347" i="3"/>
  <c r="AJ347" i="3"/>
  <c r="AG347" i="3"/>
  <c r="AF346" i="3"/>
  <c r="AJ346" i="3"/>
  <c r="AG346" i="3"/>
  <c r="AH346" i="3"/>
  <c r="AE346" i="3"/>
  <c r="AI346" i="3"/>
  <c r="AH345" i="3"/>
  <c r="AE345" i="3"/>
  <c r="AI345" i="3"/>
  <c r="AF345" i="3"/>
  <c r="AJ345" i="3"/>
  <c r="AG345" i="3"/>
  <c r="AF344" i="3"/>
  <c r="AJ344" i="3"/>
  <c r="AG344" i="3"/>
  <c r="AH344" i="3"/>
  <c r="AE344" i="3"/>
  <c r="AI344" i="3"/>
  <c r="AH343" i="3"/>
  <c r="AE343" i="3"/>
  <c r="AI343" i="3"/>
  <c r="AF343" i="3"/>
  <c r="AJ343" i="3"/>
  <c r="AG343" i="3"/>
  <c r="AF340" i="3"/>
  <c r="AJ340" i="3"/>
  <c r="AG340" i="3"/>
  <c r="AH340" i="3"/>
  <c r="AE340" i="3"/>
  <c r="AI340" i="3"/>
  <c r="AF338" i="3"/>
  <c r="AJ338" i="3"/>
  <c r="AG338" i="3"/>
  <c r="AH338" i="3"/>
  <c r="AE338" i="3"/>
  <c r="AI338" i="3"/>
  <c r="AH335" i="3"/>
  <c r="AE335" i="3"/>
  <c r="AI335" i="3"/>
  <c r="AF335" i="3"/>
  <c r="AJ335" i="3"/>
  <c r="AG335" i="3"/>
  <c r="AH333" i="3"/>
  <c r="AE333" i="3"/>
  <c r="AI333" i="3"/>
  <c r="AF333" i="3"/>
  <c r="AJ333" i="3"/>
  <c r="AG333" i="3"/>
  <c r="AH331" i="3"/>
  <c r="AE331" i="3"/>
  <c r="AI331" i="3"/>
  <c r="AF331" i="3"/>
  <c r="AJ331" i="3"/>
  <c r="AG331" i="3"/>
  <c r="AF328" i="3"/>
  <c r="AJ328" i="3"/>
  <c r="AG328" i="3"/>
  <c r="AH328" i="3"/>
  <c r="AE328" i="3"/>
  <c r="AI328" i="3"/>
  <c r="AF326" i="3"/>
  <c r="AJ326" i="3"/>
  <c r="AG326" i="3"/>
  <c r="AH326" i="3"/>
  <c r="AE326" i="3"/>
  <c r="AI326" i="3"/>
  <c r="AF324" i="3"/>
  <c r="AJ324" i="3"/>
  <c r="AG324" i="3"/>
  <c r="AH324" i="3"/>
  <c r="AE324" i="3"/>
  <c r="AI324" i="3"/>
  <c r="AF322" i="3"/>
  <c r="AJ322" i="3"/>
  <c r="AG322" i="3"/>
  <c r="AH322" i="3"/>
  <c r="AE322" i="3"/>
  <c r="AI322" i="3"/>
  <c r="AH319" i="3"/>
  <c r="AE319" i="3"/>
  <c r="AI319" i="3"/>
  <c r="AF319" i="3"/>
  <c r="AJ319" i="3"/>
  <c r="AG319" i="3"/>
  <c r="AH317" i="3"/>
  <c r="AE317" i="3"/>
  <c r="AI317" i="3"/>
  <c r="AF317" i="3"/>
  <c r="AJ317" i="3"/>
  <c r="AG317" i="3"/>
  <c r="AF316" i="3"/>
  <c r="AJ316" i="3"/>
  <c r="AG316" i="3"/>
  <c r="AH316" i="3"/>
  <c r="AE316" i="3"/>
  <c r="AI316" i="3"/>
  <c r="AF314" i="3"/>
  <c r="AJ314" i="3"/>
  <c r="AG314" i="3"/>
  <c r="AH314" i="3"/>
  <c r="AE314" i="3"/>
  <c r="AI314" i="3"/>
  <c r="AH311" i="3"/>
  <c r="AE311" i="3"/>
  <c r="AI311" i="3"/>
  <c r="AF311" i="3"/>
  <c r="AJ311" i="3"/>
  <c r="AG311" i="3"/>
  <c r="AF310" i="3"/>
  <c r="AJ310" i="3"/>
  <c r="AG310" i="3"/>
  <c r="AH310" i="3"/>
  <c r="AE310" i="3"/>
  <c r="AI310" i="3"/>
  <c r="AH307" i="3"/>
  <c r="AE307" i="3"/>
  <c r="AI307" i="3"/>
  <c r="AF307" i="3"/>
  <c r="AJ307" i="3"/>
  <c r="AG307" i="3"/>
  <c r="AF306" i="3"/>
  <c r="AJ306" i="3"/>
  <c r="AG306" i="3"/>
  <c r="AH306" i="3"/>
  <c r="AE306" i="3"/>
  <c r="AI306" i="3"/>
  <c r="AH303" i="3"/>
  <c r="AE303" i="3"/>
  <c r="AI303" i="3"/>
  <c r="AF303" i="3"/>
  <c r="AJ303" i="3"/>
  <c r="AG303" i="3"/>
  <c r="AH301" i="3"/>
  <c r="AE301" i="3"/>
  <c r="AI301" i="3"/>
  <c r="AF301" i="3"/>
  <c r="AJ301" i="3"/>
  <c r="AG301" i="3"/>
  <c r="AF298" i="3"/>
  <c r="AJ298" i="3"/>
  <c r="AG298" i="3"/>
  <c r="AH298" i="3"/>
  <c r="AE298" i="3"/>
  <c r="AI298" i="3"/>
  <c r="AH297" i="3"/>
  <c r="AE297" i="3"/>
  <c r="AI297" i="3"/>
  <c r="AF297" i="3"/>
  <c r="AJ297" i="3"/>
  <c r="AG297" i="3"/>
  <c r="AF294" i="3"/>
  <c r="AJ294" i="3"/>
  <c r="AG294" i="3"/>
  <c r="AH294" i="3"/>
  <c r="AE294" i="3"/>
  <c r="AI294" i="3"/>
  <c r="AH291" i="3"/>
  <c r="AE291" i="3"/>
  <c r="AI291" i="3"/>
  <c r="AF291" i="3"/>
  <c r="AJ291" i="3"/>
  <c r="AG291" i="3"/>
  <c r="AH289" i="3"/>
  <c r="AE289" i="3"/>
  <c r="AI289" i="3"/>
  <c r="AF289" i="3"/>
  <c r="AJ289" i="3"/>
  <c r="AG289" i="3"/>
  <c r="AF288" i="3"/>
  <c r="AJ288" i="3"/>
  <c r="AG288" i="3"/>
  <c r="AH288" i="3"/>
  <c r="AE288" i="3"/>
  <c r="AI288" i="3"/>
  <c r="AF286" i="3"/>
  <c r="AJ286" i="3"/>
  <c r="AG286" i="3"/>
  <c r="AH286" i="3"/>
  <c r="AE286" i="3"/>
  <c r="AI286" i="3"/>
  <c r="AH285" i="3"/>
  <c r="AE285" i="3"/>
  <c r="AI285" i="3"/>
  <c r="AF285" i="3"/>
  <c r="AJ285" i="3"/>
  <c r="AG285" i="3"/>
  <c r="AH283" i="3"/>
  <c r="AE283" i="3"/>
  <c r="AI283" i="3"/>
  <c r="AF283" i="3"/>
  <c r="AJ283" i="3"/>
  <c r="AG283" i="3"/>
  <c r="AH281" i="3"/>
  <c r="AE281" i="3"/>
  <c r="AI281" i="3"/>
  <c r="AF281" i="3"/>
  <c r="AJ281" i="3"/>
  <c r="AG281" i="3"/>
  <c r="AF278" i="3"/>
  <c r="AJ278" i="3"/>
  <c r="AG278" i="3"/>
  <c r="AH278" i="3"/>
  <c r="AE278" i="3"/>
  <c r="AI278" i="3"/>
  <c r="AH277" i="3"/>
  <c r="AE277" i="3"/>
  <c r="AI277" i="3"/>
  <c r="AF277" i="3"/>
  <c r="AJ277" i="3"/>
  <c r="AG277" i="3"/>
  <c r="AH275" i="3"/>
  <c r="AE275" i="3"/>
  <c r="AI275" i="3"/>
  <c r="AF275" i="3"/>
  <c r="AJ275" i="3"/>
  <c r="AG275" i="3"/>
  <c r="AH273" i="3"/>
  <c r="AE273" i="3"/>
  <c r="AI273" i="3"/>
  <c r="AF273" i="3"/>
  <c r="AJ273" i="3"/>
  <c r="AG273" i="3"/>
  <c r="AF270" i="3"/>
  <c r="AJ270" i="3"/>
  <c r="AG270" i="3"/>
  <c r="AH270" i="3"/>
  <c r="AE270" i="3"/>
  <c r="AI270" i="3"/>
  <c r="AF268" i="3"/>
  <c r="AJ268" i="3"/>
  <c r="AG268" i="3"/>
  <c r="AH268" i="3"/>
  <c r="AE268" i="3"/>
  <c r="AI268" i="3"/>
  <c r="AF266" i="3"/>
  <c r="AJ266" i="3"/>
  <c r="AG266" i="3"/>
  <c r="AH266" i="3"/>
  <c r="AE266" i="3"/>
  <c r="AI266" i="3"/>
  <c r="AH263" i="3"/>
  <c r="AE263" i="3"/>
  <c r="AI263" i="3"/>
  <c r="AF263" i="3"/>
  <c r="AJ263" i="3"/>
  <c r="AG263" i="3"/>
  <c r="AG18" i="3"/>
  <c r="AH18" i="3"/>
  <c r="AE18" i="3"/>
  <c r="AF18" i="3"/>
  <c r="AI18" i="3"/>
  <c r="AJ18" i="3"/>
  <c r="AG14" i="3"/>
  <c r="AH14" i="3"/>
  <c r="AE14" i="3"/>
  <c r="AF14" i="3"/>
  <c r="AI14" i="3"/>
  <c r="AJ14" i="3"/>
  <c r="AG10" i="3"/>
  <c r="AH10" i="3"/>
  <c r="AE10" i="3"/>
  <c r="AF10" i="3"/>
  <c r="AI10" i="3"/>
  <c r="AJ10" i="3"/>
  <c r="AG6" i="3"/>
  <c r="AH6" i="3"/>
  <c r="AE6" i="3"/>
  <c r="AF6" i="3"/>
  <c r="AI6" i="3"/>
  <c r="AJ6" i="3"/>
  <c r="AG8" i="3"/>
  <c r="AH8" i="3"/>
  <c r="AI8" i="3"/>
  <c r="AJ8" i="3"/>
  <c r="AE8" i="3"/>
  <c r="AF8" i="3"/>
  <c r="AE15" i="3"/>
  <c r="AI15" i="3"/>
  <c r="AF15" i="3"/>
  <c r="AJ15" i="3"/>
  <c r="AG15" i="3"/>
  <c r="AH15" i="3"/>
  <c r="AE503" i="3"/>
  <c r="AI503" i="3"/>
  <c r="AF503" i="3"/>
  <c r="AJ503" i="3"/>
  <c r="AH503" i="3"/>
  <c r="AG503" i="3"/>
  <c r="AE501" i="3"/>
  <c r="AI501" i="3"/>
  <c r="AF501" i="3"/>
  <c r="AG501" i="3"/>
  <c r="AH501" i="3"/>
  <c r="AJ501" i="3"/>
  <c r="AE499" i="3"/>
  <c r="AI499" i="3"/>
  <c r="AF499" i="3"/>
  <c r="AG499" i="3"/>
  <c r="AH499" i="3"/>
  <c r="AJ499" i="3"/>
  <c r="AE497" i="3"/>
  <c r="AI497" i="3"/>
  <c r="AF497" i="3"/>
  <c r="AG497" i="3"/>
  <c r="AH497" i="3"/>
  <c r="AJ497" i="3"/>
  <c r="AH495" i="3"/>
  <c r="AE495" i="3"/>
  <c r="AI495" i="3"/>
  <c r="AF495" i="3"/>
  <c r="AG495" i="3"/>
  <c r="AJ495" i="3"/>
  <c r="AH493" i="3"/>
  <c r="AE493" i="3"/>
  <c r="AI493" i="3"/>
  <c r="AF493" i="3"/>
  <c r="AG493" i="3"/>
  <c r="AJ493" i="3"/>
  <c r="AH487" i="3"/>
  <c r="AE487" i="3"/>
  <c r="AI487" i="3"/>
  <c r="AF487" i="3"/>
  <c r="AJ487" i="3"/>
  <c r="AG487" i="3"/>
  <c r="AH483" i="3"/>
  <c r="AE483" i="3"/>
  <c r="AI483" i="3"/>
  <c r="AF483" i="3"/>
  <c r="AJ483" i="3"/>
  <c r="AG483" i="3"/>
  <c r="AH481" i="3"/>
  <c r="AE481" i="3"/>
  <c r="AI481" i="3"/>
  <c r="AF481" i="3"/>
  <c r="AJ481" i="3"/>
  <c r="AG481" i="3"/>
  <c r="AF472" i="3"/>
  <c r="AJ472" i="3"/>
  <c r="AG472" i="3"/>
  <c r="AH472" i="3"/>
  <c r="AE472" i="3"/>
  <c r="AI472" i="3"/>
  <c r="AH467" i="3"/>
  <c r="AE467" i="3"/>
  <c r="AI467" i="3"/>
  <c r="AF467" i="3"/>
  <c r="AJ467" i="3"/>
  <c r="AG467" i="3"/>
  <c r="AH465" i="3"/>
  <c r="AE465" i="3"/>
  <c r="AI465" i="3"/>
  <c r="AF465" i="3"/>
  <c r="AJ465" i="3"/>
  <c r="AG465" i="3"/>
  <c r="AH459" i="3"/>
  <c r="AE459" i="3"/>
  <c r="AI459" i="3"/>
  <c r="AF459" i="3"/>
  <c r="AJ459" i="3"/>
  <c r="AG459" i="3"/>
  <c r="AH457" i="3"/>
  <c r="AE457" i="3"/>
  <c r="AI457" i="3"/>
  <c r="AF457" i="3"/>
  <c r="AJ457" i="3"/>
  <c r="AG457" i="3"/>
  <c r="AH455" i="3"/>
  <c r="AE455" i="3"/>
  <c r="AI455" i="3"/>
  <c r="AF455" i="3"/>
  <c r="AJ455" i="3"/>
  <c r="AG455" i="3"/>
  <c r="AH447" i="3"/>
  <c r="AE447" i="3"/>
  <c r="AI447" i="3"/>
  <c r="AF447" i="3"/>
  <c r="AJ447" i="3"/>
  <c r="AG447" i="3"/>
  <c r="AH435" i="3"/>
  <c r="AE435" i="3"/>
  <c r="AI435" i="3"/>
  <c r="AF435" i="3"/>
  <c r="AJ435" i="3"/>
  <c r="AG435" i="3"/>
  <c r="AE17" i="3"/>
  <c r="AI17" i="3"/>
  <c r="AF17" i="3"/>
  <c r="AJ17" i="3"/>
  <c r="AG17" i="3"/>
  <c r="AH17" i="3"/>
  <c r="AE13" i="3"/>
  <c r="AI13" i="3"/>
  <c r="AF13" i="3"/>
  <c r="AJ13" i="3"/>
  <c r="AG13" i="3"/>
  <c r="AH13" i="3"/>
  <c r="AE9" i="3"/>
  <c r="AI9" i="3"/>
  <c r="AF9" i="3"/>
  <c r="AJ9" i="3"/>
  <c r="AG9" i="3"/>
  <c r="AH9" i="3"/>
  <c r="AE5" i="3"/>
  <c r="AI5" i="3"/>
  <c r="AF5" i="3"/>
  <c r="AJ5" i="3"/>
  <c r="AG5" i="3"/>
  <c r="AH5" i="3"/>
  <c r="AI4" i="3"/>
  <c r="AJ4" i="3"/>
  <c r="AG4" i="3"/>
  <c r="AH4" i="3"/>
  <c r="AF4" i="3"/>
  <c r="AE4" i="3"/>
  <c r="AD3" i="3"/>
  <c r="F7" i="4" s="1"/>
  <c r="X503" i="3"/>
  <c r="Y503" i="3"/>
  <c r="Y502" i="3"/>
  <c r="X502" i="3"/>
  <c r="X501" i="3"/>
  <c r="Y501" i="3"/>
  <c r="X500" i="3"/>
  <c r="Y500" i="3"/>
  <c r="X499" i="3"/>
  <c r="Y499" i="3"/>
  <c r="Y498" i="3"/>
  <c r="X498" i="3"/>
  <c r="X497" i="3"/>
  <c r="Y497" i="3"/>
  <c r="X496" i="3"/>
  <c r="Y496" i="3"/>
  <c r="X495" i="3"/>
  <c r="Y495" i="3"/>
  <c r="X494" i="3"/>
  <c r="Y494" i="3"/>
  <c r="X493" i="3"/>
  <c r="Y493" i="3"/>
  <c r="X492" i="3"/>
  <c r="Y492" i="3"/>
  <c r="X491" i="3"/>
  <c r="Y491" i="3"/>
  <c r="Y490" i="3"/>
  <c r="X490" i="3"/>
  <c r="X489" i="3"/>
  <c r="Y489" i="3"/>
  <c r="X488" i="3"/>
  <c r="Y488" i="3"/>
  <c r="X487" i="3"/>
  <c r="Y487" i="3"/>
  <c r="Y486" i="3"/>
  <c r="X486" i="3"/>
  <c r="X485" i="3"/>
  <c r="Y485" i="3"/>
  <c r="Y484" i="3"/>
  <c r="X484" i="3"/>
  <c r="X483" i="3"/>
  <c r="Y483" i="3"/>
  <c r="X482" i="3"/>
  <c r="Y482" i="3"/>
  <c r="X481" i="3"/>
  <c r="Y481" i="3"/>
  <c r="X480" i="3"/>
  <c r="Y480" i="3"/>
  <c r="X479" i="3"/>
  <c r="Y479" i="3"/>
  <c r="X478" i="3"/>
  <c r="Y478" i="3"/>
  <c r="X477" i="3"/>
  <c r="Y477" i="3"/>
  <c r="X476" i="3"/>
  <c r="Y476" i="3"/>
  <c r="X475" i="3"/>
  <c r="Y475" i="3"/>
  <c r="X474" i="3"/>
  <c r="Y474" i="3"/>
  <c r="X473" i="3"/>
  <c r="Y473" i="3"/>
  <c r="X472" i="3"/>
  <c r="Y472" i="3"/>
  <c r="X471" i="3"/>
  <c r="Y471" i="3"/>
  <c r="X470" i="3"/>
  <c r="Y470" i="3"/>
  <c r="X469" i="3"/>
  <c r="Y469" i="3"/>
  <c r="X468" i="3"/>
  <c r="Y468" i="3"/>
  <c r="X467" i="3"/>
  <c r="Y467" i="3"/>
  <c r="X466" i="3"/>
  <c r="Y466" i="3"/>
  <c r="X465" i="3"/>
  <c r="Y465" i="3"/>
  <c r="X464" i="3"/>
  <c r="Y464" i="3"/>
  <c r="X463" i="3"/>
  <c r="Y463" i="3"/>
  <c r="X462" i="3"/>
  <c r="Y462" i="3"/>
  <c r="X461" i="3"/>
  <c r="Y461" i="3"/>
  <c r="X460" i="3"/>
  <c r="Y460" i="3"/>
  <c r="X459" i="3"/>
  <c r="Y459" i="3"/>
  <c r="X458" i="3"/>
  <c r="Y458" i="3"/>
  <c r="X457" i="3"/>
  <c r="Y457" i="3"/>
  <c r="X456" i="3"/>
  <c r="Y456" i="3"/>
  <c r="X455" i="3"/>
  <c r="Y455" i="3"/>
  <c r="X454" i="3"/>
  <c r="Y454" i="3"/>
  <c r="X453" i="3"/>
  <c r="Y453" i="3"/>
  <c r="X452" i="3"/>
  <c r="Y452" i="3"/>
  <c r="X451" i="3"/>
  <c r="Y451" i="3"/>
  <c r="X450" i="3"/>
  <c r="Y450" i="3"/>
  <c r="X449" i="3"/>
  <c r="Y449" i="3"/>
  <c r="X448" i="3"/>
  <c r="Y448" i="3"/>
  <c r="X447" i="3"/>
  <c r="Y447" i="3"/>
  <c r="X446" i="3"/>
  <c r="Y446" i="3"/>
  <c r="X445" i="3"/>
  <c r="Y445" i="3"/>
  <c r="X444" i="3"/>
  <c r="Y444" i="3"/>
  <c r="X443" i="3"/>
  <c r="Y443" i="3"/>
  <c r="X442" i="3"/>
  <c r="Y442" i="3"/>
  <c r="X441" i="3"/>
  <c r="Y441" i="3"/>
  <c r="X440" i="3"/>
  <c r="Y440" i="3"/>
  <c r="X439" i="3"/>
  <c r="Y439" i="3"/>
  <c r="X438" i="3"/>
  <c r="Y438" i="3"/>
  <c r="X437" i="3"/>
  <c r="Y437" i="3"/>
  <c r="X436" i="3"/>
  <c r="Y436" i="3"/>
  <c r="X435" i="3"/>
  <c r="Y435" i="3"/>
  <c r="X434" i="3"/>
  <c r="Y434" i="3"/>
  <c r="X433" i="3"/>
  <c r="Y433" i="3"/>
  <c r="X432" i="3"/>
  <c r="Y432" i="3"/>
  <c r="X431" i="3"/>
  <c r="Y431" i="3"/>
  <c r="X430" i="3"/>
  <c r="Y430" i="3"/>
  <c r="X429" i="3"/>
  <c r="Y429" i="3"/>
  <c r="X428" i="3"/>
  <c r="Y428" i="3"/>
  <c r="X427" i="3"/>
  <c r="Y427" i="3"/>
  <c r="X426" i="3"/>
  <c r="Y426" i="3"/>
  <c r="X425" i="3"/>
  <c r="Y425" i="3"/>
  <c r="X424" i="3"/>
  <c r="Y424" i="3"/>
  <c r="X423" i="3"/>
  <c r="Y423" i="3"/>
  <c r="X422" i="3"/>
  <c r="Y422" i="3"/>
  <c r="X421" i="3"/>
  <c r="Y421" i="3"/>
  <c r="X420" i="3"/>
  <c r="Y420" i="3"/>
  <c r="X419" i="3"/>
  <c r="Y419" i="3"/>
  <c r="X418" i="3"/>
  <c r="Y418" i="3"/>
  <c r="X417" i="3"/>
  <c r="Y417" i="3"/>
  <c r="X416" i="3"/>
  <c r="Y416" i="3"/>
  <c r="X415" i="3"/>
  <c r="Y415" i="3"/>
  <c r="X414" i="3"/>
  <c r="Y414" i="3"/>
  <c r="X413" i="3"/>
  <c r="Y413" i="3"/>
  <c r="X412" i="3"/>
  <c r="Y412" i="3"/>
  <c r="X411" i="3"/>
  <c r="Y411" i="3"/>
  <c r="X410" i="3"/>
  <c r="Y410" i="3"/>
  <c r="X409" i="3"/>
  <c r="Y409" i="3"/>
  <c r="X408" i="3"/>
  <c r="Y408" i="3"/>
  <c r="X407" i="3"/>
  <c r="Y407" i="3"/>
  <c r="X406" i="3"/>
  <c r="Y406" i="3"/>
  <c r="X405" i="3"/>
  <c r="Y405" i="3"/>
  <c r="X404" i="3"/>
  <c r="Y404" i="3"/>
  <c r="X403" i="3"/>
  <c r="Y403" i="3"/>
  <c r="X402" i="3"/>
  <c r="Y402" i="3"/>
  <c r="X401" i="3"/>
  <c r="Y401" i="3"/>
  <c r="X400" i="3"/>
  <c r="Y400" i="3"/>
  <c r="X399" i="3"/>
  <c r="Y399" i="3"/>
  <c r="X398" i="3"/>
  <c r="Y398" i="3"/>
  <c r="X397" i="3"/>
  <c r="Y397" i="3"/>
  <c r="X396" i="3"/>
  <c r="Y396" i="3"/>
  <c r="X395" i="3"/>
  <c r="Y395" i="3"/>
  <c r="X394" i="3"/>
  <c r="Y394" i="3"/>
  <c r="X393" i="3"/>
  <c r="Y393" i="3"/>
  <c r="X392" i="3"/>
  <c r="Y392" i="3"/>
  <c r="X391" i="3"/>
  <c r="Y391" i="3"/>
  <c r="X390" i="3"/>
  <c r="Y390" i="3"/>
  <c r="X389" i="3"/>
  <c r="Y389" i="3"/>
  <c r="X388" i="3"/>
  <c r="Y388" i="3"/>
  <c r="X387" i="3"/>
  <c r="Y387" i="3"/>
  <c r="X386" i="3"/>
  <c r="Y386" i="3"/>
  <c r="X385" i="3"/>
  <c r="Y385" i="3"/>
  <c r="X384" i="3"/>
  <c r="Y384" i="3"/>
  <c r="X383" i="3"/>
  <c r="Y383" i="3"/>
  <c r="X382" i="3"/>
  <c r="Y382" i="3"/>
  <c r="X381" i="3"/>
  <c r="Y381" i="3"/>
  <c r="X380" i="3"/>
  <c r="Y380" i="3"/>
  <c r="X379" i="3"/>
  <c r="Y379" i="3"/>
  <c r="X378" i="3"/>
  <c r="Y378" i="3"/>
  <c r="X377" i="3"/>
  <c r="Y377" i="3"/>
  <c r="X376" i="3"/>
  <c r="Y376" i="3"/>
  <c r="X375" i="3"/>
  <c r="Y375" i="3"/>
  <c r="X374" i="3"/>
  <c r="Y374" i="3"/>
  <c r="X373" i="3"/>
  <c r="Y373" i="3"/>
  <c r="X372" i="3"/>
  <c r="Y372" i="3"/>
  <c r="X371" i="3"/>
  <c r="Y371" i="3"/>
  <c r="X370" i="3"/>
  <c r="Y370" i="3"/>
  <c r="X369" i="3"/>
  <c r="Y369" i="3"/>
  <c r="X368" i="3"/>
  <c r="Y368" i="3"/>
  <c r="X367" i="3"/>
  <c r="Y367" i="3"/>
  <c r="X366" i="3"/>
  <c r="Y366" i="3"/>
  <c r="X365" i="3"/>
  <c r="Y365" i="3"/>
  <c r="X364" i="3"/>
  <c r="Y364" i="3"/>
  <c r="X363" i="3"/>
  <c r="Y363" i="3"/>
  <c r="X362" i="3"/>
  <c r="Y362" i="3"/>
  <c r="X361" i="3"/>
  <c r="Y361" i="3"/>
  <c r="X360" i="3"/>
  <c r="Y360" i="3"/>
  <c r="X359" i="3"/>
  <c r="Y359" i="3"/>
  <c r="X358" i="3"/>
  <c r="Y358" i="3"/>
  <c r="X357" i="3"/>
  <c r="Y357" i="3"/>
  <c r="X356" i="3"/>
  <c r="Y356" i="3"/>
  <c r="X355" i="3"/>
  <c r="Y355" i="3"/>
  <c r="X354" i="3"/>
  <c r="Y354" i="3"/>
  <c r="X353" i="3"/>
  <c r="Y353" i="3"/>
  <c r="X352" i="3"/>
  <c r="Y352" i="3"/>
  <c r="X351" i="3"/>
  <c r="Y351" i="3"/>
  <c r="X350" i="3"/>
  <c r="Y350" i="3"/>
  <c r="X349" i="3"/>
  <c r="Y349" i="3"/>
  <c r="X348" i="3"/>
  <c r="Y348" i="3"/>
  <c r="X347" i="3"/>
  <c r="Y347" i="3"/>
  <c r="X346" i="3"/>
  <c r="Y346" i="3"/>
  <c r="X345" i="3"/>
  <c r="Y345" i="3"/>
  <c r="X344" i="3"/>
  <c r="Y344" i="3"/>
  <c r="X343" i="3"/>
  <c r="Y343" i="3"/>
  <c r="X342" i="3"/>
  <c r="Y342" i="3"/>
  <c r="X341" i="3"/>
  <c r="Y341" i="3"/>
  <c r="X340" i="3"/>
  <c r="Y340" i="3"/>
  <c r="X339" i="3"/>
  <c r="Y339" i="3"/>
  <c r="X338" i="3"/>
  <c r="Y338" i="3"/>
  <c r="X337" i="3"/>
  <c r="Y337" i="3"/>
  <c r="X336" i="3"/>
  <c r="Y336" i="3"/>
  <c r="X335" i="3"/>
  <c r="Y335" i="3"/>
  <c r="X334" i="3"/>
  <c r="Y334" i="3"/>
  <c r="X333" i="3"/>
  <c r="Y333" i="3"/>
  <c r="X332" i="3"/>
  <c r="Y332" i="3"/>
  <c r="X331" i="3"/>
  <c r="Y331" i="3"/>
  <c r="X330" i="3"/>
  <c r="Y330" i="3"/>
  <c r="X329" i="3"/>
  <c r="Y329" i="3"/>
  <c r="X328" i="3"/>
  <c r="Y328" i="3"/>
  <c r="X327" i="3"/>
  <c r="Y327" i="3"/>
  <c r="X326" i="3"/>
  <c r="Y326" i="3"/>
  <c r="X325" i="3"/>
  <c r="Y325" i="3"/>
  <c r="X324" i="3"/>
  <c r="Y324" i="3"/>
  <c r="X323" i="3"/>
  <c r="Y323" i="3"/>
  <c r="X322" i="3"/>
  <c r="Y322" i="3"/>
  <c r="X321" i="3"/>
  <c r="Y321" i="3"/>
  <c r="X320" i="3"/>
  <c r="Y320" i="3"/>
  <c r="X319" i="3"/>
  <c r="Y319" i="3"/>
  <c r="X318" i="3"/>
  <c r="Y318" i="3"/>
  <c r="X317" i="3"/>
  <c r="Y317" i="3"/>
  <c r="X316" i="3"/>
  <c r="Y316" i="3"/>
  <c r="X315" i="3"/>
  <c r="Y315" i="3"/>
  <c r="X314" i="3"/>
  <c r="Y314" i="3"/>
  <c r="X313" i="3"/>
  <c r="Y313" i="3"/>
  <c r="X312" i="3"/>
  <c r="Y312" i="3"/>
  <c r="X311" i="3"/>
  <c r="Y311" i="3"/>
  <c r="X310" i="3"/>
  <c r="Y310" i="3"/>
  <c r="X309" i="3"/>
  <c r="Y309" i="3"/>
  <c r="X308" i="3"/>
  <c r="Y308" i="3"/>
  <c r="X307" i="3"/>
  <c r="Y307" i="3"/>
  <c r="X306" i="3"/>
  <c r="Y306" i="3"/>
  <c r="X305" i="3"/>
  <c r="Y305" i="3"/>
  <c r="X304" i="3"/>
  <c r="Y304" i="3"/>
  <c r="X303" i="3"/>
  <c r="Y303" i="3"/>
  <c r="X302" i="3"/>
  <c r="Y302" i="3"/>
  <c r="X301" i="3"/>
  <c r="Y301" i="3"/>
  <c r="X300" i="3"/>
  <c r="Y300" i="3"/>
  <c r="X299" i="3"/>
  <c r="Y299" i="3"/>
  <c r="X298" i="3"/>
  <c r="Y298" i="3"/>
  <c r="X297" i="3"/>
  <c r="Y297" i="3"/>
  <c r="X296" i="3"/>
  <c r="Y296" i="3"/>
  <c r="X295" i="3"/>
  <c r="Y295" i="3"/>
  <c r="X294" i="3"/>
  <c r="Y294" i="3"/>
  <c r="X293" i="3"/>
  <c r="Y293" i="3"/>
  <c r="X292" i="3"/>
  <c r="Y292" i="3"/>
  <c r="X291" i="3"/>
  <c r="Y291" i="3"/>
  <c r="X290" i="3"/>
  <c r="Y290" i="3"/>
  <c r="X289" i="3"/>
  <c r="Y289" i="3"/>
  <c r="X288" i="3"/>
  <c r="Y288" i="3"/>
  <c r="X287" i="3"/>
  <c r="Y287" i="3"/>
  <c r="X286" i="3"/>
  <c r="Y286" i="3"/>
  <c r="X285" i="3"/>
  <c r="Y285" i="3"/>
  <c r="X284" i="3"/>
  <c r="Y284" i="3"/>
  <c r="X283" i="3"/>
  <c r="Y283" i="3"/>
  <c r="X282" i="3"/>
  <c r="Y282" i="3"/>
  <c r="X281" i="3"/>
  <c r="Y281" i="3"/>
  <c r="X280" i="3"/>
  <c r="Y280" i="3"/>
  <c r="X279" i="3"/>
  <c r="Y279" i="3"/>
  <c r="X278" i="3"/>
  <c r="Y278" i="3"/>
  <c r="X277" i="3"/>
  <c r="Y277" i="3"/>
  <c r="X276" i="3"/>
  <c r="Y276" i="3"/>
  <c r="X275" i="3"/>
  <c r="Y275" i="3"/>
  <c r="X274" i="3"/>
  <c r="Y274" i="3"/>
  <c r="X273" i="3"/>
  <c r="Y273" i="3"/>
  <c r="X272" i="3"/>
  <c r="Y272" i="3"/>
  <c r="X271" i="3"/>
  <c r="Y271" i="3"/>
  <c r="X270" i="3"/>
  <c r="Y270" i="3"/>
  <c r="X269" i="3"/>
  <c r="Y269" i="3"/>
  <c r="X268" i="3"/>
  <c r="Y268" i="3"/>
  <c r="X267" i="3"/>
  <c r="Y267" i="3"/>
  <c r="X266" i="3"/>
  <c r="Y266" i="3"/>
  <c r="X265" i="3"/>
  <c r="Y265" i="3"/>
  <c r="X264" i="3"/>
  <c r="Y264" i="3"/>
  <c r="X263" i="3"/>
  <c r="Y263" i="3"/>
  <c r="X262" i="3"/>
  <c r="Y262" i="3"/>
  <c r="X261" i="3"/>
  <c r="Y261" i="3"/>
  <c r="X260" i="3"/>
  <c r="Y260" i="3"/>
  <c r="X259" i="3"/>
  <c r="Y259" i="3"/>
  <c r="X258" i="3"/>
  <c r="Y258" i="3"/>
  <c r="X257" i="3"/>
  <c r="Y257" i="3"/>
  <c r="X256" i="3"/>
  <c r="Y256" i="3"/>
  <c r="X255" i="3"/>
  <c r="Y255" i="3"/>
  <c r="X254" i="3"/>
  <c r="Y254" i="3"/>
  <c r="X253" i="3"/>
  <c r="Y253" i="3"/>
  <c r="X252" i="3"/>
  <c r="Y252" i="3"/>
  <c r="X251" i="3"/>
  <c r="Y251" i="3"/>
  <c r="X250" i="3"/>
  <c r="Y250" i="3"/>
  <c r="X249" i="3"/>
  <c r="Y249" i="3"/>
  <c r="X248" i="3"/>
  <c r="Y248" i="3"/>
  <c r="X247" i="3"/>
  <c r="Y247" i="3"/>
  <c r="X246" i="3"/>
  <c r="Y246" i="3"/>
  <c r="X245" i="3"/>
  <c r="Y245" i="3"/>
  <c r="X244" i="3"/>
  <c r="Y244" i="3"/>
  <c r="X243" i="3"/>
  <c r="Y243" i="3"/>
  <c r="X242" i="3"/>
  <c r="Y242" i="3"/>
  <c r="X241" i="3"/>
  <c r="Y241" i="3"/>
  <c r="X240" i="3"/>
  <c r="Y240" i="3"/>
  <c r="X239" i="3"/>
  <c r="Y239" i="3"/>
  <c r="X238" i="3"/>
  <c r="Y238" i="3"/>
  <c r="X237" i="3"/>
  <c r="Y237" i="3"/>
  <c r="X236" i="3"/>
  <c r="Y236" i="3"/>
  <c r="X235" i="3"/>
  <c r="Y235" i="3"/>
  <c r="X234" i="3"/>
  <c r="Y234" i="3"/>
  <c r="X233" i="3"/>
  <c r="Y233" i="3"/>
  <c r="X232" i="3"/>
  <c r="Y232" i="3"/>
  <c r="X16" i="3"/>
  <c r="Y16" i="3"/>
  <c r="X11" i="3"/>
  <c r="Y11" i="3"/>
  <c r="X20" i="3"/>
  <c r="Y20" i="3"/>
  <c r="X12" i="3"/>
  <c r="Y12" i="3"/>
  <c r="X19" i="3"/>
  <c r="Y19" i="3"/>
  <c r="X7" i="3"/>
  <c r="Y7" i="3"/>
  <c r="X18" i="3"/>
  <c r="Y18" i="3"/>
  <c r="X14" i="3"/>
  <c r="Y14" i="3"/>
  <c r="X10" i="3"/>
  <c r="Y10" i="3"/>
  <c r="X6" i="3"/>
  <c r="Y6" i="3"/>
  <c r="X15" i="3"/>
  <c r="Y15" i="3"/>
  <c r="X17" i="3"/>
  <c r="Y17" i="3"/>
  <c r="X13" i="3"/>
  <c r="Y13" i="3"/>
  <c r="X9" i="3"/>
  <c r="Y9" i="3"/>
  <c r="X5" i="3"/>
  <c r="Y5" i="3"/>
  <c r="Y231" i="3"/>
  <c r="X231" i="3"/>
  <c r="Y230" i="3"/>
  <c r="X230" i="3"/>
  <c r="X229" i="3"/>
  <c r="Y229" i="3"/>
  <c r="Y228" i="3"/>
  <c r="X228" i="3"/>
  <c r="X227" i="3"/>
  <c r="Y227" i="3"/>
  <c r="Y226" i="3"/>
  <c r="X226" i="3"/>
  <c r="X225" i="3"/>
  <c r="Y225" i="3"/>
  <c r="Y224" i="3"/>
  <c r="X224" i="3"/>
  <c r="X223" i="3"/>
  <c r="Y223" i="3"/>
  <c r="Y222" i="3"/>
  <c r="X222" i="3"/>
  <c r="X221" i="3"/>
  <c r="Y221" i="3"/>
  <c r="Y220" i="3"/>
  <c r="X220" i="3"/>
  <c r="Y219" i="3"/>
  <c r="X219" i="3"/>
  <c r="Y218" i="3"/>
  <c r="X218" i="3"/>
  <c r="X217" i="3"/>
  <c r="Y217" i="3"/>
  <c r="Y216" i="3"/>
  <c r="X216" i="3"/>
  <c r="X215" i="3"/>
  <c r="Y215" i="3"/>
  <c r="Y214" i="3"/>
  <c r="X214" i="3"/>
  <c r="X213" i="3"/>
  <c r="Y213" i="3"/>
  <c r="Y212" i="3"/>
  <c r="X212" i="3"/>
  <c r="X211" i="3"/>
  <c r="Y211" i="3"/>
  <c r="Y210" i="3"/>
  <c r="X210" i="3"/>
  <c r="X209" i="3"/>
  <c r="Y209" i="3"/>
  <c r="Y208" i="3"/>
  <c r="X208" i="3"/>
  <c r="Y207" i="3"/>
  <c r="X207" i="3"/>
  <c r="Y206" i="3"/>
  <c r="X206" i="3"/>
  <c r="X205" i="3"/>
  <c r="Y205" i="3"/>
  <c r="Y204" i="3"/>
  <c r="X204" i="3"/>
  <c r="X203" i="3"/>
  <c r="Y203" i="3"/>
  <c r="Y202" i="3"/>
  <c r="X202" i="3"/>
  <c r="X201" i="3"/>
  <c r="Y201" i="3"/>
  <c r="Y200" i="3"/>
  <c r="X200" i="3"/>
  <c r="Y199" i="3"/>
  <c r="X199" i="3"/>
  <c r="Y198" i="3"/>
  <c r="X198" i="3"/>
  <c r="X197" i="3"/>
  <c r="Y197" i="3"/>
  <c r="Y196" i="3"/>
  <c r="X196" i="3"/>
  <c r="X195" i="3"/>
  <c r="Y195" i="3"/>
  <c r="Y194" i="3"/>
  <c r="X194" i="3"/>
  <c r="X193" i="3"/>
  <c r="Y193" i="3"/>
  <c r="Y192" i="3"/>
  <c r="X192" i="3"/>
  <c r="X191" i="3"/>
  <c r="Y191" i="3"/>
  <c r="Y190" i="3"/>
  <c r="X190" i="3"/>
  <c r="X189" i="3"/>
  <c r="Y189" i="3"/>
  <c r="Y188" i="3"/>
  <c r="X188" i="3"/>
  <c r="X187" i="3"/>
  <c r="Y187" i="3"/>
  <c r="Y186" i="3"/>
  <c r="X186" i="3"/>
  <c r="X185" i="3"/>
  <c r="Y185" i="3"/>
  <c r="Y184" i="3"/>
  <c r="X184" i="3"/>
  <c r="X183" i="3"/>
  <c r="Y183" i="3"/>
  <c r="Y182" i="3"/>
  <c r="X182" i="3"/>
  <c r="X181" i="3"/>
  <c r="Y181" i="3"/>
  <c r="Y180" i="3"/>
  <c r="X180" i="3"/>
  <c r="X179" i="3"/>
  <c r="Y179" i="3"/>
  <c r="Y178" i="3"/>
  <c r="X178" i="3"/>
  <c r="X177" i="3"/>
  <c r="Y177" i="3"/>
  <c r="Y176" i="3"/>
  <c r="X176" i="3"/>
  <c r="X175" i="3"/>
  <c r="Y175" i="3"/>
  <c r="X174" i="3"/>
  <c r="Y174" i="3"/>
  <c r="X173" i="3"/>
  <c r="Y173" i="3"/>
  <c r="X172" i="3"/>
  <c r="Y172" i="3"/>
  <c r="X171" i="3"/>
  <c r="Y171" i="3"/>
  <c r="X170" i="3"/>
  <c r="Y170" i="3"/>
  <c r="X169" i="3"/>
  <c r="Y169" i="3"/>
  <c r="X168" i="3"/>
  <c r="Y168" i="3"/>
  <c r="X167" i="3"/>
  <c r="Y167" i="3"/>
  <c r="X166" i="3"/>
  <c r="Y166" i="3"/>
  <c r="X165" i="3"/>
  <c r="Y165" i="3"/>
  <c r="X164" i="3"/>
  <c r="Y164" i="3"/>
  <c r="X163" i="3"/>
  <c r="Y163" i="3"/>
  <c r="X162" i="3"/>
  <c r="Y162" i="3"/>
  <c r="X161" i="3"/>
  <c r="Y161" i="3"/>
  <c r="X160" i="3"/>
  <c r="Y160" i="3"/>
  <c r="X159" i="3"/>
  <c r="Y159" i="3"/>
  <c r="X158" i="3"/>
  <c r="Y158" i="3"/>
  <c r="X157" i="3"/>
  <c r="Y157" i="3"/>
  <c r="X156" i="3"/>
  <c r="Y156" i="3"/>
  <c r="X155" i="3"/>
  <c r="Y155" i="3"/>
  <c r="X154" i="3"/>
  <c r="Y154" i="3"/>
  <c r="X153" i="3"/>
  <c r="Y153" i="3"/>
  <c r="X152" i="3"/>
  <c r="Y152" i="3"/>
  <c r="X151" i="3"/>
  <c r="Y151" i="3"/>
  <c r="X150" i="3"/>
  <c r="Y150" i="3"/>
  <c r="X149" i="3"/>
  <c r="Y149" i="3"/>
  <c r="X148" i="3"/>
  <c r="Y148" i="3"/>
  <c r="X147" i="3"/>
  <c r="Y147" i="3"/>
  <c r="X146" i="3"/>
  <c r="Y146" i="3"/>
  <c r="X145" i="3"/>
  <c r="Y145" i="3"/>
  <c r="X144" i="3"/>
  <c r="Y144" i="3"/>
  <c r="X143" i="3"/>
  <c r="Y143" i="3"/>
  <c r="X142" i="3"/>
  <c r="Y142" i="3"/>
  <c r="X141" i="3"/>
  <c r="Y141" i="3"/>
  <c r="X140" i="3"/>
  <c r="Y140" i="3"/>
  <c r="X139" i="3"/>
  <c r="Y139" i="3"/>
  <c r="X138" i="3"/>
  <c r="Y138" i="3"/>
  <c r="X137" i="3"/>
  <c r="Y137" i="3"/>
  <c r="X136" i="3"/>
  <c r="Y136" i="3"/>
  <c r="X135" i="3"/>
  <c r="Y135" i="3"/>
  <c r="X134" i="3"/>
  <c r="Y134" i="3"/>
  <c r="X133" i="3"/>
  <c r="Y133" i="3"/>
  <c r="X132" i="3"/>
  <c r="Y132" i="3"/>
  <c r="X131" i="3"/>
  <c r="Y131" i="3"/>
  <c r="X130" i="3"/>
  <c r="Y130" i="3"/>
  <c r="X129" i="3"/>
  <c r="Y129" i="3"/>
  <c r="X128" i="3"/>
  <c r="Y128" i="3"/>
  <c r="X127" i="3"/>
  <c r="Y127" i="3"/>
  <c r="X126" i="3"/>
  <c r="Y126" i="3"/>
  <c r="X125" i="3"/>
  <c r="Y125" i="3"/>
  <c r="X124" i="3"/>
  <c r="Y124" i="3"/>
  <c r="X123" i="3"/>
  <c r="Y123" i="3"/>
  <c r="X122" i="3"/>
  <c r="Y122" i="3"/>
  <c r="X121" i="3"/>
  <c r="Y121" i="3"/>
  <c r="X120" i="3"/>
  <c r="Y120" i="3"/>
  <c r="X119" i="3"/>
  <c r="Y119" i="3"/>
  <c r="X118" i="3"/>
  <c r="Y118" i="3"/>
  <c r="X117" i="3"/>
  <c r="Y117" i="3"/>
  <c r="X116" i="3"/>
  <c r="Y116" i="3"/>
  <c r="X115" i="3"/>
  <c r="Y115" i="3"/>
  <c r="X114" i="3"/>
  <c r="Y114" i="3"/>
  <c r="X113" i="3"/>
  <c r="Y113" i="3"/>
  <c r="X112" i="3"/>
  <c r="Y112" i="3"/>
  <c r="X111" i="3"/>
  <c r="Y111" i="3"/>
  <c r="X110" i="3"/>
  <c r="Y110" i="3"/>
  <c r="X109" i="3"/>
  <c r="Y109" i="3"/>
  <c r="X108" i="3"/>
  <c r="Y108" i="3"/>
  <c r="X107" i="3"/>
  <c r="Y107" i="3"/>
  <c r="X106" i="3"/>
  <c r="Y106" i="3"/>
  <c r="X105" i="3"/>
  <c r="Y105" i="3"/>
  <c r="X104" i="3"/>
  <c r="Y104" i="3"/>
  <c r="X103" i="3"/>
  <c r="Y103" i="3"/>
  <c r="X102" i="3"/>
  <c r="Y102" i="3"/>
  <c r="X101" i="3"/>
  <c r="Y101" i="3"/>
  <c r="X100" i="3"/>
  <c r="Y100" i="3"/>
  <c r="X99" i="3"/>
  <c r="Y99" i="3"/>
  <c r="X98" i="3"/>
  <c r="Y98" i="3"/>
  <c r="X97" i="3"/>
  <c r="Y97" i="3"/>
  <c r="X96" i="3"/>
  <c r="Y96" i="3"/>
  <c r="X95" i="3"/>
  <c r="Y95" i="3"/>
  <c r="X94" i="3"/>
  <c r="Y94" i="3"/>
  <c r="X93" i="3"/>
  <c r="Y93" i="3"/>
  <c r="X92" i="3"/>
  <c r="Y92" i="3"/>
  <c r="X91" i="3"/>
  <c r="Y91" i="3"/>
  <c r="X90" i="3"/>
  <c r="Y90" i="3"/>
  <c r="X89" i="3"/>
  <c r="Y89" i="3"/>
  <c r="X88" i="3"/>
  <c r="Y88" i="3"/>
  <c r="X87" i="3"/>
  <c r="Y87" i="3"/>
  <c r="X86" i="3"/>
  <c r="Y86" i="3"/>
  <c r="X85" i="3"/>
  <c r="Y85" i="3"/>
  <c r="X84" i="3"/>
  <c r="Y84" i="3"/>
  <c r="X83" i="3"/>
  <c r="Y83" i="3"/>
  <c r="X82" i="3"/>
  <c r="Y82" i="3"/>
  <c r="X81" i="3"/>
  <c r="Y81" i="3"/>
  <c r="X80" i="3"/>
  <c r="Y80" i="3"/>
  <c r="X79" i="3"/>
  <c r="Y79" i="3"/>
  <c r="X78" i="3"/>
  <c r="Y78" i="3"/>
  <c r="X77" i="3"/>
  <c r="Y77" i="3"/>
  <c r="X76" i="3"/>
  <c r="Y76" i="3"/>
  <c r="X75" i="3"/>
  <c r="Y75" i="3"/>
  <c r="X74" i="3"/>
  <c r="Y74" i="3"/>
  <c r="X73" i="3"/>
  <c r="Y73" i="3"/>
  <c r="X72" i="3"/>
  <c r="Y72" i="3"/>
  <c r="X71" i="3"/>
  <c r="Y71" i="3"/>
  <c r="X70" i="3"/>
  <c r="Y70" i="3"/>
  <c r="X69" i="3"/>
  <c r="Y69" i="3"/>
  <c r="X68" i="3"/>
  <c r="Y68" i="3"/>
  <c r="X67" i="3"/>
  <c r="Y67" i="3"/>
  <c r="X66" i="3"/>
  <c r="Y66" i="3"/>
  <c r="X65" i="3"/>
  <c r="Y65" i="3"/>
  <c r="X64" i="3"/>
  <c r="Y64" i="3"/>
  <c r="X63" i="3"/>
  <c r="Y63" i="3"/>
  <c r="X62" i="3"/>
  <c r="Y62" i="3"/>
  <c r="X61" i="3"/>
  <c r="Y61" i="3"/>
  <c r="X60" i="3"/>
  <c r="Y60" i="3"/>
  <c r="X59" i="3"/>
  <c r="Y59" i="3"/>
  <c r="X58" i="3"/>
  <c r="Y58" i="3"/>
  <c r="X57" i="3"/>
  <c r="Y57" i="3"/>
  <c r="X56" i="3"/>
  <c r="Y56" i="3"/>
  <c r="X55" i="3"/>
  <c r="Y55" i="3"/>
  <c r="X54" i="3"/>
  <c r="Y54" i="3"/>
  <c r="X53" i="3"/>
  <c r="Y53" i="3"/>
  <c r="X52" i="3"/>
  <c r="Y52" i="3"/>
  <c r="X51" i="3"/>
  <c r="Y51" i="3"/>
  <c r="X50" i="3"/>
  <c r="Y50" i="3"/>
  <c r="X49" i="3"/>
  <c r="Y49" i="3"/>
  <c r="X48" i="3"/>
  <c r="Y48" i="3"/>
  <c r="X47" i="3"/>
  <c r="Y47" i="3"/>
  <c r="X46" i="3"/>
  <c r="Y46" i="3"/>
  <c r="X45" i="3"/>
  <c r="Y45" i="3"/>
  <c r="X44" i="3"/>
  <c r="Y44" i="3"/>
  <c r="X43" i="3"/>
  <c r="Y43" i="3"/>
  <c r="X42" i="3"/>
  <c r="Y42" i="3"/>
  <c r="X41" i="3"/>
  <c r="Y41" i="3"/>
  <c r="X40" i="3"/>
  <c r="Y40" i="3"/>
  <c r="X39" i="3"/>
  <c r="Y39" i="3"/>
  <c r="X38" i="3"/>
  <c r="Y38" i="3"/>
  <c r="X37" i="3"/>
  <c r="Y37" i="3"/>
  <c r="X36" i="3"/>
  <c r="Y36" i="3"/>
  <c r="X35" i="3"/>
  <c r="Y35" i="3"/>
  <c r="X34" i="3"/>
  <c r="Y34" i="3"/>
  <c r="X33" i="3"/>
  <c r="Y33" i="3"/>
  <c r="X32" i="3"/>
  <c r="Y32" i="3"/>
  <c r="X31" i="3"/>
  <c r="Y31" i="3"/>
  <c r="X30" i="3"/>
  <c r="Y30" i="3"/>
  <c r="X29" i="3"/>
  <c r="Y29" i="3"/>
  <c r="X28" i="3"/>
  <c r="Y28" i="3"/>
  <c r="X27" i="3"/>
  <c r="Y27" i="3"/>
  <c r="X26" i="3"/>
  <c r="Y26" i="3"/>
  <c r="X25" i="3"/>
  <c r="Y25" i="3"/>
  <c r="X24" i="3"/>
  <c r="Y24" i="3"/>
  <c r="X8" i="3"/>
  <c r="Y8" i="3"/>
  <c r="X23" i="3"/>
  <c r="Y23" i="3"/>
  <c r="X22" i="3"/>
  <c r="Y22" i="3"/>
  <c r="X21" i="3"/>
  <c r="Y21" i="3"/>
  <c r="X4" i="3"/>
  <c r="Y4" i="3"/>
  <c r="R499" i="3"/>
  <c r="CA499" i="3" s="1"/>
  <c r="S428" i="3"/>
  <c r="R428" i="3"/>
  <c r="CA428" i="3" s="1"/>
  <c r="P350" i="3"/>
  <c r="AO349" i="3" s="1"/>
  <c r="P247" i="3"/>
  <c r="AO246" i="3" s="1"/>
  <c r="P227" i="3"/>
  <c r="AO226" i="3" s="1"/>
  <c r="R422" i="3"/>
  <c r="CA422" i="3" s="1"/>
  <c r="P396" i="3"/>
  <c r="AO395" i="3" s="1"/>
  <c r="S310" i="3"/>
  <c r="P89" i="3"/>
  <c r="AO88" i="3" s="1"/>
  <c r="P88" i="3"/>
  <c r="AO87" i="3" s="1"/>
  <c r="P83" i="3"/>
  <c r="AO82" i="3" s="1"/>
  <c r="P73" i="3"/>
  <c r="AO72" i="3" s="1"/>
  <c r="N116" i="3"/>
  <c r="N338" i="3"/>
  <c r="P304" i="3"/>
  <c r="AO303" i="3" s="1"/>
  <c r="S352" i="3"/>
  <c r="S304" i="3"/>
  <c r="R40" i="3"/>
  <c r="CA40" i="3" s="1"/>
  <c r="R430" i="3"/>
  <c r="CA430" i="3" s="1"/>
  <c r="S424" i="3"/>
  <c r="P412" i="3"/>
  <c r="AO411" i="3" s="1"/>
  <c r="P408" i="3"/>
  <c r="AO407" i="3" s="1"/>
  <c r="P406" i="3"/>
  <c r="AO405" i="3" s="1"/>
  <c r="P400" i="3"/>
  <c r="AO399" i="3" s="1"/>
  <c r="P382" i="3"/>
  <c r="AO381" i="3" s="1"/>
  <c r="R338" i="3"/>
  <c r="CA338" i="3" s="1"/>
  <c r="P318" i="3"/>
  <c r="AO317" i="3" s="1"/>
  <c r="P160" i="3"/>
  <c r="AO159" i="3" s="1"/>
  <c r="R426" i="3"/>
  <c r="CA426" i="3" s="1"/>
  <c r="S420" i="3"/>
  <c r="R414" i="3"/>
  <c r="CA414" i="3" s="1"/>
  <c r="S378" i="3"/>
  <c r="S430" i="3"/>
  <c r="S422" i="3"/>
  <c r="P404" i="3"/>
  <c r="AO403" i="3" s="1"/>
  <c r="P390" i="3"/>
  <c r="AO389" i="3" s="1"/>
  <c r="R352" i="3"/>
  <c r="CA352" i="3" s="1"/>
  <c r="P352" i="3"/>
  <c r="AO351" i="3" s="1"/>
  <c r="R259" i="3"/>
  <c r="CA259" i="3" s="1"/>
  <c r="P250" i="3"/>
  <c r="AO249" i="3" s="1"/>
  <c r="R233" i="3"/>
  <c r="CA233" i="3" s="1"/>
  <c r="P233" i="3"/>
  <c r="AO232" i="3" s="1"/>
  <c r="P219" i="3"/>
  <c r="AO218" i="3" s="1"/>
  <c r="R203" i="3"/>
  <c r="CA203" i="3" s="1"/>
  <c r="S190" i="3"/>
  <c r="P173" i="3"/>
  <c r="AO172" i="3" s="1"/>
  <c r="S140" i="3"/>
  <c r="P75" i="3"/>
  <c r="AO74" i="3" s="1"/>
  <c r="R73" i="3"/>
  <c r="CA73" i="3" s="1"/>
  <c r="P22" i="3"/>
  <c r="AO21" i="3" s="1"/>
  <c r="S360" i="3"/>
  <c r="R320" i="3"/>
  <c r="CA320" i="3" s="1"/>
  <c r="S291" i="3"/>
  <c r="S258" i="3"/>
  <c r="N233" i="3"/>
  <c r="R195" i="3"/>
  <c r="CA195" i="3" s="1"/>
  <c r="R176" i="3"/>
  <c r="CA176" i="3" s="1"/>
  <c r="R140" i="3"/>
  <c r="CA140" i="3" s="1"/>
  <c r="S55" i="3"/>
  <c r="P502" i="3"/>
  <c r="AO501" i="3" s="1"/>
  <c r="S426" i="3"/>
  <c r="R424" i="3"/>
  <c r="CA424" i="3" s="1"/>
  <c r="P420" i="3"/>
  <c r="AO419" i="3" s="1"/>
  <c r="S414" i="3"/>
  <c r="P414" i="3"/>
  <c r="AO413" i="3" s="1"/>
  <c r="P394" i="3"/>
  <c r="AO393" i="3" s="1"/>
  <c r="S382" i="3"/>
  <c r="R356" i="3"/>
  <c r="CA356" i="3" s="1"/>
  <c r="P310" i="3"/>
  <c r="AO309" i="3" s="1"/>
  <c r="P277" i="3"/>
  <c r="AO276" i="3" s="1"/>
  <c r="P271" i="3"/>
  <c r="AO270" i="3" s="1"/>
  <c r="P266" i="3"/>
  <c r="AO265" i="3" s="1"/>
  <c r="R247" i="3"/>
  <c r="CA247" i="3" s="1"/>
  <c r="R227" i="3"/>
  <c r="CA227" i="3" s="1"/>
  <c r="S418" i="3"/>
  <c r="P418" i="3"/>
  <c r="AO417" i="3" s="1"/>
  <c r="S412" i="3"/>
  <c r="P366" i="3"/>
  <c r="AO365" i="3" s="1"/>
  <c r="P346" i="3"/>
  <c r="AO345" i="3" s="1"/>
  <c r="P314" i="3"/>
  <c r="AO313" i="3" s="1"/>
  <c r="R304" i="3"/>
  <c r="CA304" i="3" s="1"/>
  <c r="R300" i="3"/>
  <c r="CA300" i="3" s="1"/>
  <c r="S290" i="3"/>
  <c r="S250" i="3"/>
  <c r="N247" i="3"/>
  <c r="S217" i="3"/>
  <c r="P203" i="3"/>
  <c r="AO202" i="3" s="1"/>
  <c r="P195" i="3"/>
  <c r="AO194" i="3" s="1"/>
  <c r="S495" i="3"/>
  <c r="P494" i="3"/>
  <c r="AO493" i="3" s="1"/>
  <c r="R459" i="3"/>
  <c r="CA459" i="3" s="1"/>
  <c r="P430" i="3"/>
  <c r="AO429" i="3" s="1"/>
  <c r="P428" i="3"/>
  <c r="P426" i="3"/>
  <c r="AO425" i="3" s="1"/>
  <c r="P424" i="3"/>
  <c r="AO423" i="3" s="1"/>
  <c r="P422" i="3"/>
  <c r="AO421" i="3" s="1"/>
  <c r="R418" i="3"/>
  <c r="CA418" i="3" s="1"/>
  <c r="P402" i="3"/>
  <c r="AO401" i="3" s="1"/>
  <c r="P392" i="3"/>
  <c r="AO391" i="3" s="1"/>
  <c r="R378" i="3"/>
  <c r="CA378" i="3" s="1"/>
  <c r="S371" i="3"/>
  <c r="S346" i="3"/>
  <c r="S314" i="3"/>
  <c r="P312" i="3"/>
  <c r="AO311" i="3" s="1"/>
  <c r="R288" i="3"/>
  <c r="CA288" i="3" s="1"/>
  <c r="S245" i="3"/>
  <c r="P234" i="3"/>
  <c r="AO233" i="3" s="1"/>
  <c r="S230" i="3"/>
  <c r="P230" i="3"/>
  <c r="AO229" i="3" s="1"/>
  <c r="R226" i="3"/>
  <c r="CA226" i="3" s="1"/>
  <c r="P226" i="3"/>
  <c r="AO225" i="3" s="1"/>
  <c r="S209" i="3"/>
  <c r="N203" i="3"/>
  <c r="N195" i="3"/>
  <c r="P193" i="3"/>
  <c r="AO192" i="3" s="1"/>
  <c r="R168" i="3"/>
  <c r="CA168" i="3" s="1"/>
  <c r="P168" i="3"/>
  <c r="AO167" i="3" s="1"/>
  <c r="R100" i="3"/>
  <c r="CA100" i="3" s="1"/>
  <c r="P97" i="3"/>
  <c r="AO96" i="3" s="1"/>
  <c r="S83" i="3"/>
  <c r="P76" i="3"/>
  <c r="AO75" i="3" s="1"/>
  <c r="S71" i="3"/>
  <c r="N55" i="3"/>
  <c r="P29" i="3"/>
  <c r="AO28" i="3" s="1"/>
  <c r="S494" i="3"/>
  <c r="S477" i="3"/>
  <c r="S466" i="3"/>
  <c r="N457" i="3"/>
  <c r="S416" i="3"/>
  <c r="P410" i="3"/>
  <c r="AO409" i="3" s="1"/>
  <c r="P378" i="3"/>
  <c r="AO377" i="3" s="1"/>
  <c r="R362" i="3"/>
  <c r="CA362" i="3" s="1"/>
  <c r="S234" i="3"/>
  <c r="R230" i="3"/>
  <c r="CA230" i="3" s="1"/>
  <c r="N226" i="3"/>
  <c r="P211" i="3"/>
  <c r="AO210" i="3" s="1"/>
  <c r="S205" i="3"/>
  <c r="S201" i="3"/>
  <c r="P172" i="3"/>
  <c r="AO171" i="3" s="1"/>
  <c r="N168" i="3"/>
  <c r="P98" i="3"/>
  <c r="AO97" i="3" s="1"/>
  <c r="P40" i="3"/>
  <c r="AO39" i="3" s="1"/>
  <c r="S503" i="3"/>
  <c r="N499" i="3"/>
  <c r="R455" i="3"/>
  <c r="CA455" i="3" s="1"/>
  <c r="P416" i="3"/>
  <c r="AO415" i="3" s="1"/>
  <c r="S406" i="3"/>
  <c r="N406" i="3"/>
  <c r="S398" i="3"/>
  <c r="N398" i="3"/>
  <c r="S390" i="3"/>
  <c r="N390" i="3"/>
  <c r="N326" i="3"/>
  <c r="R326" i="3"/>
  <c r="CA326" i="3" s="1"/>
  <c r="S326" i="3"/>
  <c r="N298" i="3"/>
  <c r="R298" i="3"/>
  <c r="CA298" i="3" s="1"/>
  <c r="N296" i="3"/>
  <c r="R296" i="3"/>
  <c r="CA296" i="3" s="1"/>
  <c r="S296" i="3"/>
  <c r="N225" i="3"/>
  <c r="S225" i="3"/>
  <c r="S502" i="3"/>
  <c r="S498" i="3"/>
  <c r="N435" i="3"/>
  <c r="R420" i="3"/>
  <c r="CA420" i="3" s="1"/>
  <c r="R412" i="3"/>
  <c r="CA412" i="3" s="1"/>
  <c r="R406" i="3"/>
  <c r="CA406" i="3" s="1"/>
  <c r="S404" i="3"/>
  <c r="N404" i="3"/>
  <c r="R398" i="3"/>
  <c r="CA398" i="3" s="1"/>
  <c r="S396" i="3"/>
  <c r="N396" i="3"/>
  <c r="R390" i="3"/>
  <c r="CA390" i="3" s="1"/>
  <c r="S410" i="3"/>
  <c r="N410" i="3"/>
  <c r="S402" i="3"/>
  <c r="N402" i="3"/>
  <c r="S394" i="3"/>
  <c r="N394" i="3"/>
  <c r="N348" i="3"/>
  <c r="R348" i="3"/>
  <c r="CA348" i="3" s="1"/>
  <c r="S348" i="3"/>
  <c r="N335" i="3"/>
  <c r="S335" i="3"/>
  <c r="N281" i="3"/>
  <c r="S281" i="3"/>
  <c r="P503" i="3"/>
  <c r="P499" i="3"/>
  <c r="AO498" i="3" s="1"/>
  <c r="R416" i="3"/>
  <c r="CA416" i="3" s="1"/>
  <c r="R410" i="3"/>
  <c r="CA410" i="3" s="1"/>
  <c r="S408" i="3"/>
  <c r="N408" i="3"/>
  <c r="R402" i="3"/>
  <c r="CA402" i="3" s="1"/>
  <c r="S400" i="3"/>
  <c r="N400" i="3"/>
  <c r="R394" i="3"/>
  <c r="CA394" i="3" s="1"/>
  <c r="S392" i="3"/>
  <c r="N392" i="3"/>
  <c r="S388" i="3"/>
  <c r="R388" i="3"/>
  <c r="CA388" i="3" s="1"/>
  <c r="S375" i="3"/>
  <c r="R368" i="3"/>
  <c r="CA368" i="3" s="1"/>
  <c r="P364" i="3"/>
  <c r="AO363" i="3" s="1"/>
  <c r="N360" i="3"/>
  <c r="P348" i="3"/>
  <c r="AO347" i="3" s="1"/>
  <c r="P347" i="3"/>
  <c r="AO346" i="3" s="1"/>
  <c r="P335" i="3"/>
  <c r="AO334" i="3" s="1"/>
  <c r="P326" i="3"/>
  <c r="AO325" i="3" s="1"/>
  <c r="R316" i="3"/>
  <c r="CA316" i="3" s="1"/>
  <c r="R310" i="3"/>
  <c r="CA310" i="3" s="1"/>
  <c r="P298" i="3"/>
  <c r="AO297" i="3" s="1"/>
  <c r="P296" i="3"/>
  <c r="AO295" i="3" s="1"/>
  <c r="S295" i="3"/>
  <c r="N290" i="3"/>
  <c r="R286" i="3"/>
  <c r="CA286" i="3" s="1"/>
  <c r="P281" i="3"/>
  <c r="AO280" i="3" s="1"/>
  <c r="S253" i="3"/>
  <c r="N234" i="3"/>
  <c r="N227" i="3"/>
  <c r="S197" i="3"/>
  <c r="S194" i="3"/>
  <c r="R192" i="3"/>
  <c r="CA192" i="3" s="1"/>
  <c r="P181" i="3"/>
  <c r="AO180" i="3" s="1"/>
  <c r="P136" i="3"/>
  <c r="AO135" i="3" s="1"/>
  <c r="S108" i="3"/>
  <c r="S96" i="3"/>
  <c r="P84" i="3"/>
  <c r="AO83" i="3" s="1"/>
  <c r="N83" i="3"/>
  <c r="R59" i="3"/>
  <c r="CA59" i="3" s="1"/>
  <c r="P45" i="3"/>
  <c r="AO44" i="3" s="1"/>
  <c r="S38" i="3"/>
  <c r="P38" i="3"/>
  <c r="AO37" i="3" s="1"/>
  <c r="P25" i="3"/>
  <c r="AO24" i="3" s="1"/>
  <c r="P262" i="3"/>
  <c r="AO261" i="3" s="1"/>
  <c r="P255" i="3"/>
  <c r="AO254" i="3" s="1"/>
  <c r="N194" i="3"/>
  <c r="P186" i="3"/>
  <c r="AO185" i="3" s="1"/>
  <c r="P142" i="3"/>
  <c r="AO141" i="3" s="1"/>
  <c r="R131" i="3"/>
  <c r="CA131" i="3" s="1"/>
  <c r="S112" i="3"/>
  <c r="P109" i="3"/>
  <c r="AO108" i="3" s="1"/>
  <c r="N96" i="3"/>
  <c r="R87" i="3"/>
  <c r="CA87" i="3" s="1"/>
  <c r="S79" i="3"/>
  <c r="R38" i="3"/>
  <c r="CA38" i="3" s="1"/>
  <c r="S25" i="3"/>
  <c r="P26" i="3"/>
  <c r="AO25" i="3" s="1"/>
  <c r="P19" i="3"/>
  <c r="AO18" i="3" s="1"/>
  <c r="P15" i="3"/>
  <c r="AO14" i="3" s="1"/>
  <c r="P11" i="3"/>
  <c r="AO10" i="3" s="1"/>
  <c r="P7" i="3"/>
  <c r="AO6" i="3" s="1"/>
  <c r="S15" i="3"/>
  <c r="P498" i="3"/>
  <c r="AO497" i="3" s="1"/>
  <c r="P466" i="3"/>
  <c r="AO465" i="3" s="1"/>
  <c r="P459" i="3"/>
  <c r="AO458" i="3" s="1"/>
  <c r="S457" i="3"/>
  <c r="S368" i="3"/>
  <c r="P368" i="3"/>
  <c r="AO367" i="3" s="1"/>
  <c r="R366" i="3"/>
  <c r="CA366" i="3" s="1"/>
  <c r="S362" i="3"/>
  <c r="R350" i="3"/>
  <c r="CA350" i="3" s="1"/>
  <c r="R346" i="3"/>
  <c r="CA346" i="3" s="1"/>
  <c r="S343" i="3"/>
  <c r="S339" i="3"/>
  <c r="R336" i="3"/>
  <c r="CA336" i="3" s="1"/>
  <c r="R330" i="3"/>
  <c r="CA330" i="3" s="1"/>
  <c r="S320" i="3"/>
  <c r="P320" i="3"/>
  <c r="AO319" i="3" s="1"/>
  <c r="S316" i="3"/>
  <c r="P316" i="3"/>
  <c r="AO315" i="3" s="1"/>
  <c r="R306" i="3"/>
  <c r="CA306" i="3" s="1"/>
  <c r="P290" i="3"/>
  <c r="AO289" i="3" s="1"/>
  <c r="S288" i="3"/>
  <c r="P288" i="3"/>
  <c r="AO287" i="3" s="1"/>
  <c r="S286" i="3"/>
  <c r="P286" i="3"/>
  <c r="AO285" i="3" s="1"/>
  <c r="R283" i="3"/>
  <c r="CA283" i="3" s="1"/>
  <c r="P254" i="3"/>
  <c r="AO253" i="3" s="1"/>
  <c r="N253" i="3"/>
  <c r="N246" i="3"/>
  <c r="S246" i="3"/>
  <c r="N213" i="3"/>
  <c r="R213" i="3"/>
  <c r="CA213" i="3" s="1"/>
  <c r="S497" i="3"/>
  <c r="R495" i="3"/>
  <c r="CA495" i="3" s="1"/>
  <c r="P492" i="3"/>
  <c r="AO491" i="3" s="1"/>
  <c r="R451" i="3"/>
  <c r="CA451" i="3" s="1"/>
  <c r="N433" i="3"/>
  <c r="R386" i="3"/>
  <c r="CA386" i="3" s="1"/>
  <c r="R382" i="3"/>
  <c r="CA382" i="3" s="1"/>
  <c r="R370" i="3"/>
  <c r="CA370" i="3" s="1"/>
  <c r="P367" i="3"/>
  <c r="AO366" i="3" s="1"/>
  <c r="S364" i="3"/>
  <c r="P363" i="3"/>
  <c r="AO362" i="3" s="1"/>
  <c r="P362" i="3"/>
  <c r="AO361" i="3" s="1"/>
  <c r="P351" i="3"/>
  <c r="AO350" i="3" s="1"/>
  <c r="P334" i="3"/>
  <c r="AO333" i="3" s="1"/>
  <c r="S322" i="3"/>
  <c r="P322" i="3"/>
  <c r="AO321" i="3" s="1"/>
  <c r="S318" i="3"/>
  <c r="S292" i="3"/>
  <c r="P292" i="3"/>
  <c r="AO291" i="3" s="1"/>
  <c r="P287" i="3"/>
  <c r="AO286" i="3" s="1"/>
  <c r="S279" i="3"/>
  <c r="P279" i="3"/>
  <c r="AO278" i="3" s="1"/>
  <c r="P275" i="3"/>
  <c r="AO274" i="3" s="1"/>
  <c r="P259" i="3"/>
  <c r="AO258" i="3" s="1"/>
  <c r="N243" i="3"/>
  <c r="R243" i="3"/>
  <c r="CA243" i="3" s="1"/>
  <c r="S243" i="3"/>
  <c r="P232" i="3"/>
  <c r="AO231" i="3" s="1"/>
  <c r="S232" i="3"/>
  <c r="N497" i="3"/>
  <c r="P495" i="3"/>
  <c r="AO494" i="3" s="1"/>
  <c r="R467" i="3"/>
  <c r="CA467" i="3" s="1"/>
  <c r="S453" i="3"/>
  <c r="N386" i="3"/>
  <c r="N370" i="3"/>
  <c r="S367" i="3"/>
  <c r="S363" i="3"/>
  <c r="P358" i="3"/>
  <c r="AO357" i="3" s="1"/>
  <c r="S336" i="3"/>
  <c r="P336" i="3"/>
  <c r="AO335" i="3" s="1"/>
  <c r="R334" i="3"/>
  <c r="CA334" i="3" s="1"/>
  <c r="P329" i="3"/>
  <c r="AO328" i="3" s="1"/>
  <c r="R322" i="3"/>
  <c r="CA322" i="3" s="1"/>
  <c r="S312" i="3"/>
  <c r="S299" i="3"/>
  <c r="R292" i="3"/>
  <c r="CA292" i="3" s="1"/>
  <c r="S283" i="3"/>
  <c r="P283" i="3"/>
  <c r="AO282" i="3" s="1"/>
  <c r="R279" i="3"/>
  <c r="CA279" i="3" s="1"/>
  <c r="S265" i="3"/>
  <c r="N259" i="3"/>
  <c r="N254" i="3"/>
  <c r="S254" i="3"/>
  <c r="P253" i="3"/>
  <c r="AO252" i="3" s="1"/>
  <c r="N215" i="3"/>
  <c r="R215" i="3"/>
  <c r="CA215" i="3" s="1"/>
  <c r="P213" i="3"/>
  <c r="AO212" i="3" s="1"/>
  <c r="S207" i="3"/>
  <c r="R205" i="3"/>
  <c r="CA205" i="3" s="1"/>
  <c r="P205" i="3"/>
  <c r="AO204" i="3" s="1"/>
  <c r="S199" i="3"/>
  <c r="R197" i="3"/>
  <c r="CA197" i="3" s="1"/>
  <c r="P197" i="3"/>
  <c r="AO196" i="3" s="1"/>
  <c r="N192" i="3"/>
  <c r="P192" i="3"/>
  <c r="AO191" i="3" s="1"/>
  <c r="P150" i="3"/>
  <c r="AO149" i="3" s="1"/>
  <c r="N131" i="3"/>
  <c r="P131" i="3"/>
  <c r="AO130" i="3" s="1"/>
  <c r="P120" i="3"/>
  <c r="AO119" i="3" s="1"/>
  <c r="P110" i="3"/>
  <c r="AO109" i="3" s="1"/>
  <c r="P59" i="3"/>
  <c r="AO58" i="3" s="1"/>
  <c r="R50" i="3"/>
  <c r="CA50" i="3" s="1"/>
  <c r="N40" i="3"/>
  <c r="S29" i="3"/>
  <c r="S28" i="3"/>
  <c r="S24" i="3"/>
  <c r="P251" i="3"/>
  <c r="AO250" i="3" s="1"/>
  <c r="P246" i="3"/>
  <c r="AO245" i="3" s="1"/>
  <c r="P243" i="3"/>
  <c r="AO242" i="3" s="1"/>
  <c r="S223" i="3"/>
  <c r="R217" i="3"/>
  <c r="CA217" i="3" s="1"/>
  <c r="P217" i="3"/>
  <c r="AO216" i="3" s="1"/>
  <c r="R207" i="3"/>
  <c r="CA207" i="3" s="1"/>
  <c r="R199" i="3"/>
  <c r="CA199" i="3" s="1"/>
  <c r="S188" i="3"/>
  <c r="P157" i="3"/>
  <c r="AO156" i="3" s="1"/>
  <c r="S155" i="3"/>
  <c r="P146" i="3"/>
  <c r="AO145" i="3" s="1"/>
  <c r="P145" i="3"/>
  <c r="AO144" i="3" s="1"/>
  <c r="P140" i="3"/>
  <c r="AO139" i="3" s="1"/>
  <c r="P129" i="3"/>
  <c r="AO128" i="3" s="1"/>
  <c r="R123" i="3"/>
  <c r="CA123" i="3" s="1"/>
  <c r="P121" i="3"/>
  <c r="AO120" i="3" s="1"/>
  <c r="S120" i="3"/>
  <c r="R112" i="3"/>
  <c r="CA112" i="3" s="1"/>
  <c r="P112" i="3"/>
  <c r="AO111" i="3" s="1"/>
  <c r="P93" i="3"/>
  <c r="AO92" i="3" s="1"/>
  <c r="P87" i="3"/>
  <c r="AO86" i="3" s="1"/>
  <c r="R85" i="3"/>
  <c r="CA85" i="3" s="1"/>
  <c r="R71" i="3"/>
  <c r="CA71" i="3" s="1"/>
  <c r="P55" i="3"/>
  <c r="AO54" i="3" s="1"/>
  <c r="P21" i="3"/>
  <c r="AO20" i="3" s="1"/>
  <c r="P194" i="3"/>
  <c r="AO193" i="3" s="1"/>
  <c r="R188" i="3"/>
  <c r="CA188" i="3" s="1"/>
  <c r="P182" i="3"/>
  <c r="AO181" i="3" s="1"/>
  <c r="P170" i="3"/>
  <c r="AO169" i="3" s="1"/>
  <c r="R155" i="3"/>
  <c r="CA155" i="3" s="1"/>
  <c r="P149" i="3"/>
  <c r="AO148" i="3" s="1"/>
  <c r="R127" i="3"/>
  <c r="CA127" i="3" s="1"/>
  <c r="R103" i="3"/>
  <c r="CA103" i="3" s="1"/>
  <c r="S91" i="3"/>
  <c r="P60" i="3"/>
  <c r="AO59" i="3" s="1"/>
  <c r="S483" i="3"/>
  <c r="R483" i="3"/>
  <c r="CA483" i="3" s="1"/>
  <c r="N465" i="3"/>
  <c r="S465" i="3"/>
  <c r="N294" i="3"/>
  <c r="S294" i="3"/>
  <c r="R294" i="3"/>
  <c r="CA294" i="3" s="1"/>
  <c r="N7" i="3"/>
  <c r="S7" i="3"/>
  <c r="R503" i="3"/>
  <c r="CA503" i="3" s="1"/>
  <c r="P493" i="3"/>
  <c r="AO492" i="3" s="1"/>
  <c r="N483" i="3"/>
  <c r="S475" i="3"/>
  <c r="R475" i="3"/>
  <c r="CA475" i="3" s="1"/>
  <c r="R465" i="3"/>
  <c r="CA465" i="3" s="1"/>
  <c r="N449" i="3"/>
  <c r="R441" i="3"/>
  <c r="CA441" i="3" s="1"/>
  <c r="S441" i="3"/>
  <c r="S374" i="3"/>
  <c r="R374" i="3"/>
  <c r="CA374" i="3" s="1"/>
  <c r="P374" i="3"/>
  <c r="AO373" i="3" s="1"/>
  <c r="R344" i="3"/>
  <c r="CA344" i="3" s="1"/>
  <c r="N344" i="3"/>
  <c r="N308" i="3"/>
  <c r="R308" i="3"/>
  <c r="CA308" i="3" s="1"/>
  <c r="P308" i="3"/>
  <c r="AO307" i="3" s="1"/>
  <c r="S175" i="3"/>
  <c r="N175" i="3"/>
  <c r="R175" i="3"/>
  <c r="CA175" i="3" s="1"/>
  <c r="N501" i="3"/>
  <c r="R501" i="3"/>
  <c r="CA501" i="3" s="1"/>
  <c r="S471" i="3"/>
  <c r="R471" i="3"/>
  <c r="CA471" i="3" s="1"/>
  <c r="N491" i="3"/>
  <c r="R491" i="3"/>
  <c r="CA491" i="3" s="1"/>
  <c r="R473" i="3"/>
  <c r="CA473" i="3" s="1"/>
  <c r="S473" i="3"/>
  <c r="N359" i="3"/>
  <c r="S359" i="3"/>
  <c r="N355" i="3"/>
  <c r="S355" i="3"/>
  <c r="S342" i="3"/>
  <c r="R342" i="3"/>
  <c r="CA342" i="3" s="1"/>
  <c r="P342" i="3"/>
  <c r="AO341" i="3" s="1"/>
  <c r="R328" i="3"/>
  <c r="CA328" i="3" s="1"/>
  <c r="N328" i="3"/>
  <c r="S273" i="3"/>
  <c r="N273" i="3"/>
  <c r="R273" i="3"/>
  <c r="CA273" i="3" s="1"/>
  <c r="P273" i="3"/>
  <c r="AO272" i="3" s="1"/>
  <c r="N221" i="3"/>
  <c r="R221" i="3"/>
  <c r="CA221" i="3" s="1"/>
  <c r="S221" i="3"/>
  <c r="S184" i="3"/>
  <c r="R184" i="3"/>
  <c r="CA184" i="3" s="1"/>
  <c r="R489" i="3"/>
  <c r="CA489" i="3" s="1"/>
  <c r="S489" i="3"/>
  <c r="N372" i="3"/>
  <c r="S372" i="3"/>
  <c r="R372" i="3"/>
  <c r="CA372" i="3" s="1"/>
  <c r="P354" i="3"/>
  <c r="AO353" i="3" s="1"/>
  <c r="S354" i="3"/>
  <c r="N354" i="3"/>
  <c r="N285" i="3"/>
  <c r="R285" i="3"/>
  <c r="CA285" i="3" s="1"/>
  <c r="R238" i="3"/>
  <c r="CA238" i="3" s="1"/>
  <c r="N238" i="3"/>
  <c r="S238" i="3"/>
  <c r="S111" i="3"/>
  <c r="N111" i="3"/>
  <c r="R111" i="3"/>
  <c r="CA111" i="3" s="1"/>
  <c r="P501" i="3"/>
  <c r="AO500" i="3" s="1"/>
  <c r="N493" i="3"/>
  <c r="R493" i="3"/>
  <c r="CA493" i="3" s="1"/>
  <c r="P491" i="3"/>
  <c r="AO490" i="3" s="1"/>
  <c r="S485" i="3"/>
  <c r="R481" i="3"/>
  <c r="CA481" i="3" s="1"/>
  <c r="S481" i="3"/>
  <c r="N473" i="3"/>
  <c r="R469" i="3"/>
  <c r="CA469" i="3" s="1"/>
  <c r="S469" i="3"/>
  <c r="P463" i="3"/>
  <c r="AO462" i="3" s="1"/>
  <c r="S463" i="3"/>
  <c r="S443" i="3"/>
  <c r="R443" i="3"/>
  <c r="CA443" i="3" s="1"/>
  <c r="N384" i="3"/>
  <c r="R384" i="3"/>
  <c r="CA384" i="3" s="1"/>
  <c r="P384" i="3"/>
  <c r="AO383" i="3" s="1"/>
  <c r="R376" i="3"/>
  <c r="CA376" i="3" s="1"/>
  <c r="N376" i="3"/>
  <c r="N340" i="3"/>
  <c r="S340" i="3"/>
  <c r="R340" i="3"/>
  <c r="CA340" i="3" s="1"/>
  <c r="R332" i="3"/>
  <c r="CA332" i="3" s="1"/>
  <c r="N332" i="3"/>
  <c r="N324" i="3"/>
  <c r="S324" i="3"/>
  <c r="N263" i="3"/>
  <c r="R263" i="3"/>
  <c r="CA263" i="3" s="1"/>
  <c r="S263" i="3"/>
  <c r="P153" i="3"/>
  <c r="AO152" i="3" s="1"/>
  <c r="S153" i="3"/>
  <c r="S277" i="3"/>
  <c r="N277" i="3"/>
  <c r="S44" i="3"/>
  <c r="R44" i="3"/>
  <c r="CA44" i="3" s="1"/>
  <c r="S36" i="3"/>
  <c r="R36" i="3"/>
  <c r="CA36" i="3" s="1"/>
  <c r="P487" i="3"/>
  <c r="AO486" i="3" s="1"/>
  <c r="P484" i="3"/>
  <c r="AO483" i="3" s="1"/>
  <c r="P480" i="3"/>
  <c r="AO479" i="3" s="1"/>
  <c r="R435" i="3"/>
  <c r="CA435" i="3" s="1"/>
  <c r="S433" i="3"/>
  <c r="P432" i="3"/>
  <c r="AO431" i="3" s="1"/>
  <c r="P375" i="3"/>
  <c r="AO374" i="3" s="1"/>
  <c r="P371" i="3"/>
  <c r="AO370" i="3" s="1"/>
  <c r="P370" i="3"/>
  <c r="AO369" i="3" s="1"/>
  <c r="P360" i="3"/>
  <c r="AO359" i="3" s="1"/>
  <c r="R358" i="3"/>
  <c r="CA358" i="3" s="1"/>
  <c r="S356" i="3"/>
  <c r="P356" i="3"/>
  <c r="AO355" i="3" s="1"/>
  <c r="P343" i="3"/>
  <c r="AO342" i="3" s="1"/>
  <c r="P339" i="3"/>
  <c r="AO338" i="3" s="1"/>
  <c r="P338" i="3"/>
  <c r="AO337" i="3" s="1"/>
  <c r="P330" i="3"/>
  <c r="AO329" i="3" s="1"/>
  <c r="R318" i="3"/>
  <c r="CA318" i="3" s="1"/>
  <c r="R312" i="3"/>
  <c r="CA312" i="3" s="1"/>
  <c r="S306" i="3"/>
  <c r="P306" i="3"/>
  <c r="AO305" i="3" s="1"/>
  <c r="P299" i="3"/>
  <c r="AO298" i="3" s="1"/>
  <c r="P295" i="3"/>
  <c r="AO294" i="3" s="1"/>
  <c r="P291" i="3"/>
  <c r="AO290" i="3" s="1"/>
  <c r="R281" i="3"/>
  <c r="CA281" i="3" s="1"/>
  <c r="R277" i="3"/>
  <c r="CA277" i="3" s="1"/>
  <c r="S275" i="3"/>
  <c r="N275" i="3"/>
  <c r="N251" i="3"/>
  <c r="R251" i="3"/>
  <c r="CA251" i="3" s="1"/>
  <c r="R235" i="3"/>
  <c r="CA235" i="3" s="1"/>
  <c r="S235" i="3"/>
  <c r="N171" i="3"/>
  <c r="R171" i="3"/>
  <c r="CA171" i="3" s="1"/>
  <c r="S171" i="3"/>
  <c r="P17" i="3"/>
  <c r="AO16" i="3" s="1"/>
  <c r="P13" i="3"/>
  <c r="AO12" i="3" s="1"/>
  <c r="P9" i="3"/>
  <c r="AO8" i="3" s="1"/>
  <c r="P5" i="3"/>
  <c r="AO4" i="3" s="1"/>
  <c r="P497" i="3"/>
  <c r="AO496" i="3" s="1"/>
  <c r="P488" i="3"/>
  <c r="AO487" i="3" s="1"/>
  <c r="R487" i="3"/>
  <c r="CA487" i="3" s="1"/>
  <c r="P479" i="3"/>
  <c r="AO478" i="3" s="1"/>
  <c r="P476" i="3"/>
  <c r="AO475" i="3" s="1"/>
  <c r="P465" i="3"/>
  <c r="AO464" i="3" s="1"/>
  <c r="P464" i="3"/>
  <c r="AO463" i="3" s="1"/>
  <c r="N453" i="3"/>
  <c r="P440" i="3"/>
  <c r="AO439" i="3" s="1"/>
  <c r="N388" i="3"/>
  <c r="R380" i="3"/>
  <c r="CA380" i="3" s="1"/>
  <c r="P376" i="3"/>
  <c r="AO375" i="3" s="1"/>
  <c r="P372" i="3"/>
  <c r="AO371" i="3" s="1"/>
  <c r="R364" i="3"/>
  <c r="CA364" i="3" s="1"/>
  <c r="P359" i="3"/>
  <c r="AO358" i="3" s="1"/>
  <c r="P355" i="3"/>
  <c r="AO354" i="3" s="1"/>
  <c r="S351" i="3"/>
  <c r="S347" i="3"/>
  <c r="P344" i="3"/>
  <c r="AO343" i="3" s="1"/>
  <c r="P340" i="3"/>
  <c r="AO339" i="3" s="1"/>
  <c r="P332" i="3"/>
  <c r="AO331" i="3" s="1"/>
  <c r="P328" i="3"/>
  <c r="AO327" i="3" s="1"/>
  <c r="R314" i="3"/>
  <c r="CA314" i="3" s="1"/>
  <c r="P294" i="3"/>
  <c r="AO293" i="3" s="1"/>
  <c r="N287" i="3"/>
  <c r="S287" i="3"/>
  <c r="P285" i="3"/>
  <c r="AO284" i="3" s="1"/>
  <c r="S271" i="3"/>
  <c r="N271" i="3"/>
  <c r="P263" i="3"/>
  <c r="AO262" i="3" s="1"/>
  <c r="S251" i="3"/>
  <c r="N244" i="3"/>
  <c r="S244" i="3"/>
  <c r="P228" i="3"/>
  <c r="AO227" i="3" s="1"/>
  <c r="R218" i="3"/>
  <c r="CA218" i="3" s="1"/>
  <c r="N218" i="3"/>
  <c r="N174" i="3"/>
  <c r="S174" i="3"/>
  <c r="P174" i="3"/>
  <c r="AO173" i="3" s="1"/>
  <c r="N135" i="3"/>
  <c r="R135" i="3"/>
  <c r="CA135" i="3" s="1"/>
  <c r="S135" i="3"/>
  <c r="P238" i="3"/>
  <c r="AO237" i="3" s="1"/>
  <c r="P221" i="3"/>
  <c r="AO220" i="3" s="1"/>
  <c r="P218" i="3"/>
  <c r="AO217" i="3" s="1"/>
  <c r="P189" i="3"/>
  <c r="AO188" i="3" s="1"/>
  <c r="P175" i="3"/>
  <c r="AO174" i="3" s="1"/>
  <c r="P134" i="3"/>
  <c r="AO133" i="3" s="1"/>
  <c r="N128" i="3"/>
  <c r="R128" i="3"/>
  <c r="CA128" i="3" s="1"/>
  <c r="R120" i="3"/>
  <c r="CA120" i="3" s="1"/>
  <c r="N119" i="3"/>
  <c r="R119" i="3"/>
  <c r="CA119" i="3" s="1"/>
  <c r="P111" i="3"/>
  <c r="AO110" i="3" s="1"/>
  <c r="S42" i="3"/>
  <c r="N42" i="3"/>
  <c r="R42" i="3"/>
  <c r="CA42" i="3" s="1"/>
  <c r="O38" i="3"/>
  <c r="AX37" i="3" s="1"/>
  <c r="AY37" i="3" s="1"/>
  <c r="N21" i="3"/>
  <c r="S21" i="3"/>
  <c r="R265" i="3"/>
  <c r="CA265" i="3" s="1"/>
  <c r="S261" i="3"/>
  <c r="R255" i="3"/>
  <c r="CA255" i="3" s="1"/>
  <c r="S249" i="3"/>
  <c r="P249" i="3"/>
  <c r="AO248" i="3" s="1"/>
  <c r="R245" i="3"/>
  <c r="CA245" i="3" s="1"/>
  <c r="P245" i="3"/>
  <c r="AO244" i="3" s="1"/>
  <c r="P236" i="3"/>
  <c r="AO235" i="3" s="1"/>
  <c r="S229" i="3"/>
  <c r="P229" i="3"/>
  <c r="AO228" i="3" s="1"/>
  <c r="R225" i="3"/>
  <c r="CA225" i="3" s="1"/>
  <c r="P225" i="3"/>
  <c r="AO224" i="3" s="1"/>
  <c r="P215" i="3"/>
  <c r="AO214" i="3" s="1"/>
  <c r="R211" i="3"/>
  <c r="CA211" i="3" s="1"/>
  <c r="R209" i="3"/>
  <c r="CA209" i="3" s="1"/>
  <c r="P209" i="3"/>
  <c r="AO208" i="3" s="1"/>
  <c r="P207" i="3"/>
  <c r="AO206" i="3" s="1"/>
  <c r="R201" i="3"/>
  <c r="CA201" i="3" s="1"/>
  <c r="P201" i="3"/>
  <c r="AO200" i="3" s="1"/>
  <c r="P199" i="3"/>
  <c r="AO198" i="3" s="1"/>
  <c r="P178" i="3"/>
  <c r="AO177" i="3" s="1"/>
  <c r="P169" i="3"/>
  <c r="AO168" i="3" s="1"/>
  <c r="S136" i="3"/>
  <c r="N136" i="3"/>
  <c r="S123" i="3"/>
  <c r="R122" i="3"/>
  <c r="CA122" i="3" s="1"/>
  <c r="N122" i="3"/>
  <c r="P122" i="3"/>
  <c r="AO121" i="3" s="1"/>
  <c r="R118" i="3"/>
  <c r="CA118" i="3" s="1"/>
  <c r="N118" i="3"/>
  <c r="R75" i="3"/>
  <c r="CA75" i="3" s="1"/>
  <c r="P265" i="3"/>
  <c r="AO264" i="3" s="1"/>
  <c r="N261" i="3"/>
  <c r="S257" i="3"/>
  <c r="N255" i="3"/>
  <c r="S252" i="3"/>
  <c r="R249" i="3"/>
  <c r="CA249" i="3" s="1"/>
  <c r="R241" i="3"/>
  <c r="CA241" i="3" s="1"/>
  <c r="P240" i="3"/>
  <c r="AO239" i="3" s="1"/>
  <c r="S239" i="3"/>
  <c r="R229" i="3"/>
  <c r="CA229" i="3" s="1"/>
  <c r="P223" i="3"/>
  <c r="AO222" i="3" s="1"/>
  <c r="S219" i="3"/>
  <c r="N211" i="3"/>
  <c r="P185" i="3"/>
  <c r="AO184" i="3" s="1"/>
  <c r="R170" i="3"/>
  <c r="CA170" i="3" s="1"/>
  <c r="R164" i="3"/>
  <c r="CA164" i="3" s="1"/>
  <c r="N132" i="3"/>
  <c r="R132" i="3"/>
  <c r="CA132" i="3" s="1"/>
  <c r="S132" i="3"/>
  <c r="R126" i="3"/>
  <c r="CA126" i="3" s="1"/>
  <c r="S126" i="3"/>
  <c r="S115" i="3"/>
  <c r="R115" i="3"/>
  <c r="CA115" i="3" s="1"/>
  <c r="R114" i="3"/>
  <c r="CA114" i="3" s="1"/>
  <c r="S114" i="3"/>
  <c r="R110" i="3"/>
  <c r="CA110" i="3" s="1"/>
  <c r="N110" i="3"/>
  <c r="N77" i="3"/>
  <c r="R77" i="3"/>
  <c r="CA77" i="3" s="1"/>
  <c r="N65" i="3"/>
  <c r="R65" i="3"/>
  <c r="CA65" i="3" s="1"/>
  <c r="P65" i="3"/>
  <c r="AO64" i="3" s="1"/>
  <c r="P37" i="3"/>
  <c r="AO36" i="3" s="1"/>
  <c r="P123" i="3"/>
  <c r="AO122" i="3" s="1"/>
  <c r="P102" i="3"/>
  <c r="AO101" i="3" s="1"/>
  <c r="S97" i="3"/>
  <c r="R91" i="3"/>
  <c r="CA91" i="3" s="1"/>
  <c r="P91" i="3"/>
  <c r="AO90" i="3" s="1"/>
  <c r="P80" i="3"/>
  <c r="AO79" i="3" s="1"/>
  <c r="N79" i="3"/>
  <c r="P79" i="3"/>
  <c r="AO78" i="3" s="1"/>
  <c r="P68" i="3"/>
  <c r="AO67" i="3" s="1"/>
  <c r="S63" i="3"/>
  <c r="P63" i="3"/>
  <c r="AO62" i="3" s="1"/>
  <c r="S60" i="3"/>
  <c r="P57" i="3"/>
  <c r="AO56" i="3" s="1"/>
  <c r="R51" i="3"/>
  <c r="CA51" i="3" s="1"/>
  <c r="P48" i="3"/>
  <c r="AO47" i="3" s="1"/>
  <c r="S46" i="3"/>
  <c r="P34" i="3"/>
  <c r="AO33" i="3" s="1"/>
  <c r="S33" i="3"/>
  <c r="S32" i="3"/>
  <c r="P158" i="3"/>
  <c r="AO157" i="3" s="1"/>
  <c r="P141" i="3"/>
  <c r="AO140" i="3" s="1"/>
  <c r="P125" i="3"/>
  <c r="AO124" i="3" s="1"/>
  <c r="P117" i="3"/>
  <c r="AO116" i="3" s="1"/>
  <c r="S116" i="3"/>
  <c r="S106" i="3"/>
  <c r="P105" i="3"/>
  <c r="AO104" i="3" s="1"/>
  <c r="S104" i="3"/>
  <c r="P96" i="3"/>
  <c r="AO95" i="3" s="1"/>
  <c r="P85" i="3"/>
  <c r="AO84" i="3" s="1"/>
  <c r="P71" i="3"/>
  <c r="AO70" i="3" s="1"/>
  <c r="P64" i="3"/>
  <c r="AO63" i="3" s="1"/>
  <c r="N63" i="3"/>
  <c r="R57" i="3"/>
  <c r="CA57" i="3" s="1"/>
  <c r="P53" i="3"/>
  <c r="AO52" i="3" s="1"/>
  <c r="N46" i="3"/>
  <c r="R39" i="3"/>
  <c r="CA39" i="3" s="1"/>
  <c r="P33" i="3"/>
  <c r="AO32" i="3" s="1"/>
  <c r="P30" i="3"/>
  <c r="AO29" i="3" s="1"/>
  <c r="O503" i="3"/>
  <c r="O495" i="3"/>
  <c r="AX494" i="3" s="1"/>
  <c r="AY494" i="3" s="1"/>
  <c r="N487" i="3"/>
  <c r="N485" i="3"/>
  <c r="N479" i="3"/>
  <c r="N477" i="3"/>
  <c r="N467" i="3"/>
  <c r="N461" i="3"/>
  <c r="P460" i="3"/>
  <c r="AO459" i="3" s="1"/>
  <c r="S460" i="3"/>
  <c r="N454" i="3"/>
  <c r="S454" i="3"/>
  <c r="P452" i="3"/>
  <c r="AO451" i="3" s="1"/>
  <c r="S452" i="3"/>
  <c r="S451" i="3"/>
  <c r="P451" i="3"/>
  <c r="AO450" i="3" s="1"/>
  <c r="N445" i="3"/>
  <c r="R445" i="3"/>
  <c r="CA445" i="3" s="1"/>
  <c r="N439" i="3"/>
  <c r="P439" i="3"/>
  <c r="AO438" i="3" s="1"/>
  <c r="S439" i="3"/>
  <c r="P436" i="3"/>
  <c r="AO435" i="3" s="1"/>
  <c r="S436" i="3"/>
  <c r="P18" i="3"/>
  <c r="AO17" i="3" s="1"/>
  <c r="P14" i="3"/>
  <c r="AO13" i="3" s="1"/>
  <c r="P10" i="3"/>
  <c r="AO9" i="3" s="1"/>
  <c r="P6" i="3"/>
  <c r="AO5" i="3" s="1"/>
  <c r="S11" i="3"/>
  <c r="P500" i="3"/>
  <c r="AO499" i="3" s="1"/>
  <c r="P490" i="3"/>
  <c r="AO489" i="3" s="1"/>
  <c r="P489" i="3"/>
  <c r="AO488" i="3" s="1"/>
  <c r="S488" i="3"/>
  <c r="S487" i="3"/>
  <c r="P483" i="3"/>
  <c r="AO482" i="3" s="1"/>
  <c r="S482" i="3"/>
  <c r="P482" i="3"/>
  <c r="AO481" i="3" s="1"/>
  <c r="P481" i="3"/>
  <c r="AO480" i="3" s="1"/>
  <c r="S480" i="3"/>
  <c r="S479" i="3"/>
  <c r="P475" i="3"/>
  <c r="AO474" i="3" s="1"/>
  <c r="S474" i="3"/>
  <c r="P474" i="3"/>
  <c r="AO473" i="3" s="1"/>
  <c r="P473" i="3"/>
  <c r="AO472" i="3" s="1"/>
  <c r="P471" i="3"/>
  <c r="AO470" i="3" s="1"/>
  <c r="S470" i="3"/>
  <c r="P470" i="3"/>
  <c r="AO469" i="3" s="1"/>
  <c r="P469" i="3"/>
  <c r="AO468" i="3" s="1"/>
  <c r="S464" i="3"/>
  <c r="S458" i="3"/>
  <c r="P458" i="3"/>
  <c r="AO457" i="3" s="1"/>
  <c r="P457" i="3"/>
  <c r="AO456" i="3" s="1"/>
  <c r="N450" i="3"/>
  <c r="S450" i="3"/>
  <c r="S449" i="3"/>
  <c r="P448" i="3"/>
  <c r="AO447" i="3" s="1"/>
  <c r="S448" i="3"/>
  <c r="P447" i="3"/>
  <c r="AO446" i="3" s="1"/>
  <c r="S447" i="3"/>
  <c r="P444" i="3"/>
  <c r="AO443" i="3" s="1"/>
  <c r="S444" i="3"/>
  <c r="N438" i="3"/>
  <c r="S438" i="3"/>
  <c r="O380" i="3"/>
  <c r="AX379" i="3" s="1"/>
  <c r="AY379" i="3" s="1"/>
  <c r="N446" i="3"/>
  <c r="S446" i="3"/>
  <c r="N431" i="3"/>
  <c r="R431" i="3"/>
  <c r="CA431" i="3" s="1"/>
  <c r="S19" i="3"/>
  <c r="P496" i="3"/>
  <c r="AO495" i="3" s="1"/>
  <c r="S486" i="3"/>
  <c r="P486" i="3"/>
  <c r="AO485" i="3" s="1"/>
  <c r="P485" i="3"/>
  <c r="AO484" i="3" s="1"/>
  <c r="S484" i="3"/>
  <c r="S478" i="3"/>
  <c r="P478" i="3"/>
  <c r="AO477" i="3" s="1"/>
  <c r="P477" i="3"/>
  <c r="AO476" i="3" s="1"/>
  <c r="S476" i="3"/>
  <c r="P472" i="3"/>
  <c r="AO471" i="3" s="1"/>
  <c r="P467" i="3"/>
  <c r="AO466" i="3" s="1"/>
  <c r="N463" i="3"/>
  <c r="N462" i="3"/>
  <c r="S462" i="3"/>
  <c r="S461" i="3"/>
  <c r="N459" i="3"/>
  <c r="P456" i="3"/>
  <c r="AO455" i="3" s="1"/>
  <c r="P455" i="3"/>
  <c r="AO454" i="3" s="1"/>
  <c r="S455" i="3"/>
  <c r="N447" i="3"/>
  <c r="N437" i="3"/>
  <c r="R437" i="3"/>
  <c r="CA437" i="3" s="1"/>
  <c r="P450" i="3"/>
  <c r="AO449" i="3" s="1"/>
  <c r="P449" i="3"/>
  <c r="AO448" i="3" s="1"/>
  <c r="P443" i="3"/>
  <c r="AO442" i="3" s="1"/>
  <c r="S442" i="3"/>
  <c r="P442" i="3"/>
  <c r="AO441" i="3" s="1"/>
  <c r="P441" i="3"/>
  <c r="AO440" i="3" s="1"/>
  <c r="S440" i="3"/>
  <c r="P435" i="3"/>
  <c r="AO434" i="3" s="1"/>
  <c r="S434" i="3"/>
  <c r="P434" i="3"/>
  <c r="AO433" i="3" s="1"/>
  <c r="P433" i="3"/>
  <c r="AO432" i="3" s="1"/>
  <c r="S432" i="3"/>
  <c r="P388" i="3"/>
  <c r="AO387" i="3" s="1"/>
  <c r="P386" i="3"/>
  <c r="AO385" i="3" s="1"/>
  <c r="S380" i="3"/>
  <c r="P373" i="3"/>
  <c r="AO372" i="3" s="1"/>
  <c r="P365" i="3"/>
  <c r="AO364" i="3" s="1"/>
  <c r="P357" i="3"/>
  <c r="AO356" i="3" s="1"/>
  <c r="P349" i="3"/>
  <c r="AO348" i="3" s="1"/>
  <c r="P341" i="3"/>
  <c r="AO340" i="3" s="1"/>
  <c r="P333" i="3"/>
  <c r="AO332" i="3" s="1"/>
  <c r="O288" i="3"/>
  <c r="AX287" i="3" s="1"/>
  <c r="AY287" i="3" s="1"/>
  <c r="S269" i="3"/>
  <c r="N269" i="3"/>
  <c r="P269" i="3"/>
  <c r="AO268" i="3" s="1"/>
  <c r="O265" i="3"/>
  <c r="AX264" i="3" s="1"/>
  <c r="AY264" i="3" s="1"/>
  <c r="P468" i="3"/>
  <c r="AO467" i="3" s="1"/>
  <c r="P462" i="3"/>
  <c r="AO461" i="3" s="1"/>
  <c r="P461" i="3"/>
  <c r="AO460" i="3" s="1"/>
  <c r="P454" i="3"/>
  <c r="AO453" i="3" s="1"/>
  <c r="P453" i="3"/>
  <c r="AO452" i="3" s="1"/>
  <c r="P446" i="3"/>
  <c r="AO445" i="3" s="1"/>
  <c r="P445" i="3"/>
  <c r="AO444" i="3" s="1"/>
  <c r="P438" i="3"/>
  <c r="AO437" i="3" s="1"/>
  <c r="P437" i="3"/>
  <c r="AO436" i="3" s="1"/>
  <c r="P380" i="3"/>
  <c r="AO379" i="3" s="1"/>
  <c r="P377" i="3"/>
  <c r="AO376" i="3" s="1"/>
  <c r="N374" i="3"/>
  <c r="P369" i="3"/>
  <c r="AO368" i="3" s="1"/>
  <c r="N366" i="3"/>
  <c r="P361" i="3"/>
  <c r="AO360" i="3" s="1"/>
  <c r="N358" i="3"/>
  <c r="P353" i="3"/>
  <c r="AO352" i="3" s="1"/>
  <c r="N350" i="3"/>
  <c r="P345" i="3"/>
  <c r="AO344" i="3" s="1"/>
  <c r="N342" i="3"/>
  <c r="P337" i="3"/>
  <c r="AO336" i="3" s="1"/>
  <c r="N334" i="3"/>
  <c r="S328" i="3"/>
  <c r="R324" i="3"/>
  <c r="CA324" i="3" s="1"/>
  <c r="S302" i="3"/>
  <c r="P300" i="3"/>
  <c r="AO299" i="3" s="1"/>
  <c r="S300" i="3"/>
  <c r="S267" i="3"/>
  <c r="N267" i="3"/>
  <c r="P267" i="3"/>
  <c r="AO266" i="3" s="1"/>
  <c r="P324" i="3"/>
  <c r="AO323" i="3" s="1"/>
  <c r="N302" i="3"/>
  <c r="O176" i="3"/>
  <c r="AX175" i="3" s="1"/>
  <c r="AY175" i="3" s="1"/>
  <c r="O164" i="3"/>
  <c r="AX163" i="3" s="1"/>
  <c r="AY163" i="3" s="1"/>
  <c r="R151" i="3"/>
  <c r="CA151" i="3" s="1"/>
  <c r="N151" i="3"/>
  <c r="R144" i="3"/>
  <c r="CA144" i="3" s="1"/>
  <c r="N144" i="3"/>
  <c r="S144" i="3"/>
  <c r="P144" i="3"/>
  <c r="AO143" i="3" s="1"/>
  <c r="N124" i="3"/>
  <c r="R124" i="3"/>
  <c r="CA124" i="3" s="1"/>
  <c r="P302" i="3"/>
  <c r="AO301" i="3" s="1"/>
  <c r="P293" i="3"/>
  <c r="AO292" i="3" s="1"/>
  <c r="P258" i="3"/>
  <c r="AO257" i="3" s="1"/>
  <c r="R257" i="3"/>
  <c r="CA257" i="3" s="1"/>
  <c r="P257" i="3"/>
  <c r="AO256" i="3" s="1"/>
  <c r="S255" i="3"/>
  <c r="P242" i="3"/>
  <c r="AO241" i="3" s="1"/>
  <c r="P231" i="3"/>
  <c r="AO230" i="3" s="1"/>
  <c r="S222" i="3"/>
  <c r="R219" i="3"/>
  <c r="CA219" i="3" s="1"/>
  <c r="N214" i="3"/>
  <c r="P214" i="3"/>
  <c r="AO213" i="3" s="1"/>
  <c r="S206" i="3"/>
  <c r="N206" i="3"/>
  <c r="S198" i="3"/>
  <c r="N198" i="3"/>
  <c r="R172" i="3"/>
  <c r="CA172" i="3" s="1"/>
  <c r="N172" i="3"/>
  <c r="S172" i="3"/>
  <c r="S151" i="3"/>
  <c r="R148" i="3"/>
  <c r="CA148" i="3" s="1"/>
  <c r="N148" i="3"/>
  <c r="S148" i="3"/>
  <c r="P148" i="3"/>
  <c r="AO147" i="3" s="1"/>
  <c r="R138" i="3"/>
  <c r="CA138" i="3" s="1"/>
  <c r="N138" i="3"/>
  <c r="P138" i="3"/>
  <c r="AO137" i="3" s="1"/>
  <c r="P133" i="3"/>
  <c r="AO132" i="3" s="1"/>
  <c r="S133" i="3"/>
  <c r="S248" i="3"/>
  <c r="S242" i="3"/>
  <c r="N231" i="3"/>
  <c r="N219" i="3"/>
  <c r="S167" i="3"/>
  <c r="N167" i="3"/>
  <c r="R152" i="3"/>
  <c r="CA152" i="3" s="1"/>
  <c r="N152" i="3"/>
  <c r="S152" i="3"/>
  <c r="P152" i="3"/>
  <c r="AO151" i="3" s="1"/>
  <c r="R143" i="3"/>
  <c r="CA143" i="3" s="1"/>
  <c r="N143" i="3"/>
  <c r="S124" i="3"/>
  <c r="P289" i="3"/>
  <c r="AO288" i="3" s="1"/>
  <c r="P261" i="3"/>
  <c r="AO260" i="3" s="1"/>
  <c r="S241" i="3"/>
  <c r="P241" i="3"/>
  <c r="AO240" i="3" s="1"/>
  <c r="S240" i="3"/>
  <c r="N239" i="3"/>
  <c r="P237" i="3"/>
  <c r="AO236" i="3" s="1"/>
  <c r="S236" i="3"/>
  <c r="N235" i="3"/>
  <c r="S231" i="3"/>
  <c r="N223" i="3"/>
  <c r="N222" i="3"/>
  <c r="P222" i="3"/>
  <c r="AO221" i="3" s="1"/>
  <c r="S214" i="3"/>
  <c r="R210" i="3"/>
  <c r="CA210" i="3" s="1"/>
  <c r="S210" i="3"/>
  <c r="N210" i="3"/>
  <c r="S202" i="3"/>
  <c r="N202" i="3"/>
  <c r="S180" i="3"/>
  <c r="N180" i="3"/>
  <c r="N177" i="3"/>
  <c r="S177" i="3"/>
  <c r="P177" i="3"/>
  <c r="AO176" i="3" s="1"/>
  <c r="R167" i="3"/>
  <c r="CA167" i="3" s="1"/>
  <c r="S165" i="3"/>
  <c r="P165" i="3"/>
  <c r="AO164" i="3" s="1"/>
  <c r="S161" i="3"/>
  <c r="P161" i="3"/>
  <c r="AO160" i="3" s="1"/>
  <c r="S159" i="3"/>
  <c r="R159" i="3"/>
  <c r="CA159" i="3" s="1"/>
  <c r="R156" i="3"/>
  <c r="CA156" i="3" s="1"/>
  <c r="N156" i="3"/>
  <c r="S156" i="3"/>
  <c r="P156" i="3"/>
  <c r="AO155" i="3" s="1"/>
  <c r="R147" i="3"/>
  <c r="CA147" i="3" s="1"/>
  <c r="N147" i="3"/>
  <c r="S143" i="3"/>
  <c r="S139" i="3"/>
  <c r="N139" i="3"/>
  <c r="S138" i="3"/>
  <c r="R134" i="3"/>
  <c r="CA134" i="3" s="1"/>
  <c r="S134" i="3"/>
  <c r="O87" i="3"/>
  <c r="AX86" i="3" s="1"/>
  <c r="AY86" i="3" s="1"/>
  <c r="S211" i="3"/>
  <c r="P210" i="3"/>
  <c r="AO209" i="3" s="1"/>
  <c r="P206" i="3"/>
  <c r="AO205" i="3" s="1"/>
  <c r="P202" i="3"/>
  <c r="AO201" i="3" s="1"/>
  <c r="P198" i="3"/>
  <c r="AO197" i="3" s="1"/>
  <c r="P180" i="3"/>
  <c r="AO179" i="3" s="1"/>
  <c r="P179" i="3"/>
  <c r="AO178" i="3" s="1"/>
  <c r="P167" i="3"/>
  <c r="AO166" i="3" s="1"/>
  <c r="P151" i="3"/>
  <c r="AO150" i="3" s="1"/>
  <c r="P147" i="3"/>
  <c r="AO146" i="3" s="1"/>
  <c r="P143" i="3"/>
  <c r="AO142" i="3" s="1"/>
  <c r="P139" i="3"/>
  <c r="AO138" i="3" s="1"/>
  <c r="P124" i="3"/>
  <c r="AO123" i="3" s="1"/>
  <c r="O71" i="3"/>
  <c r="AX70" i="3" s="1"/>
  <c r="AY70" i="3" s="1"/>
  <c r="N69" i="3"/>
  <c r="R69" i="3"/>
  <c r="CA69" i="3" s="1"/>
  <c r="R190" i="3"/>
  <c r="CA190" i="3" s="1"/>
  <c r="P190" i="3"/>
  <c r="AO189" i="3" s="1"/>
  <c r="P188" i="3"/>
  <c r="AO187" i="3" s="1"/>
  <c r="N184" i="3"/>
  <c r="P184" i="3"/>
  <c r="AO183" i="3" s="1"/>
  <c r="S178" i="3"/>
  <c r="P176" i="3"/>
  <c r="AO175" i="3" s="1"/>
  <c r="P171" i="3"/>
  <c r="AO170" i="3" s="1"/>
  <c r="P164" i="3"/>
  <c r="AO163" i="3" s="1"/>
  <c r="S160" i="3"/>
  <c r="N160" i="3"/>
  <c r="P155" i="3"/>
  <c r="AO154" i="3" s="1"/>
  <c r="P135" i="3"/>
  <c r="AO134" i="3" s="1"/>
  <c r="P132" i="3"/>
  <c r="AO131" i="3" s="1"/>
  <c r="N127" i="3"/>
  <c r="P127" i="3"/>
  <c r="AO126" i="3" s="1"/>
  <c r="P126" i="3"/>
  <c r="AO125" i="3" s="1"/>
  <c r="N115" i="3"/>
  <c r="P115" i="3"/>
  <c r="AO114" i="3" s="1"/>
  <c r="P114" i="3"/>
  <c r="AO113" i="3" s="1"/>
  <c r="N107" i="3"/>
  <c r="P107" i="3"/>
  <c r="AO106" i="3" s="1"/>
  <c r="P106" i="3"/>
  <c r="AO105" i="3" s="1"/>
  <c r="R104" i="3"/>
  <c r="CA104" i="3" s="1"/>
  <c r="P104" i="3"/>
  <c r="AO103" i="3" s="1"/>
  <c r="P101" i="3"/>
  <c r="AO100" i="3" s="1"/>
  <c r="S100" i="3"/>
  <c r="S94" i="3"/>
  <c r="P92" i="3"/>
  <c r="AO91" i="3" s="1"/>
  <c r="S84" i="3"/>
  <c r="R81" i="3"/>
  <c r="CA81" i="3" s="1"/>
  <c r="N67" i="3"/>
  <c r="S67" i="3"/>
  <c r="P239" i="3"/>
  <c r="AO238" i="3" s="1"/>
  <c r="P235" i="3"/>
  <c r="AO234" i="3" s="1"/>
  <c r="S208" i="3"/>
  <c r="S204" i="3"/>
  <c r="S200" i="3"/>
  <c r="S196" i="3"/>
  <c r="S185" i="3"/>
  <c r="S181" i="3"/>
  <c r="S176" i="3"/>
  <c r="S164" i="3"/>
  <c r="P128" i="3"/>
  <c r="AO127" i="3" s="1"/>
  <c r="N126" i="3"/>
  <c r="P119" i="3"/>
  <c r="AO118" i="3" s="1"/>
  <c r="P118" i="3"/>
  <c r="AO117" i="3" s="1"/>
  <c r="P116" i="3"/>
  <c r="AO115" i="3" s="1"/>
  <c r="N114" i="3"/>
  <c r="R108" i="3"/>
  <c r="CA108" i="3" s="1"/>
  <c r="P108" i="3"/>
  <c r="AO107" i="3" s="1"/>
  <c r="S107" i="3"/>
  <c r="N106" i="3"/>
  <c r="N103" i="3"/>
  <c r="P103" i="3"/>
  <c r="AO102" i="3" s="1"/>
  <c r="P94" i="3"/>
  <c r="AO93" i="3" s="1"/>
  <c r="P81" i="3"/>
  <c r="AO80" i="3" s="1"/>
  <c r="S72" i="3"/>
  <c r="P72" i="3"/>
  <c r="AO71" i="3" s="1"/>
  <c r="P69" i="3"/>
  <c r="AO68" i="3" s="1"/>
  <c r="P67" i="3"/>
  <c r="AO66" i="3" s="1"/>
  <c r="O59" i="3"/>
  <c r="AX58" i="3" s="1"/>
  <c r="AY58" i="3" s="1"/>
  <c r="S101" i="3"/>
  <c r="P100" i="3"/>
  <c r="AO99" i="3" s="1"/>
  <c r="P99" i="3"/>
  <c r="AO98" i="3" s="1"/>
  <c r="S98" i="3"/>
  <c r="R89" i="3"/>
  <c r="CA89" i="3" s="1"/>
  <c r="S87" i="3"/>
  <c r="N75" i="3"/>
  <c r="S75" i="3"/>
  <c r="P77" i="3"/>
  <c r="AO76" i="3" s="1"/>
  <c r="S64" i="3"/>
  <c r="R61" i="3"/>
  <c r="CA61" i="3" s="1"/>
  <c r="S59" i="3"/>
  <c r="P56" i="3"/>
  <c r="AO55" i="3" s="1"/>
  <c r="S52" i="3"/>
  <c r="N51" i="3"/>
  <c r="P51" i="3"/>
  <c r="AO50" i="3" s="1"/>
  <c r="S50" i="3"/>
  <c r="N48" i="3"/>
  <c r="R47" i="3"/>
  <c r="CA47" i="3" s="1"/>
  <c r="N44" i="3"/>
  <c r="P44" i="3"/>
  <c r="AO43" i="3" s="1"/>
  <c r="R43" i="3"/>
  <c r="CA43" i="3" s="1"/>
  <c r="N36" i="3"/>
  <c r="P36" i="3"/>
  <c r="AO35" i="3" s="1"/>
  <c r="S34" i="3"/>
  <c r="R32" i="3"/>
  <c r="CA32" i="3" s="1"/>
  <c r="N28" i="3"/>
  <c r="P28" i="3"/>
  <c r="AO27" i="3" s="1"/>
  <c r="S26" i="3"/>
  <c r="R24" i="3"/>
  <c r="CA24" i="3" s="1"/>
  <c r="P61" i="3"/>
  <c r="AO60" i="3" s="1"/>
  <c r="S48" i="3"/>
  <c r="R53" i="3"/>
  <c r="CA53" i="3" s="1"/>
  <c r="P52" i="3"/>
  <c r="AO51" i="3" s="1"/>
  <c r="P50" i="3"/>
  <c r="AO49" i="3" s="1"/>
  <c r="P46" i="3"/>
  <c r="AO45" i="3" s="1"/>
  <c r="P42" i="3"/>
  <c r="AO41" i="3" s="1"/>
  <c r="P32" i="3"/>
  <c r="AO31" i="3" s="1"/>
  <c r="S30" i="3"/>
  <c r="P24" i="3"/>
  <c r="AO23" i="3" s="1"/>
  <c r="S22" i="3"/>
  <c r="O486" i="3"/>
  <c r="AX485" i="3" s="1"/>
  <c r="AY485" i="3" s="1"/>
  <c r="O478" i="3"/>
  <c r="AX477" i="3" s="1"/>
  <c r="AY477" i="3" s="1"/>
  <c r="O498" i="3"/>
  <c r="AX497" i="3" s="1"/>
  <c r="AY497" i="3" s="1"/>
  <c r="O490" i="3"/>
  <c r="AX489" i="3" s="1"/>
  <c r="AY489" i="3" s="1"/>
  <c r="O482" i="3"/>
  <c r="AX481" i="3" s="1"/>
  <c r="AY481" i="3" s="1"/>
  <c r="O474" i="3"/>
  <c r="AX473" i="3" s="1"/>
  <c r="AY473" i="3" s="1"/>
  <c r="O470" i="3"/>
  <c r="AX469" i="3" s="1"/>
  <c r="AY469" i="3" s="1"/>
  <c r="O466" i="3"/>
  <c r="AX465" i="3" s="1"/>
  <c r="AY465" i="3" s="1"/>
  <c r="O458" i="3"/>
  <c r="AX457" i="3" s="1"/>
  <c r="AY457" i="3" s="1"/>
  <c r="O442" i="3"/>
  <c r="AX441" i="3" s="1"/>
  <c r="AY441" i="3" s="1"/>
  <c r="O434" i="3"/>
  <c r="AX433" i="3" s="1"/>
  <c r="AY433" i="3" s="1"/>
  <c r="O502" i="3"/>
  <c r="AX501" i="3" s="1"/>
  <c r="AY501" i="3" s="1"/>
  <c r="O494" i="3"/>
  <c r="AX493" i="3" s="1"/>
  <c r="AY493" i="3" s="1"/>
  <c r="S492" i="3"/>
  <c r="S468" i="3"/>
  <c r="N427" i="3"/>
  <c r="R427" i="3"/>
  <c r="CA427" i="3" s="1"/>
  <c r="N423" i="3"/>
  <c r="R423" i="3"/>
  <c r="CA423" i="3" s="1"/>
  <c r="N419" i="3"/>
  <c r="R419" i="3"/>
  <c r="CA419" i="3" s="1"/>
  <c r="N415" i="3"/>
  <c r="R415" i="3"/>
  <c r="CA415" i="3" s="1"/>
  <c r="N411" i="3"/>
  <c r="R411" i="3"/>
  <c r="CA411" i="3" s="1"/>
  <c r="N407" i="3"/>
  <c r="R407" i="3"/>
  <c r="CA407" i="3" s="1"/>
  <c r="N403" i="3"/>
  <c r="R403" i="3"/>
  <c r="CA403" i="3" s="1"/>
  <c r="N399" i="3"/>
  <c r="R399" i="3"/>
  <c r="CA399" i="3" s="1"/>
  <c r="N395" i="3"/>
  <c r="R395" i="3"/>
  <c r="CA395" i="3" s="1"/>
  <c r="N391" i="3"/>
  <c r="R391" i="3"/>
  <c r="CA391" i="3" s="1"/>
  <c r="N387" i="3"/>
  <c r="R387" i="3"/>
  <c r="CA387" i="3" s="1"/>
  <c r="N383" i="3"/>
  <c r="R383" i="3"/>
  <c r="CA383" i="3" s="1"/>
  <c r="N379" i="3"/>
  <c r="R379" i="3"/>
  <c r="CA379" i="3" s="1"/>
  <c r="O331" i="3"/>
  <c r="AX330" i="3" s="1"/>
  <c r="AY330" i="3" s="1"/>
  <c r="S472" i="3"/>
  <c r="P20" i="3"/>
  <c r="AO19" i="3" s="1"/>
  <c r="P16" i="3"/>
  <c r="AO15" i="3" s="1"/>
  <c r="P12" i="3"/>
  <c r="AO11" i="3" s="1"/>
  <c r="P8" i="3"/>
  <c r="AO7" i="3" s="1"/>
  <c r="R500" i="3"/>
  <c r="CA500" i="3" s="1"/>
  <c r="N500" i="3"/>
  <c r="R496" i="3"/>
  <c r="CA496" i="3" s="1"/>
  <c r="N496" i="3"/>
  <c r="R492" i="3"/>
  <c r="CA492" i="3" s="1"/>
  <c r="N492" i="3"/>
  <c r="R488" i="3"/>
  <c r="CA488" i="3" s="1"/>
  <c r="N488" i="3"/>
  <c r="R484" i="3"/>
  <c r="CA484" i="3" s="1"/>
  <c r="N484" i="3"/>
  <c r="R480" i="3"/>
  <c r="CA480" i="3" s="1"/>
  <c r="N480" i="3"/>
  <c r="R476" i="3"/>
  <c r="CA476" i="3" s="1"/>
  <c r="N476" i="3"/>
  <c r="R472" i="3"/>
  <c r="CA472" i="3" s="1"/>
  <c r="N472" i="3"/>
  <c r="R468" i="3"/>
  <c r="CA468" i="3" s="1"/>
  <c r="N468" i="3"/>
  <c r="R464" i="3"/>
  <c r="CA464" i="3" s="1"/>
  <c r="N464" i="3"/>
  <c r="R460" i="3"/>
  <c r="CA460" i="3" s="1"/>
  <c r="N460" i="3"/>
  <c r="R456" i="3"/>
  <c r="CA456" i="3" s="1"/>
  <c r="N456" i="3"/>
  <c r="R452" i="3"/>
  <c r="CA452" i="3" s="1"/>
  <c r="N452" i="3"/>
  <c r="R448" i="3"/>
  <c r="CA448" i="3" s="1"/>
  <c r="N448" i="3"/>
  <c r="R444" i="3"/>
  <c r="CA444" i="3" s="1"/>
  <c r="N444" i="3"/>
  <c r="R440" i="3"/>
  <c r="CA440" i="3" s="1"/>
  <c r="N440" i="3"/>
  <c r="R436" i="3"/>
  <c r="CA436" i="3" s="1"/>
  <c r="N436" i="3"/>
  <c r="R432" i="3"/>
  <c r="CA432" i="3" s="1"/>
  <c r="N432" i="3"/>
  <c r="P427" i="3"/>
  <c r="AO426" i="3" s="1"/>
  <c r="P423" i="3"/>
  <c r="AO422" i="3" s="1"/>
  <c r="P419" i="3"/>
  <c r="AO418" i="3" s="1"/>
  <c r="P415" i="3"/>
  <c r="AO414" i="3" s="1"/>
  <c r="P411" i="3"/>
  <c r="AO410" i="3" s="1"/>
  <c r="P407" i="3"/>
  <c r="AO406" i="3" s="1"/>
  <c r="P403" i="3"/>
  <c r="AO402" i="3" s="1"/>
  <c r="P399" i="3"/>
  <c r="AO398" i="3" s="1"/>
  <c r="P395" i="3"/>
  <c r="AO394" i="3" s="1"/>
  <c r="P391" i="3"/>
  <c r="AO390" i="3" s="1"/>
  <c r="P387" i="3"/>
  <c r="AO386" i="3" s="1"/>
  <c r="P383" i="3"/>
  <c r="AO382" i="3" s="1"/>
  <c r="P379" i="3"/>
  <c r="AO378" i="3" s="1"/>
  <c r="O375" i="3"/>
  <c r="AX374" i="3" s="1"/>
  <c r="AY374" i="3" s="1"/>
  <c r="O367" i="3"/>
  <c r="AX366" i="3" s="1"/>
  <c r="AY366" i="3" s="1"/>
  <c r="O351" i="3"/>
  <c r="AX350" i="3" s="1"/>
  <c r="AY350" i="3" s="1"/>
  <c r="O343" i="3"/>
  <c r="AX342" i="3" s="1"/>
  <c r="AY342" i="3" s="1"/>
  <c r="O327" i="3"/>
  <c r="AX326" i="3" s="1"/>
  <c r="AY326" i="3" s="1"/>
  <c r="P429" i="3"/>
  <c r="AO428" i="3" s="1"/>
  <c r="N429" i="3"/>
  <c r="R429" i="3"/>
  <c r="CA429" i="3" s="1"/>
  <c r="P425" i="3"/>
  <c r="AO424" i="3" s="1"/>
  <c r="N425" i="3"/>
  <c r="R425" i="3"/>
  <c r="CA425" i="3" s="1"/>
  <c r="P421" i="3"/>
  <c r="AO420" i="3" s="1"/>
  <c r="N421" i="3"/>
  <c r="R421" i="3"/>
  <c r="CA421" i="3" s="1"/>
  <c r="P417" i="3"/>
  <c r="AO416" i="3" s="1"/>
  <c r="N417" i="3"/>
  <c r="R417" i="3"/>
  <c r="CA417" i="3" s="1"/>
  <c r="P413" i="3"/>
  <c r="AO412" i="3" s="1"/>
  <c r="N413" i="3"/>
  <c r="R413" i="3"/>
  <c r="CA413" i="3" s="1"/>
  <c r="P409" i="3"/>
  <c r="AO408" i="3" s="1"/>
  <c r="N409" i="3"/>
  <c r="R409" i="3"/>
  <c r="CA409" i="3" s="1"/>
  <c r="P405" i="3"/>
  <c r="AO404" i="3" s="1"/>
  <c r="N405" i="3"/>
  <c r="R405" i="3"/>
  <c r="CA405" i="3" s="1"/>
  <c r="P401" i="3"/>
  <c r="AO400" i="3" s="1"/>
  <c r="N401" i="3"/>
  <c r="R401" i="3"/>
  <c r="CA401" i="3" s="1"/>
  <c r="P397" i="3"/>
  <c r="AO396" i="3" s="1"/>
  <c r="N397" i="3"/>
  <c r="R397" i="3"/>
  <c r="CA397" i="3" s="1"/>
  <c r="P393" i="3"/>
  <c r="AO392" i="3" s="1"/>
  <c r="N393" i="3"/>
  <c r="R393" i="3"/>
  <c r="CA393" i="3" s="1"/>
  <c r="P389" i="3"/>
  <c r="AO388" i="3" s="1"/>
  <c r="N389" i="3"/>
  <c r="R389" i="3"/>
  <c r="CA389" i="3" s="1"/>
  <c r="P385" i="3"/>
  <c r="AO384" i="3" s="1"/>
  <c r="N385" i="3"/>
  <c r="R385" i="3"/>
  <c r="CA385" i="3" s="1"/>
  <c r="P381" i="3"/>
  <c r="AO380" i="3" s="1"/>
  <c r="N381" i="3"/>
  <c r="R381" i="3"/>
  <c r="CA381" i="3" s="1"/>
  <c r="O330" i="3"/>
  <c r="AX329" i="3" s="1"/>
  <c r="AY329" i="3" s="1"/>
  <c r="S490" i="3"/>
  <c r="R502" i="3"/>
  <c r="CA502" i="3" s="1"/>
  <c r="R498" i="3"/>
  <c r="CA498" i="3" s="1"/>
  <c r="R494" i="3"/>
  <c r="CA494" i="3" s="1"/>
  <c r="R490" i="3"/>
  <c r="CA490" i="3" s="1"/>
  <c r="R486" i="3"/>
  <c r="CA486" i="3" s="1"/>
  <c r="R482" i="3"/>
  <c r="CA482" i="3" s="1"/>
  <c r="R478" i="3"/>
  <c r="CA478" i="3" s="1"/>
  <c r="R474" i="3"/>
  <c r="CA474" i="3" s="1"/>
  <c r="R470" i="3"/>
  <c r="CA470" i="3" s="1"/>
  <c r="R466" i="3"/>
  <c r="CA466" i="3" s="1"/>
  <c r="R462" i="3"/>
  <c r="CA462" i="3" s="1"/>
  <c r="R458" i="3"/>
  <c r="CA458" i="3" s="1"/>
  <c r="R454" i="3"/>
  <c r="CA454" i="3" s="1"/>
  <c r="R450" i="3"/>
  <c r="CA450" i="3" s="1"/>
  <c r="R446" i="3"/>
  <c r="CA446" i="3" s="1"/>
  <c r="R442" i="3"/>
  <c r="CA442" i="3" s="1"/>
  <c r="R438" i="3"/>
  <c r="CA438" i="3" s="1"/>
  <c r="R434" i="3"/>
  <c r="CA434" i="3" s="1"/>
  <c r="S431" i="3"/>
  <c r="P431" i="3"/>
  <c r="AO430" i="3" s="1"/>
  <c r="S427" i="3"/>
  <c r="S423" i="3"/>
  <c r="S419" i="3"/>
  <c r="S415" i="3"/>
  <c r="S411" i="3"/>
  <c r="S407" i="3"/>
  <c r="S403" i="3"/>
  <c r="S399" i="3"/>
  <c r="S395" i="3"/>
  <c r="S391" i="3"/>
  <c r="S387" i="3"/>
  <c r="S383" i="3"/>
  <c r="S379" i="3"/>
  <c r="O371" i="3"/>
  <c r="AX370" i="3" s="1"/>
  <c r="AY370" i="3" s="1"/>
  <c r="O363" i="3"/>
  <c r="AX362" i="3" s="1"/>
  <c r="AY362" i="3" s="1"/>
  <c r="O347" i="3"/>
  <c r="AX346" i="3" s="1"/>
  <c r="AY346" i="3" s="1"/>
  <c r="O339" i="3"/>
  <c r="AX338" i="3" s="1"/>
  <c r="AY338" i="3" s="1"/>
  <c r="R331" i="3"/>
  <c r="CA331" i="3" s="1"/>
  <c r="R327" i="3"/>
  <c r="CA327" i="3" s="1"/>
  <c r="N323" i="3"/>
  <c r="R323" i="3"/>
  <c r="CA323" i="3" s="1"/>
  <c r="N319" i="3"/>
  <c r="R319" i="3"/>
  <c r="CA319" i="3" s="1"/>
  <c r="N315" i="3"/>
  <c r="R315" i="3"/>
  <c r="CA315" i="3" s="1"/>
  <c r="N311" i="3"/>
  <c r="R311" i="3"/>
  <c r="CA311" i="3" s="1"/>
  <c r="N307" i="3"/>
  <c r="R307" i="3"/>
  <c r="CA307" i="3" s="1"/>
  <c r="N303" i="3"/>
  <c r="R303" i="3"/>
  <c r="CA303" i="3" s="1"/>
  <c r="P297" i="3"/>
  <c r="AO296" i="3" s="1"/>
  <c r="N297" i="3"/>
  <c r="R297" i="3"/>
  <c r="CA297" i="3" s="1"/>
  <c r="O291" i="3"/>
  <c r="AX290" i="3" s="1"/>
  <c r="AY290" i="3" s="1"/>
  <c r="R377" i="3"/>
  <c r="CA377" i="3" s="1"/>
  <c r="N377" i="3"/>
  <c r="R373" i="3"/>
  <c r="CA373" i="3" s="1"/>
  <c r="N373" i="3"/>
  <c r="R369" i="3"/>
  <c r="CA369" i="3" s="1"/>
  <c r="N369" i="3"/>
  <c r="R365" i="3"/>
  <c r="CA365" i="3" s="1"/>
  <c r="N365" i="3"/>
  <c r="R361" i="3"/>
  <c r="CA361" i="3" s="1"/>
  <c r="N361" i="3"/>
  <c r="R357" i="3"/>
  <c r="CA357" i="3" s="1"/>
  <c r="N357" i="3"/>
  <c r="R353" i="3"/>
  <c r="CA353" i="3" s="1"/>
  <c r="N353" i="3"/>
  <c r="R349" i="3"/>
  <c r="CA349" i="3" s="1"/>
  <c r="N349" i="3"/>
  <c r="R345" i="3"/>
  <c r="CA345" i="3" s="1"/>
  <c r="N345" i="3"/>
  <c r="R341" i="3"/>
  <c r="CA341" i="3" s="1"/>
  <c r="N341" i="3"/>
  <c r="R337" i="3"/>
  <c r="CA337" i="3" s="1"/>
  <c r="N337" i="3"/>
  <c r="R333" i="3"/>
  <c r="CA333" i="3" s="1"/>
  <c r="N333" i="3"/>
  <c r="S330" i="3"/>
  <c r="N329" i="3"/>
  <c r="R329" i="3"/>
  <c r="CA329" i="3" s="1"/>
  <c r="P323" i="3"/>
  <c r="AO322" i="3" s="1"/>
  <c r="P319" i="3"/>
  <c r="AO318" i="3" s="1"/>
  <c r="P315" i="3"/>
  <c r="AO314" i="3" s="1"/>
  <c r="P311" i="3"/>
  <c r="AO310" i="3" s="1"/>
  <c r="P307" i="3"/>
  <c r="AO306" i="3" s="1"/>
  <c r="P303" i="3"/>
  <c r="AO302" i="3" s="1"/>
  <c r="P325" i="3"/>
  <c r="AO324" i="3" s="1"/>
  <c r="N325" i="3"/>
  <c r="R325" i="3"/>
  <c r="CA325" i="3" s="1"/>
  <c r="P321" i="3"/>
  <c r="AO320" i="3" s="1"/>
  <c r="N321" i="3"/>
  <c r="R321" i="3"/>
  <c r="CA321" i="3" s="1"/>
  <c r="P317" i="3"/>
  <c r="AO316" i="3" s="1"/>
  <c r="N317" i="3"/>
  <c r="R317" i="3"/>
  <c r="CA317" i="3" s="1"/>
  <c r="P313" i="3"/>
  <c r="AO312" i="3" s="1"/>
  <c r="N313" i="3"/>
  <c r="R313" i="3"/>
  <c r="CA313" i="3" s="1"/>
  <c r="P309" i="3"/>
  <c r="AO308" i="3" s="1"/>
  <c r="N309" i="3"/>
  <c r="R309" i="3"/>
  <c r="CA309" i="3" s="1"/>
  <c r="P305" i="3"/>
  <c r="AO304" i="3" s="1"/>
  <c r="N305" i="3"/>
  <c r="R305" i="3"/>
  <c r="CA305" i="3" s="1"/>
  <c r="P301" i="3"/>
  <c r="AO300" i="3" s="1"/>
  <c r="N301" i="3"/>
  <c r="R301" i="3"/>
  <c r="CA301" i="3" s="1"/>
  <c r="O299" i="3"/>
  <c r="AX298" i="3" s="1"/>
  <c r="AY298" i="3" s="1"/>
  <c r="O295" i="3"/>
  <c r="AX294" i="3" s="1"/>
  <c r="AY294" i="3" s="1"/>
  <c r="R375" i="3"/>
  <c r="CA375" i="3" s="1"/>
  <c r="R371" i="3"/>
  <c r="CA371" i="3" s="1"/>
  <c r="R367" i="3"/>
  <c r="CA367" i="3" s="1"/>
  <c r="R363" i="3"/>
  <c r="CA363" i="3" s="1"/>
  <c r="R359" i="3"/>
  <c r="CA359" i="3" s="1"/>
  <c r="R355" i="3"/>
  <c r="CA355" i="3" s="1"/>
  <c r="R351" i="3"/>
  <c r="CA351" i="3" s="1"/>
  <c r="R347" i="3"/>
  <c r="CA347" i="3" s="1"/>
  <c r="R343" i="3"/>
  <c r="CA343" i="3" s="1"/>
  <c r="R339" i="3"/>
  <c r="CA339" i="3" s="1"/>
  <c r="R335" i="3"/>
  <c r="CA335" i="3" s="1"/>
  <c r="S331" i="3"/>
  <c r="P331" i="3"/>
  <c r="AO330" i="3" s="1"/>
  <c r="S327" i="3"/>
  <c r="P327" i="3"/>
  <c r="AO326" i="3" s="1"/>
  <c r="S323" i="3"/>
  <c r="S319" i="3"/>
  <c r="S315" i="3"/>
  <c r="S311" i="3"/>
  <c r="S307" i="3"/>
  <c r="S303" i="3"/>
  <c r="N284" i="3"/>
  <c r="R284" i="3"/>
  <c r="CA284" i="3" s="1"/>
  <c r="P284" i="3"/>
  <c r="AO283" i="3" s="1"/>
  <c r="N280" i="3"/>
  <c r="R280" i="3"/>
  <c r="CA280" i="3" s="1"/>
  <c r="P280" i="3"/>
  <c r="AO279" i="3" s="1"/>
  <c r="N276" i="3"/>
  <c r="R276" i="3"/>
  <c r="CA276" i="3" s="1"/>
  <c r="P276" i="3"/>
  <c r="AO275" i="3" s="1"/>
  <c r="N272" i="3"/>
  <c r="R272" i="3"/>
  <c r="CA272" i="3" s="1"/>
  <c r="P272" i="3"/>
  <c r="AO271" i="3" s="1"/>
  <c r="N268" i="3"/>
  <c r="R268" i="3"/>
  <c r="CA268" i="3" s="1"/>
  <c r="P268" i="3"/>
  <c r="AO267" i="3" s="1"/>
  <c r="N264" i="3"/>
  <c r="R264" i="3"/>
  <c r="CA264" i="3" s="1"/>
  <c r="P264" i="3"/>
  <c r="AO263" i="3" s="1"/>
  <c r="O257" i="3"/>
  <c r="AX256" i="3" s="1"/>
  <c r="AY256" i="3" s="1"/>
  <c r="O252" i="3"/>
  <c r="AX251" i="3" s="1"/>
  <c r="AY251" i="3" s="1"/>
  <c r="O229" i="3"/>
  <c r="AX228" i="3" s="1"/>
  <c r="AY228" i="3" s="1"/>
  <c r="R293" i="3"/>
  <c r="CA293" i="3" s="1"/>
  <c r="N293" i="3"/>
  <c r="R289" i="3"/>
  <c r="CA289" i="3" s="1"/>
  <c r="N289" i="3"/>
  <c r="N260" i="3"/>
  <c r="R260" i="3"/>
  <c r="CA260" i="3" s="1"/>
  <c r="P260" i="3"/>
  <c r="AO259" i="3" s="1"/>
  <c r="O258" i="3"/>
  <c r="AX257" i="3" s="1"/>
  <c r="AY257" i="3" s="1"/>
  <c r="N282" i="3"/>
  <c r="R282" i="3"/>
  <c r="CA282" i="3" s="1"/>
  <c r="N278" i="3"/>
  <c r="R278" i="3"/>
  <c r="CA278" i="3" s="1"/>
  <c r="N274" i="3"/>
  <c r="R274" i="3"/>
  <c r="CA274" i="3" s="1"/>
  <c r="N270" i="3"/>
  <c r="R270" i="3"/>
  <c r="CA270" i="3" s="1"/>
  <c r="N266" i="3"/>
  <c r="R266" i="3"/>
  <c r="CA266" i="3" s="1"/>
  <c r="N262" i="3"/>
  <c r="R262" i="3"/>
  <c r="CA262" i="3" s="1"/>
  <c r="O250" i="3"/>
  <c r="AX249" i="3" s="1"/>
  <c r="AY249" i="3" s="1"/>
  <c r="O248" i="3"/>
  <c r="AX247" i="3" s="1"/>
  <c r="AY247" i="3" s="1"/>
  <c r="O242" i="3"/>
  <c r="AX241" i="3" s="1"/>
  <c r="AY241" i="3" s="1"/>
  <c r="O237" i="3"/>
  <c r="AX236" i="3" s="1"/>
  <c r="AY236" i="3" s="1"/>
  <c r="R299" i="3"/>
  <c r="CA299" i="3" s="1"/>
  <c r="R295" i="3"/>
  <c r="CA295" i="3" s="1"/>
  <c r="R291" i="3"/>
  <c r="CA291" i="3" s="1"/>
  <c r="R287" i="3"/>
  <c r="CA287" i="3" s="1"/>
  <c r="S284" i="3"/>
  <c r="P282" i="3"/>
  <c r="AO281" i="3" s="1"/>
  <c r="S280" i="3"/>
  <c r="P278" i="3"/>
  <c r="AO277" i="3" s="1"/>
  <c r="S276" i="3"/>
  <c r="P274" i="3"/>
  <c r="AO273" i="3" s="1"/>
  <c r="S272" i="3"/>
  <c r="P270" i="3"/>
  <c r="AO269" i="3" s="1"/>
  <c r="S268" i="3"/>
  <c r="S264" i="3"/>
  <c r="N256" i="3"/>
  <c r="R256" i="3"/>
  <c r="CA256" i="3" s="1"/>
  <c r="P256" i="3"/>
  <c r="AO255" i="3" s="1"/>
  <c r="R258" i="3"/>
  <c r="CA258" i="3" s="1"/>
  <c r="R254" i="3"/>
  <c r="CA254" i="3" s="1"/>
  <c r="P252" i="3"/>
  <c r="AO251" i="3" s="1"/>
  <c r="R250" i="3"/>
  <c r="CA250" i="3" s="1"/>
  <c r="O249" i="3"/>
  <c r="AX248" i="3" s="1"/>
  <c r="AY248" i="3" s="1"/>
  <c r="P248" i="3"/>
  <c r="AO247" i="3" s="1"/>
  <c r="R246" i="3"/>
  <c r="CA246" i="3" s="1"/>
  <c r="O245" i="3"/>
  <c r="AX244" i="3" s="1"/>
  <c r="AY244" i="3" s="1"/>
  <c r="P244" i="3"/>
  <c r="AO243" i="3" s="1"/>
  <c r="R242" i="3"/>
  <c r="CA242" i="3" s="1"/>
  <c r="O241" i="3"/>
  <c r="AX240" i="3" s="1"/>
  <c r="AY240" i="3" s="1"/>
  <c r="R237" i="3"/>
  <c r="CA237" i="3" s="1"/>
  <c r="N232" i="3"/>
  <c r="R232" i="3"/>
  <c r="CA232" i="3" s="1"/>
  <c r="N224" i="3"/>
  <c r="R224" i="3"/>
  <c r="CA224" i="3" s="1"/>
  <c r="P224" i="3"/>
  <c r="AO223" i="3" s="1"/>
  <c r="N220" i="3"/>
  <c r="R220" i="3"/>
  <c r="CA220" i="3" s="1"/>
  <c r="P220" i="3"/>
  <c r="AO219" i="3" s="1"/>
  <c r="N216" i="3"/>
  <c r="R216" i="3"/>
  <c r="CA216" i="3" s="1"/>
  <c r="P216" i="3"/>
  <c r="AO215" i="3" s="1"/>
  <c r="N212" i="3"/>
  <c r="R212" i="3"/>
  <c r="CA212" i="3" s="1"/>
  <c r="P212" i="3"/>
  <c r="AO211" i="3" s="1"/>
  <c r="R252" i="3"/>
  <c r="CA252" i="3" s="1"/>
  <c r="R248" i="3"/>
  <c r="CA248" i="3" s="1"/>
  <c r="R244" i="3"/>
  <c r="CA244" i="3" s="1"/>
  <c r="N228" i="3"/>
  <c r="R228" i="3"/>
  <c r="CA228" i="3" s="1"/>
  <c r="O208" i="3"/>
  <c r="AX207" i="3" s="1"/>
  <c r="AY207" i="3" s="1"/>
  <c r="O204" i="3"/>
  <c r="AX203" i="3" s="1"/>
  <c r="AY203" i="3" s="1"/>
  <c r="O200" i="3"/>
  <c r="AX199" i="3" s="1"/>
  <c r="AY199" i="3" s="1"/>
  <c r="O196" i="3"/>
  <c r="AX195" i="3" s="1"/>
  <c r="AY195" i="3" s="1"/>
  <c r="N240" i="3"/>
  <c r="R240" i="3"/>
  <c r="CA240" i="3" s="1"/>
  <c r="S237" i="3"/>
  <c r="N236" i="3"/>
  <c r="R236" i="3"/>
  <c r="CA236" i="3" s="1"/>
  <c r="O230" i="3"/>
  <c r="AX229" i="3" s="1"/>
  <c r="AY229" i="3" s="1"/>
  <c r="O217" i="3"/>
  <c r="AX216" i="3" s="1"/>
  <c r="AY216" i="3" s="1"/>
  <c r="O209" i="3"/>
  <c r="AX208" i="3" s="1"/>
  <c r="AY208" i="3" s="1"/>
  <c r="P208" i="3"/>
  <c r="AO207" i="3" s="1"/>
  <c r="O205" i="3"/>
  <c r="AX204" i="3" s="1"/>
  <c r="AY204" i="3" s="1"/>
  <c r="P204" i="3"/>
  <c r="AO203" i="3" s="1"/>
  <c r="O201" i="3"/>
  <c r="AX200" i="3" s="1"/>
  <c r="AY200" i="3" s="1"/>
  <c r="P200" i="3"/>
  <c r="AO199" i="3" s="1"/>
  <c r="O197" i="3"/>
  <c r="AX196" i="3" s="1"/>
  <c r="AY196" i="3" s="1"/>
  <c r="P196" i="3"/>
  <c r="AO195" i="3" s="1"/>
  <c r="N193" i="3"/>
  <c r="R193" i="3"/>
  <c r="CA193" i="3" s="1"/>
  <c r="N189" i="3"/>
  <c r="R189" i="3"/>
  <c r="CA189" i="3" s="1"/>
  <c r="R183" i="3"/>
  <c r="CA183" i="3" s="1"/>
  <c r="N179" i="3"/>
  <c r="R179" i="3"/>
  <c r="CA179" i="3" s="1"/>
  <c r="R208" i="3"/>
  <c r="CA208" i="3" s="1"/>
  <c r="R204" i="3"/>
  <c r="CA204" i="3" s="1"/>
  <c r="R200" i="3"/>
  <c r="CA200" i="3" s="1"/>
  <c r="R196" i="3"/>
  <c r="CA196" i="3" s="1"/>
  <c r="S193" i="3"/>
  <c r="S191" i="3"/>
  <c r="N191" i="3"/>
  <c r="P191" i="3"/>
  <c r="AO190" i="3" s="1"/>
  <c r="S189" i="3"/>
  <c r="S187" i="3"/>
  <c r="N187" i="3"/>
  <c r="P187" i="3"/>
  <c r="AO186" i="3" s="1"/>
  <c r="N183" i="3"/>
  <c r="P183" i="3"/>
  <c r="AO182" i="3" s="1"/>
  <c r="N186" i="3"/>
  <c r="R186" i="3"/>
  <c r="CA186" i="3" s="1"/>
  <c r="N182" i="3"/>
  <c r="R182" i="3"/>
  <c r="CA182" i="3" s="1"/>
  <c r="N166" i="3"/>
  <c r="S166" i="3"/>
  <c r="N163" i="3"/>
  <c r="P163" i="3"/>
  <c r="AO162" i="3" s="1"/>
  <c r="R154" i="3"/>
  <c r="CA154" i="3" s="1"/>
  <c r="N154" i="3"/>
  <c r="S154" i="3"/>
  <c r="R130" i="3"/>
  <c r="CA130" i="3" s="1"/>
  <c r="P130" i="3"/>
  <c r="AO129" i="3" s="1"/>
  <c r="N130" i="3"/>
  <c r="R178" i="3"/>
  <c r="CA178" i="3" s="1"/>
  <c r="P166" i="3"/>
  <c r="AO165" i="3" s="1"/>
  <c r="S163" i="3"/>
  <c r="N162" i="3"/>
  <c r="S162" i="3"/>
  <c r="N159" i="3"/>
  <c r="P159" i="3"/>
  <c r="AO158" i="3" s="1"/>
  <c r="R150" i="3"/>
  <c r="CA150" i="3" s="1"/>
  <c r="N150" i="3"/>
  <c r="S150" i="3"/>
  <c r="O120" i="3"/>
  <c r="AX119" i="3" s="1"/>
  <c r="AY119" i="3" s="1"/>
  <c r="O104" i="3"/>
  <c r="AX103" i="3" s="1"/>
  <c r="AY103" i="3" s="1"/>
  <c r="R82" i="3"/>
  <c r="CA82" i="3" s="1"/>
  <c r="N82" i="3"/>
  <c r="S82" i="3"/>
  <c r="R58" i="3"/>
  <c r="CA58" i="3" s="1"/>
  <c r="N58" i="3"/>
  <c r="S58" i="3"/>
  <c r="R185" i="3"/>
  <c r="CA185" i="3" s="1"/>
  <c r="R181" i="3"/>
  <c r="CA181" i="3" s="1"/>
  <c r="R177" i="3"/>
  <c r="CA177" i="3" s="1"/>
  <c r="P162" i="3"/>
  <c r="AO161" i="3" s="1"/>
  <c r="N158" i="3"/>
  <c r="S158" i="3"/>
  <c r="P154" i="3"/>
  <c r="AO153" i="3" s="1"/>
  <c r="R146" i="3"/>
  <c r="CA146" i="3" s="1"/>
  <c r="N146" i="3"/>
  <c r="S146" i="3"/>
  <c r="N137" i="3"/>
  <c r="R137" i="3"/>
  <c r="CA137" i="3" s="1"/>
  <c r="P137" i="3"/>
  <c r="AO136" i="3" s="1"/>
  <c r="S137" i="3"/>
  <c r="S130" i="3"/>
  <c r="N113" i="3"/>
  <c r="R113" i="3"/>
  <c r="CA113" i="3" s="1"/>
  <c r="S113" i="3"/>
  <c r="P113" i="3"/>
  <c r="AO112" i="3" s="1"/>
  <c r="N170" i="3"/>
  <c r="S170" i="3"/>
  <c r="O155" i="3"/>
  <c r="AX154" i="3" s="1"/>
  <c r="AY154" i="3" s="1"/>
  <c r="R142" i="3"/>
  <c r="CA142" i="3" s="1"/>
  <c r="N142" i="3"/>
  <c r="S142" i="3"/>
  <c r="N173" i="3"/>
  <c r="R173" i="3"/>
  <c r="CA173" i="3" s="1"/>
  <c r="N169" i="3"/>
  <c r="R169" i="3"/>
  <c r="CA169" i="3" s="1"/>
  <c r="N165" i="3"/>
  <c r="R165" i="3"/>
  <c r="CA165" i="3" s="1"/>
  <c r="N161" i="3"/>
  <c r="R161" i="3"/>
  <c r="CA161" i="3" s="1"/>
  <c r="N157" i="3"/>
  <c r="R157" i="3"/>
  <c r="CA157" i="3" s="1"/>
  <c r="N153" i="3"/>
  <c r="R153" i="3"/>
  <c r="CA153" i="3" s="1"/>
  <c r="N149" i="3"/>
  <c r="R149" i="3"/>
  <c r="CA149" i="3" s="1"/>
  <c r="N145" i="3"/>
  <c r="R145" i="3"/>
  <c r="CA145" i="3" s="1"/>
  <c r="N141" i="3"/>
  <c r="R141" i="3"/>
  <c r="CA141" i="3" s="1"/>
  <c r="N129" i="3"/>
  <c r="R129" i="3"/>
  <c r="CA129" i="3" s="1"/>
  <c r="N121" i="3"/>
  <c r="R121" i="3"/>
  <c r="CA121" i="3" s="1"/>
  <c r="S121" i="3"/>
  <c r="O112" i="3"/>
  <c r="AX111" i="3" s="1"/>
  <c r="AY111" i="3" s="1"/>
  <c r="N105" i="3"/>
  <c r="R105" i="3"/>
  <c r="CA105" i="3" s="1"/>
  <c r="S105" i="3"/>
  <c r="R74" i="3"/>
  <c r="CA74" i="3" s="1"/>
  <c r="N74" i="3"/>
  <c r="S74" i="3"/>
  <c r="N117" i="3"/>
  <c r="R117" i="3"/>
  <c r="CA117" i="3" s="1"/>
  <c r="S117" i="3"/>
  <c r="O108" i="3"/>
  <c r="AX107" i="3" s="1"/>
  <c r="AY107" i="3" s="1"/>
  <c r="N134" i="3"/>
  <c r="N133" i="3"/>
  <c r="R133" i="3"/>
  <c r="CA133" i="3" s="1"/>
  <c r="N125" i="3"/>
  <c r="R125" i="3"/>
  <c r="CA125" i="3" s="1"/>
  <c r="S125" i="3"/>
  <c r="N109" i="3"/>
  <c r="R109" i="3"/>
  <c r="CA109" i="3" s="1"/>
  <c r="S109" i="3"/>
  <c r="R90" i="3"/>
  <c r="CA90" i="3" s="1"/>
  <c r="N90" i="3"/>
  <c r="S90" i="3"/>
  <c r="R66" i="3"/>
  <c r="CA66" i="3" s="1"/>
  <c r="N66" i="3"/>
  <c r="S66" i="3"/>
  <c r="O50" i="3"/>
  <c r="AX49" i="3" s="1"/>
  <c r="AY49" i="3" s="1"/>
  <c r="O97" i="3"/>
  <c r="AX96" i="3" s="1"/>
  <c r="AY96" i="3" s="1"/>
  <c r="N95" i="3"/>
  <c r="R95" i="3"/>
  <c r="CA95" i="3" s="1"/>
  <c r="R86" i="3"/>
  <c r="CA86" i="3" s="1"/>
  <c r="N86" i="3"/>
  <c r="S86" i="3"/>
  <c r="R70" i="3"/>
  <c r="CA70" i="3" s="1"/>
  <c r="N70" i="3"/>
  <c r="S70" i="3"/>
  <c r="R62" i="3"/>
  <c r="CA62" i="3" s="1"/>
  <c r="N62" i="3"/>
  <c r="S62" i="3"/>
  <c r="R54" i="3"/>
  <c r="CA54" i="3" s="1"/>
  <c r="N54" i="3"/>
  <c r="S54" i="3"/>
  <c r="P95" i="3"/>
  <c r="AO94" i="3" s="1"/>
  <c r="O89" i="3"/>
  <c r="AX88" i="3" s="1"/>
  <c r="AY88" i="3" s="1"/>
  <c r="O81" i="3"/>
  <c r="AX80" i="3" s="1"/>
  <c r="AY80" i="3" s="1"/>
  <c r="R78" i="3"/>
  <c r="CA78" i="3" s="1"/>
  <c r="N78" i="3"/>
  <c r="S78" i="3"/>
  <c r="O73" i="3"/>
  <c r="AX72" i="3" s="1"/>
  <c r="AY72" i="3" s="1"/>
  <c r="O57" i="3"/>
  <c r="AX56" i="3" s="1"/>
  <c r="AY56" i="3" s="1"/>
  <c r="O29" i="3"/>
  <c r="AX28" i="3" s="1"/>
  <c r="AY28" i="3" s="1"/>
  <c r="O123" i="3"/>
  <c r="AX122" i="3" s="1"/>
  <c r="AY122" i="3" s="1"/>
  <c r="N102" i="3"/>
  <c r="R102" i="3"/>
  <c r="CA102" i="3" s="1"/>
  <c r="O101" i="3"/>
  <c r="AX100" i="3" s="1"/>
  <c r="AY100" i="3" s="1"/>
  <c r="O100" i="3"/>
  <c r="AX99" i="3" s="1"/>
  <c r="AY99" i="3" s="1"/>
  <c r="N99" i="3"/>
  <c r="R99" i="3"/>
  <c r="CA99" i="3" s="1"/>
  <c r="O93" i="3"/>
  <c r="AX92" i="3" s="1"/>
  <c r="AY92" i="3" s="1"/>
  <c r="O85" i="3"/>
  <c r="AX84" i="3" s="1"/>
  <c r="AY84" i="3" s="1"/>
  <c r="O61" i="3"/>
  <c r="AX60" i="3" s="1"/>
  <c r="AY60" i="3" s="1"/>
  <c r="O53" i="3"/>
  <c r="AX52" i="3" s="1"/>
  <c r="AY52" i="3" s="1"/>
  <c r="P90" i="3"/>
  <c r="AO89" i="3" s="1"/>
  <c r="P86" i="3"/>
  <c r="AO85" i="3" s="1"/>
  <c r="P82" i="3"/>
  <c r="AO81" i="3" s="1"/>
  <c r="P78" i="3"/>
  <c r="AO77" i="3" s="1"/>
  <c r="P74" i="3"/>
  <c r="AO73" i="3" s="1"/>
  <c r="P70" i="3"/>
  <c r="AO69" i="3" s="1"/>
  <c r="P66" i="3"/>
  <c r="AO65" i="3" s="1"/>
  <c r="P62" i="3"/>
  <c r="AO61" i="3" s="1"/>
  <c r="P58" i="3"/>
  <c r="AO57" i="3" s="1"/>
  <c r="P54" i="3"/>
  <c r="AO53" i="3" s="1"/>
  <c r="N49" i="3"/>
  <c r="R49" i="3"/>
  <c r="CA49" i="3" s="1"/>
  <c r="O43" i="3"/>
  <c r="AX42" i="3" s="1"/>
  <c r="AY42" i="3" s="1"/>
  <c r="N41" i="3"/>
  <c r="R41" i="3"/>
  <c r="CA41" i="3" s="1"/>
  <c r="S41" i="3"/>
  <c r="S35" i="3"/>
  <c r="N35" i="3"/>
  <c r="S27" i="3"/>
  <c r="N27" i="3"/>
  <c r="R98" i="3"/>
  <c r="CA98" i="3" s="1"/>
  <c r="R94" i="3"/>
  <c r="CA94" i="3" s="1"/>
  <c r="S93" i="3"/>
  <c r="P49" i="3"/>
  <c r="AO48" i="3" s="1"/>
  <c r="O33" i="3"/>
  <c r="AX32" i="3" s="1"/>
  <c r="AY32" i="3" s="1"/>
  <c r="O25" i="3"/>
  <c r="AX24" i="3" s="1"/>
  <c r="AY24" i="3" s="1"/>
  <c r="R101" i="3"/>
  <c r="CA101" i="3" s="1"/>
  <c r="R97" i="3"/>
  <c r="CA97" i="3" s="1"/>
  <c r="R93" i="3"/>
  <c r="CA93" i="3" s="1"/>
  <c r="N92" i="3"/>
  <c r="R92" i="3"/>
  <c r="CA92" i="3" s="1"/>
  <c r="S89" i="3"/>
  <c r="N88" i="3"/>
  <c r="R88" i="3"/>
  <c r="CA88" i="3" s="1"/>
  <c r="S85" i="3"/>
  <c r="N84" i="3"/>
  <c r="R84" i="3"/>
  <c r="CA84" i="3" s="1"/>
  <c r="S81" i="3"/>
  <c r="N80" i="3"/>
  <c r="R80" i="3"/>
  <c r="CA80" i="3" s="1"/>
  <c r="S77" i="3"/>
  <c r="N76" i="3"/>
  <c r="R76" i="3"/>
  <c r="CA76" i="3" s="1"/>
  <c r="S73" i="3"/>
  <c r="N72" i="3"/>
  <c r="R72" i="3"/>
  <c r="CA72" i="3" s="1"/>
  <c r="S69" i="3"/>
  <c r="N68" i="3"/>
  <c r="R68" i="3"/>
  <c r="CA68" i="3" s="1"/>
  <c r="S65" i="3"/>
  <c r="N64" i="3"/>
  <c r="R64" i="3"/>
  <c r="CA64" i="3" s="1"/>
  <c r="S61" i="3"/>
  <c r="N60" i="3"/>
  <c r="R60" i="3"/>
  <c r="CA60" i="3" s="1"/>
  <c r="S57" i="3"/>
  <c r="N56" i="3"/>
  <c r="R56" i="3"/>
  <c r="CA56" i="3" s="1"/>
  <c r="S53" i="3"/>
  <c r="O47" i="3"/>
  <c r="AX46" i="3" s="1"/>
  <c r="AY46" i="3" s="1"/>
  <c r="N45" i="3"/>
  <c r="R45" i="3"/>
  <c r="CA45" i="3" s="1"/>
  <c r="S45" i="3"/>
  <c r="P41" i="3"/>
  <c r="AO40" i="3" s="1"/>
  <c r="O39" i="3"/>
  <c r="AX38" i="3" s="1"/>
  <c r="AY38" i="3" s="1"/>
  <c r="N37" i="3"/>
  <c r="R37" i="3"/>
  <c r="CA37" i="3" s="1"/>
  <c r="S37" i="3"/>
  <c r="S31" i="3"/>
  <c r="N31" i="3"/>
  <c r="S23" i="3"/>
  <c r="N23" i="3"/>
  <c r="P35" i="3"/>
  <c r="AO34" i="3" s="1"/>
  <c r="O32" i="3"/>
  <c r="AX31" i="3" s="1"/>
  <c r="AY31" i="3" s="1"/>
  <c r="P31" i="3"/>
  <c r="AO30" i="3" s="1"/>
  <c r="P27" i="3"/>
  <c r="AO26" i="3" s="1"/>
  <c r="O24" i="3"/>
  <c r="AX23" i="3" s="1"/>
  <c r="AY23" i="3" s="1"/>
  <c r="P23" i="3"/>
  <c r="AO22" i="3" s="1"/>
  <c r="R52" i="3"/>
  <c r="CA52" i="3" s="1"/>
  <c r="S47" i="3"/>
  <c r="P47" i="3"/>
  <c r="AO46" i="3" s="1"/>
  <c r="S43" i="3"/>
  <c r="P43" i="3"/>
  <c r="AO42" i="3" s="1"/>
  <c r="S39" i="3"/>
  <c r="P39" i="3"/>
  <c r="AO38" i="3" s="1"/>
  <c r="N34" i="3"/>
  <c r="R34" i="3"/>
  <c r="CA34" i="3" s="1"/>
  <c r="N30" i="3"/>
  <c r="R30" i="3"/>
  <c r="CA30" i="3" s="1"/>
  <c r="N26" i="3"/>
  <c r="R26" i="3"/>
  <c r="CA26" i="3" s="1"/>
  <c r="N22" i="3"/>
  <c r="R22" i="3"/>
  <c r="CA22" i="3" s="1"/>
  <c r="R33" i="3"/>
  <c r="CA33" i="3" s="1"/>
  <c r="R29" i="3"/>
  <c r="CA29" i="3" s="1"/>
  <c r="R25" i="3"/>
  <c r="CA25" i="3" s="1"/>
  <c r="R21" i="3"/>
  <c r="CA21" i="3" s="1"/>
  <c r="O19" i="3"/>
  <c r="AX18" i="3" s="1"/>
  <c r="AY18" i="3" s="1"/>
  <c r="O15" i="3"/>
  <c r="AX14" i="3" s="1"/>
  <c r="AY14" i="3" s="1"/>
  <c r="O11" i="3"/>
  <c r="AX10" i="3" s="1"/>
  <c r="AY10" i="3" s="1"/>
  <c r="O18" i="3"/>
  <c r="AX17" i="3" s="1"/>
  <c r="AY17" i="3" s="1"/>
  <c r="O14" i="3"/>
  <c r="AX13" i="3" s="1"/>
  <c r="AY13" i="3" s="1"/>
  <c r="O10" i="3"/>
  <c r="AX9" i="3" s="1"/>
  <c r="AY9" i="3" s="1"/>
  <c r="O6" i="3"/>
  <c r="AX5" i="3" s="1"/>
  <c r="AY5" i="3" s="1"/>
  <c r="O17" i="3"/>
  <c r="AX16" i="3" s="1"/>
  <c r="AY16" i="3" s="1"/>
  <c r="O13" i="3"/>
  <c r="AX12" i="3" s="1"/>
  <c r="AY12" i="3" s="1"/>
  <c r="O9" i="3"/>
  <c r="AX8" i="3" s="1"/>
  <c r="AY8" i="3" s="1"/>
  <c r="O5" i="3"/>
  <c r="AX4" i="3" s="1"/>
  <c r="AY4" i="3" s="1"/>
  <c r="N20" i="3"/>
  <c r="R16" i="3"/>
  <c r="CA16" i="3" s="1"/>
  <c r="N16" i="3"/>
  <c r="R19" i="3"/>
  <c r="CA19" i="3" s="1"/>
  <c r="S18" i="3"/>
  <c r="R15" i="3"/>
  <c r="CA15" i="3" s="1"/>
  <c r="S14" i="3"/>
  <c r="R11" i="3"/>
  <c r="CA11" i="3" s="1"/>
  <c r="S10" i="3"/>
  <c r="R7" i="3"/>
  <c r="CA7" i="3" s="1"/>
  <c r="S6" i="3"/>
  <c r="R20" i="3"/>
  <c r="CA20" i="3" s="1"/>
  <c r="N12" i="3"/>
  <c r="R18" i="3"/>
  <c r="CA18" i="3" s="1"/>
  <c r="S17" i="3"/>
  <c r="R14" i="3"/>
  <c r="CA14" i="3" s="1"/>
  <c r="S13" i="3"/>
  <c r="R10" i="3"/>
  <c r="CA10" i="3" s="1"/>
  <c r="S9" i="3"/>
  <c r="R6" i="3"/>
  <c r="CA6" i="3" s="1"/>
  <c r="S5" i="3"/>
  <c r="R12" i="3"/>
  <c r="CA12" i="3" s="1"/>
  <c r="R8" i="3"/>
  <c r="CA8" i="3" s="1"/>
  <c r="N8" i="3"/>
  <c r="R17" i="3"/>
  <c r="CA17" i="3" s="1"/>
  <c r="R13" i="3"/>
  <c r="CA13" i="3" s="1"/>
  <c r="R9" i="3"/>
  <c r="CA9" i="3" s="1"/>
  <c r="R5" i="3"/>
  <c r="CA5" i="3" s="1"/>
  <c r="P4" i="3"/>
  <c r="S4" i="3"/>
  <c r="R4" i="3"/>
  <c r="CA4" i="3" s="1"/>
  <c r="CF3" i="3" l="1"/>
  <c r="F27" i="4" s="1"/>
  <c r="BU504" i="3"/>
  <c r="O8" i="4" s="1"/>
  <c r="BY504" i="3"/>
  <c r="S8" i="4" s="1"/>
  <c r="BV504" i="3"/>
  <c r="P8" i="4" s="1"/>
  <c r="BX504" i="3"/>
  <c r="R8" i="4" s="1"/>
  <c r="BW504" i="3"/>
  <c r="Q8" i="4" s="1"/>
  <c r="BT504" i="3"/>
  <c r="N8" i="4" s="1"/>
  <c r="BK504" i="3"/>
  <c r="I36" i="4" s="1"/>
  <c r="BO504" i="3"/>
  <c r="M36" i="4" s="1"/>
  <c r="BH504" i="3"/>
  <c r="F36" i="4" s="1"/>
  <c r="BJ504" i="3"/>
  <c r="H36" i="4" s="1"/>
  <c r="BP504" i="3"/>
  <c r="N36" i="4" s="1"/>
  <c r="BM504" i="3"/>
  <c r="K36" i="4" s="1"/>
  <c r="BN504" i="3"/>
  <c r="L36" i="4" s="1"/>
  <c r="BL504" i="3"/>
  <c r="J36" i="4" s="1"/>
  <c r="BQ504" i="3"/>
  <c r="O36" i="4" s="1"/>
  <c r="BR504" i="3"/>
  <c r="P36" i="4" s="1"/>
  <c r="BG504" i="3"/>
  <c r="E36" i="4" s="1"/>
  <c r="BI504" i="3"/>
  <c r="G36" i="4" s="1"/>
  <c r="BF504" i="3"/>
  <c r="D36" i="4" s="1"/>
  <c r="BE504" i="3"/>
  <c r="C36" i="4" s="1"/>
  <c r="AO502" i="3"/>
  <c r="AX502" i="3"/>
  <c r="AY502" i="3" s="1"/>
  <c r="T73" i="3"/>
  <c r="O28" i="3"/>
  <c r="AX27" i="3" s="1"/>
  <c r="AY27" i="3" s="1"/>
  <c r="O51" i="3"/>
  <c r="AX50" i="3" s="1"/>
  <c r="AY50" i="3" s="1"/>
  <c r="O106" i="3"/>
  <c r="AX105" i="3" s="1"/>
  <c r="AY105" i="3" s="1"/>
  <c r="O114" i="3"/>
  <c r="AX113" i="3" s="1"/>
  <c r="AY113" i="3" s="1"/>
  <c r="O126" i="3"/>
  <c r="AX125" i="3" s="1"/>
  <c r="AY125" i="3" s="1"/>
  <c r="O107" i="3"/>
  <c r="AX106" i="3" s="1"/>
  <c r="AY106" i="3" s="1"/>
  <c r="O180" i="3"/>
  <c r="AX179" i="3" s="1"/>
  <c r="AY179" i="3" s="1"/>
  <c r="O210" i="3"/>
  <c r="AX209" i="3" s="1"/>
  <c r="AY209" i="3" s="1"/>
  <c r="O235" i="3"/>
  <c r="AX234" i="3" s="1"/>
  <c r="AY234" i="3" s="1"/>
  <c r="O167" i="3"/>
  <c r="AX166" i="3" s="1"/>
  <c r="AY166" i="3" s="1"/>
  <c r="O214" i="3"/>
  <c r="AX213" i="3" s="1"/>
  <c r="AY213" i="3" s="1"/>
  <c r="O124" i="3"/>
  <c r="AX123" i="3" s="1"/>
  <c r="AY123" i="3" s="1"/>
  <c r="O267" i="3"/>
  <c r="AX266" i="3" s="1"/>
  <c r="AY266" i="3" s="1"/>
  <c r="O437" i="3"/>
  <c r="AX436" i="3" s="1"/>
  <c r="AY436" i="3" s="1"/>
  <c r="O462" i="3"/>
  <c r="AX461" i="3" s="1"/>
  <c r="AY461" i="3" s="1"/>
  <c r="O438" i="3"/>
  <c r="AX437" i="3" s="1"/>
  <c r="AY437" i="3" s="1"/>
  <c r="O445" i="3"/>
  <c r="AX444" i="3" s="1"/>
  <c r="AY444" i="3" s="1"/>
  <c r="O46" i="3"/>
  <c r="AX45" i="3" s="1"/>
  <c r="AY45" i="3" s="1"/>
  <c r="O79" i="3"/>
  <c r="AX78" i="3" s="1"/>
  <c r="AY78" i="3" s="1"/>
  <c r="O77" i="3"/>
  <c r="AX76" i="3" s="1"/>
  <c r="AY76" i="3" s="1"/>
  <c r="O255" i="3"/>
  <c r="AX254" i="3" s="1"/>
  <c r="AY254" i="3" s="1"/>
  <c r="O122" i="3"/>
  <c r="AX121" i="3" s="1"/>
  <c r="AY121" i="3" s="1"/>
  <c r="O21" i="3"/>
  <c r="AX20" i="3" s="1"/>
  <c r="AY20" i="3" s="1"/>
  <c r="O263" i="3"/>
  <c r="AX262" i="3" s="1"/>
  <c r="AY262" i="3" s="1"/>
  <c r="O376" i="3"/>
  <c r="AX375" i="3" s="1"/>
  <c r="AY375" i="3" s="1"/>
  <c r="O384" i="3"/>
  <c r="AX383" i="3" s="1"/>
  <c r="AY383" i="3" s="1"/>
  <c r="O111" i="3"/>
  <c r="AX110" i="3" s="1"/>
  <c r="AY110" i="3" s="1"/>
  <c r="O372" i="3"/>
  <c r="AX371" i="3" s="1"/>
  <c r="AY371" i="3" s="1"/>
  <c r="O328" i="3"/>
  <c r="AX327" i="3" s="1"/>
  <c r="AY327" i="3" s="1"/>
  <c r="O359" i="3"/>
  <c r="AX358" i="3" s="1"/>
  <c r="AY358" i="3" s="1"/>
  <c r="O491" i="3"/>
  <c r="AX490" i="3" s="1"/>
  <c r="AY490" i="3" s="1"/>
  <c r="O501" i="3"/>
  <c r="AX500" i="3" s="1"/>
  <c r="AY500" i="3" s="1"/>
  <c r="O386" i="3"/>
  <c r="AX385" i="3" s="1"/>
  <c r="AY385" i="3" s="1"/>
  <c r="O497" i="3"/>
  <c r="AX496" i="3" s="1"/>
  <c r="AY496" i="3" s="1"/>
  <c r="O281" i="3"/>
  <c r="AX280" i="3" s="1"/>
  <c r="AY280" i="3" s="1"/>
  <c r="O402" i="3"/>
  <c r="AX401" i="3" s="1"/>
  <c r="AY401" i="3" s="1"/>
  <c r="O404" i="3"/>
  <c r="AX403" i="3" s="1"/>
  <c r="AY403" i="3" s="1"/>
  <c r="O296" i="3"/>
  <c r="AX295" i="3" s="1"/>
  <c r="AY295" i="3" s="1"/>
  <c r="O398" i="3"/>
  <c r="AX397" i="3" s="1"/>
  <c r="AY397" i="3" s="1"/>
  <c r="O195" i="3"/>
  <c r="AX194" i="3" s="1"/>
  <c r="AY194" i="3" s="1"/>
  <c r="O338" i="3"/>
  <c r="AX337" i="3" s="1"/>
  <c r="AY337" i="3" s="1"/>
  <c r="O48" i="3"/>
  <c r="AX47" i="3" s="1"/>
  <c r="AY47" i="3" s="1"/>
  <c r="O184" i="3"/>
  <c r="AX183" i="3" s="1"/>
  <c r="AY183" i="3" s="1"/>
  <c r="O139" i="3"/>
  <c r="AX138" i="3" s="1"/>
  <c r="AY138" i="3" s="1"/>
  <c r="O222" i="3"/>
  <c r="AX221" i="3" s="1"/>
  <c r="AY221" i="3" s="1"/>
  <c r="O138" i="3"/>
  <c r="AX137" i="3" s="1"/>
  <c r="AY137" i="3" s="1"/>
  <c r="O206" i="3"/>
  <c r="AX205" i="3" s="1"/>
  <c r="AY205" i="3" s="1"/>
  <c r="O151" i="3"/>
  <c r="AX150" i="3" s="1"/>
  <c r="AY150" i="3" s="1"/>
  <c r="O302" i="3"/>
  <c r="AX301" i="3" s="1"/>
  <c r="AY301" i="3" s="1"/>
  <c r="O446" i="3"/>
  <c r="AX445" i="3" s="1"/>
  <c r="AY445" i="3" s="1"/>
  <c r="O450" i="3"/>
  <c r="AX449" i="3" s="1"/>
  <c r="AY449" i="3" s="1"/>
  <c r="O461" i="3"/>
  <c r="AX460" i="3" s="1"/>
  <c r="AY460" i="3" s="1"/>
  <c r="O485" i="3"/>
  <c r="AX484" i="3" s="1"/>
  <c r="AY484" i="3" s="1"/>
  <c r="O110" i="3"/>
  <c r="AX109" i="3" s="1"/>
  <c r="AY109" i="3" s="1"/>
  <c r="O118" i="3"/>
  <c r="AX117" i="3" s="1"/>
  <c r="AY117" i="3" s="1"/>
  <c r="O388" i="3"/>
  <c r="AX387" i="3" s="1"/>
  <c r="AY387" i="3" s="1"/>
  <c r="O171" i="3"/>
  <c r="AX170" i="3" s="1"/>
  <c r="AY170" i="3" s="1"/>
  <c r="O251" i="3"/>
  <c r="AX250" i="3" s="1"/>
  <c r="AY250" i="3" s="1"/>
  <c r="O493" i="3"/>
  <c r="AX492" i="3" s="1"/>
  <c r="AY492" i="3" s="1"/>
  <c r="O294" i="3"/>
  <c r="AX293" i="3" s="1"/>
  <c r="AY293" i="3" s="1"/>
  <c r="O40" i="3"/>
  <c r="AX39" i="3" s="1"/>
  <c r="AY39" i="3" s="1"/>
  <c r="O243" i="3"/>
  <c r="AX242" i="3" s="1"/>
  <c r="AY242" i="3" s="1"/>
  <c r="O433" i="3"/>
  <c r="AX432" i="3" s="1"/>
  <c r="AY432" i="3" s="1"/>
  <c r="O246" i="3"/>
  <c r="AX245" i="3" s="1"/>
  <c r="AY245" i="3" s="1"/>
  <c r="O194" i="3"/>
  <c r="AX193" i="3" s="1"/>
  <c r="AY193" i="3" s="1"/>
  <c r="O83" i="3"/>
  <c r="AX82" i="3" s="1"/>
  <c r="AY82" i="3" s="1"/>
  <c r="O360" i="3"/>
  <c r="AX359" i="3" s="1"/>
  <c r="AY359" i="3" s="1"/>
  <c r="O408" i="3"/>
  <c r="AX407" i="3" s="1"/>
  <c r="AY407" i="3" s="1"/>
  <c r="O348" i="3"/>
  <c r="AX347" i="3" s="1"/>
  <c r="AY347" i="3" s="1"/>
  <c r="O396" i="3"/>
  <c r="AX395" i="3" s="1"/>
  <c r="AY395" i="3" s="1"/>
  <c r="O435" i="3"/>
  <c r="AX434" i="3" s="1"/>
  <c r="AY434" i="3" s="1"/>
  <c r="O225" i="3"/>
  <c r="AX224" i="3" s="1"/>
  <c r="AY224" i="3" s="1"/>
  <c r="O326" i="3"/>
  <c r="AX325" i="3" s="1"/>
  <c r="AY325" i="3" s="1"/>
  <c r="O203" i="3"/>
  <c r="AX202" i="3" s="1"/>
  <c r="AY202" i="3" s="1"/>
  <c r="O247" i="3"/>
  <c r="AX246" i="3" s="1"/>
  <c r="AY246" i="3" s="1"/>
  <c r="O116" i="3"/>
  <c r="AX115" i="3" s="1"/>
  <c r="AY115" i="3" s="1"/>
  <c r="O127" i="3"/>
  <c r="AX126" i="3" s="1"/>
  <c r="AY126" i="3" s="1"/>
  <c r="O69" i="3"/>
  <c r="AX68" i="3" s="1"/>
  <c r="AY68" i="3" s="1"/>
  <c r="O202" i="3"/>
  <c r="AX201" i="3" s="1"/>
  <c r="AY201" i="3" s="1"/>
  <c r="O223" i="3"/>
  <c r="AX222" i="3" s="1"/>
  <c r="AY222" i="3" s="1"/>
  <c r="O143" i="3"/>
  <c r="AX142" i="3" s="1"/>
  <c r="AY142" i="3" s="1"/>
  <c r="O219" i="3"/>
  <c r="AX218" i="3" s="1"/>
  <c r="AY218" i="3" s="1"/>
  <c r="O454" i="3"/>
  <c r="AX453" i="3" s="1"/>
  <c r="AY453" i="3" s="1"/>
  <c r="O467" i="3"/>
  <c r="AX466" i="3" s="1"/>
  <c r="AY466" i="3" s="1"/>
  <c r="O65" i="3"/>
  <c r="AX64" i="3" s="1"/>
  <c r="AY64" i="3" s="1"/>
  <c r="O261" i="3"/>
  <c r="AX260" i="3" s="1"/>
  <c r="AY260" i="3" s="1"/>
  <c r="O128" i="3"/>
  <c r="AX127" i="3" s="1"/>
  <c r="AY127" i="3" s="1"/>
  <c r="O174" i="3"/>
  <c r="AX173" i="3" s="1"/>
  <c r="AY173" i="3" s="1"/>
  <c r="O271" i="3"/>
  <c r="AX270" i="3" s="1"/>
  <c r="AY270" i="3" s="1"/>
  <c r="O287" i="3"/>
  <c r="AX286" i="3" s="1"/>
  <c r="AY286" i="3" s="1"/>
  <c r="O275" i="3"/>
  <c r="AX274" i="3" s="1"/>
  <c r="AY274" i="3" s="1"/>
  <c r="O277" i="3"/>
  <c r="AX276" i="3" s="1"/>
  <c r="AY276" i="3" s="1"/>
  <c r="O324" i="3"/>
  <c r="AX323" i="3" s="1"/>
  <c r="AY323" i="3" s="1"/>
  <c r="O285" i="3"/>
  <c r="AX284" i="3" s="1"/>
  <c r="AY284" i="3" s="1"/>
  <c r="O273" i="3"/>
  <c r="AX272" i="3" s="1"/>
  <c r="AY272" i="3" s="1"/>
  <c r="O355" i="3"/>
  <c r="AX354" i="3" s="1"/>
  <c r="AY354" i="3" s="1"/>
  <c r="O175" i="3"/>
  <c r="AX174" i="3" s="1"/>
  <c r="AY174" i="3" s="1"/>
  <c r="O308" i="3"/>
  <c r="AX307" i="3" s="1"/>
  <c r="AY307" i="3" s="1"/>
  <c r="O449" i="3"/>
  <c r="AX448" i="3" s="1"/>
  <c r="AY448" i="3" s="1"/>
  <c r="O483" i="3"/>
  <c r="AX482" i="3" s="1"/>
  <c r="AY482" i="3" s="1"/>
  <c r="O7" i="3"/>
  <c r="AX6" i="3" s="1"/>
  <c r="AY6" i="3" s="1"/>
  <c r="O192" i="3"/>
  <c r="AX191" i="3" s="1"/>
  <c r="AY191" i="3" s="1"/>
  <c r="O254" i="3"/>
  <c r="AX253" i="3" s="1"/>
  <c r="AY253" i="3" s="1"/>
  <c r="O253" i="3"/>
  <c r="AX252" i="3" s="1"/>
  <c r="AY252" i="3" s="1"/>
  <c r="O227" i="3"/>
  <c r="AX226" i="3" s="1"/>
  <c r="AY226" i="3" s="1"/>
  <c r="O400" i="3"/>
  <c r="AX399" i="3" s="1"/>
  <c r="AY399" i="3" s="1"/>
  <c r="O335" i="3"/>
  <c r="AX334" i="3" s="1"/>
  <c r="AY334" i="3" s="1"/>
  <c r="O394" i="3"/>
  <c r="AX393" i="3" s="1"/>
  <c r="AY393" i="3" s="1"/>
  <c r="O410" i="3"/>
  <c r="AX409" i="3" s="1"/>
  <c r="AY409" i="3" s="1"/>
  <c r="O298" i="3"/>
  <c r="AX297" i="3" s="1"/>
  <c r="AY297" i="3" s="1"/>
  <c r="O390" i="3"/>
  <c r="AX389" i="3" s="1"/>
  <c r="AY389" i="3" s="1"/>
  <c r="O406" i="3"/>
  <c r="AX405" i="3" s="1"/>
  <c r="AY405" i="3" s="1"/>
  <c r="O499" i="3"/>
  <c r="AX498" i="3" s="1"/>
  <c r="AY498" i="3" s="1"/>
  <c r="O168" i="3"/>
  <c r="AX167" i="3" s="1"/>
  <c r="AY167" i="3" s="1"/>
  <c r="O457" i="3"/>
  <c r="AX456" i="3" s="1"/>
  <c r="AY456" i="3" s="1"/>
  <c r="O44" i="3"/>
  <c r="AX43" i="3" s="1"/>
  <c r="AY43" i="3" s="1"/>
  <c r="O103" i="3"/>
  <c r="AX102" i="3" s="1"/>
  <c r="AY102" i="3" s="1"/>
  <c r="O177" i="3"/>
  <c r="AX176" i="3" s="1"/>
  <c r="AY176" i="3" s="1"/>
  <c r="O239" i="3"/>
  <c r="AX238" i="3" s="1"/>
  <c r="AY238" i="3" s="1"/>
  <c r="O198" i="3"/>
  <c r="AX197" i="3" s="1"/>
  <c r="AY197" i="3" s="1"/>
  <c r="O431" i="3"/>
  <c r="AX430" i="3" s="1"/>
  <c r="AY430" i="3" s="1"/>
  <c r="O477" i="3"/>
  <c r="AX476" i="3" s="1"/>
  <c r="AY476" i="3" s="1"/>
  <c r="O63" i="3"/>
  <c r="AX62" i="3" s="1"/>
  <c r="AY62" i="3" s="1"/>
  <c r="O132" i="3"/>
  <c r="AX131" i="3" s="1"/>
  <c r="AY131" i="3" s="1"/>
  <c r="O211" i="3"/>
  <c r="AX210" i="3" s="1"/>
  <c r="AY210" i="3" s="1"/>
  <c r="O136" i="3"/>
  <c r="AX135" i="3" s="1"/>
  <c r="AY135" i="3" s="1"/>
  <c r="O42" i="3"/>
  <c r="AX41" i="3" s="1"/>
  <c r="AY41" i="3" s="1"/>
  <c r="O119" i="3"/>
  <c r="AX118" i="3" s="1"/>
  <c r="AY118" i="3" s="1"/>
  <c r="O135" i="3"/>
  <c r="AX134" i="3" s="1"/>
  <c r="AY134" i="3" s="1"/>
  <c r="O218" i="3"/>
  <c r="AX217" i="3" s="1"/>
  <c r="AY217" i="3" s="1"/>
  <c r="O244" i="3"/>
  <c r="AX243" i="3" s="1"/>
  <c r="AY243" i="3" s="1"/>
  <c r="O453" i="3"/>
  <c r="AX452" i="3" s="1"/>
  <c r="AY452" i="3" s="1"/>
  <c r="O332" i="3"/>
  <c r="AX331" i="3" s="1"/>
  <c r="AY331" i="3" s="1"/>
  <c r="O340" i="3"/>
  <c r="AX339" i="3" s="1"/>
  <c r="AY339" i="3" s="1"/>
  <c r="O473" i="3"/>
  <c r="AX472" i="3" s="1"/>
  <c r="AY472" i="3" s="1"/>
  <c r="O238" i="3"/>
  <c r="AX237" i="3" s="1"/>
  <c r="AY237" i="3" s="1"/>
  <c r="O354" i="3"/>
  <c r="AX353" i="3" s="1"/>
  <c r="AY353" i="3" s="1"/>
  <c r="O344" i="3"/>
  <c r="AX343" i="3" s="1"/>
  <c r="AY343" i="3" s="1"/>
  <c r="O465" i="3"/>
  <c r="AX464" i="3" s="1"/>
  <c r="AY464" i="3" s="1"/>
  <c r="O131" i="3"/>
  <c r="AX130" i="3" s="1"/>
  <c r="AY130" i="3" s="1"/>
  <c r="O215" i="3"/>
  <c r="AX214" i="3" s="1"/>
  <c r="AY214" i="3" s="1"/>
  <c r="O259" i="3"/>
  <c r="AX258" i="3" s="1"/>
  <c r="AY258" i="3" s="1"/>
  <c r="O370" i="3"/>
  <c r="AX369" i="3" s="1"/>
  <c r="AY369" i="3" s="1"/>
  <c r="O213" i="3"/>
  <c r="AX212" i="3" s="1"/>
  <c r="AY212" i="3" s="1"/>
  <c r="O96" i="3"/>
  <c r="AX95" i="3" s="1"/>
  <c r="AY95" i="3" s="1"/>
  <c r="O234" i="3"/>
  <c r="AX233" i="3" s="1"/>
  <c r="AY233" i="3" s="1"/>
  <c r="O290" i="3"/>
  <c r="AX289" i="3" s="1"/>
  <c r="AY289" i="3" s="1"/>
  <c r="O392" i="3"/>
  <c r="AX391" i="3" s="1"/>
  <c r="AY391" i="3" s="1"/>
  <c r="O226" i="3"/>
  <c r="AX225" i="3" s="1"/>
  <c r="AY225" i="3" s="1"/>
  <c r="O55" i="3"/>
  <c r="AX54" i="3" s="1"/>
  <c r="AY54" i="3" s="1"/>
  <c r="O233" i="3"/>
  <c r="AX232" i="3" s="1"/>
  <c r="AY232" i="3" s="1"/>
  <c r="O4" i="3"/>
  <c r="AX3" i="3" s="1"/>
  <c r="AY3" i="3" s="1"/>
  <c r="T412" i="3"/>
  <c r="Q98" i="3"/>
  <c r="U98" i="3" s="1"/>
  <c r="AR97" i="3" s="1"/>
  <c r="T250" i="3"/>
  <c r="AO3" i="3"/>
  <c r="T428" i="3"/>
  <c r="AO427" i="3"/>
  <c r="T430" i="3"/>
  <c r="T89" i="3"/>
  <c r="T181" i="3"/>
  <c r="Q437" i="3"/>
  <c r="Q453" i="3"/>
  <c r="Q468" i="3"/>
  <c r="Q349" i="3"/>
  <c r="Q433" i="3"/>
  <c r="Q456" i="3"/>
  <c r="Q496" i="3"/>
  <c r="Q447" i="3"/>
  <c r="Q481" i="3"/>
  <c r="U481" i="3" s="1"/>
  <c r="AR480" i="3" s="1"/>
  <c r="Q500" i="3"/>
  <c r="Q14" i="3"/>
  <c r="U14" i="3" s="1"/>
  <c r="AR13" i="3" s="1"/>
  <c r="Q452" i="3"/>
  <c r="Q460" i="3"/>
  <c r="Q64" i="3"/>
  <c r="Q117" i="3"/>
  <c r="Q48" i="3"/>
  <c r="Q63" i="3"/>
  <c r="Q65" i="3"/>
  <c r="Q240" i="3"/>
  <c r="Q201" i="3"/>
  <c r="U201" i="3" s="1"/>
  <c r="AR200" i="3" s="1"/>
  <c r="Q245" i="3"/>
  <c r="U245" i="3" s="1"/>
  <c r="AR244" i="3" s="1"/>
  <c r="Q175" i="3"/>
  <c r="Q238" i="3"/>
  <c r="Q174" i="3"/>
  <c r="Q285" i="3"/>
  <c r="Q344" i="3"/>
  <c r="Q359" i="3"/>
  <c r="Q464" i="3"/>
  <c r="Q9" i="3"/>
  <c r="U9" i="3" s="1"/>
  <c r="AR8" i="3" s="1"/>
  <c r="Q299" i="3"/>
  <c r="Q343" i="3"/>
  <c r="U343" i="3" s="1"/>
  <c r="AR342" i="3" s="1"/>
  <c r="Q360" i="3"/>
  <c r="Q432" i="3"/>
  <c r="Q484" i="3"/>
  <c r="Q463" i="3"/>
  <c r="Q273" i="3"/>
  <c r="Q308" i="3"/>
  <c r="Q170" i="3"/>
  <c r="Q21" i="3"/>
  <c r="Q87" i="3"/>
  <c r="U87" i="3" s="1"/>
  <c r="AR86" i="3" s="1"/>
  <c r="Q140" i="3"/>
  <c r="U140" i="3" s="1"/>
  <c r="AR139" i="3" s="1"/>
  <c r="Q157" i="3"/>
  <c r="Q217" i="3"/>
  <c r="U217" i="3" s="1"/>
  <c r="AR216" i="3" s="1"/>
  <c r="Q246" i="3"/>
  <c r="Q110" i="3"/>
  <c r="Q150" i="3"/>
  <c r="Q253" i="3"/>
  <c r="Q329" i="3"/>
  <c r="Q358" i="3"/>
  <c r="Q279" i="3"/>
  <c r="U279" i="3" s="1"/>
  <c r="AR278" i="3" s="1"/>
  <c r="Q334" i="3"/>
  <c r="Q498" i="3"/>
  <c r="U498" i="3" s="1"/>
  <c r="AR497" i="3" s="1"/>
  <c r="Q15" i="3"/>
  <c r="U15" i="3" s="1"/>
  <c r="AR14" i="3" s="1"/>
  <c r="Q109" i="3"/>
  <c r="Q186" i="3"/>
  <c r="Q25" i="3"/>
  <c r="U25" i="3" s="1"/>
  <c r="AR24" i="3" s="1"/>
  <c r="Q348" i="3"/>
  <c r="Q416" i="3"/>
  <c r="U416" i="3" s="1"/>
  <c r="AR415" i="3" s="1"/>
  <c r="Q40" i="3"/>
  <c r="Q410" i="3"/>
  <c r="Q402" i="3"/>
  <c r="Q426" i="3"/>
  <c r="U426" i="3" s="1"/>
  <c r="AR425" i="3" s="1"/>
  <c r="Q494" i="3"/>
  <c r="U494" i="3" s="1"/>
  <c r="AR493" i="3" s="1"/>
  <c r="Q366" i="3"/>
  <c r="Q277" i="3"/>
  <c r="Q394" i="3"/>
  <c r="Q22" i="3"/>
  <c r="Q173" i="3"/>
  <c r="Q233" i="3"/>
  <c r="Q352" i="3"/>
  <c r="U352" i="3" s="1"/>
  <c r="AR351" i="3" s="1"/>
  <c r="Q408" i="3"/>
  <c r="Q88" i="3"/>
  <c r="Q70" i="3"/>
  <c r="Q204" i="3"/>
  <c r="U204" i="3" s="1"/>
  <c r="AR203" i="3" s="1"/>
  <c r="Q212" i="3"/>
  <c r="Q423" i="3"/>
  <c r="Q16" i="3"/>
  <c r="Q61" i="3"/>
  <c r="U61" i="3" s="1"/>
  <c r="AR60" i="3" s="1"/>
  <c r="Q99" i="3"/>
  <c r="Q92" i="3"/>
  <c r="Q126" i="3"/>
  <c r="Q184" i="3"/>
  <c r="Q151" i="3"/>
  <c r="Q222" i="3"/>
  <c r="Q138" i="3"/>
  <c r="Q242" i="3"/>
  <c r="U242" i="3" s="1"/>
  <c r="AR241" i="3" s="1"/>
  <c r="Q258" i="3"/>
  <c r="U258" i="3" s="1"/>
  <c r="AR257" i="3" s="1"/>
  <c r="Q353" i="3"/>
  <c r="Q27" i="3"/>
  <c r="Q35" i="3"/>
  <c r="Q58" i="3"/>
  <c r="Q74" i="3"/>
  <c r="Q90" i="3"/>
  <c r="Q187" i="3"/>
  <c r="Q191" i="3"/>
  <c r="Q224" i="3"/>
  <c r="Q244" i="3"/>
  <c r="Q274" i="3"/>
  <c r="Q282" i="3"/>
  <c r="Q260" i="3"/>
  <c r="Q272" i="3"/>
  <c r="Q331" i="3"/>
  <c r="U331" i="3" s="1"/>
  <c r="AR330" i="3" s="1"/>
  <c r="Q305" i="3"/>
  <c r="Q321" i="3"/>
  <c r="Q303" i="3"/>
  <c r="Q319" i="3"/>
  <c r="Q297" i="3"/>
  <c r="Q389" i="3"/>
  <c r="Q405" i="3"/>
  <c r="Q421" i="3"/>
  <c r="Q379" i="3"/>
  <c r="Q395" i="3"/>
  <c r="Q411" i="3"/>
  <c r="Q427" i="3"/>
  <c r="Q20" i="3"/>
  <c r="Q32" i="3"/>
  <c r="U32" i="3" s="1"/>
  <c r="AR31" i="3" s="1"/>
  <c r="Q100" i="3"/>
  <c r="U100" i="3" s="1"/>
  <c r="AR99" i="3" s="1"/>
  <c r="Q69" i="3"/>
  <c r="Q116" i="3"/>
  <c r="Q128" i="3"/>
  <c r="Q114" i="3"/>
  <c r="Q127" i="3"/>
  <c r="Q155" i="3"/>
  <c r="U155" i="3" s="1"/>
  <c r="AR154" i="3" s="1"/>
  <c r="Q171" i="3"/>
  <c r="Q139" i="3"/>
  <c r="Q167" i="3"/>
  <c r="Q202" i="3"/>
  <c r="Q177" i="3"/>
  <c r="Q241" i="3"/>
  <c r="U241" i="3" s="1"/>
  <c r="AR240" i="3" s="1"/>
  <c r="Q293" i="3"/>
  <c r="Q144" i="3"/>
  <c r="Q438" i="3"/>
  <c r="Q454" i="3"/>
  <c r="Q357" i="3"/>
  <c r="Q386" i="3"/>
  <c r="Q434" i="3"/>
  <c r="U434" i="3" s="1"/>
  <c r="AR433" i="3" s="1"/>
  <c r="Q441" i="3"/>
  <c r="U441" i="3" s="1"/>
  <c r="AR440" i="3" s="1"/>
  <c r="Q449" i="3"/>
  <c r="Q477" i="3"/>
  <c r="Q485" i="3"/>
  <c r="Q471" i="3"/>
  <c r="U471" i="3" s="1"/>
  <c r="AR470" i="3" s="1"/>
  <c r="Q482" i="3"/>
  <c r="U482" i="3" s="1"/>
  <c r="AR481" i="3" s="1"/>
  <c r="Q18" i="3"/>
  <c r="U18" i="3" s="1"/>
  <c r="AR17" i="3" s="1"/>
  <c r="Q439" i="3"/>
  <c r="Q451" i="3"/>
  <c r="U451" i="3" s="1"/>
  <c r="AR450" i="3" s="1"/>
  <c r="Q30" i="3"/>
  <c r="Q53" i="3"/>
  <c r="U53" i="3" s="1"/>
  <c r="AR52" i="3" s="1"/>
  <c r="Q71" i="3"/>
  <c r="U71" i="3" s="1"/>
  <c r="AR70" i="3" s="1"/>
  <c r="Q105" i="3"/>
  <c r="Q125" i="3"/>
  <c r="Q80" i="3"/>
  <c r="Q102" i="3"/>
  <c r="Q223" i="3"/>
  <c r="Q169" i="3"/>
  <c r="Q229" i="3"/>
  <c r="U229" i="3" s="1"/>
  <c r="AR228" i="3" s="1"/>
  <c r="Q111" i="3"/>
  <c r="Q189" i="3"/>
  <c r="Q228" i="3"/>
  <c r="Q263" i="3"/>
  <c r="Q328" i="3"/>
  <c r="Q465" i="3"/>
  <c r="Q488" i="3"/>
  <c r="Q13" i="3"/>
  <c r="U13" i="3" s="1"/>
  <c r="AR12" i="3" s="1"/>
  <c r="Q306" i="3"/>
  <c r="U306" i="3" s="1"/>
  <c r="AR305" i="3" s="1"/>
  <c r="Q330" i="3"/>
  <c r="U330" i="3" s="1"/>
  <c r="AR329" i="3" s="1"/>
  <c r="Q356" i="3"/>
  <c r="U356" i="3" s="1"/>
  <c r="AR355" i="3" s="1"/>
  <c r="Q370" i="3"/>
  <c r="Q487" i="3"/>
  <c r="Q153" i="3"/>
  <c r="Q354" i="3"/>
  <c r="Q374" i="3"/>
  <c r="Q182" i="3"/>
  <c r="Q55" i="3"/>
  <c r="Q93" i="3"/>
  <c r="U93" i="3" s="1"/>
  <c r="AR92" i="3" s="1"/>
  <c r="Q121" i="3"/>
  <c r="Q145" i="3"/>
  <c r="Q251" i="3"/>
  <c r="Q120" i="3"/>
  <c r="U120" i="3" s="1"/>
  <c r="AR119" i="3" s="1"/>
  <c r="Q192" i="3"/>
  <c r="Q213" i="3"/>
  <c r="Q351" i="3"/>
  <c r="U351" i="3" s="1"/>
  <c r="AR350" i="3" s="1"/>
  <c r="Q367" i="3"/>
  <c r="U367" i="3" s="1"/>
  <c r="AR366" i="3" s="1"/>
  <c r="Q286" i="3"/>
  <c r="U286" i="3" s="1"/>
  <c r="AR285" i="3" s="1"/>
  <c r="Q290" i="3"/>
  <c r="Q320" i="3"/>
  <c r="U320" i="3" s="1"/>
  <c r="AR319" i="3" s="1"/>
  <c r="Q19" i="3"/>
  <c r="U19" i="3" s="1"/>
  <c r="AR18" i="3" s="1"/>
  <c r="Q38" i="3"/>
  <c r="U38" i="3" s="1"/>
  <c r="AR37" i="3" s="1"/>
  <c r="Q136" i="3"/>
  <c r="Q281" i="3"/>
  <c r="Q296" i="3"/>
  <c r="Q326" i="3"/>
  <c r="Q499" i="3"/>
  <c r="Q76" i="3"/>
  <c r="Q168" i="3"/>
  <c r="Q230" i="3"/>
  <c r="U230" i="3" s="1"/>
  <c r="AR229" i="3" s="1"/>
  <c r="Q428" i="3"/>
  <c r="U428" i="3" s="1"/>
  <c r="AR427" i="3" s="1"/>
  <c r="Q310" i="3"/>
  <c r="U310" i="3" s="1"/>
  <c r="AR309" i="3" s="1"/>
  <c r="Q414" i="3"/>
  <c r="U414" i="3" s="1"/>
  <c r="AR413" i="3" s="1"/>
  <c r="Q382" i="3"/>
  <c r="U382" i="3" s="1"/>
  <c r="AR381" i="3" s="1"/>
  <c r="Q412" i="3"/>
  <c r="U412" i="3" s="1"/>
  <c r="AR411" i="3" s="1"/>
  <c r="Q89" i="3"/>
  <c r="U89" i="3" s="1"/>
  <c r="AR88" i="3" s="1"/>
  <c r="Q227" i="3"/>
  <c r="Q39" i="3"/>
  <c r="U39" i="3" s="1"/>
  <c r="AR38" i="3" s="1"/>
  <c r="Q54" i="3"/>
  <c r="Q113" i="3"/>
  <c r="Q154" i="3"/>
  <c r="Q196" i="3"/>
  <c r="U196" i="3" s="1"/>
  <c r="AR195" i="3" s="1"/>
  <c r="Q248" i="3"/>
  <c r="U248" i="3" s="1"/>
  <c r="AR247" i="3" s="1"/>
  <c r="Q276" i="3"/>
  <c r="Q315" i="3"/>
  <c r="Q391" i="3"/>
  <c r="Q50" i="3"/>
  <c r="U50" i="3" s="1"/>
  <c r="AR49" i="3" s="1"/>
  <c r="Q81" i="3"/>
  <c r="U81" i="3" s="1"/>
  <c r="AR80" i="3" s="1"/>
  <c r="Q104" i="3"/>
  <c r="U104" i="3" s="1"/>
  <c r="AR103" i="3" s="1"/>
  <c r="Q135" i="3"/>
  <c r="Q124" i="3"/>
  <c r="Q161" i="3"/>
  <c r="Q369" i="3"/>
  <c r="Q43" i="3"/>
  <c r="U43" i="3" s="1"/>
  <c r="AR42" i="3" s="1"/>
  <c r="Q41" i="3"/>
  <c r="Q49" i="3"/>
  <c r="Q62" i="3"/>
  <c r="Q78" i="3"/>
  <c r="T51" i="3"/>
  <c r="Q95" i="3"/>
  <c r="Q137" i="3"/>
  <c r="Q159" i="3"/>
  <c r="Q130" i="3"/>
  <c r="Q200" i="3"/>
  <c r="U200" i="3" s="1"/>
  <c r="AR199" i="3" s="1"/>
  <c r="Q208" i="3"/>
  <c r="U208" i="3" s="1"/>
  <c r="AR207" i="3" s="1"/>
  <c r="Q220" i="3"/>
  <c r="Q256" i="3"/>
  <c r="Q268" i="3"/>
  <c r="Q284" i="3"/>
  <c r="Q301" i="3"/>
  <c r="Q317" i="3"/>
  <c r="Q307" i="3"/>
  <c r="Q323" i="3"/>
  <c r="Q385" i="3"/>
  <c r="Q401" i="3"/>
  <c r="Q417" i="3"/>
  <c r="Q383" i="3"/>
  <c r="Q399" i="3"/>
  <c r="Q415" i="3"/>
  <c r="Q8" i="3"/>
  <c r="Q42" i="3"/>
  <c r="Q44" i="3"/>
  <c r="Q56" i="3"/>
  <c r="Q77" i="3"/>
  <c r="Q72" i="3"/>
  <c r="Q103" i="3"/>
  <c r="Q108" i="3"/>
  <c r="U108" i="3" s="1"/>
  <c r="AR107" i="3" s="1"/>
  <c r="Q118" i="3"/>
  <c r="Q235" i="3"/>
  <c r="Q106" i="3"/>
  <c r="Q115" i="3"/>
  <c r="Q176" i="3"/>
  <c r="U176" i="3" s="1"/>
  <c r="AR175" i="3" s="1"/>
  <c r="Q188" i="3"/>
  <c r="U188" i="3" s="1"/>
  <c r="AR187" i="3" s="1"/>
  <c r="Q143" i="3"/>
  <c r="Q179" i="3"/>
  <c r="Q206" i="3"/>
  <c r="Q156" i="3"/>
  <c r="Q165" i="3"/>
  <c r="Q237" i="3"/>
  <c r="U237" i="3" s="1"/>
  <c r="AR236" i="3" s="1"/>
  <c r="Q257" i="3"/>
  <c r="U257" i="3" s="1"/>
  <c r="AR256" i="3" s="1"/>
  <c r="Q302" i="3"/>
  <c r="Q324" i="3"/>
  <c r="Q345" i="3"/>
  <c r="Q361" i="3"/>
  <c r="Q377" i="3"/>
  <c r="Q445" i="3"/>
  <c r="Q461" i="3"/>
  <c r="Q269" i="3"/>
  <c r="Q333" i="3"/>
  <c r="Q365" i="3"/>
  <c r="Q442" i="3"/>
  <c r="U442" i="3" s="1"/>
  <c r="AR441" i="3" s="1"/>
  <c r="Q450" i="3"/>
  <c r="Q467" i="3"/>
  <c r="Q478" i="3"/>
  <c r="U478" i="3" s="1"/>
  <c r="AR477" i="3" s="1"/>
  <c r="Q486" i="3"/>
  <c r="U486" i="3" s="1"/>
  <c r="AR485" i="3" s="1"/>
  <c r="Q444" i="3"/>
  <c r="Q448" i="3"/>
  <c r="Q457" i="3"/>
  <c r="Q469" i="3"/>
  <c r="U469" i="3" s="1"/>
  <c r="AR468" i="3" s="1"/>
  <c r="Q473" i="3"/>
  <c r="Q489" i="3"/>
  <c r="U489" i="3" s="1"/>
  <c r="AR488" i="3" s="1"/>
  <c r="Q6" i="3"/>
  <c r="U6" i="3" s="1"/>
  <c r="AR5" i="3" s="1"/>
  <c r="Q33" i="3"/>
  <c r="U33" i="3" s="1"/>
  <c r="AR32" i="3" s="1"/>
  <c r="Q85" i="3"/>
  <c r="U85" i="3" s="1"/>
  <c r="AR84" i="3" s="1"/>
  <c r="Q141" i="3"/>
  <c r="Q34" i="3"/>
  <c r="Q57" i="3"/>
  <c r="U57" i="3" s="1"/>
  <c r="AR56" i="3" s="1"/>
  <c r="Q68" i="3"/>
  <c r="Q91" i="3"/>
  <c r="U91" i="3" s="1"/>
  <c r="AR90" i="3" s="1"/>
  <c r="Q123" i="3"/>
  <c r="U123" i="3" s="1"/>
  <c r="AR122" i="3" s="1"/>
  <c r="Q185" i="3"/>
  <c r="U185" i="3" s="1"/>
  <c r="AR184" i="3" s="1"/>
  <c r="Q178" i="3"/>
  <c r="U178" i="3" s="1"/>
  <c r="AR177" i="3" s="1"/>
  <c r="Q207" i="3"/>
  <c r="U207" i="3" s="1"/>
  <c r="AR206" i="3" s="1"/>
  <c r="Q215" i="3"/>
  <c r="Q249" i="3"/>
  <c r="U249" i="3" s="1"/>
  <c r="AR248" i="3" s="1"/>
  <c r="Q218" i="3"/>
  <c r="Q332" i="3"/>
  <c r="Q372" i="3"/>
  <c r="Q440" i="3"/>
  <c r="Q476" i="3"/>
  <c r="Q497" i="3"/>
  <c r="Q17" i="3"/>
  <c r="U17" i="3" s="1"/>
  <c r="AR16" i="3" s="1"/>
  <c r="Q291" i="3"/>
  <c r="U291" i="3" s="1"/>
  <c r="AR290" i="3" s="1"/>
  <c r="Q338" i="3"/>
  <c r="Q371" i="3"/>
  <c r="U371" i="3" s="1"/>
  <c r="AR370" i="3" s="1"/>
  <c r="Q384" i="3"/>
  <c r="Q501" i="3"/>
  <c r="Q342" i="3"/>
  <c r="Q60" i="3"/>
  <c r="Q149" i="3"/>
  <c r="Q112" i="3"/>
  <c r="U112" i="3" s="1"/>
  <c r="AR111" i="3" s="1"/>
  <c r="Q146" i="3"/>
  <c r="Q131" i="3"/>
  <c r="Q205" i="3"/>
  <c r="U205" i="3" s="1"/>
  <c r="AR204" i="3" s="1"/>
  <c r="Q283" i="3"/>
  <c r="U283" i="3" s="1"/>
  <c r="AR282" i="3" s="1"/>
  <c r="Q336" i="3"/>
  <c r="U336" i="3" s="1"/>
  <c r="AR335" i="3" s="1"/>
  <c r="Q232" i="3"/>
  <c r="Q259" i="3"/>
  <c r="Q287" i="3"/>
  <c r="Q322" i="3"/>
  <c r="U322" i="3" s="1"/>
  <c r="AR321" i="3" s="1"/>
  <c r="Q362" i="3"/>
  <c r="U362" i="3" s="1"/>
  <c r="AR361" i="3" s="1"/>
  <c r="Q459" i="3"/>
  <c r="Q7" i="3"/>
  <c r="Q26" i="3"/>
  <c r="Q255" i="3"/>
  <c r="Q84" i="3"/>
  <c r="Q181" i="3"/>
  <c r="U181" i="3" s="1"/>
  <c r="AR180" i="3" s="1"/>
  <c r="Q298" i="3"/>
  <c r="Q335" i="3"/>
  <c r="Q364" i="3"/>
  <c r="U364" i="3" s="1"/>
  <c r="AR363" i="3" s="1"/>
  <c r="Q503" i="3"/>
  <c r="Q211" i="3"/>
  <c r="Q29" i="3"/>
  <c r="U29" i="3" s="1"/>
  <c r="AR28" i="3" s="1"/>
  <c r="Q312" i="3"/>
  <c r="U312" i="3" s="1"/>
  <c r="AR311" i="3" s="1"/>
  <c r="Q422" i="3"/>
  <c r="U422" i="3" s="1"/>
  <c r="AR421" i="3" s="1"/>
  <c r="Q430" i="3"/>
  <c r="U430" i="3" s="1"/>
  <c r="AR429" i="3" s="1"/>
  <c r="Q195" i="3"/>
  <c r="Q314" i="3"/>
  <c r="U314" i="3" s="1"/>
  <c r="AR313" i="3" s="1"/>
  <c r="Q418" i="3"/>
  <c r="U418" i="3" s="1"/>
  <c r="AR417" i="3" s="1"/>
  <c r="Q266" i="3"/>
  <c r="Q502" i="3"/>
  <c r="U502" i="3" s="1"/>
  <c r="AR501" i="3" s="1"/>
  <c r="Q75" i="3"/>
  <c r="Q250" i="3"/>
  <c r="U250" i="3" s="1"/>
  <c r="AR249" i="3" s="1"/>
  <c r="Q390" i="3"/>
  <c r="Q160" i="3"/>
  <c r="Q400" i="3"/>
  <c r="Q73" i="3"/>
  <c r="U73" i="3" s="1"/>
  <c r="AR72" i="3" s="1"/>
  <c r="Q247" i="3"/>
  <c r="Q47" i="3"/>
  <c r="U47" i="3" s="1"/>
  <c r="AR46" i="3" s="1"/>
  <c r="Q86" i="3"/>
  <c r="Q309" i="3"/>
  <c r="Q325" i="3"/>
  <c r="Q393" i="3"/>
  <c r="Q409" i="3"/>
  <c r="Q425" i="3"/>
  <c r="Q407" i="3"/>
  <c r="Q67" i="3"/>
  <c r="Q164" i="3"/>
  <c r="U164" i="3" s="1"/>
  <c r="AR163" i="3" s="1"/>
  <c r="Q198" i="3"/>
  <c r="Q289" i="3"/>
  <c r="Q152" i="3"/>
  <c r="Q337" i="3"/>
  <c r="Q23" i="3"/>
  <c r="Q31" i="3"/>
  <c r="Q66" i="3"/>
  <c r="Q82" i="3"/>
  <c r="Q162" i="3"/>
  <c r="Q166" i="3"/>
  <c r="Q163" i="3"/>
  <c r="Q183" i="3"/>
  <c r="Q216" i="3"/>
  <c r="Q252" i="3"/>
  <c r="U252" i="3" s="1"/>
  <c r="AR251" i="3" s="1"/>
  <c r="Q270" i="3"/>
  <c r="Q278" i="3"/>
  <c r="Q264" i="3"/>
  <c r="Q280" i="3"/>
  <c r="Q327" i="3"/>
  <c r="U327" i="3" s="1"/>
  <c r="AR326" i="3" s="1"/>
  <c r="Q313" i="3"/>
  <c r="Q311" i="3"/>
  <c r="Q431" i="3"/>
  <c r="Q381" i="3"/>
  <c r="Q397" i="3"/>
  <c r="Q413" i="3"/>
  <c r="Q429" i="3"/>
  <c r="Q387" i="3"/>
  <c r="Q403" i="3"/>
  <c r="Q419" i="3"/>
  <c r="Q12" i="3"/>
  <c r="Q24" i="3"/>
  <c r="U24" i="3" s="1"/>
  <c r="AR23" i="3" s="1"/>
  <c r="Q46" i="3"/>
  <c r="Q28" i="3"/>
  <c r="Q36" i="3"/>
  <c r="Q51" i="3"/>
  <c r="Q119" i="3"/>
  <c r="Q239" i="3"/>
  <c r="Q101" i="3"/>
  <c r="U101" i="3" s="1"/>
  <c r="AR100" i="3" s="1"/>
  <c r="Q107" i="3"/>
  <c r="Q132" i="3"/>
  <c r="Q190" i="3"/>
  <c r="U190" i="3" s="1"/>
  <c r="AR189" i="3" s="1"/>
  <c r="Q147" i="3"/>
  <c r="Q180" i="3"/>
  <c r="Q210" i="3"/>
  <c r="Q261" i="3"/>
  <c r="Q133" i="3"/>
  <c r="Q148" i="3"/>
  <c r="Q214" i="3"/>
  <c r="Q231" i="3"/>
  <c r="Q267" i="3"/>
  <c r="Q300" i="3"/>
  <c r="U300" i="3" s="1"/>
  <c r="AR299" i="3" s="1"/>
  <c r="Q380" i="3"/>
  <c r="U380" i="3" s="1"/>
  <c r="AR379" i="3" s="1"/>
  <c r="Q446" i="3"/>
  <c r="Q462" i="3"/>
  <c r="Q341" i="3"/>
  <c r="Q373" i="3"/>
  <c r="Q435" i="3"/>
  <c r="Q455" i="3"/>
  <c r="U455" i="3" s="1"/>
  <c r="AR454" i="3" s="1"/>
  <c r="Q472" i="3"/>
  <c r="Q458" i="3"/>
  <c r="U458" i="3" s="1"/>
  <c r="AR457" i="3" s="1"/>
  <c r="Q470" i="3"/>
  <c r="U470" i="3" s="1"/>
  <c r="AR469" i="3" s="1"/>
  <c r="Q474" i="3"/>
  <c r="U474" i="3" s="1"/>
  <c r="AR473" i="3" s="1"/>
  <c r="Q490" i="3"/>
  <c r="U490" i="3" s="1"/>
  <c r="AR489" i="3" s="1"/>
  <c r="Q10" i="3"/>
  <c r="U10" i="3" s="1"/>
  <c r="AR9" i="3" s="1"/>
  <c r="Q436" i="3"/>
  <c r="Q96" i="3"/>
  <c r="Q158" i="3"/>
  <c r="Q79" i="3"/>
  <c r="Q37" i="3"/>
  <c r="Q265" i="3"/>
  <c r="U265" i="3" s="1"/>
  <c r="AR264" i="3" s="1"/>
  <c r="Q122" i="3"/>
  <c r="Q209" i="3"/>
  <c r="U209" i="3" s="1"/>
  <c r="AR208" i="3" s="1"/>
  <c r="Q225" i="3"/>
  <c r="Q236" i="3"/>
  <c r="Q134" i="3"/>
  <c r="Q221" i="3"/>
  <c r="Q294" i="3"/>
  <c r="Q340" i="3"/>
  <c r="Q355" i="3"/>
  <c r="Q376" i="3"/>
  <c r="Q479" i="3"/>
  <c r="Q5" i="3"/>
  <c r="U5" i="3" s="1"/>
  <c r="AR4" i="3" s="1"/>
  <c r="Q295" i="3"/>
  <c r="U295" i="3" s="1"/>
  <c r="AR294" i="3" s="1"/>
  <c r="Q339" i="3"/>
  <c r="U339" i="3" s="1"/>
  <c r="AR338" i="3" s="1"/>
  <c r="Q375" i="3"/>
  <c r="U375" i="3" s="1"/>
  <c r="AR374" i="3" s="1"/>
  <c r="Q480" i="3"/>
  <c r="Q491" i="3"/>
  <c r="Q493" i="3"/>
  <c r="Q194" i="3"/>
  <c r="Q129" i="3"/>
  <c r="Q243" i="3"/>
  <c r="Q59" i="3"/>
  <c r="U59" i="3" s="1"/>
  <c r="AR58" i="3" s="1"/>
  <c r="Q197" i="3"/>
  <c r="U197" i="3" s="1"/>
  <c r="AR196" i="3" s="1"/>
  <c r="Q495" i="3"/>
  <c r="U495" i="3" s="1"/>
  <c r="AR494" i="3" s="1"/>
  <c r="Q275" i="3"/>
  <c r="Q292" i="3"/>
  <c r="U292" i="3" s="1"/>
  <c r="AR291" i="3" s="1"/>
  <c r="Q363" i="3"/>
  <c r="U363" i="3" s="1"/>
  <c r="AR362" i="3" s="1"/>
  <c r="Q492" i="3"/>
  <c r="Q254" i="3"/>
  <c r="Q288" i="3"/>
  <c r="U288" i="3" s="1"/>
  <c r="AR287" i="3" s="1"/>
  <c r="Q316" i="3"/>
  <c r="U316" i="3" s="1"/>
  <c r="AR315" i="3" s="1"/>
  <c r="Q368" i="3"/>
  <c r="U368" i="3" s="1"/>
  <c r="AR367" i="3" s="1"/>
  <c r="Q466" i="3"/>
  <c r="U466" i="3" s="1"/>
  <c r="AR465" i="3" s="1"/>
  <c r="Q11" i="3"/>
  <c r="U11" i="3" s="1"/>
  <c r="AR10" i="3" s="1"/>
  <c r="Q142" i="3"/>
  <c r="Q262" i="3"/>
  <c r="Q45" i="3"/>
  <c r="Q347" i="3"/>
  <c r="U347" i="3" s="1"/>
  <c r="AR346" i="3" s="1"/>
  <c r="Q172" i="3"/>
  <c r="Q378" i="3"/>
  <c r="U378" i="3" s="1"/>
  <c r="AR377" i="3" s="1"/>
  <c r="Q97" i="3"/>
  <c r="U97" i="3" s="1"/>
  <c r="AR96" i="3" s="1"/>
  <c r="Q193" i="3"/>
  <c r="Q226" i="3"/>
  <c r="Q234" i="3"/>
  <c r="Q392" i="3"/>
  <c r="Q424" i="3"/>
  <c r="U424" i="3" s="1"/>
  <c r="AR423" i="3" s="1"/>
  <c r="Q203" i="3"/>
  <c r="Q346" i="3"/>
  <c r="U346" i="3" s="1"/>
  <c r="AR345" i="3" s="1"/>
  <c r="Q271" i="3"/>
  <c r="Q420" i="3"/>
  <c r="U420" i="3" s="1"/>
  <c r="AR419" i="3" s="1"/>
  <c r="Q219" i="3"/>
  <c r="Q404" i="3"/>
  <c r="Q318" i="3"/>
  <c r="U318" i="3" s="1"/>
  <c r="AR317" i="3" s="1"/>
  <c r="Q406" i="3"/>
  <c r="Q304" i="3"/>
  <c r="U304" i="3" s="1"/>
  <c r="AR303" i="3" s="1"/>
  <c r="Q83" i="3"/>
  <c r="Q396" i="3"/>
  <c r="Q350" i="3"/>
  <c r="Q4" i="3"/>
  <c r="T279" i="3"/>
  <c r="AM4" i="3"/>
  <c r="I8" i="4" s="1"/>
  <c r="AM7" i="3"/>
  <c r="L8" i="4" s="1"/>
  <c r="T120" i="3"/>
  <c r="T98" i="3"/>
  <c r="T93" i="3"/>
  <c r="T351" i="3"/>
  <c r="AM8" i="3"/>
  <c r="M8" i="4" s="1"/>
  <c r="AM6" i="3"/>
  <c r="K8" i="4" s="1"/>
  <c r="AM5" i="3"/>
  <c r="J8" i="4" s="1"/>
  <c r="AM3" i="3"/>
  <c r="H8" i="4" s="1"/>
  <c r="T414" i="3"/>
  <c r="T398" i="3"/>
  <c r="T123" i="3"/>
  <c r="T192" i="3"/>
  <c r="T61" i="3"/>
  <c r="T205" i="3"/>
  <c r="T371" i="3"/>
  <c r="T178" i="3"/>
  <c r="T375" i="3"/>
  <c r="T422" i="3"/>
  <c r="T217" i="3"/>
  <c r="T344" i="3"/>
  <c r="T426" i="3"/>
  <c r="T494" i="3"/>
  <c r="T15" i="3"/>
  <c r="T246" i="3"/>
  <c r="T40" i="3"/>
  <c r="T416" i="3"/>
  <c r="T402" i="3"/>
  <c r="T188" i="3"/>
  <c r="T237" i="3"/>
  <c r="T185" i="3"/>
  <c r="T207" i="3"/>
  <c r="T190" i="3"/>
  <c r="T227" i="3"/>
  <c r="T19" i="3"/>
  <c r="T499" i="3"/>
  <c r="T199" i="3"/>
  <c r="T7" i="3"/>
  <c r="T367" i="3"/>
  <c r="T286" i="3"/>
  <c r="T320" i="3"/>
  <c r="T408" i="3"/>
  <c r="T230" i="3"/>
  <c r="T352" i="3"/>
  <c r="T498" i="3"/>
  <c r="T310" i="3"/>
  <c r="T335" i="3"/>
  <c r="T29" i="3"/>
  <c r="T112" i="3"/>
  <c r="T225" i="3"/>
  <c r="T312" i="3"/>
  <c r="T168" i="3"/>
  <c r="T195" i="3"/>
  <c r="T253" i="3"/>
  <c r="T298" i="3"/>
  <c r="T364" i="3"/>
  <c r="Q199" i="3"/>
  <c r="U199" i="3" s="1"/>
  <c r="AR198" i="3" s="1"/>
  <c r="T247" i="3"/>
  <c r="T382" i="3"/>
  <c r="AB4" i="3"/>
  <c r="E8" i="4" s="1"/>
  <c r="AA4" i="3"/>
  <c r="C8" i="4" s="1"/>
  <c r="T299" i="3"/>
  <c r="T400" i="3"/>
  <c r="T9" i="3"/>
  <c r="T21" i="3"/>
  <c r="T175" i="3"/>
  <c r="T343" i="3"/>
  <c r="T65" i="3"/>
  <c r="T359" i="3"/>
  <c r="T277" i="3"/>
  <c r="T53" i="3"/>
  <c r="T110" i="3"/>
  <c r="T239" i="3"/>
  <c r="T226" i="3"/>
  <c r="T330" i="3"/>
  <c r="T457" i="3"/>
  <c r="T346" i="3"/>
  <c r="T124" i="3"/>
  <c r="T263" i="3"/>
  <c r="T465" i="3"/>
  <c r="T71" i="3"/>
  <c r="T251" i="3"/>
  <c r="T384" i="3"/>
  <c r="T13" i="3"/>
  <c r="T306" i="3"/>
  <c r="T328" i="3"/>
  <c r="T288" i="3"/>
  <c r="T283" i="3"/>
  <c r="T336" i="3"/>
  <c r="T322" i="3"/>
  <c r="T418" i="3"/>
  <c r="T287" i="3"/>
  <c r="T25" i="3"/>
  <c r="T281" i="3"/>
  <c r="T296" i="3"/>
  <c r="T38" i="3"/>
  <c r="T96" i="3"/>
  <c r="T348" i="3"/>
  <c r="T360" i="3"/>
  <c r="T100" i="3"/>
  <c r="T128" i="3"/>
  <c r="T116" i="3"/>
  <c r="T209" i="3"/>
  <c r="T233" i="3"/>
  <c r="T396" i="3"/>
  <c r="T497" i="3"/>
  <c r="T481" i="3"/>
  <c r="T63" i="3"/>
  <c r="T55" i="3"/>
  <c r="T83" i="3"/>
  <c r="T97" i="3"/>
  <c r="T378" i="3"/>
  <c r="T24" i="3"/>
  <c r="T69" i="3"/>
  <c r="T131" i="3"/>
  <c r="T210" i="3"/>
  <c r="T234" i="3"/>
  <c r="T290" i="3"/>
  <c r="T316" i="3"/>
  <c r="T285" i="3"/>
  <c r="T441" i="3"/>
  <c r="T386" i="3"/>
  <c r="T87" i="3"/>
  <c r="T17" i="3"/>
  <c r="T10" i="3"/>
  <c r="T118" i="3"/>
  <c r="T174" i="3"/>
  <c r="T214" i="3"/>
  <c r="T197" i="3"/>
  <c r="T211" i="3"/>
  <c r="T215" i="3"/>
  <c r="T254" i="3"/>
  <c r="T258" i="3"/>
  <c r="T304" i="3"/>
  <c r="T324" i="3"/>
  <c r="T318" i="3"/>
  <c r="T291" i="3"/>
  <c r="T404" i="3"/>
  <c r="T420" i="3"/>
  <c r="T467" i="3"/>
  <c r="T265" i="3"/>
  <c r="T406" i="3"/>
  <c r="T394" i="3"/>
  <c r="T136" i="3"/>
  <c r="T356" i="3"/>
  <c r="T219" i="3"/>
  <c r="T372" i="3"/>
  <c r="T221" i="3"/>
  <c r="T438" i="3"/>
  <c r="T449" i="3"/>
  <c r="T454" i="3"/>
  <c r="T91" i="3"/>
  <c r="T213" i="3"/>
  <c r="T410" i="3"/>
  <c r="T326" i="3"/>
  <c r="T503" i="3"/>
  <c r="T119" i="3"/>
  <c r="T127" i="3"/>
  <c r="T155" i="3"/>
  <c r="T368" i="3"/>
  <c r="T363" i="3"/>
  <c r="T473" i="3"/>
  <c r="T466" i="3"/>
  <c r="T474" i="3"/>
  <c r="T203" i="3"/>
  <c r="T243" i="3"/>
  <c r="T292" i="3"/>
  <c r="T495" i="3"/>
  <c r="T77" i="3"/>
  <c r="T122" i="3"/>
  <c r="O221" i="3"/>
  <c r="AX220" i="3" s="1"/>
  <c r="AY220" i="3" s="1"/>
  <c r="T294" i="3"/>
  <c r="T295" i="3"/>
  <c r="T340" i="3"/>
  <c r="T347" i="3"/>
  <c r="T478" i="3"/>
  <c r="T59" i="3"/>
  <c r="T245" i="3"/>
  <c r="T6" i="3"/>
  <c r="T194" i="3"/>
  <c r="T201" i="3"/>
  <c r="T259" i="3"/>
  <c r="T275" i="3"/>
  <c r="T314" i="3"/>
  <c r="T392" i="3"/>
  <c r="T424" i="3"/>
  <c r="T490" i="3"/>
  <c r="T390" i="3"/>
  <c r="T502" i="3"/>
  <c r="T458" i="3"/>
  <c r="T470" i="3"/>
  <c r="T101" i="3"/>
  <c r="T79" i="3"/>
  <c r="T255" i="3"/>
  <c r="T11" i="3"/>
  <c r="T115" i="3"/>
  <c r="T462" i="3"/>
  <c r="T486" i="3"/>
  <c r="T271" i="3"/>
  <c r="T111" i="3"/>
  <c r="T140" i="3"/>
  <c r="T434" i="3"/>
  <c r="T171" i="3"/>
  <c r="T114" i="3"/>
  <c r="T151" i="3"/>
  <c r="T198" i="3"/>
  <c r="T42" i="3"/>
  <c r="T338" i="3"/>
  <c r="T362" i="3"/>
  <c r="T57" i="3"/>
  <c r="T33" i="3"/>
  <c r="T103" i="3"/>
  <c r="T132" i="3"/>
  <c r="T139" i="3"/>
  <c r="T202" i="3"/>
  <c r="T308" i="3"/>
  <c r="T376" i="3"/>
  <c r="T493" i="3"/>
  <c r="T453" i="3"/>
  <c r="T491" i="3"/>
  <c r="T450" i="3"/>
  <c r="T50" i="3"/>
  <c r="T138" i="3"/>
  <c r="T147" i="3"/>
  <c r="T482" i="3"/>
  <c r="T249" i="3"/>
  <c r="T370" i="3"/>
  <c r="T32" i="3"/>
  <c r="O115" i="3"/>
  <c r="AX114" i="3" s="1"/>
  <c r="AY114" i="3" s="1"/>
  <c r="T108" i="3"/>
  <c r="T218" i="3"/>
  <c r="T208" i="3"/>
  <c r="T238" i="3"/>
  <c r="T273" i="3"/>
  <c r="T229" i="3"/>
  <c r="T302" i="3"/>
  <c r="T332" i="3"/>
  <c r="T5" i="3"/>
  <c r="T14" i="3"/>
  <c r="T48" i="3"/>
  <c r="T85" i="3"/>
  <c r="T177" i="3"/>
  <c r="T223" i="3"/>
  <c r="T339" i="3"/>
  <c r="T355" i="3"/>
  <c r="T461" i="3"/>
  <c r="T501" i="3"/>
  <c r="T471" i="3"/>
  <c r="T442" i="3"/>
  <c r="T180" i="3"/>
  <c r="T354" i="3"/>
  <c r="T184" i="3"/>
  <c r="T235" i="3"/>
  <c r="T242" i="3"/>
  <c r="T267" i="3"/>
  <c r="T257" i="3"/>
  <c r="T485" i="3"/>
  <c r="T445" i="3"/>
  <c r="T477" i="3"/>
  <c r="O36" i="3"/>
  <c r="AX35" i="3" s="1"/>
  <c r="AY35" i="3" s="1"/>
  <c r="T36" i="3"/>
  <c r="T46" i="3"/>
  <c r="Q94" i="3"/>
  <c r="U94" i="3" s="1"/>
  <c r="AR93" i="3" s="1"/>
  <c r="T94" i="3"/>
  <c r="O152" i="3"/>
  <c r="AX151" i="3" s="1"/>
  <c r="AY151" i="3" s="1"/>
  <c r="T152" i="3"/>
  <c r="O148" i="3"/>
  <c r="AX147" i="3" s="1"/>
  <c r="AY147" i="3" s="1"/>
  <c r="T148" i="3"/>
  <c r="T176" i="3"/>
  <c r="O269" i="3"/>
  <c r="AX268" i="3" s="1"/>
  <c r="AY268" i="3" s="1"/>
  <c r="T269" i="3"/>
  <c r="Q483" i="3"/>
  <c r="T483" i="3"/>
  <c r="T435" i="3"/>
  <c r="O479" i="3"/>
  <c r="AX478" i="3" s="1"/>
  <c r="AY478" i="3" s="1"/>
  <c r="T479" i="3"/>
  <c r="O156" i="3"/>
  <c r="AX155" i="3" s="1"/>
  <c r="AY155" i="3" s="1"/>
  <c r="T156" i="3"/>
  <c r="O342" i="3"/>
  <c r="AX341" i="3" s="1"/>
  <c r="AY341" i="3" s="1"/>
  <c r="T342" i="3"/>
  <c r="O374" i="3"/>
  <c r="AX373" i="3" s="1"/>
  <c r="AY373" i="3" s="1"/>
  <c r="T374" i="3"/>
  <c r="Q443" i="3"/>
  <c r="U443" i="3" s="1"/>
  <c r="AR442" i="3" s="1"/>
  <c r="T443" i="3"/>
  <c r="O459" i="3"/>
  <c r="AX458" i="3" s="1"/>
  <c r="AY458" i="3" s="1"/>
  <c r="T459" i="3"/>
  <c r="O463" i="3"/>
  <c r="AX462" i="3" s="1"/>
  <c r="AY462" i="3" s="1"/>
  <c r="T463" i="3"/>
  <c r="T107" i="3"/>
  <c r="T106" i="3"/>
  <c r="T135" i="3"/>
  <c r="T126" i="3"/>
  <c r="T18" i="3"/>
  <c r="T44" i="3"/>
  <c r="T143" i="3"/>
  <c r="T104" i="3"/>
  <c r="O147" i="3"/>
  <c r="AX146" i="3" s="1"/>
  <c r="AY146" i="3" s="1"/>
  <c r="T206" i="3"/>
  <c r="T489" i="3"/>
  <c r="T433" i="3"/>
  <c r="T446" i="3"/>
  <c r="T52" i="3"/>
  <c r="Q52" i="3"/>
  <c r="U52" i="3" s="1"/>
  <c r="AR51" i="3" s="1"/>
  <c r="O67" i="3"/>
  <c r="AX66" i="3" s="1"/>
  <c r="AY66" i="3" s="1"/>
  <c r="T67" i="3"/>
  <c r="O160" i="3"/>
  <c r="AX159" i="3" s="1"/>
  <c r="AY159" i="3" s="1"/>
  <c r="T160" i="3"/>
  <c r="O231" i="3"/>
  <c r="AX230" i="3" s="1"/>
  <c r="AY230" i="3" s="1"/>
  <c r="T231" i="3"/>
  <c r="O144" i="3"/>
  <c r="AX143" i="3" s="1"/>
  <c r="AY143" i="3" s="1"/>
  <c r="T144" i="3"/>
  <c r="T164" i="3"/>
  <c r="T300" i="3"/>
  <c r="O334" i="3"/>
  <c r="AX333" i="3" s="1"/>
  <c r="AY333" i="3" s="1"/>
  <c r="T334" i="3"/>
  <c r="O350" i="3"/>
  <c r="AX349" i="3" s="1"/>
  <c r="AY349" i="3" s="1"/>
  <c r="T350" i="3"/>
  <c r="O366" i="3"/>
  <c r="AX365" i="3" s="1"/>
  <c r="AY365" i="3" s="1"/>
  <c r="T366" i="3"/>
  <c r="Q388" i="3"/>
  <c r="T388" i="3"/>
  <c r="T455" i="3"/>
  <c r="O439" i="3"/>
  <c r="AX438" i="3" s="1"/>
  <c r="AY438" i="3" s="1"/>
  <c r="T439" i="3"/>
  <c r="O358" i="3"/>
  <c r="AX357" i="3" s="1"/>
  <c r="AY357" i="3" s="1"/>
  <c r="T358" i="3"/>
  <c r="T28" i="3"/>
  <c r="T81" i="3"/>
  <c r="T222" i="3"/>
  <c r="T437" i="3"/>
  <c r="T469" i="3"/>
  <c r="O75" i="3"/>
  <c r="AX74" i="3" s="1"/>
  <c r="AY74" i="3" s="1"/>
  <c r="T75" i="3"/>
  <c r="T167" i="3"/>
  <c r="T241" i="3"/>
  <c r="O172" i="3"/>
  <c r="AX171" i="3" s="1"/>
  <c r="AY171" i="3" s="1"/>
  <c r="T172" i="3"/>
  <c r="T261" i="3"/>
  <c r="O447" i="3"/>
  <c r="AX446" i="3" s="1"/>
  <c r="AY446" i="3" s="1"/>
  <c r="T447" i="3"/>
  <c r="T380" i="3"/>
  <c r="Q475" i="3"/>
  <c r="U475" i="3" s="1"/>
  <c r="AR474" i="3" s="1"/>
  <c r="T475" i="3"/>
  <c r="T451" i="3"/>
  <c r="O487" i="3"/>
  <c r="AX486" i="3" s="1"/>
  <c r="AY486" i="3" s="1"/>
  <c r="T487" i="3"/>
  <c r="O56" i="3"/>
  <c r="AX55" i="3" s="1"/>
  <c r="AY55" i="3" s="1"/>
  <c r="T56" i="3"/>
  <c r="O72" i="3"/>
  <c r="AX71" i="3" s="1"/>
  <c r="AY71" i="3" s="1"/>
  <c r="T72" i="3"/>
  <c r="O88" i="3"/>
  <c r="AX87" i="3" s="1"/>
  <c r="AY87" i="3" s="1"/>
  <c r="T88" i="3"/>
  <c r="T27" i="3"/>
  <c r="O27" i="3"/>
  <c r="AX26" i="3" s="1"/>
  <c r="AY26" i="3" s="1"/>
  <c r="T43" i="3"/>
  <c r="T62" i="3"/>
  <c r="O62" i="3"/>
  <c r="AX61" i="3" s="1"/>
  <c r="AY61" i="3" s="1"/>
  <c r="O109" i="3"/>
  <c r="AX108" i="3" s="1"/>
  <c r="AY108" i="3" s="1"/>
  <c r="T109" i="3"/>
  <c r="O129" i="3"/>
  <c r="AX128" i="3" s="1"/>
  <c r="AY128" i="3" s="1"/>
  <c r="T129" i="3"/>
  <c r="O145" i="3"/>
  <c r="AX144" i="3" s="1"/>
  <c r="AY144" i="3" s="1"/>
  <c r="T145" i="3"/>
  <c r="O153" i="3"/>
  <c r="AX152" i="3" s="1"/>
  <c r="AY152" i="3" s="1"/>
  <c r="T153" i="3"/>
  <c r="O161" i="3"/>
  <c r="AX160" i="3" s="1"/>
  <c r="AY160" i="3" s="1"/>
  <c r="T161" i="3"/>
  <c r="O169" i="3"/>
  <c r="AX168" i="3" s="1"/>
  <c r="AY168" i="3" s="1"/>
  <c r="T169" i="3"/>
  <c r="O142" i="3"/>
  <c r="AX141" i="3" s="1"/>
  <c r="AY141" i="3" s="1"/>
  <c r="T142" i="3"/>
  <c r="O162" i="3"/>
  <c r="AX161" i="3" s="1"/>
  <c r="AY161" i="3" s="1"/>
  <c r="T162" i="3"/>
  <c r="T163" i="3"/>
  <c r="O163" i="3"/>
  <c r="AX162" i="3" s="1"/>
  <c r="AY162" i="3" s="1"/>
  <c r="T186" i="3"/>
  <c r="O186" i="3"/>
  <c r="AX185" i="3" s="1"/>
  <c r="AY185" i="3" s="1"/>
  <c r="O189" i="3"/>
  <c r="AX188" i="3" s="1"/>
  <c r="AY188" i="3" s="1"/>
  <c r="T189" i="3"/>
  <c r="T228" i="3"/>
  <c r="O228" i="3"/>
  <c r="AX227" i="3" s="1"/>
  <c r="AY227" i="3" s="1"/>
  <c r="T224" i="3"/>
  <c r="O224" i="3"/>
  <c r="AX223" i="3" s="1"/>
  <c r="AY223" i="3" s="1"/>
  <c r="T260" i="3"/>
  <c r="O260" i="3"/>
  <c r="AX259" i="3" s="1"/>
  <c r="AY259" i="3" s="1"/>
  <c r="T244" i="3"/>
  <c r="T276" i="3"/>
  <c r="O276" i="3"/>
  <c r="AX275" i="3" s="1"/>
  <c r="AY275" i="3" s="1"/>
  <c r="T305" i="3"/>
  <c r="O305" i="3"/>
  <c r="AX304" i="3" s="1"/>
  <c r="AY304" i="3" s="1"/>
  <c r="T321" i="3"/>
  <c r="O321" i="3"/>
  <c r="AX320" i="3" s="1"/>
  <c r="AY320" i="3" s="1"/>
  <c r="T333" i="3"/>
  <c r="O333" i="3"/>
  <c r="AX332" i="3" s="1"/>
  <c r="AY332" i="3" s="1"/>
  <c r="T341" i="3"/>
  <c r="O341" i="3"/>
  <c r="AX340" i="3" s="1"/>
  <c r="AY340" i="3" s="1"/>
  <c r="T349" i="3"/>
  <c r="O349" i="3"/>
  <c r="AX348" i="3" s="1"/>
  <c r="AY348" i="3" s="1"/>
  <c r="T357" i="3"/>
  <c r="O357" i="3"/>
  <c r="AX356" i="3" s="1"/>
  <c r="AY356" i="3" s="1"/>
  <c r="T365" i="3"/>
  <c r="O365" i="3"/>
  <c r="AX364" i="3" s="1"/>
  <c r="AY364" i="3" s="1"/>
  <c r="T373" i="3"/>
  <c r="O373" i="3"/>
  <c r="AX372" i="3" s="1"/>
  <c r="AY372" i="3" s="1"/>
  <c r="T303" i="3"/>
  <c r="O303" i="3"/>
  <c r="AX302" i="3" s="1"/>
  <c r="AY302" i="3" s="1"/>
  <c r="T311" i="3"/>
  <c r="O311" i="3"/>
  <c r="AX310" i="3" s="1"/>
  <c r="AY310" i="3" s="1"/>
  <c r="T319" i="3"/>
  <c r="O319" i="3"/>
  <c r="AX318" i="3" s="1"/>
  <c r="AY318" i="3" s="1"/>
  <c r="T381" i="3"/>
  <c r="O381" i="3"/>
  <c r="AX380" i="3" s="1"/>
  <c r="AY380" i="3" s="1"/>
  <c r="T397" i="3"/>
  <c r="O397" i="3"/>
  <c r="AX396" i="3" s="1"/>
  <c r="AY396" i="3" s="1"/>
  <c r="T413" i="3"/>
  <c r="O413" i="3"/>
  <c r="AX412" i="3" s="1"/>
  <c r="AY412" i="3" s="1"/>
  <c r="T429" i="3"/>
  <c r="O429" i="3"/>
  <c r="AX428" i="3" s="1"/>
  <c r="AY428" i="3" s="1"/>
  <c r="T432" i="3"/>
  <c r="O432" i="3"/>
  <c r="AX431" i="3" s="1"/>
  <c r="AY431" i="3" s="1"/>
  <c r="T440" i="3"/>
  <c r="O440" i="3"/>
  <c r="AX439" i="3" s="1"/>
  <c r="AY439" i="3" s="1"/>
  <c r="T448" i="3"/>
  <c r="O448" i="3"/>
  <c r="AX447" i="3" s="1"/>
  <c r="AY447" i="3" s="1"/>
  <c r="T456" i="3"/>
  <c r="O456" i="3"/>
  <c r="AX455" i="3" s="1"/>
  <c r="AY455" i="3" s="1"/>
  <c r="T464" i="3"/>
  <c r="O464" i="3"/>
  <c r="AX463" i="3" s="1"/>
  <c r="AY463" i="3" s="1"/>
  <c r="T472" i="3"/>
  <c r="O472" i="3"/>
  <c r="AX471" i="3" s="1"/>
  <c r="AY471" i="3" s="1"/>
  <c r="T480" i="3"/>
  <c r="O480" i="3"/>
  <c r="AX479" i="3" s="1"/>
  <c r="AY479" i="3" s="1"/>
  <c r="T488" i="3"/>
  <c r="O488" i="3"/>
  <c r="AX487" i="3" s="1"/>
  <c r="AY487" i="3" s="1"/>
  <c r="T496" i="3"/>
  <c r="O496" i="3"/>
  <c r="AX495" i="3" s="1"/>
  <c r="AY495" i="3" s="1"/>
  <c r="T331" i="3"/>
  <c r="T383" i="3"/>
  <c r="O383" i="3"/>
  <c r="AX382" i="3" s="1"/>
  <c r="AY382" i="3" s="1"/>
  <c r="T391" i="3"/>
  <c r="O391" i="3"/>
  <c r="AX390" i="3" s="1"/>
  <c r="AY390" i="3" s="1"/>
  <c r="T399" i="3"/>
  <c r="O399" i="3"/>
  <c r="AX398" i="3" s="1"/>
  <c r="AY398" i="3" s="1"/>
  <c r="T407" i="3"/>
  <c r="O407" i="3"/>
  <c r="AX406" i="3" s="1"/>
  <c r="AY406" i="3" s="1"/>
  <c r="T415" i="3"/>
  <c r="O415" i="3"/>
  <c r="AX414" i="3" s="1"/>
  <c r="AY414" i="3" s="1"/>
  <c r="T423" i="3"/>
  <c r="O423" i="3"/>
  <c r="AX422" i="3" s="1"/>
  <c r="AY422" i="3" s="1"/>
  <c r="T26" i="3"/>
  <c r="O26" i="3"/>
  <c r="AX25" i="3" s="1"/>
  <c r="AY25" i="3" s="1"/>
  <c r="T34" i="3"/>
  <c r="O34" i="3"/>
  <c r="AX33" i="3" s="1"/>
  <c r="AY33" i="3" s="1"/>
  <c r="T31" i="3"/>
  <c r="O31" i="3"/>
  <c r="AX30" i="3" s="1"/>
  <c r="AY30" i="3" s="1"/>
  <c r="O37" i="3"/>
  <c r="AX36" i="3" s="1"/>
  <c r="AY36" i="3" s="1"/>
  <c r="T37" i="3"/>
  <c r="T47" i="3"/>
  <c r="O68" i="3"/>
  <c r="AX67" i="3" s="1"/>
  <c r="AY67" i="3" s="1"/>
  <c r="T68" i="3"/>
  <c r="O84" i="3"/>
  <c r="AX83" i="3" s="1"/>
  <c r="AY83" i="3" s="1"/>
  <c r="T84" i="3"/>
  <c r="T99" i="3"/>
  <c r="O99" i="3"/>
  <c r="AX98" i="3" s="1"/>
  <c r="AY98" i="3" s="1"/>
  <c r="T54" i="3"/>
  <c r="O54" i="3"/>
  <c r="AX53" i="3" s="1"/>
  <c r="AY53" i="3" s="1"/>
  <c r="T95" i="3"/>
  <c r="O95" i="3"/>
  <c r="AX94" i="3" s="1"/>
  <c r="AY94" i="3" s="1"/>
  <c r="O133" i="3"/>
  <c r="AX132" i="3" s="1"/>
  <c r="AY132" i="3" s="1"/>
  <c r="T133" i="3"/>
  <c r="O117" i="3"/>
  <c r="AX116" i="3" s="1"/>
  <c r="AY116" i="3" s="1"/>
  <c r="T117" i="3"/>
  <c r="O154" i="3"/>
  <c r="AX153" i="3" s="1"/>
  <c r="AY153" i="3" s="1"/>
  <c r="T154" i="3"/>
  <c r="O240" i="3"/>
  <c r="AX239" i="3" s="1"/>
  <c r="AY239" i="3" s="1"/>
  <c r="T240" i="3"/>
  <c r="T196" i="3"/>
  <c r="T212" i="3"/>
  <c r="O212" i="3"/>
  <c r="AX211" i="3" s="1"/>
  <c r="AY211" i="3" s="1"/>
  <c r="T262" i="3"/>
  <c r="O262" i="3"/>
  <c r="AX261" i="3" s="1"/>
  <c r="AY261" i="3" s="1"/>
  <c r="T270" i="3"/>
  <c r="O270" i="3"/>
  <c r="AX269" i="3" s="1"/>
  <c r="AY269" i="3" s="1"/>
  <c r="T278" i="3"/>
  <c r="O278" i="3"/>
  <c r="AX277" i="3" s="1"/>
  <c r="AY277" i="3" s="1"/>
  <c r="T289" i="3"/>
  <c r="O289" i="3"/>
  <c r="AX288" i="3" s="1"/>
  <c r="AY288" i="3" s="1"/>
  <c r="T252" i="3"/>
  <c r="T272" i="3"/>
  <c r="O272" i="3"/>
  <c r="AX271" i="3" s="1"/>
  <c r="AY271" i="3" s="1"/>
  <c r="T301" i="3"/>
  <c r="O301" i="3"/>
  <c r="AX300" i="3" s="1"/>
  <c r="AY300" i="3" s="1"/>
  <c r="T317" i="3"/>
  <c r="O317" i="3"/>
  <c r="AX316" i="3" s="1"/>
  <c r="AY316" i="3" s="1"/>
  <c r="T297" i="3"/>
  <c r="O297" i="3"/>
  <c r="AX296" i="3" s="1"/>
  <c r="AY296" i="3" s="1"/>
  <c r="T393" i="3"/>
  <c r="O393" i="3"/>
  <c r="AX392" i="3" s="1"/>
  <c r="AY392" i="3" s="1"/>
  <c r="T409" i="3"/>
  <c r="O409" i="3"/>
  <c r="AX408" i="3" s="1"/>
  <c r="AY408" i="3" s="1"/>
  <c r="T425" i="3"/>
  <c r="O425" i="3"/>
  <c r="AX424" i="3" s="1"/>
  <c r="AY424" i="3" s="1"/>
  <c r="T327" i="3"/>
  <c r="O64" i="3"/>
  <c r="AX63" i="3" s="1"/>
  <c r="AY63" i="3" s="1"/>
  <c r="T64" i="3"/>
  <c r="O80" i="3"/>
  <c r="AX79" i="3" s="1"/>
  <c r="AY79" i="3" s="1"/>
  <c r="T80" i="3"/>
  <c r="T35" i="3"/>
  <c r="O35" i="3"/>
  <c r="AX34" i="3" s="1"/>
  <c r="AY34" i="3" s="1"/>
  <c r="O41" i="3"/>
  <c r="AX40" i="3" s="1"/>
  <c r="AY40" i="3" s="1"/>
  <c r="T41" i="3"/>
  <c r="O49" i="3"/>
  <c r="AX48" i="3" s="1"/>
  <c r="AY48" i="3" s="1"/>
  <c r="T49" i="3"/>
  <c r="T86" i="3"/>
  <c r="O86" i="3"/>
  <c r="AX85" i="3" s="1"/>
  <c r="AY85" i="3" s="1"/>
  <c r="T90" i="3"/>
  <c r="O90" i="3"/>
  <c r="AX89" i="3" s="1"/>
  <c r="AY89" i="3" s="1"/>
  <c r="O134" i="3"/>
  <c r="AX133" i="3" s="1"/>
  <c r="AY133" i="3" s="1"/>
  <c r="T134" i="3"/>
  <c r="O121" i="3"/>
  <c r="AX120" i="3" s="1"/>
  <c r="AY120" i="3" s="1"/>
  <c r="T121" i="3"/>
  <c r="O141" i="3"/>
  <c r="AX140" i="3" s="1"/>
  <c r="AY140" i="3" s="1"/>
  <c r="T141" i="3"/>
  <c r="O149" i="3"/>
  <c r="AX148" i="3" s="1"/>
  <c r="AY148" i="3" s="1"/>
  <c r="T149" i="3"/>
  <c r="O157" i="3"/>
  <c r="AX156" i="3" s="1"/>
  <c r="AY156" i="3" s="1"/>
  <c r="T157" i="3"/>
  <c r="O165" i="3"/>
  <c r="AX164" i="3" s="1"/>
  <c r="AY164" i="3" s="1"/>
  <c r="T165" i="3"/>
  <c r="O173" i="3"/>
  <c r="AX172" i="3" s="1"/>
  <c r="AY172" i="3" s="1"/>
  <c r="T173" i="3"/>
  <c r="T170" i="3"/>
  <c r="O170" i="3"/>
  <c r="AX169" i="3" s="1"/>
  <c r="AY169" i="3" s="1"/>
  <c r="O137" i="3"/>
  <c r="AX136" i="3" s="1"/>
  <c r="AY136" i="3" s="1"/>
  <c r="T137" i="3"/>
  <c r="O146" i="3"/>
  <c r="AX145" i="3" s="1"/>
  <c r="AY145" i="3" s="1"/>
  <c r="T146" i="3"/>
  <c r="T82" i="3"/>
  <c r="O82" i="3"/>
  <c r="AX81" i="3" s="1"/>
  <c r="AY81" i="3" s="1"/>
  <c r="T159" i="3"/>
  <c r="O159" i="3"/>
  <c r="AX158" i="3" s="1"/>
  <c r="AY158" i="3" s="1"/>
  <c r="O130" i="3"/>
  <c r="AX129" i="3" s="1"/>
  <c r="AY129" i="3" s="1"/>
  <c r="T130" i="3"/>
  <c r="T166" i="3"/>
  <c r="O166" i="3"/>
  <c r="AX165" i="3" s="1"/>
  <c r="AY165" i="3" s="1"/>
  <c r="T182" i="3"/>
  <c r="O182" i="3"/>
  <c r="AX181" i="3" s="1"/>
  <c r="AY181" i="3" s="1"/>
  <c r="T183" i="3"/>
  <c r="O183" i="3"/>
  <c r="AX182" i="3" s="1"/>
  <c r="AY182" i="3" s="1"/>
  <c r="O193" i="3"/>
  <c r="AX192" i="3" s="1"/>
  <c r="AY192" i="3" s="1"/>
  <c r="T193" i="3"/>
  <c r="O236" i="3"/>
  <c r="AX235" i="3" s="1"/>
  <c r="AY235" i="3" s="1"/>
  <c r="T236" i="3"/>
  <c r="T200" i="3"/>
  <c r="T216" i="3"/>
  <c r="O216" i="3"/>
  <c r="AX215" i="3" s="1"/>
  <c r="AY215" i="3" s="1"/>
  <c r="T256" i="3"/>
  <c r="O256" i="3"/>
  <c r="AX255" i="3" s="1"/>
  <c r="AY255" i="3" s="1"/>
  <c r="T248" i="3"/>
  <c r="T268" i="3"/>
  <c r="O268" i="3"/>
  <c r="AX267" i="3" s="1"/>
  <c r="AY267" i="3" s="1"/>
  <c r="T284" i="3"/>
  <c r="O284" i="3"/>
  <c r="AX283" i="3" s="1"/>
  <c r="AY283" i="3" s="1"/>
  <c r="T313" i="3"/>
  <c r="O313" i="3"/>
  <c r="AX312" i="3" s="1"/>
  <c r="AY312" i="3" s="1"/>
  <c r="O329" i="3"/>
  <c r="AX328" i="3" s="1"/>
  <c r="AY328" i="3" s="1"/>
  <c r="T329" i="3"/>
  <c r="T337" i="3"/>
  <c r="O337" i="3"/>
  <c r="AX336" i="3" s="1"/>
  <c r="AY336" i="3" s="1"/>
  <c r="T345" i="3"/>
  <c r="O345" i="3"/>
  <c r="AX344" i="3" s="1"/>
  <c r="AY344" i="3" s="1"/>
  <c r="T353" i="3"/>
  <c r="O353" i="3"/>
  <c r="AX352" i="3" s="1"/>
  <c r="AY352" i="3" s="1"/>
  <c r="T361" i="3"/>
  <c r="O361" i="3"/>
  <c r="AX360" i="3" s="1"/>
  <c r="AY360" i="3" s="1"/>
  <c r="T369" i="3"/>
  <c r="O369" i="3"/>
  <c r="AX368" i="3" s="1"/>
  <c r="AY368" i="3" s="1"/>
  <c r="T377" i="3"/>
  <c r="O377" i="3"/>
  <c r="AX376" i="3" s="1"/>
  <c r="AY376" i="3" s="1"/>
  <c r="T307" i="3"/>
  <c r="O307" i="3"/>
  <c r="AX306" i="3" s="1"/>
  <c r="AY306" i="3" s="1"/>
  <c r="T315" i="3"/>
  <c r="O315" i="3"/>
  <c r="AX314" i="3" s="1"/>
  <c r="AY314" i="3" s="1"/>
  <c r="T323" i="3"/>
  <c r="O323" i="3"/>
  <c r="AX322" i="3" s="1"/>
  <c r="AY322" i="3" s="1"/>
  <c r="T389" i="3"/>
  <c r="O389" i="3"/>
  <c r="AX388" i="3" s="1"/>
  <c r="AY388" i="3" s="1"/>
  <c r="T405" i="3"/>
  <c r="O405" i="3"/>
  <c r="AX404" i="3" s="1"/>
  <c r="AY404" i="3" s="1"/>
  <c r="T421" i="3"/>
  <c r="O421" i="3"/>
  <c r="AX420" i="3" s="1"/>
  <c r="AY420" i="3" s="1"/>
  <c r="T436" i="3"/>
  <c r="O436" i="3"/>
  <c r="AX435" i="3" s="1"/>
  <c r="AY435" i="3" s="1"/>
  <c r="T444" i="3"/>
  <c r="O444" i="3"/>
  <c r="AX443" i="3" s="1"/>
  <c r="AY443" i="3" s="1"/>
  <c r="T452" i="3"/>
  <c r="O452" i="3"/>
  <c r="AX451" i="3" s="1"/>
  <c r="AY451" i="3" s="1"/>
  <c r="T460" i="3"/>
  <c r="O460" i="3"/>
  <c r="AX459" i="3" s="1"/>
  <c r="AY459" i="3" s="1"/>
  <c r="T468" i="3"/>
  <c r="O468" i="3"/>
  <c r="AX467" i="3" s="1"/>
  <c r="AY467" i="3" s="1"/>
  <c r="T476" i="3"/>
  <c r="O476" i="3"/>
  <c r="AX475" i="3" s="1"/>
  <c r="AY475" i="3" s="1"/>
  <c r="T484" i="3"/>
  <c r="O484" i="3"/>
  <c r="AX483" i="3" s="1"/>
  <c r="AY483" i="3" s="1"/>
  <c r="T492" i="3"/>
  <c r="O492" i="3"/>
  <c r="AX491" i="3" s="1"/>
  <c r="AY491" i="3" s="1"/>
  <c r="T500" i="3"/>
  <c r="O500" i="3"/>
  <c r="AX499" i="3" s="1"/>
  <c r="AY499" i="3" s="1"/>
  <c r="T379" i="3"/>
  <c r="O379" i="3"/>
  <c r="AX378" i="3" s="1"/>
  <c r="AY378" i="3" s="1"/>
  <c r="T387" i="3"/>
  <c r="O387" i="3"/>
  <c r="AX386" i="3" s="1"/>
  <c r="AY386" i="3" s="1"/>
  <c r="T395" i="3"/>
  <c r="O395" i="3"/>
  <c r="AX394" i="3" s="1"/>
  <c r="AY394" i="3" s="1"/>
  <c r="T403" i="3"/>
  <c r="O403" i="3"/>
  <c r="AX402" i="3" s="1"/>
  <c r="AY402" i="3" s="1"/>
  <c r="T411" i="3"/>
  <c r="O411" i="3"/>
  <c r="AX410" i="3" s="1"/>
  <c r="AY410" i="3" s="1"/>
  <c r="T419" i="3"/>
  <c r="O419" i="3"/>
  <c r="AX418" i="3" s="1"/>
  <c r="AY418" i="3" s="1"/>
  <c r="T427" i="3"/>
  <c r="O427" i="3"/>
  <c r="AX426" i="3" s="1"/>
  <c r="AY426" i="3" s="1"/>
  <c r="T22" i="3"/>
  <c r="O22" i="3"/>
  <c r="AX21" i="3" s="1"/>
  <c r="AY21" i="3" s="1"/>
  <c r="T30" i="3"/>
  <c r="O30" i="3"/>
  <c r="AX29" i="3" s="1"/>
  <c r="AY29" i="3" s="1"/>
  <c r="T23" i="3"/>
  <c r="O23" i="3"/>
  <c r="AX22" i="3" s="1"/>
  <c r="AY22" i="3" s="1"/>
  <c r="T39" i="3"/>
  <c r="O45" i="3"/>
  <c r="AX44" i="3" s="1"/>
  <c r="AY44" i="3" s="1"/>
  <c r="T45" i="3"/>
  <c r="O60" i="3"/>
  <c r="AX59" i="3" s="1"/>
  <c r="AY59" i="3" s="1"/>
  <c r="T60" i="3"/>
  <c r="O76" i="3"/>
  <c r="AX75" i="3" s="1"/>
  <c r="AY75" i="3" s="1"/>
  <c r="T76" i="3"/>
  <c r="O92" i="3"/>
  <c r="AX91" i="3" s="1"/>
  <c r="AY91" i="3" s="1"/>
  <c r="T92" i="3"/>
  <c r="O102" i="3"/>
  <c r="AX101" i="3" s="1"/>
  <c r="AY101" i="3" s="1"/>
  <c r="T102" i="3"/>
  <c r="T78" i="3"/>
  <c r="O78" i="3"/>
  <c r="AX77" i="3" s="1"/>
  <c r="AY77" i="3" s="1"/>
  <c r="T70" i="3"/>
  <c r="O70" i="3"/>
  <c r="AX69" i="3" s="1"/>
  <c r="AY69" i="3" s="1"/>
  <c r="T66" i="3"/>
  <c r="O66" i="3"/>
  <c r="AX65" i="3" s="1"/>
  <c r="AY65" i="3" s="1"/>
  <c r="O125" i="3"/>
  <c r="AX124" i="3" s="1"/>
  <c r="AY124" i="3" s="1"/>
  <c r="T125" i="3"/>
  <c r="T74" i="3"/>
  <c r="O74" i="3"/>
  <c r="AX73" i="3" s="1"/>
  <c r="AY73" i="3" s="1"/>
  <c r="O105" i="3"/>
  <c r="AX104" i="3" s="1"/>
  <c r="AY104" i="3" s="1"/>
  <c r="T105" i="3"/>
  <c r="O113" i="3"/>
  <c r="AX112" i="3" s="1"/>
  <c r="AY112" i="3" s="1"/>
  <c r="T113" i="3"/>
  <c r="T158" i="3"/>
  <c r="O158" i="3"/>
  <c r="AX157" i="3" s="1"/>
  <c r="AY157" i="3" s="1"/>
  <c r="T58" i="3"/>
  <c r="O58" i="3"/>
  <c r="AX57" i="3" s="1"/>
  <c r="AY57" i="3" s="1"/>
  <c r="O150" i="3"/>
  <c r="AX149" i="3" s="1"/>
  <c r="AY149" i="3" s="1"/>
  <c r="T150" i="3"/>
  <c r="T187" i="3"/>
  <c r="O187" i="3"/>
  <c r="AX186" i="3" s="1"/>
  <c r="AY186" i="3" s="1"/>
  <c r="T191" i="3"/>
  <c r="O191" i="3"/>
  <c r="AX190" i="3" s="1"/>
  <c r="AY190" i="3" s="1"/>
  <c r="T179" i="3"/>
  <c r="O179" i="3"/>
  <c r="AX178" i="3" s="1"/>
  <c r="AY178" i="3" s="1"/>
  <c r="T204" i="3"/>
  <c r="T220" i="3"/>
  <c r="O220" i="3"/>
  <c r="AX219" i="3" s="1"/>
  <c r="AY219" i="3" s="1"/>
  <c r="T232" i="3"/>
  <c r="O232" i="3"/>
  <c r="AX231" i="3" s="1"/>
  <c r="AY231" i="3" s="1"/>
  <c r="T266" i="3"/>
  <c r="O266" i="3"/>
  <c r="AX265" i="3" s="1"/>
  <c r="AY265" i="3" s="1"/>
  <c r="T274" i="3"/>
  <c r="O274" i="3"/>
  <c r="AX273" i="3" s="1"/>
  <c r="AY273" i="3" s="1"/>
  <c r="T282" i="3"/>
  <c r="O282" i="3"/>
  <c r="AX281" i="3" s="1"/>
  <c r="AY281" i="3" s="1"/>
  <c r="T293" i="3"/>
  <c r="O293" i="3"/>
  <c r="AX292" i="3" s="1"/>
  <c r="AY292" i="3" s="1"/>
  <c r="T264" i="3"/>
  <c r="O264" i="3"/>
  <c r="AX263" i="3" s="1"/>
  <c r="AY263" i="3" s="1"/>
  <c r="T280" i="3"/>
  <c r="O280" i="3"/>
  <c r="AX279" i="3" s="1"/>
  <c r="AY279" i="3" s="1"/>
  <c r="U299" i="3"/>
  <c r="AR298" i="3" s="1"/>
  <c r="T309" i="3"/>
  <c r="O309" i="3"/>
  <c r="AX308" i="3" s="1"/>
  <c r="AY308" i="3" s="1"/>
  <c r="T325" i="3"/>
  <c r="O325" i="3"/>
  <c r="AX324" i="3" s="1"/>
  <c r="AY324" i="3" s="1"/>
  <c r="T385" i="3"/>
  <c r="O385" i="3"/>
  <c r="AX384" i="3" s="1"/>
  <c r="AY384" i="3" s="1"/>
  <c r="T401" i="3"/>
  <c r="O401" i="3"/>
  <c r="AX400" i="3" s="1"/>
  <c r="AY400" i="3" s="1"/>
  <c r="T417" i="3"/>
  <c r="O417" i="3"/>
  <c r="AX416" i="3" s="1"/>
  <c r="AY416" i="3" s="1"/>
  <c r="T431" i="3"/>
  <c r="O8" i="3"/>
  <c r="AX7" i="3" s="1"/>
  <c r="AY7" i="3" s="1"/>
  <c r="T8" i="3"/>
  <c r="O16" i="3"/>
  <c r="AX15" i="3" s="1"/>
  <c r="AY15" i="3" s="1"/>
  <c r="T16" i="3"/>
  <c r="O12" i="3"/>
  <c r="AX11" i="3" s="1"/>
  <c r="AY11" i="3" s="1"/>
  <c r="T12" i="3"/>
  <c r="O20" i="3"/>
  <c r="AX19" i="3" s="1"/>
  <c r="AY19" i="3" s="1"/>
  <c r="T20" i="3"/>
  <c r="T4" i="3"/>
  <c r="U219" i="3" l="1"/>
  <c r="AR218" i="3" s="1"/>
  <c r="U203" i="3"/>
  <c r="AR202" i="3" s="1"/>
  <c r="U446" i="3"/>
  <c r="AR445" i="3" s="1"/>
  <c r="U261" i="3"/>
  <c r="AR260" i="3" s="1"/>
  <c r="U287" i="3"/>
  <c r="AR286" i="3" s="1"/>
  <c r="U388" i="3"/>
  <c r="AR387" i="3" s="1"/>
  <c r="U483" i="3"/>
  <c r="AR482" i="3" s="1"/>
  <c r="U392" i="3"/>
  <c r="AR391" i="3" s="1"/>
  <c r="U355" i="3"/>
  <c r="AR354" i="3" s="1"/>
  <c r="U195" i="3"/>
  <c r="AR194" i="3" s="1"/>
  <c r="U131" i="3"/>
  <c r="AR130" i="3" s="1"/>
  <c r="U376" i="3"/>
  <c r="AR375" i="3" s="1"/>
  <c r="U445" i="3"/>
  <c r="AR444" i="3" s="1"/>
  <c r="U462" i="3"/>
  <c r="AR461" i="3" s="1"/>
  <c r="U247" i="3"/>
  <c r="AR246" i="3" s="1"/>
  <c r="U390" i="3"/>
  <c r="AR389" i="3" s="1"/>
  <c r="U473" i="3"/>
  <c r="AR472" i="3" s="1"/>
  <c r="U450" i="3"/>
  <c r="AR449" i="3" s="1"/>
  <c r="U206" i="3"/>
  <c r="AR205" i="3" s="1"/>
  <c r="U118" i="3"/>
  <c r="AR117" i="3" s="1"/>
  <c r="U281" i="3"/>
  <c r="AR280" i="3" s="1"/>
  <c r="U136" i="3"/>
  <c r="AR135" i="3" s="1"/>
  <c r="U177" i="3"/>
  <c r="AR176" i="3" s="1"/>
  <c r="U465" i="3"/>
  <c r="AR464" i="3" s="1"/>
  <c r="U454" i="3"/>
  <c r="AR453" i="3" s="1"/>
  <c r="U433" i="3"/>
  <c r="AR432" i="3" s="1"/>
  <c r="U48" i="3"/>
  <c r="AR47" i="3" s="1"/>
  <c r="U215" i="3"/>
  <c r="AR214" i="3" s="1"/>
  <c r="U324" i="3"/>
  <c r="AR323" i="3" s="1"/>
  <c r="U143" i="3"/>
  <c r="AR142" i="3" s="1"/>
  <c r="U103" i="3"/>
  <c r="AR102" i="3" s="1"/>
  <c r="U135" i="3"/>
  <c r="AR134" i="3" s="1"/>
  <c r="U326" i="3"/>
  <c r="AR325" i="3" s="1"/>
  <c r="U386" i="3"/>
  <c r="AR385" i="3" s="1"/>
  <c r="U394" i="3"/>
  <c r="AR393" i="3" s="1"/>
  <c r="U453" i="3"/>
  <c r="AR452" i="3" s="1"/>
  <c r="U40" i="3"/>
  <c r="AR39" i="3" s="1"/>
  <c r="U404" i="3"/>
  <c r="AR403" i="3" s="1"/>
  <c r="U96" i="3"/>
  <c r="AR95" i="3" s="1"/>
  <c r="U267" i="3"/>
  <c r="AR266" i="3" s="1"/>
  <c r="U431" i="3"/>
  <c r="AR430" i="3" s="1"/>
  <c r="U211" i="3"/>
  <c r="AR210" i="3" s="1"/>
  <c r="U338" i="3"/>
  <c r="AR337" i="3" s="1"/>
  <c r="U126" i="3"/>
  <c r="AR125" i="3" s="1"/>
  <c r="U348" i="3"/>
  <c r="AR347" i="3" s="1"/>
  <c r="U226" i="3"/>
  <c r="AR225" i="3" s="1"/>
  <c r="U194" i="3"/>
  <c r="AR193" i="3" s="1"/>
  <c r="U28" i="3"/>
  <c r="AR27" i="3" s="1"/>
  <c r="U7" i="3"/>
  <c r="AR6" i="3" s="1"/>
  <c r="U328" i="3"/>
  <c r="AR327" i="3" s="1"/>
  <c r="U485" i="3"/>
  <c r="AR484" i="3" s="1"/>
  <c r="U271" i="3"/>
  <c r="AR270" i="3" s="1"/>
  <c r="U255" i="3"/>
  <c r="AR254" i="3" s="1"/>
  <c r="U332" i="3"/>
  <c r="AR331" i="3" s="1"/>
  <c r="U302" i="3"/>
  <c r="AR301" i="3" s="1"/>
  <c r="U235" i="3"/>
  <c r="AR234" i="3" s="1"/>
  <c r="U227" i="3"/>
  <c r="AR226" i="3" s="1"/>
  <c r="U127" i="3"/>
  <c r="AR126" i="3" s="1"/>
  <c r="U175" i="3"/>
  <c r="AR174" i="3" s="1"/>
  <c r="U65" i="3"/>
  <c r="AR64" i="3" s="1"/>
  <c r="U210" i="3"/>
  <c r="AR209" i="3" s="1"/>
  <c r="U467" i="3"/>
  <c r="AR466" i="3" s="1"/>
  <c r="U294" i="3"/>
  <c r="AR293" i="3" s="1"/>
  <c r="U225" i="3"/>
  <c r="AR224" i="3" s="1"/>
  <c r="U501" i="3"/>
  <c r="AR500" i="3" s="1"/>
  <c r="U503" i="3"/>
  <c r="V503" i="3" s="1"/>
  <c r="CL503" i="3" s="1"/>
  <c r="U46" i="3"/>
  <c r="AR45" i="3" s="1"/>
  <c r="U400" i="3"/>
  <c r="AR399" i="3" s="1"/>
  <c r="U259" i="3"/>
  <c r="AR258" i="3" s="1"/>
  <c r="U384" i="3"/>
  <c r="AR383" i="3" s="1"/>
  <c r="U396" i="3"/>
  <c r="AR395" i="3" s="1"/>
  <c r="U243" i="3"/>
  <c r="AR242" i="3" s="1"/>
  <c r="U122" i="3"/>
  <c r="AR121" i="3" s="1"/>
  <c r="U107" i="3"/>
  <c r="AR106" i="3" s="1"/>
  <c r="U51" i="3"/>
  <c r="AR50" i="3" s="1"/>
  <c r="U497" i="3"/>
  <c r="AR496" i="3" s="1"/>
  <c r="U168" i="3"/>
  <c r="AR167" i="3" s="1"/>
  <c r="U296" i="3"/>
  <c r="AR295" i="3" s="1"/>
  <c r="U167" i="3"/>
  <c r="AR166" i="3" s="1"/>
  <c r="U69" i="3"/>
  <c r="AR68" i="3" s="1"/>
  <c r="U344" i="3"/>
  <c r="AR343" i="3" s="1"/>
  <c r="U83" i="3"/>
  <c r="AR82" i="3" s="1"/>
  <c r="U234" i="3"/>
  <c r="AR233" i="3" s="1"/>
  <c r="U340" i="3"/>
  <c r="AR339" i="3" s="1"/>
  <c r="U4" i="3"/>
  <c r="AR3" i="3" s="1"/>
  <c r="U198" i="3"/>
  <c r="AR197" i="3" s="1"/>
  <c r="U406" i="3"/>
  <c r="AR405" i="3" s="1"/>
  <c r="U132" i="3"/>
  <c r="AR131" i="3" s="1"/>
  <c r="U119" i="3"/>
  <c r="AR118" i="3" s="1"/>
  <c r="U372" i="3"/>
  <c r="AR371" i="3" s="1"/>
  <c r="U44" i="3"/>
  <c r="AR43" i="3" s="1"/>
  <c r="U192" i="3"/>
  <c r="AR191" i="3" s="1"/>
  <c r="U263" i="3"/>
  <c r="AR262" i="3" s="1"/>
  <c r="U477" i="3"/>
  <c r="AR476" i="3" s="1"/>
  <c r="U116" i="3"/>
  <c r="AR115" i="3" s="1"/>
  <c r="U151" i="3"/>
  <c r="AR150" i="3" s="1"/>
  <c r="U359" i="3"/>
  <c r="AR358" i="3" s="1"/>
  <c r="U298" i="3"/>
  <c r="AR297" i="3" s="1"/>
  <c r="U218" i="3"/>
  <c r="AR217" i="3" s="1"/>
  <c r="U77" i="3"/>
  <c r="AR76" i="3" s="1"/>
  <c r="U251" i="3"/>
  <c r="AR250" i="3" s="1"/>
  <c r="U223" i="3"/>
  <c r="AR222" i="3" s="1"/>
  <c r="U139" i="3"/>
  <c r="AR138" i="3" s="1"/>
  <c r="U114" i="3"/>
  <c r="AR113" i="3" s="1"/>
  <c r="U138" i="3"/>
  <c r="AR137" i="3" s="1"/>
  <c r="U110" i="3"/>
  <c r="AR109" i="3" s="1"/>
  <c r="U437" i="3"/>
  <c r="AR436" i="3" s="1"/>
  <c r="U499" i="3"/>
  <c r="AR498" i="3" s="1"/>
  <c r="U171" i="3"/>
  <c r="AR170" i="3" s="1"/>
  <c r="U222" i="3"/>
  <c r="AR221" i="3" s="1"/>
  <c r="U410" i="3"/>
  <c r="AR409" i="3" s="1"/>
  <c r="U354" i="3"/>
  <c r="AR353" i="3" s="1"/>
  <c r="U461" i="3"/>
  <c r="AR460" i="3" s="1"/>
  <c r="U124" i="3"/>
  <c r="AR123" i="3" s="1"/>
  <c r="U438" i="3"/>
  <c r="AR437" i="3" s="1"/>
  <c r="U408" i="3"/>
  <c r="AR407" i="3" s="1"/>
  <c r="U398" i="3"/>
  <c r="AR397" i="3" s="1"/>
  <c r="U435" i="3"/>
  <c r="AR434" i="3" s="1"/>
  <c r="U239" i="3"/>
  <c r="AR238" i="3" s="1"/>
  <c r="U290" i="3"/>
  <c r="AR289" i="3" s="1"/>
  <c r="U111" i="3"/>
  <c r="AR110" i="3" s="1"/>
  <c r="U128" i="3"/>
  <c r="AR127" i="3" s="1"/>
  <c r="U273" i="3"/>
  <c r="AR272" i="3" s="1"/>
  <c r="U360" i="3"/>
  <c r="AR359" i="3" s="1"/>
  <c r="U491" i="3"/>
  <c r="AR490" i="3" s="1"/>
  <c r="U493" i="3"/>
  <c r="AR492" i="3" s="1"/>
  <c r="U79" i="3"/>
  <c r="AR78" i="3" s="1"/>
  <c r="U214" i="3"/>
  <c r="AR213" i="3" s="1"/>
  <c r="U457" i="3"/>
  <c r="AR456" i="3" s="1"/>
  <c r="U106" i="3"/>
  <c r="AR105" i="3" s="1"/>
  <c r="U370" i="3"/>
  <c r="AR369" i="3" s="1"/>
  <c r="U202" i="3"/>
  <c r="AR201" i="3" s="1"/>
  <c r="U21" i="3"/>
  <c r="AR20" i="3" s="1"/>
  <c r="U254" i="3"/>
  <c r="AR253" i="3" s="1"/>
  <c r="U275" i="3"/>
  <c r="AR274" i="3" s="1"/>
  <c r="U180" i="3"/>
  <c r="AR179" i="3" s="1"/>
  <c r="U335" i="3"/>
  <c r="AR334" i="3" s="1"/>
  <c r="U42" i="3"/>
  <c r="AR41" i="3" s="1"/>
  <c r="U449" i="3"/>
  <c r="AR448" i="3" s="1"/>
  <c r="U184" i="3"/>
  <c r="AR183" i="3" s="1"/>
  <c r="U402" i="3"/>
  <c r="AR401" i="3" s="1"/>
  <c r="U213" i="3"/>
  <c r="AR212" i="3" s="1"/>
  <c r="U246" i="3"/>
  <c r="AR245" i="3" s="1"/>
  <c r="U253" i="3"/>
  <c r="AR252" i="3" s="1"/>
  <c r="U277" i="3"/>
  <c r="AR276" i="3" s="1"/>
  <c r="U174" i="3"/>
  <c r="AR173" i="3" s="1"/>
  <c r="U238" i="3"/>
  <c r="AR237" i="3" s="1"/>
  <c r="U55" i="3"/>
  <c r="AR54" i="3" s="1"/>
  <c r="U244" i="3"/>
  <c r="AR243" i="3" s="1"/>
  <c r="U233" i="3"/>
  <c r="AR232" i="3" s="1"/>
  <c r="U308" i="3"/>
  <c r="AR307" i="3" s="1"/>
  <c r="U285" i="3"/>
  <c r="AR284" i="3" s="1"/>
  <c r="U63" i="3"/>
  <c r="AR62" i="3" s="1"/>
  <c r="BC2" i="3"/>
  <c r="F23" i="4" s="1"/>
  <c r="V140" i="3"/>
  <c r="CL140" i="3" s="1"/>
  <c r="U309" i="3"/>
  <c r="AR308" i="3" s="1"/>
  <c r="U274" i="3"/>
  <c r="AR273" i="3" s="1"/>
  <c r="U220" i="3"/>
  <c r="AR219" i="3" s="1"/>
  <c r="U379" i="3"/>
  <c r="AR378" i="3" s="1"/>
  <c r="U159" i="3"/>
  <c r="AR158" i="3" s="1"/>
  <c r="U272" i="3"/>
  <c r="AR271" i="3" s="1"/>
  <c r="U117" i="3"/>
  <c r="AR116" i="3" s="1"/>
  <c r="U319" i="3"/>
  <c r="AR318" i="3" s="1"/>
  <c r="U365" i="3"/>
  <c r="AR364" i="3" s="1"/>
  <c r="U333" i="3"/>
  <c r="AR332" i="3" s="1"/>
  <c r="U305" i="3"/>
  <c r="AR304" i="3" s="1"/>
  <c r="U385" i="3"/>
  <c r="AR384" i="3" s="1"/>
  <c r="U191" i="3"/>
  <c r="AR190" i="3" s="1"/>
  <c r="U158" i="3"/>
  <c r="AR157" i="3" s="1"/>
  <c r="U22" i="3"/>
  <c r="AR21" i="3" s="1"/>
  <c r="U421" i="3"/>
  <c r="AR420" i="3" s="1"/>
  <c r="U186" i="3"/>
  <c r="AR185" i="3" s="1"/>
  <c r="U282" i="3"/>
  <c r="AR281" i="3" s="1"/>
  <c r="U232" i="3"/>
  <c r="AR231" i="3" s="1"/>
  <c r="U150" i="3"/>
  <c r="AR149" i="3" s="1"/>
  <c r="U125" i="3"/>
  <c r="AR124" i="3" s="1"/>
  <c r="U102" i="3"/>
  <c r="AR101" i="3" s="1"/>
  <c r="U387" i="3"/>
  <c r="AR386" i="3" s="1"/>
  <c r="U500" i="3"/>
  <c r="AR499" i="3" s="1"/>
  <c r="U484" i="3"/>
  <c r="AR483" i="3" s="1"/>
  <c r="U468" i="3"/>
  <c r="AR467" i="3" s="1"/>
  <c r="U49" i="3"/>
  <c r="AR48" i="3" s="1"/>
  <c r="U64" i="3"/>
  <c r="AR63" i="3" s="1"/>
  <c r="U297" i="3"/>
  <c r="AR296" i="3" s="1"/>
  <c r="U301" i="3"/>
  <c r="AR300" i="3" s="1"/>
  <c r="U415" i="3"/>
  <c r="AR414" i="3" s="1"/>
  <c r="U399" i="3"/>
  <c r="AR398" i="3" s="1"/>
  <c r="U383" i="3"/>
  <c r="AR382" i="3" s="1"/>
  <c r="U357" i="3"/>
  <c r="AR356" i="3" s="1"/>
  <c r="U169" i="3"/>
  <c r="AR168" i="3" s="1"/>
  <c r="U129" i="3"/>
  <c r="AR128" i="3" s="1"/>
  <c r="U334" i="3"/>
  <c r="AR333" i="3" s="1"/>
  <c r="U152" i="3"/>
  <c r="AR151" i="3" s="1"/>
  <c r="U166" i="3"/>
  <c r="AR165" i="3" s="1"/>
  <c r="U170" i="3"/>
  <c r="AR169" i="3" s="1"/>
  <c r="U41" i="3"/>
  <c r="AR40" i="3" s="1"/>
  <c r="U393" i="3"/>
  <c r="AR392" i="3" s="1"/>
  <c r="U99" i="3"/>
  <c r="AR98" i="3" s="1"/>
  <c r="U391" i="3"/>
  <c r="AR390" i="3" s="1"/>
  <c r="U429" i="3"/>
  <c r="AR428" i="3" s="1"/>
  <c r="U109" i="3"/>
  <c r="AR108" i="3" s="1"/>
  <c r="U342" i="3"/>
  <c r="AR341" i="3" s="1"/>
  <c r="U479" i="3"/>
  <c r="AR478" i="3" s="1"/>
  <c r="U148" i="3"/>
  <c r="AR147" i="3" s="1"/>
  <c r="U20" i="3"/>
  <c r="AR19" i="3" s="1"/>
  <c r="U60" i="3"/>
  <c r="AR59" i="3" s="1"/>
  <c r="U165" i="3"/>
  <c r="AR164" i="3" s="1"/>
  <c r="U149" i="3"/>
  <c r="AR148" i="3" s="1"/>
  <c r="U121" i="3"/>
  <c r="AR120" i="3" s="1"/>
  <c r="U35" i="3"/>
  <c r="AR34" i="3" s="1"/>
  <c r="U262" i="3"/>
  <c r="AR261" i="3" s="1"/>
  <c r="U496" i="3"/>
  <c r="AR495" i="3" s="1"/>
  <c r="U432" i="3"/>
  <c r="AR431" i="3" s="1"/>
  <c r="U147" i="3"/>
  <c r="AR146" i="3" s="1"/>
  <c r="U12" i="3"/>
  <c r="AR11" i="3" s="1"/>
  <c r="U280" i="3"/>
  <c r="AR279" i="3" s="1"/>
  <c r="U293" i="3"/>
  <c r="AR292" i="3" s="1"/>
  <c r="U179" i="3"/>
  <c r="AR178" i="3" s="1"/>
  <c r="U187" i="3"/>
  <c r="AR186" i="3" s="1"/>
  <c r="U58" i="3"/>
  <c r="AR57" i="3" s="1"/>
  <c r="U66" i="3"/>
  <c r="AR65" i="3" s="1"/>
  <c r="U78" i="3"/>
  <c r="AR77" i="3" s="1"/>
  <c r="U76" i="3"/>
  <c r="AR75" i="3" s="1"/>
  <c r="U30" i="3"/>
  <c r="AR29" i="3" s="1"/>
  <c r="U157" i="3"/>
  <c r="AR156" i="3" s="1"/>
  <c r="U289" i="3"/>
  <c r="AR288" i="3" s="1"/>
  <c r="U212" i="3"/>
  <c r="AR211" i="3" s="1"/>
  <c r="U84" i="3"/>
  <c r="AR83" i="3" s="1"/>
  <c r="U34" i="3"/>
  <c r="AR33" i="3" s="1"/>
  <c r="U163" i="3"/>
  <c r="AR162" i="3" s="1"/>
  <c r="U144" i="3"/>
  <c r="AR143" i="3" s="1"/>
  <c r="U183" i="3"/>
  <c r="AR182" i="3" s="1"/>
  <c r="U80" i="3"/>
  <c r="AR79" i="3" s="1"/>
  <c r="U240" i="3"/>
  <c r="AR239" i="3" s="1"/>
  <c r="U407" i="3"/>
  <c r="AR406" i="3" s="1"/>
  <c r="U463" i="3"/>
  <c r="AR462" i="3" s="1"/>
  <c r="U417" i="3"/>
  <c r="AR416" i="3" s="1"/>
  <c r="U264" i="3"/>
  <c r="AR263" i="3" s="1"/>
  <c r="U113" i="3"/>
  <c r="AR112" i="3" s="1"/>
  <c r="U411" i="3"/>
  <c r="AR410" i="3" s="1"/>
  <c r="U476" i="3"/>
  <c r="AR475" i="3" s="1"/>
  <c r="U460" i="3"/>
  <c r="AR459" i="3" s="1"/>
  <c r="U444" i="3"/>
  <c r="AR443" i="3" s="1"/>
  <c r="U405" i="3"/>
  <c r="AR404" i="3" s="1"/>
  <c r="U307" i="3"/>
  <c r="AR306" i="3" s="1"/>
  <c r="U268" i="3"/>
  <c r="AR267" i="3" s="1"/>
  <c r="U95" i="3"/>
  <c r="AR94" i="3" s="1"/>
  <c r="U37" i="3"/>
  <c r="AR36" i="3" s="1"/>
  <c r="U413" i="3"/>
  <c r="AR412" i="3" s="1"/>
  <c r="U311" i="3"/>
  <c r="AR310" i="3" s="1"/>
  <c r="U276" i="3"/>
  <c r="AR275" i="3" s="1"/>
  <c r="U162" i="3"/>
  <c r="AR161" i="3" s="1"/>
  <c r="U153" i="3"/>
  <c r="AR152" i="3" s="1"/>
  <c r="U231" i="3"/>
  <c r="AR230" i="3" s="1"/>
  <c r="U269" i="3"/>
  <c r="AR268" i="3" s="1"/>
  <c r="U16" i="3"/>
  <c r="AR15" i="3" s="1"/>
  <c r="U8" i="3"/>
  <c r="AR7" i="3" s="1"/>
  <c r="U70" i="3"/>
  <c r="AR69" i="3" s="1"/>
  <c r="U23" i="3"/>
  <c r="AR22" i="3" s="1"/>
  <c r="U216" i="3"/>
  <c r="AR215" i="3" s="1"/>
  <c r="U90" i="3"/>
  <c r="AR89" i="3" s="1"/>
  <c r="U68" i="3"/>
  <c r="AR67" i="3" s="1"/>
  <c r="U26" i="3"/>
  <c r="AR25" i="3" s="1"/>
  <c r="AP3" i="3"/>
  <c r="F15" i="4" s="1"/>
  <c r="U105" i="3"/>
  <c r="AR104" i="3" s="1"/>
  <c r="U419" i="3"/>
  <c r="AR418" i="3" s="1"/>
  <c r="U436" i="3"/>
  <c r="AR435" i="3" s="1"/>
  <c r="U361" i="3"/>
  <c r="AR360" i="3" s="1"/>
  <c r="U146" i="3"/>
  <c r="AR145" i="3" s="1"/>
  <c r="U425" i="3"/>
  <c r="AR424" i="3" s="1"/>
  <c r="U303" i="3"/>
  <c r="AR302" i="3" s="1"/>
  <c r="U189" i="3"/>
  <c r="AR188" i="3" s="1"/>
  <c r="U161" i="3"/>
  <c r="AR160" i="3" s="1"/>
  <c r="U27" i="3"/>
  <c r="AR26" i="3" s="1"/>
  <c r="U172" i="3"/>
  <c r="AR171" i="3" s="1"/>
  <c r="U358" i="3"/>
  <c r="AR357" i="3" s="1"/>
  <c r="V375" i="3"/>
  <c r="CL375" i="3" s="1"/>
  <c r="V367" i="3"/>
  <c r="CL367" i="3" s="1"/>
  <c r="V73" i="3"/>
  <c r="CL73" i="3" s="1"/>
  <c r="V250" i="3"/>
  <c r="CL250" i="3" s="1"/>
  <c r="V181" i="3"/>
  <c r="CL181" i="3" s="1"/>
  <c r="V428" i="3"/>
  <c r="CL428" i="3" s="1"/>
  <c r="V494" i="3"/>
  <c r="CL494" i="3" s="1"/>
  <c r="V89" i="3"/>
  <c r="CL89" i="3" s="1"/>
  <c r="V9" i="3"/>
  <c r="CL9" i="3" s="1"/>
  <c r="V412" i="3"/>
  <c r="CL412" i="3" s="1"/>
  <c r="V416" i="3"/>
  <c r="CL416" i="3" s="1"/>
  <c r="U224" i="3"/>
  <c r="AR223" i="3" s="1"/>
  <c r="U88" i="3"/>
  <c r="AR87" i="3" s="1"/>
  <c r="U56" i="3"/>
  <c r="AR55" i="3" s="1"/>
  <c r="U366" i="3"/>
  <c r="AR365" i="3" s="1"/>
  <c r="U401" i="3"/>
  <c r="AR400" i="3" s="1"/>
  <c r="U329" i="3"/>
  <c r="AR328" i="3" s="1"/>
  <c r="U54" i="3"/>
  <c r="AR53" i="3" s="1"/>
  <c r="U397" i="3"/>
  <c r="AR396" i="3" s="1"/>
  <c r="U349" i="3"/>
  <c r="AR348" i="3" s="1"/>
  <c r="U74" i="3"/>
  <c r="AR73" i="3" s="1"/>
  <c r="U389" i="3"/>
  <c r="AR388" i="3" s="1"/>
  <c r="U345" i="3"/>
  <c r="AR344" i="3" s="1"/>
  <c r="U92" i="3"/>
  <c r="AR91" i="3" s="1"/>
  <c r="U395" i="3"/>
  <c r="AR394" i="3" s="1"/>
  <c r="U353" i="3"/>
  <c r="AR352" i="3" s="1"/>
  <c r="U337" i="3"/>
  <c r="AR336" i="3" s="1"/>
  <c r="U313" i="3"/>
  <c r="AR312" i="3" s="1"/>
  <c r="U130" i="3"/>
  <c r="AR129" i="3" s="1"/>
  <c r="U173" i="3"/>
  <c r="AR172" i="3" s="1"/>
  <c r="U464" i="3"/>
  <c r="AR463" i="3" s="1"/>
  <c r="U115" i="3"/>
  <c r="AR114" i="3" s="1"/>
  <c r="U452" i="3"/>
  <c r="AR451" i="3" s="1"/>
  <c r="U278" i="3"/>
  <c r="AR277" i="3" s="1"/>
  <c r="V120" i="3"/>
  <c r="CL120" i="3" s="1"/>
  <c r="U315" i="3"/>
  <c r="AR314" i="3" s="1"/>
  <c r="U377" i="3"/>
  <c r="AR376" i="3" s="1"/>
  <c r="U284" i="3"/>
  <c r="AR283" i="3" s="1"/>
  <c r="U141" i="3"/>
  <c r="AR140" i="3" s="1"/>
  <c r="U480" i="3"/>
  <c r="AR479" i="3" s="1"/>
  <c r="U448" i="3"/>
  <c r="AR447" i="3" s="1"/>
  <c r="U228" i="3"/>
  <c r="AR227" i="3" s="1"/>
  <c r="U62" i="3"/>
  <c r="AR61" i="3" s="1"/>
  <c r="U72" i="3"/>
  <c r="AR71" i="3" s="1"/>
  <c r="U160" i="3"/>
  <c r="AR159" i="3" s="1"/>
  <c r="U156" i="3"/>
  <c r="AR155" i="3" s="1"/>
  <c r="V430" i="3"/>
  <c r="CL430" i="3" s="1"/>
  <c r="U325" i="3"/>
  <c r="AR324" i="3" s="1"/>
  <c r="U427" i="3"/>
  <c r="AR426" i="3" s="1"/>
  <c r="U492" i="3"/>
  <c r="AR491" i="3" s="1"/>
  <c r="U323" i="3"/>
  <c r="AR322" i="3" s="1"/>
  <c r="U369" i="3"/>
  <c r="AR368" i="3" s="1"/>
  <c r="U236" i="3"/>
  <c r="AR235" i="3" s="1"/>
  <c r="U154" i="3"/>
  <c r="AR153" i="3" s="1"/>
  <c r="U133" i="3"/>
  <c r="AR132" i="3" s="1"/>
  <c r="U31" i="3"/>
  <c r="AR30" i="3" s="1"/>
  <c r="U488" i="3"/>
  <c r="AR487" i="3" s="1"/>
  <c r="U456" i="3"/>
  <c r="AR455" i="3" s="1"/>
  <c r="U36" i="3"/>
  <c r="AR35" i="3" s="1"/>
  <c r="V362" i="3"/>
  <c r="CL362" i="3" s="1"/>
  <c r="V368" i="3"/>
  <c r="CL368" i="3" s="1"/>
  <c r="V433" i="3"/>
  <c r="CL433" i="3" s="1"/>
  <c r="V13" i="3"/>
  <c r="CL13" i="3" s="1"/>
  <c r="V426" i="3"/>
  <c r="CL426" i="3" s="1"/>
  <c r="V422" i="3"/>
  <c r="CL422" i="3" s="1"/>
  <c r="V486" i="3"/>
  <c r="CL486" i="3" s="1"/>
  <c r="V364" i="3"/>
  <c r="CL364" i="3" s="1"/>
  <c r="V320" i="3"/>
  <c r="CL320" i="3" s="1"/>
  <c r="V205" i="3"/>
  <c r="CL205" i="3" s="1"/>
  <c r="V286" i="3"/>
  <c r="CL286" i="3" s="1"/>
  <c r="V188" i="3"/>
  <c r="CL188" i="3" s="1"/>
  <c r="V299" i="3"/>
  <c r="CL299" i="3" s="1"/>
  <c r="V371" i="3"/>
  <c r="CL371" i="3" s="1"/>
  <c r="U256" i="3"/>
  <c r="AR255" i="3" s="1"/>
  <c r="U182" i="3"/>
  <c r="AR181" i="3" s="1"/>
  <c r="U82" i="3"/>
  <c r="AR81" i="3" s="1"/>
  <c r="V15" i="3"/>
  <c r="CL15" i="3" s="1"/>
  <c r="U409" i="3"/>
  <c r="AR408" i="3" s="1"/>
  <c r="U317" i="3"/>
  <c r="AR316" i="3" s="1"/>
  <c r="U472" i="3"/>
  <c r="AR471" i="3" s="1"/>
  <c r="U440" i="3"/>
  <c r="AR439" i="3" s="1"/>
  <c r="U381" i="3"/>
  <c r="AR380" i="3" s="1"/>
  <c r="U145" i="3"/>
  <c r="AR144" i="3" s="1"/>
  <c r="U447" i="3"/>
  <c r="AR446" i="3" s="1"/>
  <c r="V229" i="3"/>
  <c r="CL229" i="3" s="1"/>
  <c r="U221" i="3"/>
  <c r="AR220" i="3" s="1"/>
  <c r="V207" i="3"/>
  <c r="CL207" i="3" s="1"/>
  <c r="V217" i="3"/>
  <c r="CL217" i="3" s="1"/>
  <c r="V93" i="3"/>
  <c r="CL93" i="3" s="1"/>
  <c r="U403" i="3"/>
  <c r="AR402" i="3" s="1"/>
  <c r="U134" i="3"/>
  <c r="AR133" i="3" s="1"/>
  <c r="U270" i="3"/>
  <c r="AR269" i="3" s="1"/>
  <c r="U423" i="3"/>
  <c r="AR422" i="3" s="1"/>
  <c r="U373" i="3"/>
  <c r="AR372" i="3" s="1"/>
  <c r="U341" i="3"/>
  <c r="AR340" i="3" s="1"/>
  <c r="U321" i="3"/>
  <c r="AR320" i="3" s="1"/>
  <c r="U260" i="3"/>
  <c r="AR259" i="3" s="1"/>
  <c r="U487" i="3"/>
  <c r="AR486" i="3" s="1"/>
  <c r="U439" i="3"/>
  <c r="AR438" i="3" s="1"/>
  <c r="U67" i="3"/>
  <c r="AR66" i="3" s="1"/>
  <c r="U459" i="3"/>
  <c r="AR458" i="3" s="1"/>
  <c r="U374" i="3"/>
  <c r="AR373" i="3" s="1"/>
  <c r="V87" i="3"/>
  <c r="CL87" i="3" s="1"/>
  <c r="V414" i="3"/>
  <c r="CL414" i="3" s="1"/>
  <c r="V382" i="3"/>
  <c r="CL382" i="3" s="1"/>
  <c r="V185" i="3"/>
  <c r="CL185" i="3" s="1"/>
  <c r="V123" i="3"/>
  <c r="CL123" i="3" s="1"/>
  <c r="V279" i="3"/>
  <c r="CL279" i="3" s="1"/>
  <c r="U193" i="3"/>
  <c r="AR192" i="3" s="1"/>
  <c r="U137" i="3"/>
  <c r="AR136" i="3" s="1"/>
  <c r="V498" i="3"/>
  <c r="CL498" i="3" s="1"/>
  <c r="U142" i="3"/>
  <c r="AR141" i="3" s="1"/>
  <c r="V300" i="3"/>
  <c r="CL300" i="3" s="1"/>
  <c r="V346" i="3"/>
  <c r="CL346" i="3" s="1"/>
  <c r="U266" i="3"/>
  <c r="AR265" i="3" s="1"/>
  <c r="U45" i="3"/>
  <c r="AR44" i="3" s="1"/>
  <c r="U75" i="3"/>
  <c r="AR74" i="3" s="1"/>
  <c r="U350" i="3"/>
  <c r="AR349" i="3" s="1"/>
  <c r="U86" i="3"/>
  <c r="AR85" i="3" s="1"/>
  <c r="V14" i="3"/>
  <c r="CL14" i="3" s="1"/>
  <c r="V98" i="3"/>
  <c r="CL98" i="3" s="1"/>
  <c r="V249" i="3"/>
  <c r="CL249" i="3" s="1"/>
  <c r="V230" i="3"/>
  <c r="CL230" i="3" s="1"/>
  <c r="V351" i="3"/>
  <c r="CL351" i="3" s="1"/>
  <c r="V295" i="3"/>
  <c r="CL295" i="3" s="1"/>
  <c r="V312" i="3"/>
  <c r="CL312" i="3" s="1"/>
  <c r="V19" i="3"/>
  <c r="CL19" i="3" s="1"/>
  <c r="V100" i="3"/>
  <c r="CL100" i="3" s="1"/>
  <c r="V322" i="3"/>
  <c r="CL322" i="3" s="1"/>
  <c r="V112" i="3"/>
  <c r="CL112" i="3" s="1"/>
  <c r="V451" i="3"/>
  <c r="CL451" i="3" s="1"/>
  <c r="V61" i="3"/>
  <c r="CL61" i="3" s="1"/>
  <c r="V190" i="3"/>
  <c r="CL190" i="3" s="1"/>
  <c r="V178" i="3"/>
  <c r="CL178" i="3" s="1"/>
  <c r="V283" i="3"/>
  <c r="CL283" i="3" s="1"/>
  <c r="V310" i="3"/>
  <c r="CL310" i="3" s="1"/>
  <c r="V71" i="3"/>
  <c r="CL71" i="3" s="1"/>
  <c r="V352" i="3"/>
  <c r="CL352" i="3" s="1"/>
  <c r="V489" i="3"/>
  <c r="CL489" i="3" s="1"/>
  <c r="V38" i="3"/>
  <c r="CL38" i="3" s="1"/>
  <c r="V336" i="3"/>
  <c r="CL336" i="3" s="1"/>
  <c r="V378" i="3"/>
  <c r="CL378" i="3" s="1"/>
  <c r="V481" i="3"/>
  <c r="CL481" i="3" s="1"/>
  <c r="V237" i="3"/>
  <c r="CL237" i="3" s="1"/>
  <c r="V17" i="3"/>
  <c r="CL17" i="3" s="1"/>
  <c r="V455" i="3"/>
  <c r="CL455" i="3" s="1"/>
  <c r="V91" i="3"/>
  <c r="CL91" i="3" s="1"/>
  <c r="V108" i="3"/>
  <c r="CL108" i="3" s="1"/>
  <c r="V199" i="3"/>
  <c r="CL199" i="3" s="1"/>
  <c r="V330" i="3"/>
  <c r="CL330" i="3" s="1"/>
  <c r="V306" i="3"/>
  <c r="CL306" i="3" s="1"/>
  <c r="V314" i="3"/>
  <c r="CL314" i="3" s="1"/>
  <c r="V265" i="3"/>
  <c r="CL265" i="3" s="1"/>
  <c r="V10" i="3"/>
  <c r="CL10" i="3" s="1"/>
  <c r="V29" i="3"/>
  <c r="CL29" i="3" s="1"/>
  <c r="V316" i="3"/>
  <c r="CL316" i="3" s="1"/>
  <c r="V420" i="3"/>
  <c r="CL420" i="3" s="1"/>
  <c r="V24" i="3"/>
  <c r="CL24" i="3" s="1"/>
  <c r="V380" i="3"/>
  <c r="CL380" i="3" s="1"/>
  <c r="V85" i="3"/>
  <c r="CL85" i="3" s="1"/>
  <c r="V101" i="3"/>
  <c r="CL101" i="3" s="1"/>
  <c r="V474" i="3"/>
  <c r="CL474" i="3" s="1"/>
  <c r="V343" i="3"/>
  <c r="CL343" i="3" s="1"/>
  <c r="V209" i="3"/>
  <c r="CL209" i="3" s="1"/>
  <c r="V241" i="3"/>
  <c r="CL241" i="3" s="1"/>
  <c r="V288" i="3"/>
  <c r="CL288" i="3" s="1"/>
  <c r="V327" i="3"/>
  <c r="CL327" i="3" s="1"/>
  <c r="V25" i="3"/>
  <c r="CL25" i="3" s="1"/>
  <c r="V53" i="3"/>
  <c r="CL53" i="3" s="1"/>
  <c r="V434" i="3"/>
  <c r="CL434" i="3" s="1"/>
  <c r="V356" i="3"/>
  <c r="CL356" i="3" s="1"/>
  <c r="V318" i="3"/>
  <c r="CL318" i="3" s="1"/>
  <c r="V304" i="3"/>
  <c r="CL304" i="3" s="1"/>
  <c r="V418" i="3"/>
  <c r="CL418" i="3" s="1"/>
  <c r="V347" i="3"/>
  <c r="CL347" i="3" s="1"/>
  <c r="V97" i="3"/>
  <c r="CL97" i="3" s="1"/>
  <c r="V47" i="3"/>
  <c r="CL47" i="3" s="1"/>
  <c r="V258" i="3"/>
  <c r="CL258" i="3" s="1"/>
  <c r="V502" i="3"/>
  <c r="CL502" i="3" s="1"/>
  <c r="V204" i="3"/>
  <c r="CL204" i="3" s="1"/>
  <c r="V469" i="3"/>
  <c r="CL469" i="3" s="1"/>
  <c r="V201" i="3"/>
  <c r="CL201" i="3" s="1"/>
  <c r="V81" i="3"/>
  <c r="CL81" i="3" s="1"/>
  <c r="V59" i="3"/>
  <c r="CL59" i="3" s="1"/>
  <c r="V155" i="3"/>
  <c r="CL155" i="3" s="1"/>
  <c r="V424" i="3"/>
  <c r="CL424" i="3" s="1"/>
  <c r="V291" i="3"/>
  <c r="CL291" i="3" s="1"/>
  <c r="V441" i="3"/>
  <c r="CL441" i="3" s="1"/>
  <c r="V197" i="3"/>
  <c r="CL197" i="3" s="1"/>
  <c r="V32" i="3"/>
  <c r="CL32" i="3" s="1"/>
  <c r="V466" i="3"/>
  <c r="CL466" i="3" s="1"/>
  <c r="V471" i="3"/>
  <c r="CL471" i="3" s="1"/>
  <c r="V6" i="3"/>
  <c r="CL6" i="3" s="1"/>
  <c r="V482" i="3"/>
  <c r="CL482" i="3" s="1"/>
  <c r="V490" i="3"/>
  <c r="CL490" i="3" s="1"/>
  <c r="V18" i="3"/>
  <c r="CL18" i="3" s="1"/>
  <c r="V11" i="3"/>
  <c r="CL11" i="3" s="1"/>
  <c r="V442" i="3"/>
  <c r="CL442" i="3" s="1"/>
  <c r="V363" i="3"/>
  <c r="CL363" i="3" s="1"/>
  <c r="V470" i="3"/>
  <c r="CL470" i="3" s="1"/>
  <c r="V242" i="3"/>
  <c r="CL242" i="3" s="1"/>
  <c r="V33" i="3"/>
  <c r="CL33" i="3" s="1"/>
  <c r="V478" i="3"/>
  <c r="CL478" i="3" s="1"/>
  <c r="V5" i="3"/>
  <c r="CL5" i="3" s="1"/>
  <c r="V458" i="3"/>
  <c r="CL458" i="3" s="1"/>
  <c r="V475" i="3"/>
  <c r="CL475" i="3" s="1"/>
  <c r="V292" i="3"/>
  <c r="CL292" i="3" s="1"/>
  <c r="V495" i="3"/>
  <c r="CL495" i="3" s="1"/>
  <c r="V39" i="3"/>
  <c r="CL39" i="3" s="1"/>
  <c r="V245" i="3"/>
  <c r="CL245" i="3" s="1"/>
  <c r="V257" i="3"/>
  <c r="CL257" i="3" s="1"/>
  <c r="V50" i="3"/>
  <c r="CL50" i="3" s="1"/>
  <c r="V94" i="3"/>
  <c r="CL94" i="3" s="1"/>
  <c r="V164" i="3"/>
  <c r="CL164" i="3" s="1"/>
  <c r="V57" i="3"/>
  <c r="CL57" i="3" s="1"/>
  <c r="V339" i="3"/>
  <c r="CL339" i="3" s="1"/>
  <c r="V208" i="3"/>
  <c r="CL208" i="3" s="1"/>
  <c r="V52" i="3"/>
  <c r="CL52" i="3" s="1"/>
  <c r="V443" i="3"/>
  <c r="CL443" i="3" s="1"/>
  <c r="V104" i="3"/>
  <c r="CL104" i="3" s="1"/>
  <c r="V176" i="3"/>
  <c r="CL176" i="3" s="1"/>
  <c r="V331" i="3"/>
  <c r="CL331" i="3" s="1"/>
  <c r="V43" i="3"/>
  <c r="CL43" i="3" s="1"/>
  <c r="V248" i="3"/>
  <c r="CL248" i="3" s="1"/>
  <c r="V196" i="3"/>
  <c r="CL196" i="3" s="1"/>
  <c r="V200" i="3"/>
  <c r="CL200" i="3" s="1"/>
  <c r="V252" i="3"/>
  <c r="CL252" i="3" s="1"/>
  <c r="V211" i="3" l="1"/>
  <c r="CL211" i="3" s="1"/>
  <c r="V287" i="3"/>
  <c r="CL287" i="3" s="1"/>
  <c r="V219" i="3"/>
  <c r="CL219" i="3" s="1"/>
  <c r="V235" i="3"/>
  <c r="CL235" i="3" s="1"/>
  <c r="V446" i="3"/>
  <c r="CL446" i="3" s="1"/>
  <c r="V388" i="3"/>
  <c r="CL388" i="3" s="1"/>
  <c r="V203" i="3"/>
  <c r="CL203" i="3" s="1"/>
  <c r="V143" i="3"/>
  <c r="CL143" i="3" s="1"/>
  <c r="V450" i="3"/>
  <c r="CL450" i="3" s="1"/>
  <c r="V107" i="3"/>
  <c r="CL107" i="3" s="1"/>
  <c r="V127" i="3"/>
  <c r="CL127" i="3" s="1"/>
  <c r="V332" i="3"/>
  <c r="CL332" i="3" s="1"/>
  <c r="V404" i="3"/>
  <c r="CL404" i="3" s="1"/>
  <c r="V328" i="3"/>
  <c r="CL328" i="3" s="1"/>
  <c r="V386" i="3"/>
  <c r="CL386" i="3" s="1"/>
  <c r="V462" i="3"/>
  <c r="CL462" i="3" s="1"/>
  <c r="V136" i="3"/>
  <c r="CL136" i="3" s="1"/>
  <c r="V195" i="3"/>
  <c r="CL195" i="3" s="1"/>
  <c r="V453" i="3"/>
  <c r="CL453" i="3" s="1"/>
  <c r="V499" i="3"/>
  <c r="CL499" i="3" s="1"/>
  <c r="V390" i="3"/>
  <c r="CL390" i="3" s="1"/>
  <c r="V151" i="3"/>
  <c r="CL151" i="3" s="1"/>
  <c r="V28" i="3"/>
  <c r="CL28" i="3" s="1"/>
  <c r="V271" i="3"/>
  <c r="CL271" i="3" s="1"/>
  <c r="V126" i="3"/>
  <c r="CL126" i="3" s="1"/>
  <c r="V376" i="3"/>
  <c r="CL376" i="3" s="1"/>
  <c r="V135" i="3"/>
  <c r="CL135" i="3" s="1"/>
  <c r="V215" i="3"/>
  <c r="CL215" i="3" s="1"/>
  <c r="V69" i="3"/>
  <c r="CL69" i="3" s="1"/>
  <c r="V118" i="3"/>
  <c r="CL118" i="3" s="1"/>
  <c r="V267" i="3"/>
  <c r="CL267" i="3" s="1"/>
  <c r="V65" i="3"/>
  <c r="CL65" i="3" s="1"/>
  <c r="V465" i="3"/>
  <c r="CL465" i="3" s="1"/>
  <c r="V261" i="3"/>
  <c r="CL261" i="3" s="1"/>
  <c r="V392" i="3"/>
  <c r="CL392" i="3" s="1"/>
  <c r="V244" i="3"/>
  <c r="CL244" i="3" s="1"/>
  <c r="V454" i="3"/>
  <c r="CL454" i="3" s="1"/>
  <c r="V131" i="3"/>
  <c r="CL131" i="3" s="1"/>
  <c r="V355" i="3"/>
  <c r="CL355" i="3" s="1"/>
  <c r="V483" i="3"/>
  <c r="CL483" i="3" s="1"/>
  <c r="V438" i="3"/>
  <c r="CL438" i="3" s="1"/>
  <c r="V48" i="3"/>
  <c r="CL48" i="3" s="1"/>
  <c r="V473" i="3"/>
  <c r="CL473" i="3" s="1"/>
  <c r="V324" i="3"/>
  <c r="CL324" i="3" s="1"/>
  <c r="V40" i="3"/>
  <c r="CL40" i="3" s="1"/>
  <c r="V491" i="3"/>
  <c r="CL491" i="3" s="1"/>
  <c r="V281" i="3"/>
  <c r="CL281" i="3" s="1"/>
  <c r="V335" i="3"/>
  <c r="CL335" i="3" s="1"/>
  <c r="V445" i="3"/>
  <c r="CL445" i="3" s="1"/>
  <c r="V119" i="3"/>
  <c r="CL119" i="3" s="1"/>
  <c r="V326" i="3"/>
  <c r="CL326" i="3" s="1"/>
  <c r="V247" i="3"/>
  <c r="CL247" i="3" s="1"/>
  <c r="V206" i="3"/>
  <c r="CL206" i="3" s="1"/>
  <c r="V177" i="3"/>
  <c r="CL177" i="3" s="1"/>
  <c r="V167" i="3"/>
  <c r="CL167" i="3" s="1"/>
  <c r="V103" i="3"/>
  <c r="CL103" i="3" s="1"/>
  <c r="V302" i="3"/>
  <c r="CL302" i="3" s="1"/>
  <c r="V394" i="3"/>
  <c r="CL394" i="3" s="1"/>
  <c r="V273" i="3"/>
  <c r="CL273" i="3" s="1"/>
  <c r="V234" i="3"/>
  <c r="CL234" i="3" s="1"/>
  <c r="V338" i="3"/>
  <c r="CL338" i="3" s="1"/>
  <c r="V150" i="3"/>
  <c r="CL150" i="3" s="1"/>
  <c r="V46" i="3"/>
  <c r="CL46" i="3" s="1"/>
  <c r="V238" i="3"/>
  <c r="CL238" i="3" s="1"/>
  <c r="V139" i="3"/>
  <c r="CL139" i="3" s="1"/>
  <c r="V239" i="3"/>
  <c r="CL239" i="3" s="1"/>
  <c r="V276" i="3"/>
  <c r="CL276" i="3" s="1"/>
  <c r="V79" i="3"/>
  <c r="CL79" i="3" s="1"/>
  <c r="V44" i="3"/>
  <c r="CL44" i="3" s="1"/>
  <c r="V410" i="3"/>
  <c r="CL410" i="3" s="1"/>
  <c r="V116" i="3"/>
  <c r="CL116" i="3" s="1"/>
  <c r="V96" i="3"/>
  <c r="CL96" i="3" s="1"/>
  <c r="V449" i="3"/>
  <c r="CL449" i="3" s="1"/>
  <c r="V194" i="3"/>
  <c r="CL194" i="3" s="1"/>
  <c r="V406" i="3"/>
  <c r="CL406" i="3" s="1"/>
  <c r="V175" i="3"/>
  <c r="CL175" i="3" s="1"/>
  <c r="V51" i="3"/>
  <c r="CL51" i="3" s="1"/>
  <c r="V399" i="3"/>
  <c r="CL399" i="3" s="1"/>
  <c r="V95" i="3"/>
  <c r="CL95" i="3" s="1"/>
  <c r="V396" i="3"/>
  <c r="CL396" i="3" s="1"/>
  <c r="V82" i="3"/>
  <c r="CL82" i="3" s="1"/>
  <c r="V436" i="3"/>
  <c r="CL436" i="3" s="1"/>
  <c r="V218" i="3"/>
  <c r="CL218" i="3" s="1"/>
  <c r="V437" i="3"/>
  <c r="CL437" i="3" s="1"/>
  <c r="V407" i="3"/>
  <c r="CL407" i="3" s="1"/>
  <c r="V370" i="3"/>
  <c r="CL370" i="3" s="1"/>
  <c r="V294" i="3"/>
  <c r="CL294" i="3" s="1"/>
  <c r="V275" i="3"/>
  <c r="CL275" i="3" s="1"/>
  <c r="V308" i="3"/>
  <c r="CL308" i="3" s="1"/>
  <c r="V485" i="3"/>
  <c r="CL485" i="3" s="1"/>
  <c r="V246" i="3"/>
  <c r="CL246" i="3" s="1"/>
  <c r="V467" i="3"/>
  <c r="CL467" i="3" s="1"/>
  <c r="V226" i="3"/>
  <c r="CL226" i="3" s="1"/>
  <c r="V4" i="3"/>
  <c r="CL4" i="3" s="1"/>
  <c r="V431" i="3"/>
  <c r="CL431" i="3" s="1"/>
  <c r="V296" i="3"/>
  <c r="CL296" i="3" s="1"/>
  <c r="V384" i="3"/>
  <c r="CL384" i="3" s="1"/>
  <c r="V198" i="3"/>
  <c r="CL198" i="3" s="1"/>
  <c r="V233" i="3"/>
  <c r="CL233" i="3" s="1"/>
  <c r="V223" i="3"/>
  <c r="CL223" i="3" s="1"/>
  <c r="V83" i="3"/>
  <c r="CL83" i="3" s="1"/>
  <c r="V372" i="3"/>
  <c r="CL372" i="3" s="1"/>
  <c r="V298" i="3"/>
  <c r="CL298" i="3" s="1"/>
  <c r="V7" i="3"/>
  <c r="CL7" i="3" s="1"/>
  <c r="V168" i="3"/>
  <c r="CL168" i="3" s="1"/>
  <c r="V138" i="3"/>
  <c r="CL138" i="3" s="1"/>
  <c r="V210" i="3"/>
  <c r="CL210" i="3" s="1"/>
  <c r="V255" i="3"/>
  <c r="CL255" i="3" s="1"/>
  <c r="V501" i="3"/>
  <c r="CL501" i="3" s="1"/>
  <c r="V111" i="3"/>
  <c r="CL111" i="3" s="1"/>
  <c r="V227" i="3"/>
  <c r="CL227" i="3" s="1"/>
  <c r="V259" i="3"/>
  <c r="CL259" i="3" s="1"/>
  <c r="V263" i="3"/>
  <c r="CL263" i="3" s="1"/>
  <c r="V348" i="3"/>
  <c r="CL348" i="3" s="1"/>
  <c r="V243" i="3"/>
  <c r="CL243" i="3" s="1"/>
  <c r="V354" i="3"/>
  <c r="CL354" i="3" s="1"/>
  <c r="V77" i="3"/>
  <c r="CL77" i="3" s="1"/>
  <c r="V340" i="3"/>
  <c r="CL340" i="3" s="1"/>
  <c r="V225" i="3"/>
  <c r="CL225" i="3" s="1"/>
  <c r="V192" i="3"/>
  <c r="CL192" i="3" s="1"/>
  <c r="V41" i="3"/>
  <c r="CL41" i="3" s="1"/>
  <c r="V365" i="3"/>
  <c r="CL365" i="3" s="1"/>
  <c r="V58" i="3"/>
  <c r="CL58" i="3" s="1"/>
  <c r="V159" i="3"/>
  <c r="CL159" i="3" s="1"/>
  <c r="V186" i="3"/>
  <c r="CL186" i="3" s="1"/>
  <c r="V125" i="3"/>
  <c r="CL125" i="3" s="1"/>
  <c r="V132" i="3"/>
  <c r="CL132" i="3" s="1"/>
  <c r="V114" i="3"/>
  <c r="CL114" i="3" s="1"/>
  <c r="V184" i="3"/>
  <c r="CL184" i="3" s="1"/>
  <c r="V408" i="3"/>
  <c r="CL408" i="3" s="1"/>
  <c r="V400" i="3"/>
  <c r="CL400" i="3" s="1"/>
  <c r="V88" i="3"/>
  <c r="CL88" i="3" s="1"/>
  <c r="V110" i="3"/>
  <c r="CL110" i="3" s="1"/>
  <c r="V477" i="3"/>
  <c r="CL477" i="3" s="1"/>
  <c r="V415" i="3"/>
  <c r="CL415" i="3" s="1"/>
  <c r="V163" i="3"/>
  <c r="CL163" i="3" s="1"/>
  <c r="V289" i="3"/>
  <c r="CL289" i="3" s="1"/>
  <c r="V31" i="3"/>
  <c r="CL31" i="3" s="1"/>
  <c r="V278" i="3"/>
  <c r="CL278" i="3" s="1"/>
  <c r="V497" i="3"/>
  <c r="CL497" i="3" s="1"/>
  <c r="V439" i="3"/>
  <c r="CL439" i="3" s="1"/>
  <c r="V63" i="3"/>
  <c r="CL63" i="3" s="1"/>
  <c r="V122" i="3"/>
  <c r="CL122" i="3" s="1"/>
  <c r="V359" i="3"/>
  <c r="CL359" i="3" s="1"/>
  <c r="V432" i="3"/>
  <c r="CL432" i="3" s="1"/>
  <c r="V251" i="3"/>
  <c r="CL251" i="3" s="1"/>
  <c r="V461" i="3"/>
  <c r="CL461" i="3" s="1"/>
  <c r="V398" i="3"/>
  <c r="CL398" i="3" s="1"/>
  <c r="V171" i="3"/>
  <c r="CL171" i="3" s="1"/>
  <c r="V457" i="3"/>
  <c r="CL457" i="3" s="1"/>
  <c r="V344" i="3"/>
  <c r="CL344" i="3" s="1"/>
  <c r="AR502" i="3"/>
  <c r="AV2" i="3" s="1"/>
  <c r="F19" i="4" s="1"/>
  <c r="V78" i="3"/>
  <c r="CL78" i="3" s="1"/>
  <c r="V124" i="3"/>
  <c r="CL124" i="3" s="1"/>
  <c r="V277" i="3"/>
  <c r="CL277" i="3" s="1"/>
  <c r="V254" i="3"/>
  <c r="CL254" i="3" s="1"/>
  <c r="V106" i="3"/>
  <c r="CL106" i="3" s="1"/>
  <c r="V21" i="3"/>
  <c r="CL21" i="3" s="1"/>
  <c r="V402" i="3"/>
  <c r="CL402" i="3" s="1"/>
  <c r="V169" i="3"/>
  <c r="CL169" i="3" s="1"/>
  <c r="V166" i="3"/>
  <c r="CL166" i="3" s="1"/>
  <c r="V435" i="3"/>
  <c r="CL435" i="3" s="1"/>
  <c r="V179" i="3"/>
  <c r="CL179" i="3" s="1"/>
  <c r="V493" i="3"/>
  <c r="CL493" i="3" s="1"/>
  <c r="V42" i="3"/>
  <c r="CL42" i="3" s="1"/>
  <c r="V174" i="3"/>
  <c r="CL174" i="3" s="1"/>
  <c r="V222" i="3"/>
  <c r="CL222" i="3" s="1"/>
  <c r="V213" i="3"/>
  <c r="CL213" i="3" s="1"/>
  <c r="V128" i="3"/>
  <c r="CL128" i="3" s="1"/>
  <c r="V37" i="3"/>
  <c r="CL37" i="3" s="1"/>
  <c r="V334" i="3"/>
  <c r="CL334" i="3" s="1"/>
  <c r="V463" i="3"/>
  <c r="CL463" i="3" s="1"/>
  <c r="V202" i="3"/>
  <c r="CL202" i="3" s="1"/>
  <c r="V214" i="3"/>
  <c r="CL214" i="3" s="1"/>
  <c r="V55" i="3"/>
  <c r="CL55" i="3" s="1"/>
  <c r="V180" i="3"/>
  <c r="CL180" i="3" s="1"/>
  <c r="V253" i="3"/>
  <c r="CL253" i="3" s="1"/>
  <c r="V383" i="3"/>
  <c r="CL383" i="3" s="1"/>
  <c r="V149" i="3"/>
  <c r="CL149" i="3" s="1"/>
  <c r="V84" i="3"/>
  <c r="CL84" i="3" s="1"/>
  <c r="V290" i="3"/>
  <c r="CL290" i="3" s="1"/>
  <c r="V285" i="3"/>
  <c r="CL285" i="3" s="1"/>
  <c r="V360" i="3"/>
  <c r="CL360" i="3" s="1"/>
  <c r="V191" i="3"/>
  <c r="CL191" i="3" s="1"/>
  <c r="V496" i="3"/>
  <c r="CL496" i="3" s="1"/>
  <c r="V236" i="3"/>
  <c r="CL236" i="3" s="1"/>
  <c r="V484" i="3"/>
  <c r="CL484" i="3" s="1"/>
  <c r="V429" i="3"/>
  <c r="CL429" i="3" s="1"/>
  <c r="V297" i="3"/>
  <c r="CL297" i="3" s="1"/>
  <c r="V309" i="3"/>
  <c r="CL309" i="3" s="1"/>
  <c r="V280" i="3"/>
  <c r="CL280" i="3" s="1"/>
  <c r="V54" i="3"/>
  <c r="CL54" i="3" s="1"/>
  <c r="V353" i="3"/>
  <c r="CL353" i="3" s="1"/>
  <c r="V148" i="3"/>
  <c r="CL148" i="3" s="1"/>
  <c r="V30" i="3"/>
  <c r="CL30" i="3" s="1"/>
  <c r="V183" i="3"/>
  <c r="CL183" i="3" s="1"/>
  <c r="V20" i="3"/>
  <c r="CL20" i="3" s="1"/>
  <c r="V80" i="3"/>
  <c r="CL80" i="3" s="1"/>
  <c r="V153" i="3"/>
  <c r="CL153" i="3" s="1"/>
  <c r="V456" i="3"/>
  <c r="CL456" i="3" s="1"/>
  <c r="V161" i="3"/>
  <c r="CL161" i="3" s="1"/>
  <c r="V34" i="3"/>
  <c r="CL34" i="3" s="1"/>
  <c r="V66" i="3"/>
  <c r="CL66" i="3" s="1"/>
  <c r="V293" i="3"/>
  <c r="CL293" i="3" s="1"/>
  <c r="V8" i="3"/>
  <c r="CL8" i="3" s="1"/>
  <c r="V102" i="3"/>
  <c r="CL102" i="3" s="1"/>
  <c r="V272" i="3"/>
  <c r="CL272" i="3" s="1"/>
  <c r="V146" i="3"/>
  <c r="CL146" i="3" s="1"/>
  <c r="V157" i="3"/>
  <c r="CL157" i="3" s="1"/>
  <c r="V282" i="3"/>
  <c r="CL282" i="3" s="1"/>
  <c r="V357" i="3"/>
  <c r="CL357" i="3" s="1"/>
  <c r="V301" i="3"/>
  <c r="CL301" i="3" s="1"/>
  <c r="V307" i="3"/>
  <c r="CL307" i="3" s="1"/>
  <c r="V417" i="3"/>
  <c r="CL417" i="3" s="1"/>
  <c r="V468" i="3"/>
  <c r="CL468" i="3" s="1"/>
  <c r="V366" i="3"/>
  <c r="CL366" i="3" s="1"/>
  <c r="V154" i="3"/>
  <c r="CL154" i="3" s="1"/>
  <c r="V274" i="3"/>
  <c r="CL274" i="3" s="1"/>
  <c r="V158" i="3"/>
  <c r="CL158" i="3" s="1"/>
  <c r="V333" i="3"/>
  <c r="CL333" i="3" s="1"/>
  <c r="V109" i="3"/>
  <c r="CL109" i="3" s="1"/>
  <c r="V413" i="3"/>
  <c r="CL413" i="3" s="1"/>
  <c r="V393" i="3"/>
  <c r="CL393" i="3" s="1"/>
  <c r="V476" i="3"/>
  <c r="CL476" i="3" s="1"/>
  <c r="V121" i="3"/>
  <c r="CL121" i="3" s="1"/>
  <c r="V90" i="3"/>
  <c r="CL90" i="3" s="1"/>
  <c r="V152" i="3"/>
  <c r="CL152" i="3" s="1"/>
  <c r="V105" i="3"/>
  <c r="CL105" i="3" s="1"/>
  <c r="V12" i="3"/>
  <c r="CL12" i="3" s="1"/>
  <c r="V379" i="3"/>
  <c r="CL379" i="3" s="1"/>
  <c r="V129" i="3"/>
  <c r="CL129" i="3" s="1"/>
  <c r="V319" i="3"/>
  <c r="CL319" i="3" s="1"/>
  <c r="V329" i="3"/>
  <c r="CL329" i="3" s="1"/>
  <c r="V341" i="3"/>
  <c r="CL341" i="3" s="1"/>
  <c r="V480" i="3"/>
  <c r="CL480" i="3" s="1"/>
  <c r="V212" i="3"/>
  <c r="CL212" i="3" s="1"/>
  <c r="V395" i="3"/>
  <c r="CL395" i="3" s="1"/>
  <c r="V385" i="3"/>
  <c r="CL385" i="3" s="1"/>
  <c r="V193" i="3"/>
  <c r="CL193" i="3" s="1"/>
  <c r="V64" i="3"/>
  <c r="CL64" i="3" s="1"/>
  <c r="V500" i="3"/>
  <c r="CL500" i="3" s="1"/>
  <c r="V45" i="3"/>
  <c r="CL45" i="3" s="1"/>
  <c r="V317" i="3"/>
  <c r="CL317" i="3" s="1"/>
  <c r="V187" i="3"/>
  <c r="CL187" i="3" s="1"/>
  <c r="V134" i="3"/>
  <c r="CL134" i="3" s="1"/>
  <c r="V144" i="3"/>
  <c r="CL144" i="3" s="1"/>
  <c r="V269" i="3"/>
  <c r="CL269" i="3" s="1"/>
  <c r="V145" i="3"/>
  <c r="CL145" i="3" s="1"/>
  <c r="V23" i="3"/>
  <c r="CL23" i="3" s="1"/>
  <c r="V444" i="3"/>
  <c r="CL444" i="3" s="1"/>
  <c r="V315" i="3"/>
  <c r="CL315" i="3" s="1"/>
  <c r="V421" i="3"/>
  <c r="CL421" i="3" s="1"/>
  <c r="V76" i="3"/>
  <c r="CL76" i="3" s="1"/>
  <c r="V26" i="3"/>
  <c r="CL26" i="3" s="1"/>
  <c r="V262" i="3"/>
  <c r="CL262" i="3" s="1"/>
  <c r="V130" i="3"/>
  <c r="CL130" i="3" s="1"/>
  <c r="V170" i="3"/>
  <c r="CL170" i="3" s="1"/>
  <c r="V391" i="3"/>
  <c r="CL391" i="3" s="1"/>
  <c r="V72" i="3"/>
  <c r="CL72" i="3" s="1"/>
  <c r="V303" i="3"/>
  <c r="CL303" i="3" s="1"/>
  <c r="V369" i="3"/>
  <c r="CL369" i="3" s="1"/>
  <c r="V325" i="3"/>
  <c r="CL325" i="3" s="1"/>
  <c r="V165" i="3"/>
  <c r="CL165" i="3" s="1"/>
  <c r="V452" i="3"/>
  <c r="CL452" i="3" s="1"/>
  <c r="V479" i="3"/>
  <c r="CL479" i="3" s="1"/>
  <c r="V74" i="3"/>
  <c r="CL74" i="3" s="1"/>
  <c r="V113" i="3"/>
  <c r="CL113" i="3" s="1"/>
  <c r="V172" i="3"/>
  <c r="CL172" i="3" s="1"/>
  <c r="V321" i="3"/>
  <c r="CL321" i="3" s="1"/>
  <c r="V49" i="3"/>
  <c r="CL49" i="3" s="1"/>
  <c r="V22" i="3"/>
  <c r="CL22" i="3" s="1"/>
  <c r="V232" i="3"/>
  <c r="CL232" i="3" s="1"/>
  <c r="V35" i="3"/>
  <c r="CL35" i="3" s="1"/>
  <c r="V268" i="3"/>
  <c r="CL268" i="3" s="1"/>
  <c r="V342" i="3"/>
  <c r="CL342" i="3" s="1"/>
  <c r="V305" i="3"/>
  <c r="CL305" i="3" s="1"/>
  <c r="V99" i="3"/>
  <c r="CL99" i="3" s="1"/>
  <c r="V387" i="3"/>
  <c r="CL387" i="3" s="1"/>
  <c r="V231" i="3"/>
  <c r="CL231" i="3" s="1"/>
  <c r="V36" i="3"/>
  <c r="CL36" i="3" s="1"/>
  <c r="V62" i="3"/>
  <c r="CL62" i="3" s="1"/>
  <c r="V142" i="3"/>
  <c r="CL142" i="3" s="1"/>
  <c r="V240" i="3"/>
  <c r="CL240" i="3" s="1"/>
  <c r="V117" i="3"/>
  <c r="CL117" i="3" s="1"/>
  <c r="V419" i="3"/>
  <c r="CL419" i="3" s="1"/>
  <c r="V409" i="3"/>
  <c r="CL409" i="3" s="1"/>
  <c r="V220" i="3"/>
  <c r="CL220" i="3" s="1"/>
  <c r="V147" i="3"/>
  <c r="CL147" i="3" s="1"/>
  <c r="V349" i="3"/>
  <c r="CL349" i="3" s="1"/>
  <c r="V60" i="3"/>
  <c r="CL60" i="3" s="1"/>
  <c r="V133" i="3"/>
  <c r="CL133" i="3" s="1"/>
  <c r="V313" i="3"/>
  <c r="CL313" i="3" s="1"/>
  <c r="V323" i="3"/>
  <c r="CL323" i="3" s="1"/>
  <c r="V86" i="3"/>
  <c r="CL86" i="3" s="1"/>
  <c r="V70" i="3"/>
  <c r="CL70" i="3" s="1"/>
  <c r="V377" i="3"/>
  <c r="CL377" i="3" s="1"/>
  <c r="V487" i="3"/>
  <c r="CL487" i="3" s="1"/>
  <c r="V401" i="3"/>
  <c r="CL401" i="3" s="1"/>
  <c r="V224" i="3"/>
  <c r="CL224" i="3" s="1"/>
  <c r="V115" i="3"/>
  <c r="CL115" i="3" s="1"/>
  <c r="V182" i="3"/>
  <c r="CL182" i="3" s="1"/>
  <c r="V264" i="3"/>
  <c r="CL264" i="3" s="1"/>
  <c r="V92" i="3"/>
  <c r="CL92" i="3" s="1"/>
  <c r="V266" i="3"/>
  <c r="CL266" i="3" s="1"/>
  <c r="V373" i="3"/>
  <c r="CL373" i="3" s="1"/>
  <c r="V311" i="3"/>
  <c r="CL311" i="3" s="1"/>
  <c r="V27" i="3"/>
  <c r="CL27" i="3" s="1"/>
  <c r="V68" i="3"/>
  <c r="CL68" i="3" s="1"/>
  <c r="V381" i="3"/>
  <c r="CL381" i="3" s="1"/>
  <c r="V425" i="3"/>
  <c r="CL425" i="3" s="1"/>
  <c r="V460" i="3"/>
  <c r="CL460" i="3" s="1"/>
  <c r="V403" i="3"/>
  <c r="CL403" i="3" s="1"/>
  <c r="V374" i="3"/>
  <c r="CL374" i="3" s="1"/>
  <c r="V141" i="3"/>
  <c r="CL141" i="3" s="1"/>
  <c r="V427" i="3"/>
  <c r="CL427" i="3" s="1"/>
  <c r="V160" i="3"/>
  <c r="CL160" i="3" s="1"/>
  <c r="V472" i="3"/>
  <c r="CL472" i="3" s="1"/>
  <c r="V447" i="3"/>
  <c r="CL447" i="3" s="1"/>
  <c r="V270" i="3"/>
  <c r="CL270" i="3" s="1"/>
  <c r="V448" i="3"/>
  <c r="CL448" i="3" s="1"/>
  <c r="V56" i="3"/>
  <c r="CL56" i="3" s="1"/>
  <c r="V389" i="3"/>
  <c r="CL389" i="3" s="1"/>
  <c r="V173" i="3"/>
  <c r="CL173" i="3" s="1"/>
  <c r="V488" i="3"/>
  <c r="CL488" i="3" s="1"/>
  <c r="V162" i="3"/>
  <c r="CL162" i="3" s="1"/>
  <c r="V216" i="3"/>
  <c r="CL216" i="3" s="1"/>
  <c r="V345" i="3"/>
  <c r="CL345" i="3" s="1"/>
  <c r="V358" i="3"/>
  <c r="CL358" i="3" s="1"/>
  <c r="V284" i="3"/>
  <c r="CL284" i="3" s="1"/>
  <c r="V464" i="3"/>
  <c r="CL464" i="3" s="1"/>
  <c r="V411" i="3"/>
  <c r="CL411" i="3" s="1"/>
  <c r="V189" i="3"/>
  <c r="CL189" i="3" s="1"/>
  <c r="V228" i="3"/>
  <c r="CL228" i="3" s="1"/>
  <c r="V156" i="3"/>
  <c r="CL156" i="3" s="1"/>
  <c r="V423" i="3"/>
  <c r="CL423" i="3" s="1"/>
  <c r="V16" i="3"/>
  <c r="CL16" i="3" s="1"/>
  <c r="V405" i="3"/>
  <c r="CL405" i="3" s="1"/>
  <c r="V337" i="3"/>
  <c r="CL337" i="3" s="1"/>
  <c r="V492" i="3"/>
  <c r="CL492" i="3" s="1"/>
  <c r="V361" i="3"/>
  <c r="CL361" i="3" s="1"/>
  <c r="V397" i="3"/>
  <c r="CL397" i="3" s="1"/>
  <c r="V440" i="3"/>
  <c r="CL440" i="3" s="1"/>
  <c r="V350" i="3"/>
  <c r="CL350" i="3" s="1"/>
  <c r="V459" i="3"/>
  <c r="CL459" i="3" s="1"/>
  <c r="V260" i="3"/>
  <c r="CL260" i="3" s="1"/>
  <c r="V256" i="3"/>
  <c r="CL256" i="3" s="1"/>
  <c r="V75" i="3"/>
  <c r="CL75" i="3" s="1"/>
  <c r="V137" i="3"/>
  <c r="CL137" i="3" s="1"/>
  <c r="V67" i="3"/>
  <c r="CL67" i="3" s="1"/>
  <c r="V221" i="3"/>
  <c r="CL221" i="3" s="1"/>
  <c r="CP3" i="3" l="1"/>
  <c r="F31" i="4" s="1"/>
</calcChain>
</file>

<file path=xl/sharedStrings.xml><?xml version="1.0" encoding="utf-8"?>
<sst xmlns="http://schemas.openxmlformats.org/spreadsheetml/2006/main" count="2512" uniqueCount="755">
  <si>
    <t>Gender</t>
  </si>
  <si>
    <t>Age</t>
  </si>
  <si>
    <t>Field of work</t>
  </si>
  <si>
    <t>IT</t>
  </si>
  <si>
    <t>Doctor</t>
  </si>
  <si>
    <t>Construction</t>
  </si>
  <si>
    <t>Teaching</t>
  </si>
  <si>
    <t>Music</t>
  </si>
  <si>
    <t>Agriculture</t>
  </si>
  <si>
    <t>Education</t>
  </si>
  <si>
    <t>High school</t>
  </si>
  <si>
    <t>Grad</t>
  </si>
  <si>
    <t>Post Grad</t>
  </si>
  <si>
    <t>Phd</t>
  </si>
  <si>
    <t>Diploma</t>
  </si>
  <si>
    <t>Kids</t>
  </si>
  <si>
    <t>Cars</t>
  </si>
  <si>
    <t>Income</t>
  </si>
  <si>
    <t>Area</t>
  </si>
  <si>
    <t>Florida</t>
  </si>
  <si>
    <t>California</t>
  </si>
  <si>
    <t>Utah</t>
  </si>
  <si>
    <t>North Carolina</t>
  </si>
  <si>
    <t>Texas</t>
  </si>
  <si>
    <t>Pennsylvania</t>
  </si>
  <si>
    <t>Tennessee</t>
  </si>
  <si>
    <t>South Dakota</t>
  </si>
  <si>
    <t>Massachusetts</t>
  </si>
  <si>
    <t>New Jersey</t>
  </si>
  <si>
    <t>Georgia</t>
  </si>
  <si>
    <t>Indiana</t>
  </si>
  <si>
    <t>Illinios</t>
  </si>
  <si>
    <t>Value of House</t>
  </si>
  <si>
    <t>Mortage of House</t>
  </si>
  <si>
    <t>Value of Cars</t>
  </si>
  <si>
    <t>Left to pay on cars</t>
  </si>
  <si>
    <t>Debts</t>
  </si>
  <si>
    <t>Investment</t>
  </si>
  <si>
    <t>Value of the person</t>
  </si>
  <si>
    <t>Value of Debts</t>
  </si>
  <si>
    <t>Net worth of the person</t>
  </si>
  <si>
    <t>Column1</t>
  </si>
  <si>
    <t>Column2</t>
  </si>
  <si>
    <t>Column3</t>
  </si>
  <si>
    <t>Sr. no.</t>
  </si>
  <si>
    <t>Men</t>
  </si>
  <si>
    <t>Women</t>
  </si>
  <si>
    <t>Number of men</t>
  </si>
  <si>
    <t>Number of women</t>
  </si>
  <si>
    <t>Men vs Women</t>
  </si>
  <si>
    <t>Average age</t>
  </si>
  <si>
    <t>Number of people in IT</t>
  </si>
  <si>
    <t>Number of people in construction</t>
  </si>
  <si>
    <t>Number of teachers</t>
  </si>
  <si>
    <t>Number of people in music</t>
  </si>
  <si>
    <t>Number of people in agriculture</t>
  </si>
  <si>
    <t>Number of doctors</t>
  </si>
  <si>
    <t>Number of each profession</t>
  </si>
  <si>
    <t>Average income</t>
  </si>
  <si>
    <t>Average value of cars</t>
  </si>
  <si>
    <t>value of car</t>
  </si>
  <si>
    <t xml:space="preserve">Debt amount </t>
  </si>
  <si>
    <t>Number of people having debts more than X</t>
  </si>
  <si>
    <t>X</t>
  </si>
  <si>
    <t>Percentage left to pay</t>
  </si>
  <si>
    <t xml:space="preserve">Less than </t>
  </si>
  <si>
    <t>Number of persons having less than X% on their mortage</t>
  </si>
  <si>
    <t>Avg income per territory</t>
  </si>
  <si>
    <t>Hawaii</t>
  </si>
  <si>
    <t>Avg income per sector</t>
  </si>
  <si>
    <t>% of people having higher debts than their yearly income</t>
  </si>
  <si>
    <t>Avg age of people having net worth higher than income</t>
  </si>
  <si>
    <t>Avg age</t>
  </si>
  <si>
    <t>Number of Men VS Women</t>
  </si>
  <si>
    <t>Average Age</t>
  </si>
  <si>
    <t>Average Income</t>
  </si>
  <si>
    <t>Average value of car</t>
  </si>
  <si>
    <t>No. of persons having debts higher than X(1)</t>
  </si>
  <si>
    <t>Number of persons having less than X% on their mortage(2)</t>
  </si>
  <si>
    <t>Average income per territory</t>
  </si>
  <si>
    <t>North  Carolina</t>
  </si>
  <si>
    <t>Number of people in each profession</t>
  </si>
  <si>
    <t xml:space="preserve"> IT</t>
  </si>
  <si>
    <t>Doctors</t>
  </si>
  <si>
    <t>Teachers</t>
  </si>
  <si>
    <t>Average income per sector</t>
  </si>
  <si>
    <t>% of people having higher debts than their income</t>
  </si>
  <si>
    <t>Variables</t>
  </si>
  <si>
    <t>Average age of people having more X$ of net worth(3)</t>
  </si>
  <si>
    <t>Dashboard</t>
  </si>
  <si>
    <t xml:space="preserve"> </t>
  </si>
  <si>
    <t>Aug 20, 2021</t>
  </si>
  <si>
    <t>15.39K</t>
  </si>
  <si>
    <t>Aug 19, 2021</t>
  </si>
  <si>
    <t>20.63K</t>
  </si>
  <si>
    <t>Aug 18, 2021</t>
  </si>
  <si>
    <t>21.78K</t>
  </si>
  <si>
    <t>Aug 17, 2021</t>
  </si>
  <si>
    <t>20.51K</t>
  </si>
  <si>
    <t>Aug 16, 2021</t>
  </si>
  <si>
    <t>14.71K</t>
  </si>
  <si>
    <t>Aug 13, 2021</t>
  </si>
  <si>
    <t>17.08K</t>
  </si>
  <si>
    <t>Aug 12, 2021</t>
  </si>
  <si>
    <t>14.19K</t>
  </si>
  <si>
    <t>Aug 11, 2021</t>
  </si>
  <si>
    <t>18.56K</t>
  </si>
  <si>
    <t>Aug 10, 2021</t>
  </si>
  <si>
    <t>13.32K</t>
  </si>
  <si>
    <t>Aug 09, 2021</t>
  </si>
  <si>
    <t>16.36K</t>
  </si>
  <si>
    <t>Aug 06, 2021</t>
  </si>
  <si>
    <t>26.17K</t>
  </si>
  <si>
    <t>Aug 05, 2021</t>
  </si>
  <si>
    <t>10.96K</t>
  </si>
  <si>
    <t>Aug 04, 2021</t>
  </si>
  <si>
    <t>16.07K</t>
  </si>
  <si>
    <t>Aug 03, 2021</t>
  </si>
  <si>
    <t>10.27K</t>
  </si>
  <si>
    <t>Aug 02, 2021</t>
  </si>
  <si>
    <t>14.28K</t>
  </si>
  <si>
    <t>Jul 30, 2021</t>
  </si>
  <si>
    <t>22.39K</t>
  </si>
  <si>
    <t>Jul 29, 2021</t>
  </si>
  <si>
    <t>23.57K</t>
  </si>
  <si>
    <t>Jul 28, 2021</t>
  </si>
  <si>
    <t>28.21K</t>
  </si>
  <si>
    <t>Jul 27, 2021</t>
  </si>
  <si>
    <t>21.09K</t>
  </si>
  <si>
    <t>Jul 26, 2021</t>
  </si>
  <si>
    <t>17.46K</t>
  </si>
  <si>
    <t>Jul 23, 2021</t>
  </si>
  <si>
    <t>12.47K</t>
  </si>
  <si>
    <t>Jul 22, 2021</t>
  </si>
  <si>
    <t>23.39K</t>
  </si>
  <si>
    <t>Jul 21, 2021</t>
  </si>
  <si>
    <t>18.58K</t>
  </si>
  <si>
    <t>Jul 20, 2021</t>
  </si>
  <si>
    <t>17.81K</t>
  </si>
  <si>
    <t>Jul 19, 2021</t>
  </si>
  <si>
    <t>24.20K</t>
  </si>
  <si>
    <t>Jul 16, 2021</t>
  </si>
  <si>
    <t>15.02K</t>
  </si>
  <si>
    <t>Jul 15, 2021</t>
  </si>
  <si>
    <t>16.28K</t>
  </si>
  <si>
    <t>Jul 14, 2021</t>
  </si>
  <si>
    <t>19.38K</t>
  </si>
  <si>
    <t>Jul 13, 2021</t>
  </si>
  <si>
    <t>22.01K</t>
  </si>
  <si>
    <t>Jul 12, 2021</t>
  </si>
  <si>
    <t>10.54K</t>
  </si>
  <si>
    <t>Jul 09, 2021</t>
  </si>
  <si>
    <t>14.47K</t>
  </si>
  <si>
    <t>Jul 08, 2021</t>
  </si>
  <si>
    <t>23.11K</t>
  </si>
  <si>
    <t>Jul 07, 2021</t>
  </si>
  <si>
    <t>23.69K</t>
  </si>
  <si>
    <t>Jul 06, 2021</t>
  </si>
  <si>
    <t>24.70K</t>
  </si>
  <si>
    <t>Jul 05, 2021</t>
  </si>
  <si>
    <t>11.02K</t>
  </si>
  <si>
    <t>Jul 02, 2021</t>
  </si>
  <si>
    <t>24.56K</t>
  </si>
  <si>
    <t>Jul 01, 2021</t>
  </si>
  <si>
    <t>20.84K</t>
  </si>
  <si>
    <t>Jun 30, 2021</t>
  </si>
  <si>
    <t>17.12K</t>
  </si>
  <si>
    <t>Jun 29, 2021</t>
  </si>
  <si>
    <t>14.08K</t>
  </si>
  <si>
    <t>Jun 28, 2021</t>
  </si>
  <si>
    <t>14.04K</t>
  </si>
  <si>
    <t>Jun 25, 2021</t>
  </si>
  <si>
    <t>16.64K</t>
  </si>
  <si>
    <t>Jun 24, 2021</t>
  </si>
  <si>
    <t>11.98K</t>
  </si>
  <si>
    <t>Jun 23, 2021</t>
  </si>
  <si>
    <t>18.70K</t>
  </si>
  <si>
    <t>Jun 22, 2021</t>
  </si>
  <si>
    <t>17.33K</t>
  </si>
  <si>
    <t>Jun 21, 2021</t>
  </si>
  <si>
    <t>20.05K</t>
  </si>
  <si>
    <t>Jun 18, 2021</t>
  </si>
  <si>
    <t>26.12K</t>
  </si>
  <si>
    <t>Jun 17, 2021</t>
  </si>
  <si>
    <t>48.18K</t>
  </si>
  <si>
    <t>Jun 16, 2021</t>
  </si>
  <si>
    <t>46.86K</t>
  </si>
  <si>
    <t>Jun 15, 2021</t>
  </si>
  <si>
    <t>13.54K</t>
  </si>
  <si>
    <t>Jun 14, 2021</t>
  </si>
  <si>
    <t>0.06K</t>
  </si>
  <si>
    <t>Jun 11, 2021</t>
  </si>
  <si>
    <t>9.62K</t>
  </si>
  <si>
    <t>Jun 10, 2021</t>
  </si>
  <si>
    <t>24.15K</t>
  </si>
  <si>
    <t>Jun 09, 2021</t>
  </si>
  <si>
    <t>25.27K</t>
  </si>
  <si>
    <t>Jun 08, 2021</t>
  </si>
  <si>
    <t>22.33K</t>
  </si>
  <si>
    <t>Jun 07, 2021</t>
  </si>
  <si>
    <t>31.86K</t>
  </si>
  <si>
    <t>Jun 04, 2021</t>
  </si>
  <si>
    <t>24.47K</t>
  </si>
  <si>
    <t>Jun 03, 2021</t>
  </si>
  <si>
    <t>31.50K</t>
  </si>
  <si>
    <t>Jun 02, 2021</t>
  </si>
  <si>
    <t>16.37K</t>
  </si>
  <si>
    <t>Jun 01, 2021</t>
  </si>
  <si>
    <t>20.19K</t>
  </si>
  <si>
    <t>May 31, 2021</t>
  </si>
  <si>
    <t>11.70K</t>
  </si>
  <si>
    <t>May 28, 2021</t>
  </si>
  <si>
    <t>33.30K</t>
  </si>
  <si>
    <t>May 27, 2021</t>
  </si>
  <si>
    <t>19.02K</t>
  </si>
  <si>
    <t>May 26, 2021</t>
  </si>
  <si>
    <t>18.22K</t>
  </si>
  <si>
    <t>May 25, 2021</t>
  </si>
  <si>
    <t>21.14K</t>
  </si>
  <si>
    <t>May 24, 2021</t>
  </si>
  <si>
    <t>15.80K</t>
  </si>
  <si>
    <t>May 21, 2021</t>
  </si>
  <si>
    <t>24.87K</t>
  </si>
  <si>
    <t>May 20, 2021</t>
  </si>
  <si>
    <t>18.13K</t>
  </si>
  <si>
    <t>May 19, 2021</t>
  </si>
  <si>
    <t>32.53K</t>
  </si>
  <si>
    <t>May 18, 2021</t>
  </si>
  <si>
    <t>21.72K</t>
  </si>
  <si>
    <t>May 17, 2021</t>
  </si>
  <si>
    <t>17.80K</t>
  </si>
  <si>
    <t>May 14, 2021</t>
  </si>
  <si>
    <t>20.26K</t>
  </si>
  <si>
    <t>May 13, 2021</t>
  </si>
  <si>
    <t>27.51K</t>
  </si>
  <si>
    <t>May 12, 2021</t>
  </si>
  <si>
    <t>46.71K</t>
  </si>
  <si>
    <t>May 11, 2021</t>
  </si>
  <si>
    <t>35.66K</t>
  </si>
  <si>
    <t>May 10, 2021</t>
  </si>
  <si>
    <t>27.53K</t>
  </si>
  <si>
    <t>May 07, 2021</t>
  </si>
  <si>
    <t>46.40K</t>
  </si>
  <si>
    <t>May 06, 2021</t>
  </si>
  <si>
    <t>24.52K</t>
  </si>
  <si>
    <t>May 05, 2021</t>
  </si>
  <si>
    <t>May 04, 2021</t>
  </si>
  <si>
    <t>26.33K</t>
  </si>
  <si>
    <t>May 03, 2021</t>
  </si>
  <si>
    <t>23.13K</t>
  </si>
  <si>
    <t>Apr 30, 2021</t>
  </si>
  <si>
    <t>29.91K</t>
  </si>
  <si>
    <t>Apr 29, 2021</t>
  </si>
  <si>
    <t>22.12K</t>
  </si>
  <si>
    <t>Apr 28, 2021</t>
  </si>
  <si>
    <t>22.95K</t>
  </si>
  <si>
    <t>Apr 27, 2021</t>
  </si>
  <si>
    <t>12.89K</t>
  </si>
  <si>
    <t>Apr 26, 2021</t>
  </si>
  <si>
    <t>19.61K</t>
  </si>
  <si>
    <t>Apr 23, 2021</t>
  </si>
  <si>
    <t>19.43K</t>
  </si>
  <si>
    <t>Apr 22, 2021</t>
  </si>
  <si>
    <t>21.69K</t>
  </si>
  <si>
    <t>Apr 21, 2021</t>
  </si>
  <si>
    <t>21.10K</t>
  </si>
  <si>
    <t>Apr 20, 2021</t>
  </si>
  <si>
    <t>25.95K</t>
  </si>
  <si>
    <t>Apr 19, 2021</t>
  </si>
  <si>
    <t>32.38K</t>
  </si>
  <si>
    <t>Apr 16, 2021</t>
  </si>
  <si>
    <t>18.84K</t>
  </si>
  <si>
    <t>Apr 15, 2021</t>
  </si>
  <si>
    <t>20.61K</t>
  </si>
  <si>
    <t>Apr 14, 2021</t>
  </si>
  <si>
    <t>14.65K</t>
  </si>
  <si>
    <t>Apr 13, 2021</t>
  </si>
  <si>
    <t>28.95K</t>
  </si>
  <si>
    <t>Apr 12, 2021</t>
  </si>
  <si>
    <t>25.92K</t>
  </si>
  <si>
    <t>Apr 09, 2021</t>
  </si>
  <si>
    <t>19.96K</t>
  </si>
  <si>
    <t>Apr 08, 2021</t>
  </si>
  <si>
    <t>19.04K</t>
  </si>
  <si>
    <t>Apr 07, 2021</t>
  </si>
  <si>
    <t>18.61K</t>
  </si>
  <si>
    <t>Apr 06, 2021</t>
  </si>
  <si>
    <t>20.49K</t>
  </si>
  <si>
    <t>Apr 05, 2021</t>
  </si>
  <si>
    <t>27.78K</t>
  </si>
  <si>
    <t>Apr 02, 2021</t>
  </si>
  <si>
    <t>5.78K</t>
  </si>
  <si>
    <t>Apr 01, 2021</t>
  </si>
  <si>
    <t>Mar 31, 2021</t>
  </si>
  <si>
    <t>20.93K</t>
  </si>
  <si>
    <t>Mar 30, 2021</t>
  </si>
  <si>
    <t>Mar 29, 2021</t>
  </si>
  <si>
    <t>19.82K</t>
  </si>
  <si>
    <t>Mar 26, 2021</t>
  </si>
  <si>
    <t>18.99K</t>
  </si>
  <si>
    <t>Mar 25, 2021</t>
  </si>
  <si>
    <t>27.58K</t>
  </si>
  <si>
    <t>Mar 24, 2021</t>
  </si>
  <si>
    <t>19.00K</t>
  </si>
  <si>
    <t>Mar 23, 2021</t>
  </si>
  <si>
    <t>27.71K</t>
  </si>
  <si>
    <t>Mar 22, 2021</t>
  </si>
  <si>
    <t>28.15K</t>
  </si>
  <si>
    <t>Mar 19, 2021</t>
  </si>
  <si>
    <t>Mar 18, 2021</t>
  </si>
  <si>
    <t>37.40K</t>
  </si>
  <si>
    <t>Mar 17, 2021</t>
  </si>
  <si>
    <t>31.10K</t>
  </si>
  <si>
    <t>Mar 16, 2021</t>
  </si>
  <si>
    <t>24.24K</t>
  </si>
  <si>
    <t>Mar 15, 2021</t>
  </si>
  <si>
    <t>1.54K</t>
  </si>
  <si>
    <t>Mar 12, 2021</t>
  </si>
  <si>
    <t>8.35K</t>
  </si>
  <si>
    <t>Mar 11, 2021</t>
  </si>
  <si>
    <t>40.32K</t>
  </si>
  <si>
    <t>Mar 10, 2021</t>
  </si>
  <si>
    <t>48.93K</t>
  </si>
  <si>
    <t>Mar 09, 2021</t>
  </si>
  <si>
    <t>41.05K</t>
  </si>
  <si>
    <t>Mar 08, 2021</t>
  </si>
  <si>
    <t>41.68K</t>
  </si>
  <si>
    <t>Mar 05, 2021</t>
  </si>
  <si>
    <t>47.69K</t>
  </si>
  <si>
    <t>Mar 04, 2021</t>
  </si>
  <si>
    <t>36.47K</t>
  </si>
  <si>
    <t>Mar 03, 2021</t>
  </si>
  <si>
    <t>28.97K</t>
  </si>
  <si>
    <t>Mar 02, 2021</t>
  </si>
  <si>
    <t>30.96K</t>
  </si>
  <si>
    <t>Mar 01, 2021</t>
  </si>
  <si>
    <t>36.78K</t>
  </si>
  <si>
    <t>Feb 26, 2021</t>
  </si>
  <si>
    <t>49.29K</t>
  </si>
  <si>
    <t>Feb 25, 2021</t>
  </si>
  <si>
    <t>44.24K</t>
  </si>
  <si>
    <t>Feb 24, 2021</t>
  </si>
  <si>
    <t>30.51K</t>
  </si>
  <si>
    <t>Feb 23, 2021</t>
  </si>
  <si>
    <t>22.81K</t>
  </si>
  <si>
    <t>Feb 22, 2021</t>
  </si>
  <si>
    <t>35.65K</t>
  </si>
  <si>
    <t>Feb 19, 2021</t>
  </si>
  <si>
    <t>27.10K</t>
  </si>
  <si>
    <t>Feb 18, 2021</t>
  </si>
  <si>
    <t>32.79K</t>
  </si>
  <si>
    <t>Feb 17, 2021</t>
  </si>
  <si>
    <t>33.42K</t>
  </si>
  <si>
    <t>Feb 16, 2021</t>
  </si>
  <si>
    <t>30.62K</t>
  </si>
  <si>
    <t>Feb 15, 2021</t>
  </si>
  <si>
    <t>13.83K</t>
  </si>
  <si>
    <t>Feb 12, 2021</t>
  </si>
  <si>
    <t>22.47K</t>
  </si>
  <si>
    <t>Feb 11, 2021</t>
  </si>
  <si>
    <t>Feb 10, 2021</t>
  </si>
  <si>
    <t>24.63K</t>
  </si>
  <si>
    <t>Feb 09, 2021</t>
  </si>
  <si>
    <t>22.45K</t>
  </si>
  <si>
    <t>Feb 08, 2021</t>
  </si>
  <si>
    <t>29.23K</t>
  </si>
  <si>
    <t>Feb 05, 2021</t>
  </si>
  <si>
    <t>26.22K</t>
  </si>
  <si>
    <t>Feb 04, 2021</t>
  </si>
  <si>
    <t>19.39K</t>
  </si>
  <si>
    <t>Feb 03, 2021</t>
  </si>
  <si>
    <t>21.00K</t>
  </si>
  <si>
    <t>Feb 02, 2021</t>
  </si>
  <si>
    <t>31.19K</t>
  </si>
  <si>
    <t>Feb 01, 2021</t>
  </si>
  <si>
    <t>26.46K</t>
  </si>
  <si>
    <t>Jan 29, 2021</t>
  </si>
  <si>
    <t>29.38K</t>
  </si>
  <si>
    <t>Jan 28, 2021</t>
  </si>
  <si>
    <t>33.31K</t>
  </si>
  <si>
    <t>Jan 27, 2021</t>
  </si>
  <si>
    <t>47.30K</t>
  </si>
  <si>
    <t>Jan 26, 2021</t>
  </si>
  <si>
    <t>Jan 25, 2021</t>
  </si>
  <si>
    <t>Jan 22, 2021</t>
  </si>
  <si>
    <t>22.63K</t>
  </si>
  <si>
    <t>Jan 21, 2021</t>
  </si>
  <si>
    <t>22.29K</t>
  </si>
  <si>
    <t>Jan 20, 2021</t>
  </si>
  <si>
    <t>-</t>
  </si>
  <si>
    <t>Jan 19, 2021</t>
  </si>
  <si>
    <t>29.11K</t>
  </si>
  <si>
    <t>Jan 18, 2021</t>
  </si>
  <si>
    <t>16.27K</t>
  </si>
  <si>
    <t>Jan 15, 2021</t>
  </si>
  <si>
    <t>29.42K</t>
  </si>
  <si>
    <t>Jan 14, 2021</t>
  </si>
  <si>
    <t>23.81K</t>
  </si>
  <si>
    <t>Jan 13, 2021</t>
  </si>
  <si>
    <t>26.61K</t>
  </si>
  <si>
    <t>Jan 12, 2021</t>
  </si>
  <si>
    <t>23.64K</t>
  </si>
  <si>
    <t>Jan 11, 2021</t>
  </si>
  <si>
    <t>30.54K</t>
  </si>
  <si>
    <t>Jan 08, 2021</t>
  </si>
  <si>
    <t>38.41K</t>
  </si>
  <si>
    <t>Jan 07, 2021</t>
  </si>
  <si>
    <t>23.33K</t>
  </si>
  <si>
    <t>Jan 06, 2021</t>
  </si>
  <si>
    <t>40.29K</t>
  </si>
  <si>
    <t>Jan 05, 2021</t>
  </si>
  <si>
    <t>19.18K</t>
  </si>
  <si>
    <t>Jan 04, 2021</t>
  </si>
  <si>
    <t>28.26K</t>
  </si>
  <si>
    <t>Dec 31, 2020</t>
  </si>
  <si>
    <t>13.09K</t>
  </si>
  <si>
    <t>Dec 30, 2020</t>
  </si>
  <si>
    <t>Dec 29, 2020</t>
  </si>
  <si>
    <t>17.25K</t>
  </si>
  <si>
    <t>Dec 28, 2020</t>
  </si>
  <si>
    <t>18.46K</t>
  </si>
  <si>
    <t>Dec 24, 2020</t>
  </si>
  <si>
    <t>10.83K</t>
  </si>
  <si>
    <t>Dec 23, 2020</t>
  </si>
  <si>
    <t>27.55K</t>
  </si>
  <si>
    <t>Dec 22, 2020</t>
  </si>
  <si>
    <t>21.87K</t>
  </si>
  <si>
    <t>Dec 21, 2020</t>
  </si>
  <si>
    <t>39.25K</t>
  </si>
  <si>
    <t>Dec 18, 2020</t>
  </si>
  <si>
    <t>17.93K</t>
  </si>
  <si>
    <t>Dec 17, 2020</t>
  </si>
  <si>
    <t>29.48K</t>
  </si>
  <si>
    <t>Dec 16, 2020</t>
  </si>
  <si>
    <t>28.28K</t>
  </si>
  <si>
    <t>Dec 15, 2020</t>
  </si>
  <si>
    <t>22.41K</t>
  </si>
  <si>
    <t>Dec 14, 2020</t>
  </si>
  <si>
    <t>0.53K</t>
  </si>
  <si>
    <t>Dec 11, 2020</t>
  </si>
  <si>
    <t>11.62K</t>
  </si>
  <si>
    <t>Dec 10, 2020</t>
  </si>
  <si>
    <t>20.89K</t>
  </si>
  <si>
    <t>Dec 09, 2020</t>
  </si>
  <si>
    <t>26.09K</t>
  </si>
  <si>
    <t>Dec 08, 2020</t>
  </si>
  <si>
    <t>23.12K</t>
  </si>
  <si>
    <t>Dec 07, 2020</t>
  </si>
  <si>
    <t>35.14K</t>
  </si>
  <si>
    <t>Dec 04, 2020</t>
  </si>
  <si>
    <t>32.95K</t>
  </si>
  <si>
    <t>Dec 03, 2020</t>
  </si>
  <si>
    <t>Dec 02, 2020</t>
  </si>
  <si>
    <t>25.50K</t>
  </si>
  <si>
    <t>Dec 01, 2020</t>
  </si>
  <si>
    <t>29.58K</t>
  </si>
  <si>
    <t>Nov 30, 2020</t>
  </si>
  <si>
    <t>31.58K</t>
  </si>
  <si>
    <t>Nov 27, 2020</t>
  </si>
  <si>
    <t>9.92K</t>
  </si>
  <si>
    <t>Nov 26, 2020</t>
  </si>
  <si>
    <t>8.18K</t>
  </si>
  <si>
    <t>Nov 25, 2020</t>
  </si>
  <si>
    <t>Nov 24, 2020</t>
  </si>
  <si>
    <t>23.19K</t>
  </si>
  <si>
    <t>Nov 23, 2020</t>
  </si>
  <si>
    <t>35.61K</t>
  </si>
  <si>
    <t>Nov 20, 2020</t>
  </si>
  <si>
    <t>16.26K</t>
  </si>
  <si>
    <t>Nov 19, 2020</t>
  </si>
  <si>
    <t>Nov 18, 2020</t>
  </si>
  <si>
    <t>14.66K</t>
  </si>
  <si>
    <t>Nov 17, 2020</t>
  </si>
  <si>
    <t>17.59K</t>
  </si>
  <si>
    <t>Nov 16, 2020</t>
  </si>
  <si>
    <t>29.49K</t>
  </si>
  <si>
    <t>Nov 13, 2020</t>
  </si>
  <si>
    <t>14.30K</t>
  </si>
  <si>
    <t>Nov 12, 2020</t>
  </si>
  <si>
    <t>23.31K</t>
  </si>
  <si>
    <t>Nov 11, 2020</t>
  </si>
  <si>
    <t>23.55K</t>
  </si>
  <si>
    <t>Nov 10, 2020</t>
  </si>
  <si>
    <t>22.87K</t>
  </si>
  <si>
    <t>Nov 09, 2020</t>
  </si>
  <si>
    <t>45.99K</t>
  </si>
  <si>
    <t>Nov 06, 2020</t>
  </si>
  <si>
    <t>32.88K</t>
  </si>
  <si>
    <t>Nov 05, 2020</t>
  </si>
  <si>
    <t>35.45K</t>
  </si>
  <si>
    <t>Nov 04, 2020</t>
  </si>
  <si>
    <t>36.54K</t>
  </si>
  <si>
    <t>Nov 03, 2020</t>
  </si>
  <si>
    <t>18.24K</t>
  </si>
  <si>
    <t>Nov 02, 2020</t>
  </si>
  <si>
    <t>14.75K</t>
  </si>
  <si>
    <t>Oct 30, 2020</t>
  </si>
  <si>
    <t>18.48K</t>
  </si>
  <si>
    <t>Oct 29, 2020</t>
  </si>
  <si>
    <t>26.34K</t>
  </si>
  <si>
    <t>Oct 28, 2020</t>
  </si>
  <si>
    <t>25.86K</t>
  </si>
  <si>
    <t>Oct 27, 2020</t>
  </si>
  <si>
    <t>13.97K</t>
  </si>
  <si>
    <t>Oct 26, 2020</t>
  </si>
  <si>
    <t>14.72K</t>
  </si>
  <si>
    <t>Oct 23, 2020</t>
  </si>
  <si>
    <t>17.69K</t>
  </si>
  <si>
    <t>Oct 22, 2020</t>
  </si>
  <si>
    <t>12.27K</t>
  </si>
  <si>
    <t>Oct 21, 2020</t>
  </si>
  <si>
    <t>24.27K</t>
  </si>
  <si>
    <t>Oct 20, 2020</t>
  </si>
  <si>
    <t>22.35K</t>
  </si>
  <si>
    <t>Oct 19, 2020</t>
  </si>
  <si>
    <t>21.62K</t>
  </si>
  <si>
    <t>Oct 16, 2020</t>
  </si>
  <si>
    <t>19.36K</t>
  </si>
  <si>
    <t>Oct 15, 2020</t>
  </si>
  <si>
    <t>17.90K</t>
  </si>
  <si>
    <t>Oct 14, 2020</t>
  </si>
  <si>
    <t>Oct 13, 2020</t>
  </si>
  <si>
    <t>28.34K</t>
  </si>
  <si>
    <t>Oct 12, 2020</t>
  </si>
  <si>
    <t>Oct 09, 2020</t>
  </si>
  <si>
    <t>19.92K</t>
  </si>
  <si>
    <t>Oct 08, 2020</t>
  </si>
  <si>
    <t>14.79K</t>
  </si>
  <si>
    <t>Oct 07, 2020</t>
  </si>
  <si>
    <t>20.28K</t>
  </si>
  <si>
    <t>Oct 06, 2020</t>
  </si>
  <si>
    <t>26.66K</t>
  </si>
  <si>
    <t>Oct 05, 2020</t>
  </si>
  <si>
    <t>Oct 02, 2020</t>
  </si>
  <si>
    <t>21.82K</t>
  </si>
  <si>
    <t>Oct 01, 2020</t>
  </si>
  <si>
    <t>24.77K</t>
  </si>
  <si>
    <t>Sep 30, 2020</t>
  </si>
  <si>
    <t>20.01K</t>
  </si>
  <si>
    <t>Sep 29, 2020</t>
  </si>
  <si>
    <t>17.39K</t>
  </si>
  <si>
    <t>Sep 28, 2020</t>
  </si>
  <si>
    <t>20.24K</t>
  </si>
  <si>
    <t>Sep 25, 2020</t>
  </si>
  <si>
    <t>18.88K</t>
  </si>
  <si>
    <t>Sep 24, 2020</t>
  </si>
  <si>
    <t>23.95K</t>
  </si>
  <si>
    <t>Sep 23, 2020</t>
  </si>
  <si>
    <t>30.72K</t>
  </si>
  <si>
    <t>Sep 22, 2020</t>
  </si>
  <si>
    <t>23.40K</t>
  </si>
  <si>
    <t>Sep 21, 2020</t>
  </si>
  <si>
    <t>32.24K</t>
  </si>
  <si>
    <t>Sep 18, 2020</t>
  </si>
  <si>
    <t>15.65K</t>
  </si>
  <si>
    <t>Sep 17, 2020</t>
  </si>
  <si>
    <t>31.14K</t>
  </si>
  <si>
    <t>Sep 16, 2020</t>
  </si>
  <si>
    <t>35.51K</t>
  </si>
  <si>
    <t>Sep 15, 2020</t>
  </si>
  <si>
    <t>18.64K</t>
  </si>
  <si>
    <t>Sep 14, 2020</t>
  </si>
  <si>
    <t>3.15K</t>
  </si>
  <si>
    <t>Sep 11, 2020</t>
  </si>
  <si>
    <t>11.40K</t>
  </si>
  <si>
    <t>Sep 10, 2020</t>
  </si>
  <si>
    <t>21.15K</t>
  </si>
  <si>
    <t>Sep 09, 2020</t>
  </si>
  <si>
    <t>24.80K</t>
  </si>
  <si>
    <t>Sep 08, 2020</t>
  </si>
  <si>
    <t>30.04K</t>
  </si>
  <si>
    <t>Sep 07, 2020</t>
  </si>
  <si>
    <t>7.78K</t>
  </si>
  <si>
    <t>Sep 04, 2020</t>
  </si>
  <si>
    <t>25.88K</t>
  </si>
  <si>
    <t>Sep 03, 2020</t>
  </si>
  <si>
    <t>20.74K</t>
  </si>
  <si>
    <t>Sep 02, 2020</t>
  </si>
  <si>
    <t>24.03K</t>
  </si>
  <si>
    <t>Sep 01, 2020</t>
  </si>
  <si>
    <t>33.20K</t>
  </si>
  <si>
    <t>Aug 31, 2020</t>
  </si>
  <si>
    <t>29.09K</t>
  </si>
  <si>
    <t>Aug 28, 2020</t>
  </si>
  <si>
    <t>35.37K</t>
  </si>
  <si>
    <t>Aug 27, 2020</t>
  </si>
  <si>
    <t>46.98K</t>
  </si>
  <si>
    <t>Aug 26, 2020</t>
  </si>
  <si>
    <t>18.76K</t>
  </si>
  <si>
    <t>Aug 25, 2020</t>
  </si>
  <si>
    <t>16.29K</t>
  </si>
  <si>
    <t>Aug 24, 2020</t>
  </si>
  <si>
    <t>16.20K</t>
  </si>
  <si>
    <t>Aug 21, 2020</t>
  </si>
  <si>
    <t>25.53K</t>
  </si>
  <si>
    <t>Aug 20, 2020</t>
  </si>
  <si>
    <t>19.71K</t>
  </si>
  <si>
    <t>Aug 19, 2020</t>
  </si>
  <si>
    <t>21.58K</t>
  </si>
  <si>
    <t>Aug 18, 2020</t>
  </si>
  <si>
    <t>21.71K</t>
  </si>
  <si>
    <t>Aug 17, 2020</t>
  </si>
  <si>
    <t>12.46K</t>
  </si>
  <si>
    <t>Aug 14, 2020</t>
  </si>
  <si>
    <t>15.38K</t>
  </si>
  <si>
    <t>Aug 13, 2020</t>
  </si>
  <si>
    <t>19.29K</t>
  </si>
  <si>
    <t>Aug 12, 2020</t>
  </si>
  <si>
    <t>20.59K</t>
  </si>
  <si>
    <t>Aug 11, 2020</t>
  </si>
  <si>
    <t>23.50K</t>
  </si>
  <si>
    <t>Aug 10, 2020</t>
  </si>
  <si>
    <t>15.75K</t>
  </si>
  <si>
    <t>Aug 07, 2020</t>
  </si>
  <si>
    <t>25.84K</t>
  </si>
  <si>
    <t>Aug 06, 2020</t>
  </si>
  <si>
    <t>24.33K</t>
  </si>
  <si>
    <t>Aug 05, 2020</t>
  </si>
  <si>
    <t>20.13K</t>
  </si>
  <si>
    <t>Aug 04, 2020</t>
  </si>
  <si>
    <t>18.00K</t>
  </si>
  <si>
    <t>Aug 03, 2020</t>
  </si>
  <si>
    <t>24.99K</t>
  </si>
  <si>
    <t>Jul 31, 2020</t>
  </si>
  <si>
    <t>28.57K</t>
  </si>
  <si>
    <t>Jul 30, 2020</t>
  </si>
  <si>
    <t>26.95K</t>
  </si>
  <si>
    <t>Jul 29, 2020</t>
  </si>
  <si>
    <t>24.75K</t>
  </si>
  <si>
    <t>Jul 28, 2020</t>
  </si>
  <si>
    <t>23.58K</t>
  </si>
  <si>
    <t>Jul 27, 2020</t>
  </si>
  <si>
    <t>23.56K</t>
  </si>
  <si>
    <t>Jul 24, 2020</t>
  </si>
  <si>
    <t>18.25K</t>
  </si>
  <si>
    <t>Jul 23, 2020</t>
  </si>
  <si>
    <t>17.88K</t>
  </si>
  <si>
    <t>Jul 22, 2020</t>
  </si>
  <si>
    <t>17.68K</t>
  </si>
  <si>
    <t>Jul 21, 2020</t>
  </si>
  <si>
    <t>24.68K</t>
  </si>
  <si>
    <t>Date</t>
  </si>
  <si>
    <t>Price</t>
  </si>
  <si>
    <t>Open</t>
  </si>
  <si>
    <t>High</t>
  </si>
  <si>
    <t>Low</t>
  </si>
  <si>
    <t>Vol.</t>
  </si>
  <si>
    <t>Change%</t>
  </si>
  <si>
    <t>Lowest price ever</t>
  </si>
  <si>
    <t>Highest price ever</t>
  </si>
  <si>
    <t>Standard Deviation</t>
  </si>
  <si>
    <t>Hghest price movement</t>
  </si>
  <si>
    <t>Lowest price movement</t>
  </si>
  <si>
    <t>Volatolity in $</t>
  </si>
  <si>
    <t>Volatility in %</t>
  </si>
  <si>
    <t>Avg daily volatility</t>
  </si>
  <si>
    <t>Close price</t>
  </si>
  <si>
    <t>Date1</t>
  </si>
  <si>
    <t>Highest price(prevision)</t>
  </si>
  <si>
    <t>Lowest price(prevision)</t>
  </si>
  <si>
    <t>Highest vs lowest price</t>
  </si>
  <si>
    <t>Highest vs lowest price movement (%)</t>
  </si>
  <si>
    <t>Price range provision</t>
  </si>
  <si>
    <t>Other</t>
  </si>
  <si>
    <t xml:space="preserve">Standard Daiviation </t>
  </si>
  <si>
    <t>Daily Volitality</t>
  </si>
  <si>
    <t xml:space="preserve">movie recommendation engine </t>
  </si>
  <si>
    <t>type of movie</t>
  </si>
  <si>
    <t xml:space="preserve">country of movie  </t>
  </si>
  <si>
    <t>movie type</t>
  </si>
  <si>
    <t>action</t>
  </si>
  <si>
    <t>comedy</t>
  </si>
  <si>
    <t>horror</t>
  </si>
  <si>
    <t>thriller</t>
  </si>
  <si>
    <t>country of the movie</t>
  </si>
  <si>
    <t>america</t>
  </si>
  <si>
    <t>europe</t>
  </si>
  <si>
    <t>asia</t>
  </si>
  <si>
    <t>africa</t>
  </si>
  <si>
    <t>popular actor</t>
  </si>
  <si>
    <t>year of the movie</t>
  </si>
  <si>
    <t>drama</t>
  </si>
  <si>
    <t>total</t>
  </si>
  <si>
    <t>australia</t>
  </si>
  <si>
    <t>yes</t>
  </si>
  <si>
    <t>no</t>
  </si>
  <si>
    <t>2000-2005</t>
  </si>
  <si>
    <t>2006-2010</t>
  </si>
  <si>
    <t>2011-2015</t>
  </si>
  <si>
    <t>2016-2020</t>
  </si>
  <si>
    <t>user 1</t>
  </si>
  <si>
    <t>use2</t>
  </si>
  <si>
    <t>user3</t>
  </si>
  <si>
    <t>user4</t>
  </si>
  <si>
    <t>user5</t>
  </si>
  <si>
    <t xml:space="preserve">country </t>
  </si>
  <si>
    <t>year category</t>
  </si>
  <si>
    <t>user2</t>
  </si>
  <si>
    <t>Sellers ID</t>
  </si>
  <si>
    <t>Name</t>
  </si>
  <si>
    <t>Part/Full time</t>
  </si>
  <si>
    <t>Hourly Wage</t>
  </si>
  <si>
    <t>Commission</t>
  </si>
  <si>
    <t>Durva</t>
  </si>
  <si>
    <t>Raajas</t>
  </si>
  <si>
    <t>Prakash</t>
  </si>
  <si>
    <t>Minal</t>
  </si>
  <si>
    <t>Preeti</t>
  </si>
  <si>
    <t>Chndrashekhar</t>
  </si>
  <si>
    <t>Shraawani</t>
  </si>
  <si>
    <t>Iravati</t>
  </si>
  <si>
    <t>Ishan</t>
  </si>
  <si>
    <t>Rajendra</t>
  </si>
  <si>
    <t>Number</t>
  </si>
  <si>
    <t>Pay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</si>
  <si>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</si>
  <si>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</si>
  <si>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</si>
  <si>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</si>
  <si>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</si>
  <si>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</si>
  <si>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</si>
  <si>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</si>
  <si>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working hours</t>
  </si>
  <si>
    <t>Holiday</t>
  </si>
  <si>
    <t>Weekly wage</t>
  </si>
  <si>
    <t>Total work($)</t>
  </si>
  <si>
    <t>Total work(hrs)</t>
  </si>
  <si>
    <t>_</t>
  </si>
  <si>
    <t>WEEK 1 PAY</t>
  </si>
  <si>
    <t>WEEK 2 PAY</t>
  </si>
  <si>
    <t>Total Sales</t>
  </si>
  <si>
    <t>Weekly wage + Commission</t>
  </si>
  <si>
    <t>income</t>
  </si>
  <si>
    <t>commission</t>
  </si>
  <si>
    <t>weekly income</t>
  </si>
  <si>
    <t>sales</t>
  </si>
  <si>
    <t>work hrs</t>
  </si>
  <si>
    <t>Total</t>
  </si>
  <si>
    <t>Total sales made</t>
  </si>
  <si>
    <t>Total salary payed</t>
  </si>
  <si>
    <t xml:space="preserve">Return on investment per employee </t>
  </si>
  <si>
    <t>No. of hours worked</t>
  </si>
  <si>
    <t>PAY SHEET</t>
  </si>
  <si>
    <t>number</t>
  </si>
  <si>
    <t>name</t>
  </si>
  <si>
    <t xml:space="preserve">hourly rate </t>
  </si>
  <si>
    <t>Day</t>
  </si>
  <si>
    <t>working hours</t>
  </si>
  <si>
    <t>commission received</t>
  </si>
  <si>
    <t>hrs worked</t>
  </si>
  <si>
    <t>total hrs worked</t>
  </si>
  <si>
    <t>total commission</t>
  </si>
  <si>
    <t>grand total</t>
  </si>
  <si>
    <t xml:space="preserve">total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</si>
</sst>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₹&quot;* #,##0.00_);_(&quot;₹&quot;* \(#,##0.00\);_(&quot;₹&quot;* &quot;-&quot;??_);_(@_)"/>
    <numFmt numFmtId="164" formatCode="_([$$-409]* #,##0.00_);_([$$-409]* \(#,##0.00\);_([$$-409]* &quot;-&quot;??_);_(@_)"/>
    <numFmt numFmtId="165" formatCode="[$$-409]#,##0.00;[Red][$$-409]#,##0.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FF0000"/>
      <name val="Arial"/>
      <family val="2"/>
    </font>
    <font>
      <sz val="12"/>
      <color rgb="FF333333"/>
      <name val="Arial"/>
      <family val="2"/>
    </font>
    <font>
      <b/>
      <sz val="12"/>
      <color rgb="FFFF0000"/>
      <name val="Inherit"/>
    </font>
    <font>
      <sz val="12"/>
      <color rgb="FF0EA600"/>
      <name val="Arial"/>
      <family val="2"/>
    </font>
    <font>
      <b/>
      <sz val="12"/>
      <color rgb="FF0EA600"/>
      <name val="Inherit"/>
    </font>
    <font>
      <sz val="8"/>
      <name val="Calibri"/>
      <family val="2"/>
      <scheme val="minor"/>
    </font>
    <font>
      <b/>
      <sz val="16"/>
      <color theme="1"/>
      <name val="Calibri (Body)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0" xfId="0" applyFont="1" applyFill="1"/>
    <xf numFmtId="164" fontId="0" fillId="5" borderId="0" xfId="0" applyNumberFormat="1" applyFill="1"/>
    <xf numFmtId="164" fontId="0" fillId="6" borderId="0" xfId="0" applyNumberFormat="1" applyFont="1" applyFill="1"/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8" borderId="0" xfId="1" applyNumberFormat="1" applyFont="1" applyFill="1"/>
    <xf numFmtId="9" fontId="0" fillId="0" borderId="0" xfId="2" applyFont="1"/>
    <xf numFmtId="0" fontId="0" fillId="0" borderId="0" xfId="2" applyNumberFormat="1" applyFont="1"/>
    <xf numFmtId="0" fontId="0" fillId="9" borderId="0" xfId="0" applyFill="1"/>
    <xf numFmtId="9" fontId="0" fillId="9" borderId="0" xfId="0" applyNumberFormat="1" applyFill="1"/>
    <xf numFmtId="165" fontId="0" fillId="0" borderId="0" xfId="0" applyNumberFormat="1"/>
    <xf numFmtId="9" fontId="0" fillId="10" borderId="0" xfId="2" applyFont="1" applyFill="1"/>
    <xf numFmtId="0" fontId="0" fillId="10" borderId="0" xfId="0" applyFill="1" applyAlignment="1"/>
    <xf numFmtId="9" fontId="0" fillId="0" borderId="0" xfId="2" applyFont="1" applyFill="1"/>
    <xf numFmtId="0" fontId="0" fillId="11" borderId="0" xfId="2" applyNumberFormat="1" applyFont="1" applyFill="1"/>
    <xf numFmtId="1" fontId="0" fillId="11" borderId="0" xfId="0" applyNumberFormat="1" applyFill="1"/>
    <xf numFmtId="0" fontId="0" fillId="12" borderId="0" xfId="0" applyFill="1"/>
    <xf numFmtId="165" fontId="0" fillId="12" borderId="0" xfId="0" applyNumberFormat="1" applyFill="1"/>
    <xf numFmtId="165" fontId="0" fillId="5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 applyAlignment="1"/>
    <xf numFmtId="0" fontId="0" fillId="0" borderId="0" xfId="0" applyFill="1" applyBorder="1"/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8" xfId="0" applyFill="1" applyBorder="1" applyAlignment="1"/>
    <xf numFmtId="0" fontId="0" fillId="0" borderId="8" xfId="0" applyBorder="1" applyAlignment="1"/>
    <xf numFmtId="0" fontId="0" fillId="0" borderId="3" xfId="0" applyBorder="1" applyAlignment="1"/>
    <xf numFmtId="0" fontId="0" fillId="0" borderId="5" xfId="0" applyBorder="1"/>
    <xf numFmtId="9" fontId="0" fillId="13" borderId="0" xfId="2" applyFont="1" applyFill="1"/>
    <xf numFmtId="0" fontId="0" fillId="13" borderId="0" xfId="2" applyNumberFormat="1" applyFont="1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10" borderId="0" xfId="0" applyFill="1" applyBorder="1"/>
    <xf numFmtId="0" fontId="0" fillId="10" borderId="11" xfId="0" applyFill="1" applyBorder="1"/>
    <xf numFmtId="0" fontId="0" fillId="6" borderId="0" xfId="0" applyFill="1" applyBorder="1"/>
    <xf numFmtId="0" fontId="0" fillId="6" borderId="11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3" xfId="0" applyBorder="1"/>
    <xf numFmtId="0" fontId="0" fillId="0" borderId="29" xfId="0" applyBorder="1"/>
    <xf numFmtId="0" fontId="0" fillId="0" borderId="34" xfId="0" applyBorder="1"/>
    <xf numFmtId="0" fontId="0" fillId="0" borderId="0" xfId="0" applyAlignment="1">
      <alignment horizontal="center" vertical="center"/>
    </xf>
    <xf numFmtId="0" fontId="0" fillId="0" borderId="13" xfId="0" applyBorder="1" applyAlignment="1"/>
    <xf numFmtId="0" fontId="0" fillId="0" borderId="13" xfId="0" applyBorder="1"/>
    <xf numFmtId="0" fontId="0" fillId="0" borderId="17" xfId="0" applyBorder="1" applyAlignment="1"/>
    <xf numFmtId="0" fontId="0" fillId="0" borderId="18" xfId="0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23" xfId="0" applyBorder="1" applyAlignment="1">
      <alignment horizontal="center"/>
    </xf>
    <xf numFmtId="9" fontId="0" fillId="0" borderId="23" xfId="2" applyFont="1" applyBorder="1" applyAlignment="1">
      <alignment horizontal="center" vertical="center"/>
    </xf>
    <xf numFmtId="9" fontId="0" fillId="0" borderId="29" xfId="2" applyFont="1" applyBorder="1" applyAlignment="1">
      <alignment horizontal="center" vertical="center"/>
    </xf>
    <xf numFmtId="9" fontId="0" fillId="0" borderId="28" xfId="2" applyFont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3">
    <cellStyle name="Currency" xfId="1" builtinId="4"/>
    <cellStyle name="Normal" xfId="0" builtinId="0"/>
    <cellStyle name="Per 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Inherit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Inheri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Inheri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each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19-2741-A3A7-5B4BE54687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19-2741-A3A7-5B4BE54687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19-2741-A3A7-5B4BE54687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19-2741-A3A7-5B4BE546871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19-2741-A3A7-5B4BE546871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19-2741-A3A7-5B4BE5468717}"/>
              </c:ext>
            </c:extLst>
          </c:dPt>
          <c:cat>
            <c:strRef>
              <c:f>Dashboard1!$H$7:$M$7</c:f>
              <c:strCache>
                <c:ptCount val="6"/>
                <c:pt idx="0">
                  <c:v> IT</c:v>
                </c:pt>
                <c:pt idx="1">
                  <c:v>Doctors</c:v>
                </c:pt>
                <c:pt idx="2">
                  <c:v>Construction</c:v>
                </c:pt>
                <c:pt idx="3">
                  <c:v>Teachers</c:v>
                </c:pt>
                <c:pt idx="4">
                  <c:v>Music</c:v>
                </c:pt>
                <c:pt idx="5">
                  <c:v>Agriculture</c:v>
                </c:pt>
              </c:strCache>
            </c:strRef>
          </c:cat>
          <c:val>
            <c:numRef>
              <c:f>Dashboard1!$H$8:$M$8</c:f>
              <c:numCache>
                <c:formatCode>General</c:formatCode>
                <c:ptCount val="6"/>
                <c:pt idx="0">
                  <c:v>80</c:v>
                </c:pt>
                <c:pt idx="1">
                  <c:v>99</c:v>
                </c:pt>
                <c:pt idx="2">
                  <c:v>89</c:v>
                </c:pt>
                <c:pt idx="3">
                  <c:v>78</c:v>
                </c:pt>
                <c:pt idx="4">
                  <c:v>75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5-5A4E-B3D3-A54C55B1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54931072"/>
        <c:axId val="1054935536"/>
      </c:barChart>
      <c:catAx>
        <c:axId val="10549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35536"/>
        <c:crosses val="autoZero"/>
        <c:auto val="1"/>
        <c:lblAlgn val="ctr"/>
        <c:lblOffset val="100"/>
        <c:noMultiLvlLbl val="0"/>
      </c:catAx>
      <c:valAx>
        <c:axId val="10549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  <a:r>
              <a:rPr lang="en-GB" baseline="0"/>
              <a:t> ON INVESMENT PER EMPLOYEE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'HR app'!$CD$28:$CM$28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7-D447-99D7-0FF658AF382B}"/>
            </c:ext>
          </c:extLst>
        </c:ser>
        <c:ser>
          <c:idx val="1"/>
          <c:order val="1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'HR app'!$CD$29:$CM$29</c:f>
              <c:numCache>
                <c:formatCode>_([$$-409]* #,##0.00_);_([$$-409]* \(#,##0.00\);_([$$-409]* "-"??_);_(@_)</c:formatCode>
                <c:ptCount val="10"/>
                <c:pt idx="0">
                  <c:v>2.5111631371003562</c:v>
                </c:pt>
                <c:pt idx="1">
                  <c:v>3.0566789152792886</c:v>
                </c:pt>
                <c:pt idx="2">
                  <c:v>2.0242826171996389</c:v>
                </c:pt>
                <c:pt idx="3">
                  <c:v>2.755630158064065</c:v>
                </c:pt>
                <c:pt idx="4">
                  <c:v>2.5250079803164152</c:v>
                </c:pt>
                <c:pt idx="5">
                  <c:v>2.7880480490010946</c:v>
                </c:pt>
                <c:pt idx="6">
                  <c:v>2.7765279265432565</c:v>
                </c:pt>
                <c:pt idx="7">
                  <c:v>2.4632340612622818</c:v>
                </c:pt>
                <c:pt idx="8">
                  <c:v>2.2858430237595964</c:v>
                </c:pt>
                <c:pt idx="9">
                  <c:v>3.0099664446336454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657-D447-99D7-0FF658AF382B}"/>
            </c:ext>
          </c:extLst>
        </c:ser>
        <c:ser>
          <c:idx val="2"/>
          <c:order val="2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val>
            <c:numRef>
              <c:f>'HR app'!$CD$30:$CM$30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384C-8E41-4E8556D0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74652895"/>
        <c:axId val="1771906815"/>
        <c:extLst/>
      </c:lineChart>
      <c:catAx>
        <c:axId val="17746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06815"/>
        <c:crosses val="autoZero"/>
        <c:auto val="1"/>
        <c:lblAlgn val="ctr"/>
        <c:lblOffset val="100"/>
        <c:noMultiLvlLbl val="0"/>
      </c:catAx>
      <c:valAx>
        <c:axId val="177190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SALARY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'HR app'!$CN$5:$CW$5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'HR app'!$CN$6:$CW$6</c:f>
              <c:numCache>
                <c:formatCode>_([$$-409]* #,##0.00_);_([$$-409]* \(#,##0.00\);_([$$-409]* "-"??_);_(@_)</c:formatCode>
                <c:ptCount val="10"/>
                <c:pt idx="0">
                  <c:v>2994.23</c:v>
                </c:pt>
                <c:pt idx="1">
                  <c:v>2435.65</c:v>
                </c:pt>
                <c:pt idx="2">
                  <c:v>2735.29</c:v>
                </c:pt>
                <c:pt idx="3">
                  <c:v>2788.11</c:v>
                </c:pt>
                <c:pt idx="4">
                  <c:v>2788.11</c:v>
                </c:pt>
                <c:pt idx="5">
                  <c:v>2520.7600000000002</c:v>
                </c:pt>
                <c:pt idx="6">
                  <c:v>2511.41</c:v>
                </c:pt>
                <c:pt idx="7">
                  <c:v>2683.87</c:v>
                </c:pt>
                <c:pt idx="8">
                  <c:v>2885.15</c:v>
                </c:pt>
                <c:pt idx="9">
                  <c:v>2396.04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A648-B97E-E01D2AD5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691407"/>
        <c:axId val="17234290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'HR app'!$CN$5:$CW$5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'HR app'!$CN$7:$CW$7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50-A648-B97E-E01D2AD51010}"/>
                  </c:ext>
                </c:extLst>
              </c15:ser>
            </c15:filteredBarSeries>
          </c:ext>
        </c:extLst>
      </c:barChart>
      <c:catAx>
        <c:axId val="17716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29087"/>
        <c:crosses val="autoZero"/>
        <c:auto val="1"/>
        <c:lblAlgn val="ctr"/>
        <c:lblOffset val="100"/>
        <c:noMultiLvlLbl val="0"/>
      </c:catAx>
      <c:valAx>
        <c:axId val="17234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</a:t>
            </a:r>
            <a:r>
              <a:rPr lang="en-GB" baseline="0"/>
              <a:t> OF HRS WORKED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6-E847-8951-990B02C38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6-E847-8951-990B02C384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6-E847-8951-990B02C38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B6-E847-8951-990B02C384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B6-E847-8951-990B02C38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B6-E847-8951-990B02C384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B6-E847-8951-990B02C384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B6-E847-8951-990B02C384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B6-E847-8951-990B02C3843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B6-E847-8951-990B02C384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'HR app'!$CN$28:$CW$28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'HR app'!$CN$29:$CW$29</c:f>
              <c:numCache>
                <c:formatCode>General</c:formatCode>
                <c:ptCount val="10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84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E-EA4A-82C1-EB04217808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05B6-E847-8951-990B02C384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05B6-E847-8951-990B02C384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05B6-E847-8951-990B02C384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05B6-E847-8951-990B02C384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05B6-E847-8951-990B02C384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05B6-E847-8951-990B02C384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05B6-E847-8951-990B02C384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05B6-E847-8951-990B02C3843E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05B6-E847-8951-990B02C3843E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05B6-E847-8951-990B02C384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'HR app'!$CN$28:$CW$28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'HR app'!$CN$30:$CW$30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6DE-EA4A-82C1-EB04217808F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Dashboard1!$N$7:$S$7</c:f>
              <c:strCache>
                <c:ptCount val="6"/>
                <c:pt idx="0">
                  <c:v> IT</c:v>
                </c:pt>
                <c:pt idx="1">
                  <c:v>Doctors</c:v>
                </c:pt>
                <c:pt idx="2">
                  <c:v>Construction</c:v>
                </c:pt>
                <c:pt idx="3">
                  <c:v>Teachers</c:v>
                </c:pt>
                <c:pt idx="4">
                  <c:v>Music</c:v>
                </c:pt>
                <c:pt idx="5">
                  <c:v>Agriculture</c:v>
                </c:pt>
              </c:strCache>
            </c:strRef>
          </c:cat>
          <c:val>
            <c:numRef>
              <c:f>Dashboard1!$N$8:$S$8</c:f>
              <c:numCache>
                <c:formatCode>General</c:formatCode>
                <c:ptCount val="6"/>
                <c:pt idx="0">
                  <c:v>60459.775000000001</c:v>
                </c:pt>
                <c:pt idx="1">
                  <c:v>58813.202020202021</c:v>
                </c:pt>
                <c:pt idx="2">
                  <c:v>60563.224719101127</c:v>
                </c:pt>
                <c:pt idx="3">
                  <c:v>56625.602564102563</c:v>
                </c:pt>
                <c:pt idx="4">
                  <c:v>55569.173333333332</c:v>
                </c:pt>
                <c:pt idx="5">
                  <c:v>53579.797468354431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4-AB44-BD11-DB460FCF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500176"/>
        <c:axId val="1018578256"/>
      </c:barChart>
      <c:catAx>
        <c:axId val="102050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8256"/>
        <c:crosses val="autoZero"/>
        <c:auto val="1"/>
        <c:lblAlgn val="ctr"/>
        <c:lblOffset val="100"/>
        <c:noMultiLvlLbl val="0"/>
      </c:catAx>
      <c:valAx>
        <c:axId val="10185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Men VS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Dashboard1!$C$7:$E$7</c:f>
              <c:strCache>
                <c:ptCount val="3"/>
                <c:pt idx="0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Dashboard1!$C$8:$E$8</c:f>
              <c:numCache>
                <c:formatCode>General</c:formatCode>
                <c:ptCount val="3"/>
                <c:pt idx="0">
                  <c:v>238</c:v>
                </c:pt>
                <c:pt idx="2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3541-9D7A-432882C7B6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Dashboard1!$C$7:$E$7</c:f>
              <c:strCache>
                <c:ptCount val="3"/>
                <c:pt idx="0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Dashboard1!$C$9:$E$9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570-3541-9D7A-432882C7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9875360"/>
        <c:axId val="1051128272"/>
      </c:barChart>
      <c:catAx>
        <c:axId val="10498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8272"/>
        <c:crosses val="autoZero"/>
        <c:auto val="1"/>
        <c:lblAlgn val="ctr"/>
        <c:lblOffset val="100"/>
        <c:noMultiLvlLbl val="0"/>
      </c:catAx>
      <c:valAx>
        <c:axId val="10511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91557305336838E-2"/>
          <c:y val="0.17837962962962964"/>
          <c:w val="0.90287510936132986"/>
          <c:h val="0.4242344706911636"/>
        </c:manualLayout>
      </c:layout>
      <c:lineChart>
        <c:grouping val="standard"/>
        <c:varyColors val="0"/>
        <c:ser>
          <c:idx val="0"/>
          <c:order val="0"/>
          <c:tx>
            <c:strRef>
              <c:f>'Stock analysis'!$D$1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'Stock analysis'!$D$2:$D$283</c:f>
              <c:numCache>
                <c:formatCode>General</c:formatCode>
                <c:ptCount val="282"/>
                <c:pt idx="0">
                  <c:v>93.6</c:v>
                </c:pt>
                <c:pt idx="1">
                  <c:v>93.215000000000003</c:v>
                </c:pt>
                <c:pt idx="2">
                  <c:v>93.155000000000001</c:v>
                </c:pt>
                <c:pt idx="3">
                  <c:v>92.61</c:v>
                </c:pt>
                <c:pt idx="4">
                  <c:v>92.545000000000002</c:v>
                </c:pt>
                <c:pt idx="5">
                  <c:v>92.99</c:v>
                </c:pt>
                <c:pt idx="6">
                  <c:v>92.905000000000001</c:v>
                </c:pt>
                <c:pt idx="7">
                  <c:v>93.07</c:v>
                </c:pt>
                <c:pt idx="8">
                  <c:v>92.974999999999994</c:v>
                </c:pt>
                <c:pt idx="9">
                  <c:v>92.79</c:v>
                </c:pt>
                <c:pt idx="10">
                  <c:v>92.284999999999997</c:v>
                </c:pt>
                <c:pt idx="11">
                  <c:v>92.28</c:v>
                </c:pt>
                <c:pt idx="12">
                  <c:v>92.045000000000002</c:v>
                </c:pt>
                <c:pt idx="13">
                  <c:v>92.06</c:v>
                </c:pt>
                <c:pt idx="14">
                  <c:v>92.15</c:v>
                </c:pt>
                <c:pt idx="15">
                  <c:v>91.894999999999996</c:v>
                </c:pt>
                <c:pt idx="16">
                  <c:v>92.254999999999995</c:v>
                </c:pt>
                <c:pt idx="17">
                  <c:v>92.46</c:v>
                </c:pt>
                <c:pt idx="18">
                  <c:v>92.625</c:v>
                </c:pt>
                <c:pt idx="19">
                  <c:v>92.915000000000006</c:v>
                </c:pt>
                <c:pt idx="20">
                  <c:v>92.85</c:v>
                </c:pt>
                <c:pt idx="21">
                  <c:v>92.81</c:v>
                </c:pt>
                <c:pt idx="22">
                  <c:v>92.97</c:v>
                </c:pt>
                <c:pt idx="23">
                  <c:v>92.875</c:v>
                </c:pt>
                <c:pt idx="24">
                  <c:v>92.7</c:v>
                </c:pt>
                <c:pt idx="25">
                  <c:v>92.584999999999994</c:v>
                </c:pt>
                <c:pt idx="26">
                  <c:v>92.405000000000001</c:v>
                </c:pt>
                <c:pt idx="27">
                  <c:v>92.795000000000002</c:v>
                </c:pt>
                <c:pt idx="28">
                  <c:v>92.204999999999998</c:v>
                </c:pt>
                <c:pt idx="29">
                  <c:v>92.14</c:v>
                </c:pt>
                <c:pt idx="30">
                  <c:v>92.38</c:v>
                </c:pt>
                <c:pt idx="31">
                  <c:v>92.704999999999998</c:v>
                </c:pt>
                <c:pt idx="32">
                  <c:v>92.54</c:v>
                </c:pt>
                <c:pt idx="33">
                  <c:v>92.254999999999995</c:v>
                </c:pt>
                <c:pt idx="34">
                  <c:v>92.25</c:v>
                </c:pt>
                <c:pt idx="35">
                  <c:v>92.575000000000003</c:v>
                </c:pt>
                <c:pt idx="36">
                  <c:v>92.355000000000004</c:v>
                </c:pt>
                <c:pt idx="37">
                  <c:v>92.07</c:v>
                </c:pt>
                <c:pt idx="38">
                  <c:v>91.87</c:v>
                </c:pt>
                <c:pt idx="39">
                  <c:v>91.82</c:v>
                </c:pt>
                <c:pt idx="40">
                  <c:v>91.83</c:v>
                </c:pt>
                <c:pt idx="41">
                  <c:v>91.805000000000007</c:v>
                </c:pt>
                <c:pt idx="42">
                  <c:v>91.734999999999999</c:v>
                </c:pt>
                <c:pt idx="43">
                  <c:v>91.89</c:v>
                </c:pt>
                <c:pt idx="44">
                  <c:v>92.28</c:v>
                </c:pt>
                <c:pt idx="45">
                  <c:v>91.86</c:v>
                </c:pt>
                <c:pt idx="46">
                  <c:v>91.375</c:v>
                </c:pt>
                <c:pt idx="47">
                  <c:v>90.49</c:v>
                </c:pt>
                <c:pt idx="48">
                  <c:v>90.47</c:v>
                </c:pt>
                <c:pt idx="49">
                  <c:v>90.484999999999999</c:v>
                </c:pt>
                <c:pt idx="50">
                  <c:v>90.06</c:v>
                </c:pt>
                <c:pt idx="51">
                  <c:v>90.15</c:v>
                </c:pt>
                <c:pt idx="52">
                  <c:v>90.135000000000005</c:v>
                </c:pt>
                <c:pt idx="53">
                  <c:v>89.995000000000005</c:v>
                </c:pt>
                <c:pt idx="54">
                  <c:v>90.15</c:v>
                </c:pt>
                <c:pt idx="55">
                  <c:v>90.49</c:v>
                </c:pt>
                <c:pt idx="56">
                  <c:v>89.905000000000001</c:v>
                </c:pt>
                <c:pt idx="57">
                  <c:v>89.91</c:v>
                </c:pt>
                <c:pt idx="58">
                  <c:v>89.795000000000002</c:v>
                </c:pt>
                <c:pt idx="59">
                  <c:v>89.995000000000005</c:v>
                </c:pt>
                <c:pt idx="60">
                  <c:v>89.995000000000005</c:v>
                </c:pt>
                <c:pt idx="61">
                  <c:v>90.075000000000003</c:v>
                </c:pt>
                <c:pt idx="62">
                  <c:v>89.694999999999993</c:v>
                </c:pt>
                <c:pt idx="63">
                  <c:v>89.834999999999994</c:v>
                </c:pt>
                <c:pt idx="64">
                  <c:v>90.015000000000001</c:v>
                </c:pt>
                <c:pt idx="65">
                  <c:v>89.79</c:v>
                </c:pt>
                <c:pt idx="66">
                  <c:v>90.204999999999998</c:v>
                </c:pt>
                <c:pt idx="67">
                  <c:v>89.775000000000006</c:v>
                </c:pt>
                <c:pt idx="68">
                  <c:v>90.185000000000002</c:v>
                </c:pt>
                <c:pt idx="69">
                  <c:v>90.344999999999999</c:v>
                </c:pt>
                <c:pt idx="70">
                  <c:v>90.734999999999999</c:v>
                </c:pt>
                <c:pt idx="71">
                  <c:v>90.734999999999999</c:v>
                </c:pt>
                <c:pt idx="72">
                  <c:v>90.185000000000002</c:v>
                </c:pt>
                <c:pt idx="73">
                  <c:v>90.23</c:v>
                </c:pt>
                <c:pt idx="74">
                  <c:v>90.215000000000003</c:v>
                </c:pt>
                <c:pt idx="75">
                  <c:v>90.875</c:v>
                </c:pt>
                <c:pt idx="76">
                  <c:v>91.254999999999995</c:v>
                </c:pt>
                <c:pt idx="77">
                  <c:v>91.254999999999995</c:v>
                </c:pt>
                <c:pt idx="78">
                  <c:v>90.984999999999999</c:v>
                </c:pt>
                <c:pt idx="79">
                  <c:v>91.27</c:v>
                </c:pt>
                <c:pt idx="80">
                  <c:v>90.6</c:v>
                </c:pt>
                <c:pt idx="81">
                  <c:v>90.525000000000006</c:v>
                </c:pt>
                <c:pt idx="82">
                  <c:v>90.864999999999995</c:v>
                </c:pt>
                <c:pt idx="83">
                  <c:v>90.85</c:v>
                </c:pt>
                <c:pt idx="84">
                  <c:v>90.825000000000003</c:v>
                </c:pt>
                <c:pt idx="85">
                  <c:v>91.284999999999997</c:v>
                </c:pt>
                <c:pt idx="86">
                  <c:v>91.084999999999994</c:v>
                </c:pt>
                <c:pt idx="87">
                  <c:v>91.21</c:v>
                </c:pt>
                <c:pt idx="88">
                  <c:v>91.04</c:v>
                </c:pt>
                <c:pt idx="89">
                  <c:v>91.575000000000003</c:v>
                </c:pt>
                <c:pt idx="90">
                  <c:v>91.65</c:v>
                </c:pt>
                <c:pt idx="91">
                  <c:v>91.63</c:v>
                </c:pt>
                <c:pt idx="92">
                  <c:v>91.805000000000007</c:v>
                </c:pt>
                <c:pt idx="93">
                  <c:v>92.094999999999999</c:v>
                </c:pt>
                <c:pt idx="94">
                  <c:v>92.2</c:v>
                </c:pt>
                <c:pt idx="95">
                  <c:v>92.075000000000003</c:v>
                </c:pt>
                <c:pt idx="96">
                  <c:v>92.444999999999993</c:v>
                </c:pt>
                <c:pt idx="97">
                  <c:v>92.3</c:v>
                </c:pt>
                <c:pt idx="98">
                  <c:v>92.58</c:v>
                </c:pt>
                <c:pt idx="99">
                  <c:v>93.01</c:v>
                </c:pt>
                <c:pt idx="100">
                  <c:v>92.91</c:v>
                </c:pt>
                <c:pt idx="101">
                  <c:v>93.23</c:v>
                </c:pt>
                <c:pt idx="102">
                  <c:v>93.275000000000006</c:v>
                </c:pt>
                <c:pt idx="103">
                  <c:v>92.924999999999997</c:v>
                </c:pt>
                <c:pt idx="104">
                  <c:v>92.73</c:v>
                </c:pt>
                <c:pt idx="105">
                  <c:v>92.85</c:v>
                </c:pt>
                <c:pt idx="106">
                  <c:v>92.594999999999999</c:v>
                </c:pt>
                <c:pt idx="107">
                  <c:v>92.43</c:v>
                </c:pt>
                <c:pt idx="108">
                  <c:v>91.81</c:v>
                </c:pt>
                <c:pt idx="109">
                  <c:v>92.105000000000004</c:v>
                </c:pt>
                <c:pt idx="110">
                  <c:v>91.85</c:v>
                </c:pt>
                <c:pt idx="111">
                  <c:v>91.38</c:v>
                </c:pt>
                <c:pt idx="112">
                  <c:v>91.875</c:v>
                </c:pt>
                <c:pt idx="113">
                  <c:v>91.82</c:v>
                </c:pt>
                <c:pt idx="114">
                  <c:v>91.64</c:v>
                </c:pt>
                <c:pt idx="115">
                  <c:v>91.43</c:v>
                </c:pt>
                <c:pt idx="116">
                  <c:v>91.855000000000004</c:v>
                </c:pt>
                <c:pt idx="117">
                  <c:v>92.034999999999997</c:v>
                </c:pt>
                <c:pt idx="118">
                  <c:v>92.444999999999993</c:v>
                </c:pt>
                <c:pt idx="119">
                  <c:v>91.94</c:v>
                </c:pt>
                <c:pt idx="120">
                  <c:v>91.64</c:v>
                </c:pt>
                <c:pt idx="121">
                  <c:v>91.025000000000006</c:v>
                </c:pt>
                <c:pt idx="122">
                  <c:v>90.8</c:v>
                </c:pt>
                <c:pt idx="123">
                  <c:v>91.07</c:v>
                </c:pt>
                <c:pt idx="124">
                  <c:v>90.9</c:v>
                </c:pt>
                <c:pt idx="125">
                  <c:v>90.334999999999994</c:v>
                </c:pt>
                <c:pt idx="126">
                  <c:v>90.075000000000003</c:v>
                </c:pt>
                <c:pt idx="127">
                  <c:v>90.09</c:v>
                </c:pt>
                <c:pt idx="128">
                  <c:v>89.98</c:v>
                </c:pt>
                <c:pt idx="129">
                  <c:v>90.344999999999999</c:v>
                </c:pt>
                <c:pt idx="130">
                  <c:v>90.54</c:v>
                </c:pt>
                <c:pt idx="131">
                  <c:v>90.87</c:v>
                </c:pt>
                <c:pt idx="132">
                  <c:v>90.704999999999998</c:v>
                </c:pt>
                <c:pt idx="133">
                  <c:v>90.31</c:v>
                </c:pt>
                <c:pt idx="134">
                  <c:v>90.42</c:v>
                </c:pt>
                <c:pt idx="135">
                  <c:v>90.41</c:v>
                </c:pt>
                <c:pt idx="136">
                  <c:v>90.45</c:v>
                </c:pt>
                <c:pt idx="137">
                  <c:v>90.454999999999998</c:v>
                </c:pt>
                <c:pt idx="138">
                  <c:v>90.88</c:v>
                </c:pt>
                <c:pt idx="139">
                  <c:v>91</c:v>
                </c:pt>
                <c:pt idx="140">
                  <c:v>91.5</c:v>
                </c:pt>
                <c:pt idx="141">
                  <c:v>91.11</c:v>
                </c:pt>
                <c:pt idx="142">
                  <c:v>91.034999999999997</c:v>
                </c:pt>
                <c:pt idx="143">
                  <c:v>90.995000000000005</c:v>
                </c:pt>
                <c:pt idx="144">
                  <c:v>90.545000000000002</c:v>
                </c:pt>
                <c:pt idx="145">
                  <c:v>90.625</c:v>
                </c:pt>
                <c:pt idx="146">
                  <c:v>90.754999999999995</c:v>
                </c:pt>
                <c:pt idx="147">
                  <c:v>90.165000000000006</c:v>
                </c:pt>
                <c:pt idx="148">
                  <c:v>90.385000000000005</c:v>
                </c:pt>
                <c:pt idx="149">
                  <c:v>90.194999999999993</c:v>
                </c:pt>
                <c:pt idx="150">
                  <c:v>90.075000000000003</c:v>
                </c:pt>
                <c:pt idx="151">
                  <c:v>90.4</c:v>
                </c:pt>
                <c:pt idx="152">
                  <c:v>90.388000000000005</c:v>
                </c:pt>
                <c:pt idx="153">
                  <c:v>90.7</c:v>
                </c:pt>
                <c:pt idx="154">
                  <c:v>90.77</c:v>
                </c:pt>
                <c:pt idx="155">
                  <c:v>90.2</c:v>
                </c:pt>
                <c:pt idx="156">
                  <c:v>90.29</c:v>
                </c:pt>
                <c:pt idx="157">
                  <c:v>89.98</c:v>
                </c:pt>
                <c:pt idx="158">
                  <c:v>90.484999999999999</c:v>
                </c:pt>
                <c:pt idx="159">
                  <c:v>90.09</c:v>
                </c:pt>
                <c:pt idx="160">
                  <c:v>89.84</c:v>
                </c:pt>
                <c:pt idx="161">
                  <c:v>89.33</c:v>
                </c:pt>
                <c:pt idx="162">
                  <c:v>89.39</c:v>
                </c:pt>
                <c:pt idx="163">
                  <c:v>89.844999999999999</c:v>
                </c:pt>
                <c:pt idx="164">
                  <c:v>89.87</c:v>
                </c:pt>
                <c:pt idx="165">
                  <c:v>89.52</c:v>
                </c:pt>
                <c:pt idx="166">
                  <c:v>89.867999999999995</c:v>
                </c:pt>
                <c:pt idx="167">
                  <c:v>90.16</c:v>
                </c:pt>
                <c:pt idx="168">
                  <c:v>90.26</c:v>
                </c:pt>
                <c:pt idx="169">
                  <c:v>90.185000000000002</c:v>
                </c:pt>
                <c:pt idx="170">
                  <c:v>90.534999999999997</c:v>
                </c:pt>
                <c:pt idx="171">
                  <c:v>90.1</c:v>
                </c:pt>
                <c:pt idx="172">
                  <c:v>90.045000000000002</c:v>
                </c:pt>
                <c:pt idx="173">
                  <c:v>89.8</c:v>
                </c:pt>
                <c:pt idx="174">
                  <c:v>90.165000000000006</c:v>
                </c:pt>
                <c:pt idx="175">
                  <c:v>90.435000000000002</c:v>
                </c:pt>
                <c:pt idx="176">
                  <c:v>90.594999999999999</c:v>
                </c:pt>
                <c:pt idx="177">
                  <c:v>90.78</c:v>
                </c:pt>
                <c:pt idx="178">
                  <c:v>90.75</c:v>
                </c:pt>
                <c:pt idx="179">
                  <c:v>91.064999999999998</c:v>
                </c:pt>
                <c:pt idx="180">
                  <c:v>90.905000000000001</c:v>
                </c:pt>
                <c:pt idx="181">
                  <c:v>90.915000000000006</c:v>
                </c:pt>
                <c:pt idx="182">
                  <c:v>90.795000000000002</c:v>
                </c:pt>
                <c:pt idx="183">
                  <c:v>90.65</c:v>
                </c:pt>
                <c:pt idx="184">
                  <c:v>91.07</c:v>
                </c:pt>
                <c:pt idx="185">
                  <c:v>91.19</c:v>
                </c:pt>
                <c:pt idx="186">
                  <c:v>91.9</c:v>
                </c:pt>
                <c:pt idx="187">
                  <c:v>91.73</c:v>
                </c:pt>
                <c:pt idx="188">
                  <c:v>92</c:v>
                </c:pt>
                <c:pt idx="189">
                  <c:v>91.95</c:v>
                </c:pt>
                <c:pt idx="190">
                  <c:v>92.117999999999995</c:v>
                </c:pt>
                <c:pt idx="191">
                  <c:v>92.51</c:v>
                </c:pt>
                <c:pt idx="192">
                  <c:v>92.344999999999999</c:v>
                </c:pt>
                <c:pt idx="193">
                  <c:v>92.33</c:v>
                </c:pt>
                <c:pt idx="194">
                  <c:v>92.504999999999995</c:v>
                </c:pt>
                <c:pt idx="195">
                  <c:v>92.44</c:v>
                </c:pt>
                <c:pt idx="196">
                  <c:v>92.484999999999999</c:v>
                </c:pt>
                <c:pt idx="197">
                  <c:v>92.715000000000003</c:v>
                </c:pt>
                <c:pt idx="198">
                  <c:v>92.96</c:v>
                </c:pt>
                <c:pt idx="199">
                  <c:v>92.97</c:v>
                </c:pt>
                <c:pt idx="200">
                  <c:v>92.73</c:v>
                </c:pt>
                <c:pt idx="201">
                  <c:v>92.81</c:v>
                </c:pt>
                <c:pt idx="202">
                  <c:v>92.23</c:v>
                </c:pt>
                <c:pt idx="203">
                  <c:v>92.74</c:v>
                </c:pt>
                <c:pt idx="204">
                  <c:v>93.4</c:v>
                </c:pt>
                <c:pt idx="205">
                  <c:v>93.66</c:v>
                </c:pt>
                <c:pt idx="206">
                  <c:v>94.034999999999997</c:v>
                </c:pt>
                <c:pt idx="207">
                  <c:v>94.094999999999999</c:v>
                </c:pt>
                <c:pt idx="208">
                  <c:v>93.924999999999997</c:v>
                </c:pt>
                <c:pt idx="209">
                  <c:v>93.47</c:v>
                </c:pt>
                <c:pt idx="210">
                  <c:v>93.11</c:v>
                </c:pt>
                <c:pt idx="211">
                  <c:v>93.06</c:v>
                </c:pt>
                <c:pt idx="212">
                  <c:v>92.75</c:v>
                </c:pt>
                <c:pt idx="213">
                  <c:v>92.97</c:v>
                </c:pt>
                <c:pt idx="214">
                  <c:v>92.724999999999994</c:v>
                </c:pt>
                <c:pt idx="215">
                  <c:v>93.034999999999997</c:v>
                </c:pt>
                <c:pt idx="216">
                  <c:v>93.415000000000006</c:v>
                </c:pt>
                <c:pt idx="217">
                  <c:v>93.72</c:v>
                </c:pt>
                <c:pt idx="218">
                  <c:v>93.814999999999998</c:v>
                </c:pt>
                <c:pt idx="219">
                  <c:v>93.435000000000002</c:v>
                </c:pt>
                <c:pt idx="220">
                  <c:v>93.54</c:v>
                </c:pt>
                <c:pt idx="221">
                  <c:v>93.075000000000003</c:v>
                </c:pt>
                <c:pt idx="222">
                  <c:v>93.11</c:v>
                </c:pt>
                <c:pt idx="223">
                  <c:v>93.575000000000003</c:v>
                </c:pt>
                <c:pt idx="224">
                  <c:v>93.67</c:v>
                </c:pt>
                <c:pt idx="225">
                  <c:v>93.89</c:v>
                </c:pt>
                <c:pt idx="226">
                  <c:v>93.454999999999998</c:v>
                </c:pt>
                <c:pt idx="227">
                  <c:v>93.915000000000006</c:v>
                </c:pt>
                <c:pt idx="228">
                  <c:v>93.8</c:v>
                </c:pt>
                <c:pt idx="229">
                  <c:v>93.864999999999995</c:v>
                </c:pt>
                <c:pt idx="230">
                  <c:v>93.9</c:v>
                </c:pt>
                <c:pt idx="231">
                  <c:v>94.204999999999998</c:v>
                </c:pt>
                <c:pt idx="232">
                  <c:v>94.63</c:v>
                </c:pt>
                <c:pt idx="233">
                  <c:v>94.344999999999999</c:v>
                </c:pt>
                <c:pt idx="234">
                  <c:v>94.44</c:v>
                </c:pt>
                <c:pt idx="235">
                  <c:v>94.03</c:v>
                </c:pt>
                <c:pt idx="236">
                  <c:v>93.584999999999994</c:v>
                </c:pt>
                <c:pt idx="237">
                  <c:v>93.004999999999995</c:v>
                </c:pt>
                <c:pt idx="238">
                  <c:v>92.894999999999996</c:v>
                </c:pt>
                <c:pt idx="239">
                  <c:v>93.19</c:v>
                </c:pt>
                <c:pt idx="240">
                  <c:v>93.13</c:v>
                </c:pt>
                <c:pt idx="241">
                  <c:v>93.07</c:v>
                </c:pt>
                <c:pt idx="242">
                  <c:v>93.25</c:v>
                </c:pt>
                <c:pt idx="243">
                  <c:v>93.344999999999999</c:v>
                </c:pt>
                <c:pt idx="244">
                  <c:v>93.27</c:v>
                </c:pt>
                <c:pt idx="245">
                  <c:v>93.534999999999997</c:v>
                </c:pt>
                <c:pt idx="246">
                  <c:v>93.05</c:v>
                </c:pt>
                <c:pt idx="247">
                  <c:v>92.8</c:v>
                </c:pt>
                <c:pt idx="248">
                  <c:v>92.825000000000003</c:v>
                </c:pt>
                <c:pt idx="249">
                  <c:v>92.704999999999998</c:v>
                </c:pt>
                <c:pt idx="250">
                  <c:v>92.265000000000001</c:v>
                </c:pt>
                <c:pt idx="251">
                  <c:v>92.17</c:v>
                </c:pt>
                <c:pt idx="252">
                  <c:v>92.3</c:v>
                </c:pt>
                <c:pt idx="253">
                  <c:v>93.03</c:v>
                </c:pt>
                <c:pt idx="254">
                  <c:v>92.834999999999994</c:v>
                </c:pt>
                <c:pt idx="255">
                  <c:v>93.02</c:v>
                </c:pt>
                <c:pt idx="256">
                  <c:v>93.27</c:v>
                </c:pt>
                <c:pt idx="257">
                  <c:v>93.215000000000003</c:v>
                </c:pt>
                <c:pt idx="258">
                  <c:v>92.69</c:v>
                </c:pt>
                <c:pt idx="259">
                  <c:v>92.974999999999994</c:v>
                </c:pt>
                <c:pt idx="260">
                  <c:v>92.21</c:v>
                </c:pt>
                <c:pt idx="261">
                  <c:v>92.82</c:v>
                </c:pt>
                <c:pt idx="262">
                  <c:v>93.034999999999997</c:v>
                </c:pt>
                <c:pt idx="263">
                  <c:v>93.245000000000005</c:v>
                </c:pt>
                <c:pt idx="264">
                  <c:v>93.364999999999995</c:v>
                </c:pt>
                <c:pt idx="265">
                  <c:v>93.655000000000001</c:v>
                </c:pt>
                <c:pt idx="266">
                  <c:v>93.594999999999999</c:v>
                </c:pt>
                <c:pt idx="267">
                  <c:v>93.415000000000006</c:v>
                </c:pt>
                <c:pt idx="268">
                  <c:v>92.784999999999997</c:v>
                </c:pt>
                <c:pt idx="269">
                  <c:v>92.78</c:v>
                </c:pt>
                <c:pt idx="270">
                  <c:v>93.144999999999996</c:v>
                </c:pt>
                <c:pt idx="271">
                  <c:v>93.504999999999995</c:v>
                </c:pt>
                <c:pt idx="272">
                  <c:v>93.39</c:v>
                </c:pt>
                <c:pt idx="273">
                  <c:v>92.775000000000006</c:v>
                </c:pt>
                <c:pt idx="274">
                  <c:v>93.305000000000007</c:v>
                </c:pt>
                <c:pt idx="275">
                  <c:v>93.71</c:v>
                </c:pt>
                <c:pt idx="276">
                  <c:v>93.49</c:v>
                </c:pt>
                <c:pt idx="277">
                  <c:v>94.344999999999999</c:v>
                </c:pt>
                <c:pt idx="278">
                  <c:v>94.75</c:v>
                </c:pt>
                <c:pt idx="279">
                  <c:v>94.954999999999998</c:v>
                </c:pt>
                <c:pt idx="280">
                  <c:v>95.09</c:v>
                </c:pt>
                <c:pt idx="281">
                  <c:v>95.7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'Stock analysis'!$C$2:$C$283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2B-BB46-983D-98573CA724C6}"/>
            </c:ext>
          </c:extLst>
        </c:ser>
        <c:ser>
          <c:idx val="1"/>
          <c:order val="1"/>
          <c:tx>
            <c:strRef>
              <c:f>'Stock analysis'!$E$1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'Stock analysis'!$E$2:$E$283</c:f>
              <c:numCache>
                <c:formatCode>General</c:formatCode>
                <c:ptCount val="282"/>
                <c:pt idx="0">
                  <c:v>93.75</c:v>
                </c:pt>
                <c:pt idx="1">
                  <c:v>93.605000000000004</c:v>
                </c:pt>
                <c:pt idx="2">
                  <c:v>93.275000000000006</c:v>
                </c:pt>
                <c:pt idx="3">
                  <c:v>93.174999999999997</c:v>
                </c:pt>
                <c:pt idx="4">
                  <c:v>92.665000000000006</c:v>
                </c:pt>
                <c:pt idx="5">
                  <c:v>93.01</c:v>
                </c:pt>
                <c:pt idx="6">
                  <c:v>93.045000000000002</c:v>
                </c:pt>
                <c:pt idx="7">
                  <c:v>93.204999999999998</c:v>
                </c:pt>
                <c:pt idx="8">
                  <c:v>93.144999999999996</c:v>
                </c:pt>
                <c:pt idx="9">
                  <c:v>92.995000000000005</c:v>
                </c:pt>
                <c:pt idx="10">
                  <c:v>92.844999999999999</c:v>
                </c:pt>
                <c:pt idx="11">
                  <c:v>92.36</c:v>
                </c:pt>
                <c:pt idx="12">
                  <c:v>92.314999999999998</c:v>
                </c:pt>
                <c:pt idx="13">
                  <c:v>92.16</c:v>
                </c:pt>
                <c:pt idx="14">
                  <c:v>92.18</c:v>
                </c:pt>
                <c:pt idx="15">
                  <c:v>92.215000000000003</c:v>
                </c:pt>
                <c:pt idx="16">
                  <c:v>92.29</c:v>
                </c:pt>
                <c:pt idx="17">
                  <c:v>92.784999999999997</c:v>
                </c:pt>
                <c:pt idx="18">
                  <c:v>92.844999999999999</c:v>
                </c:pt>
                <c:pt idx="19">
                  <c:v>92.974999999999994</c:v>
                </c:pt>
                <c:pt idx="20">
                  <c:v>93.04</c:v>
                </c:pt>
                <c:pt idx="21">
                  <c:v>92.93</c:v>
                </c:pt>
                <c:pt idx="22">
                  <c:v>93.194999999999993</c:v>
                </c:pt>
                <c:pt idx="23">
                  <c:v>93.18</c:v>
                </c:pt>
                <c:pt idx="24">
                  <c:v>93.05</c:v>
                </c:pt>
                <c:pt idx="25">
                  <c:v>92.76</c:v>
                </c:pt>
                <c:pt idx="26">
                  <c:v>92.694999999999993</c:v>
                </c:pt>
                <c:pt idx="27">
                  <c:v>92.834999999999994</c:v>
                </c:pt>
                <c:pt idx="28">
                  <c:v>92.81</c:v>
                </c:pt>
                <c:pt idx="29">
                  <c:v>92.42</c:v>
                </c:pt>
                <c:pt idx="30">
                  <c:v>92.545000000000002</c:v>
                </c:pt>
                <c:pt idx="31">
                  <c:v>92.79</c:v>
                </c:pt>
                <c:pt idx="32">
                  <c:v>92.84</c:v>
                </c:pt>
                <c:pt idx="33">
                  <c:v>92.655000000000001</c:v>
                </c:pt>
                <c:pt idx="34">
                  <c:v>92.355000000000004</c:v>
                </c:pt>
                <c:pt idx="35">
                  <c:v>92.76</c:v>
                </c:pt>
                <c:pt idx="36">
                  <c:v>92.6</c:v>
                </c:pt>
                <c:pt idx="37">
                  <c:v>92.44</c:v>
                </c:pt>
                <c:pt idx="38">
                  <c:v>92.194999999999993</c:v>
                </c:pt>
                <c:pt idx="39">
                  <c:v>92.01</c:v>
                </c:pt>
                <c:pt idx="40">
                  <c:v>91.864999999999995</c:v>
                </c:pt>
                <c:pt idx="41">
                  <c:v>91.915000000000006</c:v>
                </c:pt>
                <c:pt idx="42">
                  <c:v>91.894999999999996</c:v>
                </c:pt>
                <c:pt idx="43">
                  <c:v>92.135000000000005</c:v>
                </c:pt>
                <c:pt idx="44">
                  <c:v>92.36</c:v>
                </c:pt>
                <c:pt idx="45">
                  <c:v>92.394999999999996</c:v>
                </c:pt>
                <c:pt idx="46">
                  <c:v>91.995000000000005</c:v>
                </c:pt>
                <c:pt idx="47">
                  <c:v>91.385000000000005</c:v>
                </c:pt>
                <c:pt idx="48">
                  <c:v>90.64</c:v>
                </c:pt>
                <c:pt idx="49">
                  <c:v>90.564999999999998</c:v>
                </c:pt>
                <c:pt idx="50">
                  <c:v>90.61</c:v>
                </c:pt>
                <c:pt idx="51">
                  <c:v>90.325000000000003</c:v>
                </c:pt>
                <c:pt idx="52">
                  <c:v>90.17</c:v>
                </c:pt>
                <c:pt idx="53">
                  <c:v>90.174999999999997</c:v>
                </c:pt>
                <c:pt idx="54">
                  <c:v>90.3</c:v>
                </c:pt>
                <c:pt idx="55">
                  <c:v>90.625</c:v>
                </c:pt>
                <c:pt idx="56">
                  <c:v>90.555000000000007</c:v>
                </c:pt>
                <c:pt idx="57">
                  <c:v>90.234999999999999</c:v>
                </c:pt>
                <c:pt idx="58">
                  <c:v>89.94</c:v>
                </c:pt>
                <c:pt idx="59">
                  <c:v>90.114999999999995</c:v>
                </c:pt>
                <c:pt idx="60">
                  <c:v>90.43</c:v>
                </c:pt>
                <c:pt idx="61">
                  <c:v>90.18</c:v>
                </c:pt>
                <c:pt idx="62">
                  <c:v>90.105000000000004</c:v>
                </c:pt>
                <c:pt idx="63">
                  <c:v>89.855000000000004</c:v>
                </c:pt>
                <c:pt idx="64">
                  <c:v>90.105000000000004</c:v>
                </c:pt>
                <c:pt idx="65">
                  <c:v>90.155000000000001</c:v>
                </c:pt>
                <c:pt idx="66">
                  <c:v>90.224999999999994</c:v>
                </c:pt>
                <c:pt idx="67">
                  <c:v>90.28</c:v>
                </c:pt>
                <c:pt idx="68">
                  <c:v>90.19</c:v>
                </c:pt>
                <c:pt idx="69">
                  <c:v>90.415000000000006</c:v>
                </c:pt>
                <c:pt idx="70">
                  <c:v>90.795000000000002</c:v>
                </c:pt>
                <c:pt idx="71">
                  <c:v>90.91</c:v>
                </c:pt>
                <c:pt idx="72">
                  <c:v>90.79</c:v>
                </c:pt>
                <c:pt idx="73">
                  <c:v>90.334999999999994</c:v>
                </c:pt>
                <c:pt idx="74">
                  <c:v>90.325000000000003</c:v>
                </c:pt>
                <c:pt idx="75">
                  <c:v>90.954999999999998</c:v>
                </c:pt>
                <c:pt idx="76">
                  <c:v>91.38</c:v>
                </c:pt>
                <c:pt idx="77">
                  <c:v>91.435000000000002</c:v>
                </c:pt>
                <c:pt idx="78">
                  <c:v>91.39</c:v>
                </c:pt>
                <c:pt idx="79">
                  <c:v>91.385000000000005</c:v>
                </c:pt>
                <c:pt idx="80">
                  <c:v>91.32</c:v>
                </c:pt>
                <c:pt idx="81">
                  <c:v>90.77</c:v>
                </c:pt>
                <c:pt idx="82">
                  <c:v>91.105000000000004</c:v>
                </c:pt>
                <c:pt idx="83">
                  <c:v>91.045000000000002</c:v>
                </c:pt>
                <c:pt idx="84">
                  <c:v>90.965000000000003</c:v>
                </c:pt>
                <c:pt idx="85">
                  <c:v>91.284999999999997</c:v>
                </c:pt>
                <c:pt idx="86">
                  <c:v>91.415000000000006</c:v>
                </c:pt>
                <c:pt idx="87">
                  <c:v>91.424999999999997</c:v>
                </c:pt>
                <c:pt idx="88">
                  <c:v>91.27</c:v>
                </c:pt>
                <c:pt idx="89">
                  <c:v>91.75</c:v>
                </c:pt>
                <c:pt idx="90">
                  <c:v>91.81</c:v>
                </c:pt>
                <c:pt idx="91">
                  <c:v>91.745000000000005</c:v>
                </c:pt>
                <c:pt idx="92">
                  <c:v>91.814999999999998</c:v>
                </c:pt>
                <c:pt idx="93">
                  <c:v>92.364999999999995</c:v>
                </c:pt>
                <c:pt idx="94">
                  <c:v>92.334999999999994</c:v>
                </c:pt>
                <c:pt idx="95">
                  <c:v>92.43</c:v>
                </c:pt>
                <c:pt idx="96">
                  <c:v>92.504999999999995</c:v>
                </c:pt>
                <c:pt idx="97">
                  <c:v>92.515000000000001</c:v>
                </c:pt>
                <c:pt idx="98">
                  <c:v>92.8</c:v>
                </c:pt>
                <c:pt idx="99">
                  <c:v>93.13</c:v>
                </c:pt>
                <c:pt idx="100">
                  <c:v>93.125</c:v>
                </c:pt>
                <c:pt idx="101">
                  <c:v>93.364999999999995</c:v>
                </c:pt>
                <c:pt idx="102">
                  <c:v>93.47</c:v>
                </c:pt>
                <c:pt idx="103">
                  <c:v>93.38</c:v>
                </c:pt>
                <c:pt idx="104">
                  <c:v>92.98</c:v>
                </c:pt>
                <c:pt idx="105">
                  <c:v>92.894999999999996</c:v>
                </c:pt>
                <c:pt idx="106">
                  <c:v>92.94</c:v>
                </c:pt>
                <c:pt idx="107">
                  <c:v>92.63</c:v>
                </c:pt>
                <c:pt idx="108">
                  <c:v>92.4</c:v>
                </c:pt>
                <c:pt idx="109">
                  <c:v>92.174999999999997</c:v>
                </c:pt>
                <c:pt idx="110">
                  <c:v>92.185000000000002</c:v>
                </c:pt>
                <c:pt idx="111">
                  <c:v>91.93</c:v>
                </c:pt>
                <c:pt idx="112">
                  <c:v>92.015000000000001</c:v>
                </c:pt>
                <c:pt idx="113">
                  <c:v>92.045000000000002</c:v>
                </c:pt>
                <c:pt idx="114">
                  <c:v>91.855000000000004</c:v>
                </c:pt>
                <c:pt idx="115">
                  <c:v>91.97</c:v>
                </c:pt>
                <c:pt idx="116">
                  <c:v>91.894999999999996</c:v>
                </c:pt>
                <c:pt idx="117">
                  <c:v>92.25</c:v>
                </c:pt>
                <c:pt idx="118">
                  <c:v>92.53</c:v>
                </c:pt>
                <c:pt idx="119">
                  <c:v>92.44</c:v>
                </c:pt>
                <c:pt idx="120">
                  <c:v>92.224999999999994</c:v>
                </c:pt>
                <c:pt idx="121">
                  <c:v>91.694999999999993</c:v>
                </c:pt>
                <c:pt idx="122">
                  <c:v>91.075000000000003</c:v>
                </c:pt>
                <c:pt idx="123">
                  <c:v>91.405000000000001</c:v>
                </c:pt>
                <c:pt idx="124">
                  <c:v>91.15</c:v>
                </c:pt>
                <c:pt idx="125">
                  <c:v>90.98</c:v>
                </c:pt>
                <c:pt idx="126">
                  <c:v>90.295000000000002</c:v>
                </c:pt>
                <c:pt idx="127">
                  <c:v>90.444999999999993</c:v>
                </c:pt>
                <c:pt idx="128">
                  <c:v>90.265000000000001</c:v>
                </c:pt>
                <c:pt idx="129">
                  <c:v>90.575000000000003</c:v>
                </c:pt>
                <c:pt idx="130">
                  <c:v>90.66</c:v>
                </c:pt>
                <c:pt idx="131">
                  <c:v>90.995000000000005</c:v>
                </c:pt>
                <c:pt idx="132">
                  <c:v>91.05</c:v>
                </c:pt>
                <c:pt idx="133">
                  <c:v>90.63</c:v>
                </c:pt>
                <c:pt idx="134">
                  <c:v>90.46</c:v>
                </c:pt>
                <c:pt idx="135">
                  <c:v>90.734999999999999</c:v>
                </c:pt>
                <c:pt idx="136">
                  <c:v>90.48</c:v>
                </c:pt>
                <c:pt idx="137">
                  <c:v>90.515000000000001</c:v>
                </c:pt>
                <c:pt idx="138">
                  <c:v>90.894999999999996</c:v>
                </c:pt>
                <c:pt idx="139">
                  <c:v>91.224999999999994</c:v>
                </c:pt>
                <c:pt idx="140">
                  <c:v>91.605000000000004</c:v>
                </c:pt>
                <c:pt idx="141">
                  <c:v>91.584999999999994</c:v>
                </c:pt>
                <c:pt idx="142">
                  <c:v>91.305000000000007</c:v>
                </c:pt>
                <c:pt idx="143">
                  <c:v>91.284999999999997</c:v>
                </c:pt>
                <c:pt idx="144">
                  <c:v>91.05</c:v>
                </c:pt>
                <c:pt idx="145">
                  <c:v>90.76</c:v>
                </c:pt>
                <c:pt idx="146">
                  <c:v>90.855000000000004</c:v>
                </c:pt>
                <c:pt idx="147">
                  <c:v>90.88</c:v>
                </c:pt>
                <c:pt idx="148">
                  <c:v>90.594999999999999</c:v>
                </c:pt>
                <c:pt idx="149">
                  <c:v>90.51</c:v>
                </c:pt>
                <c:pt idx="150">
                  <c:v>90.3</c:v>
                </c:pt>
                <c:pt idx="151">
                  <c:v>90.405000000000001</c:v>
                </c:pt>
                <c:pt idx="152">
                  <c:v>90.69</c:v>
                </c:pt>
                <c:pt idx="153">
                  <c:v>90.745000000000005</c:v>
                </c:pt>
                <c:pt idx="154">
                  <c:v>90.94</c:v>
                </c:pt>
                <c:pt idx="155">
                  <c:v>90.79</c:v>
                </c:pt>
                <c:pt idx="156">
                  <c:v>90.57</c:v>
                </c:pt>
                <c:pt idx="157">
                  <c:v>90.435000000000002</c:v>
                </c:pt>
                <c:pt idx="158">
                  <c:v>90.6</c:v>
                </c:pt>
                <c:pt idx="159">
                  <c:v>90.72</c:v>
                </c:pt>
                <c:pt idx="160">
                  <c:v>90.23</c:v>
                </c:pt>
                <c:pt idx="161">
                  <c:v>89.97</c:v>
                </c:pt>
                <c:pt idx="162">
                  <c:v>89.795000000000002</c:v>
                </c:pt>
                <c:pt idx="163">
                  <c:v>89.844999999999999</c:v>
                </c:pt>
                <c:pt idx="164">
                  <c:v>89.924999999999997</c:v>
                </c:pt>
                <c:pt idx="165">
                  <c:v>89.965000000000003</c:v>
                </c:pt>
                <c:pt idx="166">
                  <c:v>89.9</c:v>
                </c:pt>
                <c:pt idx="167">
                  <c:v>90.165000000000006</c:v>
                </c:pt>
                <c:pt idx="168">
                  <c:v>90.32</c:v>
                </c:pt>
                <c:pt idx="169">
                  <c:v>90.31</c:v>
                </c:pt>
                <c:pt idx="170">
                  <c:v>90.58</c:v>
                </c:pt>
                <c:pt idx="171">
                  <c:v>90.62</c:v>
                </c:pt>
                <c:pt idx="172">
                  <c:v>90.95</c:v>
                </c:pt>
                <c:pt idx="173">
                  <c:v>90.055000000000007</c:v>
                </c:pt>
                <c:pt idx="174">
                  <c:v>90.18</c:v>
                </c:pt>
                <c:pt idx="175">
                  <c:v>90.635000000000005</c:v>
                </c:pt>
                <c:pt idx="176">
                  <c:v>90.78</c:v>
                </c:pt>
                <c:pt idx="177">
                  <c:v>90.9</c:v>
                </c:pt>
                <c:pt idx="178">
                  <c:v>91.05</c:v>
                </c:pt>
                <c:pt idx="179">
                  <c:v>91.155000000000001</c:v>
                </c:pt>
                <c:pt idx="180">
                  <c:v>91.204999999999998</c:v>
                </c:pt>
                <c:pt idx="181">
                  <c:v>91.02</c:v>
                </c:pt>
                <c:pt idx="182">
                  <c:v>91.24</c:v>
                </c:pt>
                <c:pt idx="183">
                  <c:v>90.87</c:v>
                </c:pt>
                <c:pt idx="184">
                  <c:v>91.094999999999999</c:v>
                </c:pt>
                <c:pt idx="185">
                  <c:v>91.495000000000005</c:v>
                </c:pt>
                <c:pt idx="186">
                  <c:v>91.915000000000006</c:v>
                </c:pt>
                <c:pt idx="187">
                  <c:v>92.04</c:v>
                </c:pt>
                <c:pt idx="188">
                  <c:v>92.034999999999997</c:v>
                </c:pt>
                <c:pt idx="189">
                  <c:v>92.165000000000006</c:v>
                </c:pt>
                <c:pt idx="190">
                  <c:v>92.251999999999995</c:v>
                </c:pt>
                <c:pt idx="191">
                  <c:v>92.555000000000007</c:v>
                </c:pt>
                <c:pt idx="192">
                  <c:v>92.795000000000002</c:v>
                </c:pt>
                <c:pt idx="193">
                  <c:v>92.424999999999997</c:v>
                </c:pt>
                <c:pt idx="194">
                  <c:v>92.72</c:v>
                </c:pt>
                <c:pt idx="195">
                  <c:v>92.51</c:v>
                </c:pt>
                <c:pt idx="196">
                  <c:v>92.605000000000004</c:v>
                </c:pt>
                <c:pt idx="197">
                  <c:v>92.85</c:v>
                </c:pt>
                <c:pt idx="198">
                  <c:v>93.004999999999995</c:v>
                </c:pt>
                <c:pt idx="199">
                  <c:v>93.125</c:v>
                </c:pt>
                <c:pt idx="200">
                  <c:v>93.19</c:v>
                </c:pt>
                <c:pt idx="201">
                  <c:v>92.965000000000003</c:v>
                </c:pt>
                <c:pt idx="202">
                  <c:v>92.97</c:v>
                </c:pt>
                <c:pt idx="203">
                  <c:v>92.825000000000003</c:v>
                </c:pt>
                <c:pt idx="204">
                  <c:v>93.54</c:v>
                </c:pt>
                <c:pt idx="205">
                  <c:v>94.33</c:v>
                </c:pt>
                <c:pt idx="206">
                  <c:v>94.06</c:v>
                </c:pt>
                <c:pt idx="207">
                  <c:v>94.314999999999998</c:v>
                </c:pt>
                <c:pt idx="208">
                  <c:v>94.105000000000004</c:v>
                </c:pt>
                <c:pt idx="209">
                  <c:v>94.14</c:v>
                </c:pt>
                <c:pt idx="210">
                  <c:v>93.66</c:v>
                </c:pt>
                <c:pt idx="211">
                  <c:v>93.13</c:v>
                </c:pt>
                <c:pt idx="212">
                  <c:v>93.11</c:v>
                </c:pt>
                <c:pt idx="213">
                  <c:v>93.13</c:v>
                </c:pt>
                <c:pt idx="214">
                  <c:v>92.99</c:v>
                </c:pt>
                <c:pt idx="215">
                  <c:v>93.06</c:v>
                </c:pt>
                <c:pt idx="216">
                  <c:v>93.504999999999995</c:v>
                </c:pt>
                <c:pt idx="217">
                  <c:v>93.775000000000006</c:v>
                </c:pt>
                <c:pt idx="218">
                  <c:v>93.885000000000005</c:v>
                </c:pt>
                <c:pt idx="219">
                  <c:v>93.924999999999997</c:v>
                </c:pt>
                <c:pt idx="220">
                  <c:v>93.68</c:v>
                </c:pt>
                <c:pt idx="221">
                  <c:v>93.605000000000004</c:v>
                </c:pt>
                <c:pt idx="222">
                  <c:v>93.27</c:v>
                </c:pt>
                <c:pt idx="223">
                  <c:v>93.62</c:v>
                </c:pt>
                <c:pt idx="224">
                  <c:v>93.82</c:v>
                </c:pt>
                <c:pt idx="225">
                  <c:v>93.974999999999994</c:v>
                </c:pt>
                <c:pt idx="226">
                  <c:v>93.915000000000006</c:v>
                </c:pt>
                <c:pt idx="227">
                  <c:v>93.954999999999998</c:v>
                </c:pt>
                <c:pt idx="228">
                  <c:v>94.09</c:v>
                </c:pt>
                <c:pt idx="229">
                  <c:v>93.98</c:v>
                </c:pt>
                <c:pt idx="230">
                  <c:v>94.25</c:v>
                </c:pt>
                <c:pt idx="231">
                  <c:v>94.35</c:v>
                </c:pt>
                <c:pt idx="232">
                  <c:v>94.67</c:v>
                </c:pt>
                <c:pt idx="233">
                  <c:v>94.795000000000002</c:v>
                </c:pt>
                <c:pt idx="234">
                  <c:v>94.655000000000001</c:v>
                </c:pt>
                <c:pt idx="235">
                  <c:v>94.495000000000005</c:v>
                </c:pt>
                <c:pt idx="236">
                  <c:v>94.12</c:v>
                </c:pt>
                <c:pt idx="237">
                  <c:v>93.814999999999998</c:v>
                </c:pt>
                <c:pt idx="238">
                  <c:v>93.045000000000002</c:v>
                </c:pt>
                <c:pt idx="239">
                  <c:v>93.63</c:v>
                </c:pt>
                <c:pt idx="240">
                  <c:v>93.3</c:v>
                </c:pt>
                <c:pt idx="241">
                  <c:v>93.185000000000002</c:v>
                </c:pt>
                <c:pt idx="242">
                  <c:v>93.3</c:v>
                </c:pt>
                <c:pt idx="243">
                  <c:v>93.375</c:v>
                </c:pt>
                <c:pt idx="244">
                  <c:v>93.45</c:v>
                </c:pt>
                <c:pt idx="245">
                  <c:v>93.665000000000006</c:v>
                </c:pt>
                <c:pt idx="246">
                  <c:v>93.52</c:v>
                </c:pt>
                <c:pt idx="247">
                  <c:v>93.09</c:v>
                </c:pt>
                <c:pt idx="248">
                  <c:v>93.245000000000005</c:v>
                </c:pt>
                <c:pt idx="249">
                  <c:v>93.084999999999994</c:v>
                </c:pt>
                <c:pt idx="250">
                  <c:v>92.875</c:v>
                </c:pt>
                <c:pt idx="251">
                  <c:v>92.4</c:v>
                </c:pt>
                <c:pt idx="252">
                  <c:v>92.49</c:v>
                </c:pt>
                <c:pt idx="253">
                  <c:v>93.1</c:v>
                </c:pt>
                <c:pt idx="254">
                  <c:v>93.35</c:v>
                </c:pt>
                <c:pt idx="255">
                  <c:v>93.375</c:v>
                </c:pt>
                <c:pt idx="256">
                  <c:v>93.35</c:v>
                </c:pt>
                <c:pt idx="257">
                  <c:v>93.34</c:v>
                </c:pt>
                <c:pt idx="258">
                  <c:v>93.48</c:v>
                </c:pt>
                <c:pt idx="259">
                  <c:v>93.245000000000005</c:v>
                </c:pt>
                <c:pt idx="260">
                  <c:v>93.064999999999998</c:v>
                </c:pt>
                <c:pt idx="261">
                  <c:v>92.82</c:v>
                </c:pt>
                <c:pt idx="262">
                  <c:v>93.114999999999995</c:v>
                </c:pt>
                <c:pt idx="263">
                  <c:v>93.41</c:v>
                </c:pt>
                <c:pt idx="264">
                  <c:v>93.39</c:v>
                </c:pt>
                <c:pt idx="265">
                  <c:v>93.894999999999996</c:v>
                </c:pt>
                <c:pt idx="266">
                  <c:v>93.734999999999999</c:v>
                </c:pt>
                <c:pt idx="267">
                  <c:v>93.685000000000002</c:v>
                </c:pt>
                <c:pt idx="268">
                  <c:v>93.625</c:v>
                </c:pt>
                <c:pt idx="269">
                  <c:v>93.084999999999994</c:v>
                </c:pt>
                <c:pt idx="270">
                  <c:v>93.234999999999999</c:v>
                </c:pt>
                <c:pt idx="271">
                  <c:v>93.814999999999998</c:v>
                </c:pt>
                <c:pt idx="272">
                  <c:v>93.98</c:v>
                </c:pt>
                <c:pt idx="273">
                  <c:v>93.525000000000006</c:v>
                </c:pt>
                <c:pt idx="274">
                  <c:v>93.64</c:v>
                </c:pt>
                <c:pt idx="275">
                  <c:v>93.77</c:v>
                </c:pt>
                <c:pt idx="276">
                  <c:v>93.965000000000003</c:v>
                </c:pt>
                <c:pt idx="277">
                  <c:v>94.375</c:v>
                </c:pt>
                <c:pt idx="278">
                  <c:v>94.78</c:v>
                </c:pt>
                <c:pt idx="279">
                  <c:v>95.15</c:v>
                </c:pt>
                <c:pt idx="280">
                  <c:v>95.375</c:v>
                </c:pt>
                <c:pt idx="281">
                  <c:v>95.87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'Stock analysis'!$C$2:$C$283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2B-BB46-983D-98573CA724C6}"/>
            </c:ext>
          </c:extLst>
        </c:ser>
        <c:ser>
          <c:idx val="2"/>
          <c:order val="2"/>
          <c:tx>
            <c:strRef>
              <c:f>'Stock analysis'!$F$1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'Stock analysis'!$F$2:$F$283</c:f>
              <c:numCache>
                <c:formatCode>General</c:formatCode>
                <c:ptCount val="282"/>
                <c:pt idx="0">
                  <c:v>93.454999999999998</c:v>
                </c:pt>
                <c:pt idx="1">
                  <c:v>93.215000000000003</c:v>
                </c:pt>
                <c:pt idx="2">
                  <c:v>92.944999999999993</c:v>
                </c:pt>
                <c:pt idx="3">
                  <c:v>92.61</c:v>
                </c:pt>
                <c:pt idx="4">
                  <c:v>92.474999999999994</c:v>
                </c:pt>
                <c:pt idx="5">
                  <c:v>92.47</c:v>
                </c:pt>
                <c:pt idx="6">
                  <c:v>92.844999999999999</c:v>
                </c:pt>
                <c:pt idx="7">
                  <c:v>92.8</c:v>
                </c:pt>
                <c:pt idx="8">
                  <c:v>92.944999999999993</c:v>
                </c:pt>
                <c:pt idx="9">
                  <c:v>92.72</c:v>
                </c:pt>
                <c:pt idx="10">
                  <c:v>92.265000000000001</c:v>
                </c:pt>
                <c:pt idx="11">
                  <c:v>92.12</c:v>
                </c:pt>
                <c:pt idx="12">
                  <c:v>91.82</c:v>
                </c:pt>
                <c:pt idx="13">
                  <c:v>91.894999999999996</c:v>
                </c:pt>
                <c:pt idx="14">
                  <c:v>91.92</c:v>
                </c:pt>
                <c:pt idx="15">
                  <c:v>91.78</c:v>
                </c:pt>
                <c:pt idx="16">
                  <c:v>91.85</c:v>
                </c:pt>
                <c:pt idx="17">
                  <c:v>92.234999999999999</c:v>
                </c:pt>
                <c:pt idx="18">
                  <c:v>92.32</c:v>
                </c:pt>
                <c:pt idx="19">
                  <c:v>92.54</c:v>
                </c:pt>
                <c:pt idx="20">
                  <c:v>92.784999999999997</c:v>
                </c:pt>
                <c:pt idx="21">
                  <c:v>92.504999999999995</c:v>
                </c:pt>
                <c:pt idx="22">
                  <c:v>92.73</c:v>
                </c:pt>
                <c:pt idx="23">
                  <c:v>92.805000000000007</c:v>
                </c:pt>
                <c:pt idx="24">
                  <c:v>92.63</c:v>
                </c:pt>
                <c:pt idx="25">
                  <c:v>92.53</c:v>
                </c:pt>
                <c:pt idx="26">
                  <c:v>92.275000000000006</c:v>
                </c:pt>
                <c:pt idx="27">
                  <c:v>92.344999999999999</c:v>
                </c:pt>
                <c:pt idx="28">
                  <c:v>92.135000000000005</c:v>
                </c:pt>
                <c:pt idx="29">
                  <c:v>92.075000000000003</c:v>
                </c:pt>
                <c:pt idx="30">
                  <c:v>92.084999999999994</c:v>
                </c:pt>
                <c:pt idx="31">
                  <c:v>92.24</c:v>
                </c:pt>
                <c:pt idx="32">
                  <c:v>92.415000000000006</c:v>
                </c:pt>
                <c:pt idx="33">
                  <c:v>91.995000000000005</c:v>
                </c:pt>
                <c:pt idx="34">
                  <c:v>92.135000000000005</c:v>
                </c:pt>
                <c:pt idx="35">
                  <c:v>92.17</c:v>
                </c:pt>
                <c:pt idx="36">
                  <c:v>92.254999999999995</c:v>
                </c:pt>
                <c:pt idx="37">
                  <c:v>92</c:v>
                </c:pt>
                <c:pt idx="38">
                  <c:v>91.85</c:v>
                </c:pt>
                <c:pt idx="39">
                  <c:v>91.685000000000002</c:v>
                </c:pt>
                <c:pt idx="40">
                  <c:v>91.52</c:v>
                </c:pt>
                <c:pt idx="41">
                  <c:v>91.644999999999996</c:v>
                </c:pt>
                <c:pt idx="42">
                  <c:v>91.504999999999995</c:v>
                </c:pt>
                <c:pt idx="43">
                  <c:v>91.644999999999996</c:v>
                </c:pt>
                <c:pt idx="44">
                  <c:v>91.82</c:v>
                </c:pt>
                <c:pt idx="45">
                  <c:v>91.805000000000007</c:v>
                </c:pt>
                <c:pt idx="46">
                  <c:v>91.284999999999997</c:v>
                </c:pt>
                <c:pt idx="47">
                  <c:v>90.41</c:v>
                </c:pt>
                <c:pt idx="48">
                  <c:v>90.31</c:v>
                </c:pt>
                <c:pt idx="49">
                  <c:v>90.484999999999999</c:v>
                </c:pt>
                <c:pt idx="50">
                  <c:v>89.96</c:v>
                </c:pt>
                <c:pt idx="51">
                  <c:v>89.99</c:v>
                </c:pt>
                <c:pt idx="52">
                  <c:v>89.83</c:v>
                </c:pt>
                <c:pt idx="53">
                  <c:v>89.95</c:v>
                </c:pt>
                <c:pt idx="54">
                  <c:v>89.905000000000001</c:v>
                </c:pt>
                <c:pt idx="55">
                  <c:v>90.015000000000001</c:v>
                </c:pt>
                <c:pt idx="56">
                  <c:v>89.88</c:v>
                </c:pt>
                <c:pt idx="57">
                  <c:v>89.855000000000004</c:v>
                </c:pt>
                <c:pt idx="58">
                  <c:v>89.65</c:v>
                </c:pt>
                <c:pt idx="59">
                  <c:v>89.805000000000007</c:v>
                </c:pt>
                <c:pt idx="60">
                  <c:v>89.97</c:v>
                </c:pt>
                <c:pt idx="61">
                  <c:v>89.894999999999996</c:v>
                </c:pt>
                <c:pt idx="62">
                  <c:v>89.58</c:v>
                </c:pt>
                <c:pt idx="63">
                  <c:v>89.515000000000001</c:v>
                </c:pt>
                <c:pt idx="64">
                  <c:v>89.75</c:v>
                </c:pt>
                <c:pt idx="65">
                  <c:v>89.63</c:v>
                </c:pt>
                <c:pt idx="66">
                  <c:v>89.734999999999999</c:v>
                </c:pt>
                <c:pt idx="67">
                  <c:v>89.68</c:v>
                </c:pt>
                <c:pt idx="68">
                  <c:v>89.674999999999997</c:v>
                </c:pt>
                <c:pt idx="69">
                  <c:v>90.125</c:v>
                </c:pt>
                <c:pt idx="70">
                  <c:v>90.27</c:v>
                </c:pt>
                <c:pt idx="71">
                  <c:v>90.575000000000003</c:v>
                </c:pt>
                <c:pt idx="72">
                  <c:v>90.13</c:v>
                </c:pt>
                <c:pt idx="73">
                  <c:v>89.954999999999998</c:v>
                </c:pt>
                <c:pt idx="74">
                  <c:v>90.015000000000001</c:v>
                </c:pt>
                <c:pt idx="75">
                  <c:v>90.17</c:v>
                </c:pt>
                <c:pt idx="76">
                  <c:v>90.864999999999995</c:v>
                </c:pt>
                <c:pt idx="77">
                  <c:v>91.165000000000006</c:v>
                </c:pt>
                <c:pt idx="78">
                  <c:v>90.965000000000003</c:v>
                </c:pt>
                <c:pt idx="79">
                  <c:v>90.844999999999999</c:v>
                </c:pt>
                <c:pt idx="80">
                  <c:v>90.58</c:v>
                </c:pt>
                <c:pt idx="81">
                  <c:v>90.394999999999996</c:v>
                </c:pt>
                <c:pt idx="82">
                  <c:v>90.525000000000006</c:v>
                </c:pt>
                <c:pt idx="83">
                  <c:v>90.784999999999997</c:v>
                </c:pt>
                <c:pt idx="84">
                  <c:v>90.655000000000001</c:v>
                </c:pt>
                <c:pt idx="85">
                  <c:v>90.78</c:v>
                </c:pt>
                <c:pt idx="86">
                  <c:v>90.97</c:v>
                </c:pt>
                <c:pt idx="87">
                  <c:v>91.064999999999998</c:v>
                </c:pt>
                <c:pt idx="88">
                  <c:v>90.84</c:v>
                </c:pt>
                <c:pt idx="89">
                  <c:v>91.025000000000006</c:v>
                </c:pt>
                <c:pt idx="90">
                  <c:v>91.47</c:v>
                </c:pt>
                <c:pt idx="91">
                  <c:v>91.495000000000005</c:v>
                </c:pt>
                <c:pt idx="92">
                  <c:v>91.564999999999998</c:v>
                </c:pt>
                <c:pt idx="93">
                  <c:v>91.784999999999997</c:v>
                </c:pt>
                <c:pt idx="94">
                  <c:v>92.004999999999995</c:v>
                </c:pt>
                <c:pt idx="95">
                  <c:v>92.034999999999997</c:v>
                </c:pt>
                <c:pt idx="96">
                  <c:v>92.01</c:v>
                </c:pt>
                <c:pt idx="97">
                  <c:v>92.155000000000001</c:v>
                </c:pt>
                <c:pt idx="98">
                  <c:v>92.284999999999997</c:v>
                </c:pt>
                <c:pt idx="99">
                  <c:v>92.56</c:v>
                </c:pt>
                <c:pt idx="100">
                  <c:v>92.84</c:v>
                </c:pt>
                <c:pt idx="101">
                  <c:v>92.89</c:v>
                </c:pt>
                <c:pt idx="102">
                  <c:v>93.004999999999995</c:v>
                </c:pt>
                <c:pt idx="103">
                  <c:v>92.89</c:v>
                </c:pt>
                <c:pt idx="104">
                  <c:v>92.72</c:v>
                </c:pt>
                <c:pt idx="105">
                  <c:v>92.65</c:v>
                </c:pt>
                <c:pt idx="106">
                  <c:v>92.52</c:v>
                </c:pt>
                <c:pt idx="107">
                  <c:v>92.35</c:v>
                </c:pt>
                <c:pt idx="108">
                  <c:v>91.77</c:v>
                </c:pt>
                <c:pt idx="109">
                  <c:v>91.694999999999993</c:v>
                </c:pt>
                <c:pt idx="110">
                  <c:v>91.665000000000006</c:v>
                </c:pt>
                <c:pt idx="111">
                  <c:v>91.29</c:v>
                </c:pt>
                <c:pt idx="112">
                  <c:v>91.364999999999995</c:v>
                </c:pt>
                <c:pt idx="113">
                  <c:v>91.67</c:v>
                </c:pt>
                <c:pt idx="114">
                  <c:v>91.64</c:v>
                </c:pt>
                <c:pt idx="115">
                  <c:v>91.405000000000001</c:v>
                </c:pt>
                <c:pt idx="116">
                  <c:v>91.37</c:v>
                </c:pt>
                <c:pt idx="117">
                  <c:v>91.77</c:v>
                </c:pt>
                <c:pt idx="118">
                  <c:v>91.92</c:v>
                </c:pt>
                <c:pt idx="119">
                  <c:v>91.864999999999995</c:v>
                </c:pt>
                <c:pt idx="120">
                  <c:v>91.64</c:v>
                </c:pt>
                <c:pt idx="121">
                  <c:v>90.984999999999999</c:v>
                </c:pt>
                <c:pt idx="122">
                  <c:v>90.635000000000005</c:v>
                </c:pt>
                <c:pt idx="123">
                  <c:v>90.73</c:v>
                </c:pt>
                <c:pt idx="124">
                  <c:v>90.685000000000002</c:v>
                </c:pt>
                <c:pt idx="125">
                  <c:v>90.135000000000005</c:v>
                </c:pt>
                <c:pt idx="126">
                  <c:v>89.674999999999997</c:v>
                </c:pt>
                <c:pt idx="127">
                  <c:v>89.96</c:v>
                </c:pt>
                <c:pt idx="128">
                  <c:v>89.924999999999997</c:v>
                </c:pt>
                <c:pt idx="129">
                  <c:v>89.98</c:v>
                </c:pt>
                <c:pt idx="130">
                  <c:v>90.165000000000006</c:v>
                </c:pt>
                <c:pt idx="131">
                  <c:v>90.534999999999997</c:v>
                </c:pt>
                <c:pt idx="132">
                  <c:v>90.61</c:v>
                </c:pt>
                <c:pt idx="133">
                  <c:v>90.094999999999999</c:v>
                </c:pt>
                <c:pt idx="134">
                  <c:v>90.25</c:v>
                </c:pt>
                <c:pt idx="135">
                  <c:v>90.355000000000004</c:v>
                </c:pt>
                <c:pt idx="136">
                  <c:v>90.25</c:v>
                </c:pt>
                <c:pt idx="137">
                  <c:v>90.234999999999999</c:v>
                </c:pt>
                <c:pt idx="138">
                  <c:v>90.405000000000001</c:v>
                </c:pt>
                <c:pt idx="139">
                  <c:v>90.88</c:v>
                </c:pt>
                <c:pt idx="140">
                  <c:v>90.96</c:v>
                </c:pt>
                <c:pt idx="141">
                  <c:v>91.084999999999994</c:v>
                </c:pt>
                <c:pt idx="142">
                  <c:v>90.98</c:v>
                </c:pt>
                <c:pt idx="143">
                  <c:v>90.795000000000002</c:v>
                </c:pt>
                <c:pt idx="144">
                  <c:v>90.49</c:v>
                </c:pt>
                <c:pt idx="145">
                  <c:v>90.334999999999994</c:v>
                </c:pt>
                <c:pt idx="146">
                  <c:v>90.375</c:v>
                </c:pt>
                <c:pt idx="147">
                  <c:v>90.13</c:v>
                </c:pt>
                <c:pt idx="148">
                  <c:v>90.09</c:v>
                </c:pt>
                <c:pt idx="149">
                  <c:v>90.075000000000003</c:v>
                </c:pt>
                <c:pt idx="150">
                  <c:v>90.05</c:v>
                </c:pt>
                <c:pt idx="151">
                  <c:v>90.03</c:v>
                </c:pt>
                <c:pt idx="152">
                  <c:v>90.248000000000005</c:v>
                </c:pt>
                <c:pt idx="153">
                  <c:v>90.38</c:v>
                </c:pt>
                <c:pt idx="154">
                  <c:v>90.685000000000002</c:v>
                </c:pt>
                <c:pt idx="155">
                  <c:v>90.194999999999993</c:v>
                </c:pt>
                <c:pt idx="156">
                  <c:v>90.04</c:v>
                </c:pt>
                <c:pt idx="157">
                  <c:v>89.89</c:v>
                </c:pt>
                <c:pt idx="158">
                  <c:v>89.995000000000005</c:v>
                </c:pt>
                <c:pt idx="159">
                  <c:v>90.055000000000007</c:v>
                </c:pt>
                <c:pt idx="160">
                  <c:v>89.625</c:v>
                </c:pt>
                <c:pt idx="161">
                  <c:v>89.325000000000003</c:v>
                </c:pt>
                <c:pt idx="162">
                  <c:v>89.165000000000006</c:v>
                </c:pt>
                <c:pt idx="163">
                  <c:v>89.39</c:v>
                </c:pt>
                <c:pt idx="164">
                  <c:v>89.39</c:v>
                </c:pt>
                <c:pt idx="165">
                  <c:v>89.474999999999994</c:v>
                </c:pt>
                <c:pt idx="166">
                  <c:v>89.515000000000001</c:v>
                </c:pt>
                <c:pt idx="167">
                  <c:v>89.784999999999997</c:v>
                </c:pt>
                <c:pt idx="168">
                  <c:v>89.894999999999996</c:v>
                </c:pt>
                <c:pt idx="169">
                  <c:v>90.075000000000003</c:v>
                </c:pt>
                <c:pt idx="170">
                  <c:v>90.05</c:v>
                </c:pt>
                <c:pt idx="171">
                  <c:v>89.95</c:v>
                </c:pt>
                <c:pt idx="172">
                  <c:v>89.924999999999997</c:v>
                </c:pt>
                <c:pt idx="173">
                  <c:v>89.754999999999995</c:v>
                </c:pt>
                <c:pt idx="174">
                  <c:v>89.64</c:v>
                </c:pt>
                <c:pt idx="175">
                  <c:v>90.045000000000002</c:v>
                </c:pt>
                <c:pt idx="176">
                  <c:v>90.344999999999999</c:v>
                </c:pt>
                <c:pt idx="177">
                  <c:v>90.454999999999998</c:v>
                </c:pt>
                <c:pt idx="178">
                  <c:v>90.63</c:v>
                </c:pt>
                <c:pt idx="179">
                  <c:v>90.655000000000001</c:v>
                </c:pt>
                <c:pt idx="180">
                  <c:v>90.69</c:v>
                </c:pt>
                <c:pt idx="181">
                  <c:v>90.745000000000005</c:v>
                </c:pt>
                <c:pt idx="182">
                  <c:v>90.61</c:v>
                </c:pt>
                <c:pt idx="183">
                  <c:v>90.47</c:v>
                </c:pt>
                <c:pt idx="184">
                  <c:v>90.504999999999995</c:v>
                </c:pt>
                <c:pt idx="185">
                  <c:v>90.98</c:v>
                </c:pt>
                <c:pt idx="186">
                  <c:v>91.14</c:v>
                </c:pt>
                <c:pt idx="187">
                  <c:v>91.49</c:v>
                </c:pt>
                <c:pt idx="188">
                  <c:v>91.74</c:v>
                </c:pt>
                <c:pt idx="189">
                  <c:v>91.83</c:v>
                </c:pt>
                <c:pt idx="190">
                  <c:v>91.91</c:v>
                </c:pt>
                <c:pt idx="191">
                  <c:v>92.105000000000004</c:v>
                </c:pt>
                <c:pt idx="192">
                  <c:v>92</c:v>
                </c:pt>
                <c:pt idx="193">
                  <c:v>92.185000000000002</c:v>
                </c:pt>
                <c:pt idx="194">
                  <c:v>92.224999999999994</c:v>
                </c:pt>
                <c:pt idx="195">
                  <c:v>92.194999999999993</c:v>
                </c:pt>
                <c:pt idx="196">
                  <c:v>92.25</c:v>
                </c:pt>
                <c:pt idx="197">
                  <c:v>92.435000000000002</c:v>
                </c:pt>
                <c:pt idx="198">
                  <c:v>92.7</c:v>
                </c:pt>
                <c:pt idx="199">
                  <c:v>92.754999999999995</c:v>
                </c:pt>
                <c:pt idx="200">
                  <c:v>92.594999999999999</c:v>
                </c:pt>
                <c:pt idx="201">
                  <c:v>92.584999999999994</c:v>
                </c:pt>
                <c:pt idx="202">
                  <c:v>92.12</c:v>
                </c:pt>
                <c:pt idx="203">
                  <c:v>92.165000000000006</c:v>
                </c:pt>
                <c:pt idx="204">
                  <c:v>92.47</c:v>
                </c:pt>
                <c:pt idx="205">
                  <c:v>93.245000000000005</c:v>
                </c:pt>
                <c:pt idx="206">
                  <c:v>93.295000000000002</c:v>
                </c:pt>
                <c:pt idx="207">
                  <c:v>93.99</c:v>
                </c:pt>
                <c:pt idx="208">
                  <c:v>93.66</c:v>
                </c:pt>
                <c:pt idx="209">
                  <c:v>93.355000000000004</c:v>
                </c:pt>
                <c:pt idx="210">
                  <c:v>93.04</c:v>
                </c:pt>
                <c:pt idx="211">
                  <c:v>92.775000000000006</c:v>
                </c:pt>
                <c:pt idx="212">
                  <c:v>92.73</c:v>
                </c:pt>
                <c:pt idx="213">
                  <c:v>92.644999999999996</c:v>
                </c:pt>
                <c:pt idx="214">
                  <c:v>92.61</c:v>
                </c:pt>
                <c:pt idx="215">
                  <c:v>92.46</c:v>
                </c:pt>
                <c:pt idx="216">
                  <c:v>92.974999999999994</c:v>
                </c:pt>
                <c:pt idx="217">
                  <c:v>93.194999999999993</c:v>
                </c:pt>
                <c:pt idx="218">
                  <c:v>93.52</c:v>
                </c:pt>
                <c:pt idx="219">
                  <c:v>93.364999999999995</c:v>
                </c:pt>
                <c:pt idx="220">
                  <c:v>93.24</c:v>
                </c:pt>
                <c:pt idx="221">
                  <c:v>93.045000000000002</c:v>
                </c:pt>
                <c:pt idx="222">
                  <c:v>93.025000000000006</c:v>
                </c:pt>
                <c:pt idx="223">
                  <c:v>93</c:v>
                </c:pt>
                <c:pt idx="224">
                  <c:v>93.525000000000006</c:v>
                </c:pt>
                <c:pt idx="225">
                  <c:v>93.605000000000004</c:v>
                </c:pt>
                <c:pt idx="226">
                  <c:v>93.375</c:v>
                </c:pt>
                <c:pt idx="227">
                  <c:v>93.415000000000006</c:v>
                </c:pt>
                <c:pt idx="228">
                  <c:v>93.734999999999999</c:v>
                </c:pt>
                <c:pt idx="229">
                  <c:v>93.564999999999998</c:v>
                </c:pt>
                <c:pt idx="230">
                  <c:v>93.7</c:v>
                </c:pt>
                <c:pt idx="231">
                  <c:v>93.86</c:v>
                </c:pt>
                <c:pt idx="232">
                  <c:v>94.174999999999997</c:v>
                </c:pt>
                <c:pt idx="233">
                  <c:v>94.224999999999994</c:v>
                </c:pt>
                <c:pt idx="234">
                  <c:v>94.224999999999994</c:v>
                </c:pt>
                <c:pt idx="235">
                  <c:v>93.965000000000003</c:v>
                </c:pt>
                <c:pt idx="236">
                  <c:v>93.5</c:v>
                </c:pt>
                <c:pt idx="237">
                  <c:v>92.754999999999995</c:v>
                </c:pt>
                <c:pt idx="238">
                  <c:v>92.77</c:v>
                </c:pt>
                <c:pt idx="239">
                  <c:v>92.875</c:v>
                </c:pt>
                <c:pt idx="240">
                  <c:v>92.8</c:v>
                </c:pt>
                <c:pt idx="241">
                  <c:v>92.79</c:v>
                </c:pt>
                <c:pt idx="242">
                  <c:v>92.91</c:v>
                </c:pt>
                <c:pt idx="243">
                  <c:v>93.11</c:v>
                </c:pt>
                <c:pt idx="244">
                  <c:v>92.7</c:v>
                </c:pt>
                <c:pt idx="245">
                  <c:v>93.125</c:v>
                </c:pt>
                <c:pt idx="246">
                  <c:v>93</c:v>
                </c:pt>
                <c:pt idx="247">
                  <c:v>92.8</c:v>
                </c:pt>
                <c:pt idx="248">
                  <c:v>92.665000000000006</c:v>
                </c:pt>
                <c:pt idx="249">
                  <c:v>92.685000000000002</c:v>
                </c:pt>
                <c:pt idx="250">
                  <c:v>92.234999999999999</c:v>
                </c:pt>
                <c:pt idx="251">
                  <c:v>91.724999999999994</c:v>
                </c:pt>
                <c:pt idx="252">
                  <c:v>91.99</c:v>
                </c:pt>
                <c:pt idx="253">
                  <c:v>92.18</c:v>
                </c:pt>
                <c:pt idx="254">
                  <c:v>92.385000000000005</c:v>
                </c:pt>
                <c:pt idx="255">
                  <c:v>92.834999999999994</c:v>
                </c:pt>
                <c:pt idx="256">
                  <c:v>92.96</c:v>
                </c:pt>
                <c:pt idx="257">
                  <c:v>92.83</c:v>
                </c:pt>
                <c:pt idx="258">
                  <c:v>92.564999999999998</c:v>
                </c:pt>
                <c:pt idx="259">
                  <c:v>92.71</c:v>
                </c:pt>
                <c:pt idx="260">
                  <c:v>92.144999999999996</c:v>
                </c:pt>
                <c:pt idx="261">
                  <c:v>92.11</c:v>
                </c:pt>
                <c:pt idx="262">
                  <c:v>92.75</c:v>
                </c:pt>
                <c:pt idx="263">
                  <c:v>92.995000000000005</c:v>
                </c:pt>
                <c:pt idx="264">
                  <c:v>92.905000000000001</c:v>
                </c:pt>
                <c:pt idx="265">
                  <c:v>93.21</c:v>
                </c:pt>
                <c:pt idx="266">
                  <c:v>93.14</c:v>
                </c:pt>
                <c:pt idx="267">
                  <c:v>93.275000000000006</c:v>
                </c:pt>
                <c:pt idx="268">
                  <c:v>92.74</c:v>
                </c:pt>
                <c:pt idx="269">
                  <c:v>92.474999999999994</c:v>
                </c:pt>
                <c:pt idx="270">
                  <c:v>92.534999999999997</c:v>
                </c:pt>
                <c:pt idx="271">
                  <c:v>93.215000000000003</c:v>
                </c:pt>
                <c:pt idx="272">
                  <c:v>93.295000000000002</c:v>
                </c:pt>
                <c:pt idx="273">
                  <c:v>92.51</c:v>
                </c:pt>
                <c:pt idx="274">
                  <c:v>92.89</c:v>
                </c:pt>
                <c:pt idx="275">
                  <c:v>93.12</c:v>
                </c:pt>
                <c:pt idx="276">
                  <c:v>93.45</c:v>
                </c:pt>
                <c:pt idx="277">
                  <c:v>93.42</c:v>
                </c:pt>
                <c:pt idx="278">
                  <c:v>94.1</c:v>
                </c:pt>
                <c:pt idx="279">
                  <c:v>94.54</c:v>
                </c:pt>
                <c:pt idx="280">
                  <c:v>94.775000000000006</c:v>
                </c:pt>
                <c:pt idx="281">
                  <c:v>94.98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'Stock analysis'!$C$2:$C$283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72B-BB46-983D-98573CA724C6}"/>
            </c:ext>
          </c:extLst>
        </c:ser>
        <c:ser>
          <c:idx val="3"/>
          <c:order val="3"/>
          <c:tx>
            <c:strRef>
              <c:f>'Stock analysis'!$G$1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'Stock analysis'!$G$2:$G$283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'Stock analysis'!$C$2:$C$283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72B-BB46-983D-98573CA7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27248"/>
        <c:axId val="1543573280"/>
      </c:lineChart>
      <c:catAx>
        <c:axId val="152642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73280"/>
        <c:crosses val="autoZero"/>
        <c:auto val="1"/>
        <c:lblAlgn val="ctr"/>
        <c:lblOffset val="100"/>
        <c:noMultiLvlLbl val="0"/>
      </c:catAx>
      <c:valAx>
        <c:axId val="1543573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 vs lowest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analysis'!$AB$12:$AE$12</c:f>
              <c:strCache>
                <c:ptCount val="3"/>
                <c:pt idx="0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'Stock analysis'!$AB$13:$AE$13</c:f>
              <c:numCache>
                <c:formatCode>General</c:formatCode>
                <c:ptCount val="4"/>
                <c:pt idx="0" formatCode="_([$$-409]* #,##0.00_);_([$$-409]* \(#,##0.00\);_([$$-409]* &quot;-&quot;??_);_(@_)">
                  <c:v>95.87</c:v>
                </c:pt>
                <c:pt idx="2" formatCode="_([$$-409]* #,##0.00_);_([$$-409]* \(#,##0.00\);_([$$-409]* &quot;-&quot;??_);_(@_)">
                  <c:v>89.165000000000006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A-F74B-805F-E2610033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711616"/>
        <c:axId val="15437920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'Stock analysis'!$AB$12:$AE$12</c15:sqref>
                        </c15:formulaRef>
                      </c:ext>
                    </c:extLst>
                    <c:strCache>
                      <c:ptCount val="3"/>
                      <c:pt idx="0">
                        <c:v>High</c:v>
                      </c:pt>
                      <c:pt idx="2">
                        <c:v>Low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'Stock analysis'!$AB$14:$AE$14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D6A-F74B-805F-E26100335D2B}"/>
                  </c:ext>
                </c:extLst>
              </c15:ser>
            </c15:filteredBarSeries>
          </c:ext>
        </c:extLst>
      </c:barChart>
      <c:catAx>
        <c:axId val="15457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92080"/>
        <c:crosses val="autoZero"/>
        <c:auto val="1"/>
        <c:lblAlgn val="ctr"/>
        <c:lblOffset val="100"/>
        <c:noMultiLvlLbl val="0"/>
      </c:catAx>
      <c:valAx>
        <c:axId val="1543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 vs lowest price movement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analysis'!$AF$12:$AI$12</c:f>
              <c:strCache>
                <c:ptCount val="3"/>
                <c:pt idx="0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'Stock analysis'!$AF$13:$AI$13</c:f>
              <c:numCache>
                <c:formatCode>General</c:formatCode>
                <c:ptCount val="4"/>
                <c:pt idx="0" formatCode="0.00%">
                  <c:v>9.5999999999999992E-3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0-1044-9FFA-5762D4CCA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391600"/>
        <c:axId val="15443932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'Stock analysis'!$AF$12:$AI$12</c15:sqref>
                        </c15:formulaRef>
                      </c:ext>
                    </c:extLst>
                    <c:strCache>
                      <c:ptCount val="3"/>
                      <c:pt idx="0">
                        <c:v>High</c:v>
                      </c:pt>
                      <c:pt idx="2">
                        <c:v>Low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'Stock analysis'!$AF$14:$AI$14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00-1044-9FFA-5762D4CCA7F1}"/>
                  </c:ext>
                </c:extLst>
              </c15:ser>
            </c15:filteredBarSeries>
          </c:ext>
        </c:extLst>
      </c:barChart>
      <c:catAx>
        <c:axId val="15443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93232"/>
        <c:crosses val="autoZero"/>
        <c:auto val="1"/>
        <c:lblAlgn val="ctr"/>
        <c:lblOffset val="100"/>
        <c:noMultiLvlLbl val="0"/>
      </c:catAx>
      <c:valAx>
        <c:axId val="15443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Price range provision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'Stock analysis'!$AJ$12:$AM$12</c:f>
              <c:strCache>
                <c:ptCount val="3"/>
                <c:pt idx="0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'Stock analysis'!$AJ$13:$AM$13</c:f>
              <c:numCache>
                <c:formatCode>General</c:formatCode>
                <c:ptCount val="4"/>
                <c:pt idx="0" formatCode="_([$$-409]* #,##0.00_);_([$$-409]* \(#,##0.00\);_([$$-409]* &quot;-&quot;??_);_(@_)">
                  <c:v>98.546677298159608</c:v>
                </c:pt>
                <c:pt idx="2" formatCode="_([$$-409]* #,##0.00_);_([$$-409]* \(#,##0.00\);_([$$-409]* &quot;-&quot;??_);_(@_)">
                  <c:v>91.84167729815961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C-6E43-9892-1137C57953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44166480"/>
        <c:axId val="1546206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'Stock analysis'!$AJ$12:$AM$12</c15:sqref>
                        </c15:formulaRef>
                      </c:ext>
                    </c:extLst>
                    <c:strCache>
                      <c:ptCount val="3"/>
                      <c:pt idx="0">
                        <c:v>High</c:v>
                      </c:pt>
                      <c:pt idx="2">
                        <c:v>Low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'Stock analysis'!$AJ$14:$AM$14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EC-6E43-9892-1137C5795391}"/>
                  </c:ext>
                </c:extLst>
              </c15:ser>
            </c15:filteredBarSeries>
          </c:ext>
        </c:extLst>
      </c:barChart>
      <c:catAx>
        <c:axId val="15441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06704"/>
        <c:crosses val="autoZero"/>
        <c:auto val="1"/>
        <c:lblAlgn val="ctr"/>
        <c:lblOffset val="100"/>
        <c:noMultiLvlLbl val="0"/>
      </c:catAx>
      <c:valAx>
        <c:axId val="1546206704"/>
        <c:scaling>
          <c:orientation val="minMax"/>
        </c:scaling>
        <c:delete val="1"/>
        <c:axPos val="l"/>
        <c:numFmt formatCode="_([$$-409]* #,##0.00_);_([$$-409]* \(#,##0.00\);_([$$-409]* &quot;-&quot;??_);_(@_)" sourceLinked="1"/>
        <c:majorTickMark val="none"/>
        <c:minorTickMark val="none"/>
        <c:tickLblPos val="nextTo"/>
        <c:crossAx val="15441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4-9641-BA90-C1ABF9FBBB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F4-9641-BA90-C1ABF9FBBB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F4-9641-BA90-C1ABF9FBBB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F4-9641-BA90-C1ABF9FBBB46}"/>
              </c:ext>
            </c:extLst>
          </c:dPt>
          <c:cat>
            <c:strRef>
              <c:f>'Stock analysis'!$AN$12:$AQ$12</c:f>
              <c:strCache>
                <c:ptCount val="3"/>
                <c:pt idx="0">
                  <c:v>Standard Daiviation </c:v>
                </c:pt>
                <c:pt idx="2">
                  <c:v>Daily Volitality</c:v>
                </c:pt>
              </c:strCache>
            </c:strRef>
          </c:cat>
          <c:val>
            <c:numRef>
              <c:f>'Stock analysis'!$AN$13:$AQ$13</c:f>
              <c:numCache>
                <c:formatCode>General</c:formatCode>
                <c:ptCount val="4"/>
                <c:pt idx="0">
                  <c:v>1.3383386490797993</c:v>
                </c:pt>
                <c:pt idx="2" formatCode="0.00%">
                  <c:v>5.3449644985963662E-3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2-8044-B733-5A19BDF9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FCF4-9641-BA90-C1ABF9FBBB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FCF4-9641-BA90-C1ABF9FBBB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FCF4-9641-BA90-C1ABF9FBBB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FCF4-9641-BA90-C1ABF9FBBB4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'Stock analysis'!$AN$12:$AQ$12</c15:sqref>
                        </c15:formulaRef>
                      </c:ext>
                    </c:extLst>
                    <c:strCache>
                      <c:ptCount val="3"/>
                      <c:pt idx="0">
                        <c:v>Standard Daiviation </c:v>
                      </c:pt>
                      <c:pt idx="2">
                        <c:v>Daily Volitality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'Stock analysis'!$AN$14:$AQ$14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E2-8044-B733-5A19BDF9202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'HR app'!$CD$5:$CM$5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'HR app'!$CD$6:$CM$6</c:f>
              <c:numCache>
                <c:formatCode>General</c:formatCode>
                <c:ptCount val="10"/>
                <c:pt idx="0">
                  <c:v>7519</c:v>
                </c:pt>
                <c:pt idx="1">
                  <c:v>7445</c:v>
                </c:pt>
                <c:pt idx="2">
                  <c:v>5537</c:v>
                </c:pt>
                <c:pt idx="3">
                  <c:v>7683</c:v>
                </c:pt>
                <c:pt idx="4">
                  <c:v>7040</c:v>
                </c:pt>
                <c:pt idx="5">
                  <c:v>7028</c:v>
                </c:pt>
                <c:pt idx="6">
                  <c:v>6973</c:v>
                </c:pt>
                <c:pt idx="7">
                  <c:v>6611</c:v>
                </c:pt>
                <c:pt idx="8">
                  <c:v>6595</c:v>
                </c:pt>
                <c:pt idx="9">
                  <c:v>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E341-A691-612887E8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93615"/>
        <c:axId val="17704952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'HR app'!$CD$5:$CM$5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'HR app'!$CD$7:$CM$7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FE-E341-A691-612887E88CAD}"/>
                  </c:ext>
                </c:extLst>
              </c15:ser>
            </c15:filteredLineSeries>
          </c:ext>
        </c:extLst>
      </c:lineChart>
      <c:catAx>
        <c:axId val="177049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95247"/>
        <c:crosses val="autoZero"/>
        <c:auto val="1"/>
        <c:lblAlgn val="ctr"/>
        <c:lblOffset val="100"/>
        <c:noMultiLvlLbl val="0"/>
      </c:catAx>
      <c:valAx>
        <c:axId val="17704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9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_xlchart.v5.1</cx:f>
        <cx:nf dir="row">_xlchart.v5.0</cx:nf>
      </cx:strDim>
      <cx:numDim type="colorVal">
        <cx:f dir="row">_xlchart.v5.2</cx:f>
      </cx:numDim>
    </cx:data>
  </cx:chartData>
  <cx:chart>
    <cx:title pos="t" align="ctr" overlay="0">
      <cx:tx>
        <cx:txData>
          <cx:v>Average income per territory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income per territory</a:t>
          </a:r>
        </a:p>
      </cx:txPr>
    </cx:title>
    <cx:plotArea>
      <cx:plotAreaRegion>
        <cx:series layoutId="regionMap" uniqueId="{2D9D11DF-559E-6B42-A30F-415859693AE7}">
          <cx:dataId val="0"/>
          <cx:layoutPr>
            <cx:geography cultureLanguage="en-GB" cultureRegion="IN" attribution="Powered by Bing">
              <cx:geoCache provider="{E9337A44-BEBE-4D9F-B70C-5C5E7DAFC167}">
                <cx:binary>1Htbk5w41u1fcfh5qAZJSGhi+os4AvJWlXVzlW8vRLpcDQKEhAAJ+PXfLrvdbde4e+Yc93nocEQ6
nSKF0NZee6210/96mP/50D6e7ItZtd3wz4f555fVOJp//vTT8FA9qtNwpuSD1YP+ZTx70Oon/csv
8uHxp4/25GVX/oTCiPz0UJ3s+Di//J9/wWzlo77QD6dR6u5merTL7eMwtePwJ2PfHXpx+qhkl8lh
tPJhjH5+uW9b2Uk9vHzx2I1yXO4W8/jzy2+uevnip//5109/uIbv3ufz8r479O9L6D7KU3f6Tyv4
dgH/9uQvWticcfoIq8f8jEecMx7ymMQJT8jLF63uyl+Hg4SeoSRKQsphNAxZEn259+VJwff3nxf0
jxf3nRwfP754NZ7Gxz/doU8Pevr40T4OAzzfp7//eJ5vdhcuu3z54kFP3fgU1RIC/PPLZzeWg04/
X5Dqpwe8f/W9mPxbkGCP/j+GbfuobSn/yrChM0oSlCQMUQgOJRCWb8KGzwghmJEwIQSuiem3Yft1
QT8ctj+a51nYtv/nbxm2S23H6sWL9GQ1ZP5fGb74LMYcsxiHccTiT1n1dfgYP4uSmCCShIQmLP42
eJ+X9WVVPxzD/zDds1Bepn/PUD76F4dHOzwuX/byj9D7v8dOEp5F+Ak4cUgxh3x8hp2MnFGWxCiE
PxRTFvEv9/6MnZe/renHY/jHUz2P3+FvGb/jaRhOD9U0PI7jn5aXpwL8fxFCdBYxhOOYxpBwMaEQ
om8SMTqjYRyGGMeUwwuHEH8u/p9D+M2yfjiKfz7bs0Ae/56YevfYdVD5Hx+/bOSP5yGOzxKCOA8B
KREh0b8VQ3qGCUYxFEMOof4U5K+D+NuSfjiAfzzTs+Dd/T15zO7kT1L+dZGL+BmNIGw0TPATWUH4
2/SLYiiUiBFOYTjhIUVf7v05/T6v54fD9gfTPIvZbv+3RM5XegISk50aPf6FDIaQM4JpRIC7IMJC
Fj6PXBieIRwSHlEM+gGQ89vIfb2qH47fn072LIqvsr9FFB/+VOR8rT+/ufKT1vnvyx+ovzgESIwR
B6ISxU/59XX54/wshOCFiEfsExd9FsVn2uuPl/V90ffs6988yd9D2F1DNRuW1p26v1LdAbFMOKWg
yvlvAuDrsDB2luAk4YwBNwHxgJ4JhK9X9cPJ9aeTPUuu678nJ7kfT9UXePoL6Ag/wwjKVRjGPIkI
iZ9DYwSkEmATPcny56F7WsoPh+y7kzwL1f3d3wIHv1k1eHB3j/PpL+T/ODojFDNINgA/CFgCPsnX
mQYAiDEGBpKQCIfJv/H/T8v54Xh9f5ZvHh2e/O3fMmDpqZW/aPuX4iNmZ8DmASCjBGxJ/An/vo5a
9IlXMgSuJrBH4P7Jl+z+TBt/X9MPh+5PpnoWv/TviY2bVlv58S9kjlFyhinIaRyD/8XZJ2vy6+BR
egawGBEekt84yddq7dcF/ePFNXj7o35xKx/0l/B+D7y/Tz2+P8uzkP327M+YyTd3fm44X99+33D+
lpV9ZcGj5CzmcRwh8JKiX22irzckQWckgVOMEvxdL/e3R3lGp75mY9882Ocuyb9Z8H80zzff/fnl
5uKvwqE/3JEA4zPGQF1wkH4sjgF3v4VlkIUJDUHtR2HMIpTw6MsJ+Jzgvz+KncrptHwZ/X84H/df
Zni2DffvNt9REl8ufn4o7t99/1A86zn8hy7Es6u/19zKTuMp/9Sd+q9Hv/hlz7764o/Pz69D+4/Q
P6IoBHT9zXR7muTX4c+hePM4jC9eS2h/fFUCvvrm42kYf34ZAKVlCKAcRH4CuE5CKMQevgpDcP5p
jEnECScUYv001D058z+/BKJMcRgBB4YSjhPKQL8MT3oXFsbOIg6HJGQUkARxcPa+POi1bpdSd7+1
xX7994tuUtdaduPw80sEtvzLF+bzhU+rjUnylJoJCF4WwcHEEazCPJxuoQUJ10f/KBfi264uq70P
4nqTIP2oXD+kyMurgY323GPc5q3Roein6TROidovwUXjo+nSbZaK0L2fXC26ciuntU67rimymKhA
DL7cGMpOsi6upjnsck3nQgxlydOmN8W2ratF+LI4SnpulpVmS3hAeOGpLXmQTsg2eeHXN/5ESWzy
depZNq27ZDI+Y6XZ+dCh1Oqm30CTL3cjzta+39tk1ntCApW5JRgF6vyJlZW6IInf1LQr06iYz13Z
rhd+XcTKGp6VVX+l3BqIiPdpGyWiairhWxTteTVU267ojoGO+ozUjuYRejVVSma4mdwmJO7Yhni9
nqkOcrVQkveD02IYayuipeGpGQ3PZ8xtGkeV2pJE90KXQZi3spmEQfOrZoqTTSwz6+ZKLF0vUzSd
7NISQaBVe1XzUGYtYmVmarFMs8/pYo7Wz5NgkgUZ7RsmomCuRdmOfVb2vYM4yY2XU72pKlNnyJSb
al3mO+ySW5UM6aBbvZ/jUWUoHo5JpES0UwbdmdH5i7AK7iIU5cs4vKaVv4mJTZ2nm55GgtpFdLbP
tHyzIikkX/I+DM694VdUr0c38fuQmRPpCuHMMokG283YLDYLxmT/NIrbshNjxUTZDe99zXUad2WZ
joo7Ad3wy1FaL0I6DhvT6nM8z1Eqo86LoIp2zUgPvhxbsWB3KHXcniehOyIXvoXOdnOxLijJ0Bzp
TYWp6PrQCYmCImu1GQVvSLSt3WoynMRTVkR03NZk2GhXNUINyOUaDrgYYzWkYc/i80m2/dsVp3bs
zkfGLBy4Umd9Eo6ZiVaf9kilekHltlWlTJP5YVTlXYiU2UTETpkvmyOyVS2KEN+aCF00RXyDWn6l
m6pMe/+elC3LbVS/7U1lr2wbilmufhfgIhHNxEQs5ySflB3yYOAbaSMq5qCpLobYCdXKauO7aNuE
aIWd7A+DM6sgnm/xMi1Z39AqL3Hgt1NZ5Gqa3qC2Vfuy0HU+VTYDJIA0m00aBmwQxhYXhQ1uHIr7
jPX2qsL+WAx2Gw3OZ5rgWGil81axJI9k9aoZSJguK3fpOESiN+xyJKo/Muk2bhz9fXVHkLmV9jZR
KNhq0sUiNOvHelSd6DT6GCf9ZVEsG96FkItkUNuptW3KnJnEslqf62Ss3vr4umjpuOOzDDK3Djgf
C7arXApp87aub/u4lWLyJnMMyRxH8SWzdb+RZZXa5U0XzY9L4Ni2cvFlT+f9FFm0YVGf6jhZNmsT
6aya3fWyVG026bhLXYJGYacgq/20i1reb2lR3gBUb3hY3AzuqkDDmltewQztJet0DABAcYoMMoIR
1qdujees1FilPJ64qGS4C4cTX9Y4jYbTPE8qA7cxW8rwFK5PASrXKo0Q2bBi2jJXAZTVQ7kLks6l
cWkfJhS2mVKEbFu77nvE0UXr3SJCXNzOPS/uK9Ue+vaVqnqdj9DkXaaKZBpX5WHoKDyMrh6NCfOI
e3wl/VCKFrMrXBbuMFf+NeNYHSryuqB1L+jcCueTvWyq5MbhWTTGqXR2q0oTbsuMl9rkbVXFuTfj
hUriR1r/IgP6ul1HKdTCxyxu0KOfOuFV6MVCl0UEcXjHlBpyPzyUEvtLHOsm1W0YCqf0BiMaZZx9
SDpapmpJqoxjAKwRp7hObJYYQKZer9tZu1JMLSlv6DZikz2OwaJSIw1E10q1LeIlo6MdhAt4IEgf
XjTMi67B57OZ4vOKy9RW5F6ZsBa4Mn021PtlbeWh6KRIdItyHIzmUEaBUDIKNxUqYY/ZdOxVed+H
uyHpr7zz29mYJA3qrswcVMnCFuhG8TBtiOkgC5Q/DHHgsijOwZTMhoAj4dCcl94lsDezyftGhYJG
NEuW7pVt7ZK2vKy3a8Pfg1/mduoX3o5v64Q0KWv7m2Ex8z7azWvRiaRZrtrwkrSUAsIBvIxmyiqC
CmFHnGQytK0IS7vF1Ki04H2VybY87+MivG4nntcxhrMjX0Mt6NOiCZstC8ro0lV47yyUNa/6a9wM
ybWOSKqCTlDCurczItU5rYIeaqTcT2NnshZUy4Wk5jjsOkyDKzKWoq6ou2RkggrpwnMS8ldyCPBB
u6C5DqYQXlqv9kFNd5UZdnHN8micXq2sv48Jv2sKOChl86bSXSLmxL/hERzLaO433kzLXrN+TnuK
t6oM1sxjvu+lWXdu2AOu9pslGA5y7a8SX7mbJjk3Pklxz+wl9wsSek2MAPnRb+zKN4vjNysOlpti
6u2BLOvHaSlaIec+2UCqvTfW307jEuyHEs4/712qDBxM4Bx+Jws0puuCDxUSCEhaDuf3KvZxpnVj
sqnjVaa9MYKYRx2TadPP+rGfFprSfkmySCphHbEbGftoo31yGJqlO7iheqdmfGenpNk4Qm5LICCy
rZ2YOJ/yqlgEn3SShircF8t4MVilUgzlSNpgyVzYpFAU3JG5txLJXbHOSab6RVBV7uJZqavQJnkl
Ufm+Z2zYyChodqHrK9iW6t7pIk4Xhd5Xhdz6lUOBr1POh/kNtY3JUa/uooa9iad5AxOn9KB9WOyw
iaq8Hzu0o3ycNmsJAdVR5DazPMXB6t/asHzQVdRtbdJswUk8p70fIIFgx8IARwIjfu+6KWMyoReI
ErThpY8yyjiUsRi9Vi3wLkrbUz2Go2hHJVhfTiLuNU2DwN2qZXzdTm7NdF+VmR6LjK39fin5eFHO
bQsH1d33HJdirQG5Bh80R11jmIWt5qhnMohJJMh8CIseX+IuEDGjYzbLuT6sy7hXsrqRkYnPGxOf
jJM2j+x6IwMjZFymdC3fLoYDIvbvqQ3umnokGa6KQpASaVHMwbBbWHUcSDOIql1vWhlPosd1fFMk
0S9KVaUg1AmgD8neAn1KrWf13gxV3ib1nOniTfN0UC2qNwzivAe20l4k0QwUCbBO+sJu1NCX+Th4
kydlrFPZuGXTLzOcL3ssC9ZuVvahbowXs2/N1reibdCHIJhd6pDxaYDCD0OJ3hOk6X4I5FULVfQ8
UpxkajW9CK66ECC686vJg6W7Lfr+KmKDFvFU39brZa+rm4I0Kh+pBErZEiM6nsg0Wq0SRqs75kuh
B3KzdBZl4WTTpQ/xxg7hrZ5ddzkC92EVUHSeQB3zphIxegL3mvTb9Uk1TLdx6KN01vaG4fgiUeOx
aFYitJunXRtQKC9FXwsSDANU2RVn8+yCHSDSlK/Dat8p0r8BygvcbnBTip2O0s4M11O3KOGjgKdE
V3tDcH/XjGMiOldPx6h1Tgw4SCC7Yb8Zq4SB75R8nrfETfczixzQctsJmczFZh3Vcu6CWmYEY9HM
uNyP6+yzokbToQ1+AYypgZNP6n3s9qyPDgWeXttw2AQ1A5JK0KUrE5wSeGbhV41EZOx+cdhlM2ez
GGJbiARwFX5zA9wsWJPNsCRYjAFrruoiXIFYT/373syx6LCZdmuxQl0LyiqnqiepK/xrItl2Zd1x
YXUt9Kj828LUDy4BNlo389VQuccJDzitCS2zXsXXIYiNi3gCRJF1NqsyEbig0b58GoLzpwsy7KmX
HwbszsMEzmgDCZBVLfpQtReBiuFWgZabyvdvlnh5RH1zO9SheWKsnZhmdDEcSRBvu747dhGBNQ0D
yeLaNmIIEsHC6kPZTKsAJvJeDXaf0AXq3rWt5WGYzAlU1A11y2sf2E0YdGuG0Llq+/dj4Mdt2UW9
kCu/Va7cxgUpRTWKKqxJtpatS9dbavhtPJenJClhh21uYytaFOrMlqcimPbcRmlMok0J8oYRf0RN
i0QRTRl3+qDb5BC2bC9VJQVydBuTKqMD3dGi+sCj+3ld8xXUm5vNOzPUaUT5PWGzFEPOZ35XLPwB
2Oc75gBDSBGmgXmHoiMnTWZpK2ooLUnYgjbortcR4I8V12uJzrvKvJaBy03gxZoM14SXTowtu43r
NWurdQCp1NWiqptezHWajKA3S3d4mqpu1Y0hY+YoPkSqWTJVICVQMF/FtLow3l7XK3rbWb2rvU9j
Nx66AhA6KPI21udhV17qeKhENKNeAC7MsJtwHGm/mUt0o8PoNe7triVRC0U7/tC4rND6uAZJKGTf
3HGCj7WxVwsLrlHR5gN9NxmdB42+KJMiZUOQGUvy1Rh58dbKrt5Aa+Ku6sLdVAMqR/tCIwrgTa5m
S9732tyFAzqWfXE5NTkKAiCFLC/n5j24jsD3+vjDpPgF8F+UNtWciIhMD3NPNwtQnKaoUhO1WdPP
UAqACNBZ9EDtaN1dMjTlaqgeeDzftMUMjkANsg+xa+iiZNi4OylR2iswDZ5C08kujbnaKLvjFYh3
BXIU9a9qXTZZ5BvBZsYFSnxqAnWYNTqMHO8qbFL4Ad2bZJ18WgO2e6hIT3se+OTOarLlZXVXmKPz
5sTCrezQIgpHqdAxy9aFX0/Ivy6dSc3gcl7UBiAoBRvkHmjFa3AvWqBRoJ6DqrhuqNuUtewEcSR+
dWtoZc+7IJryeWyMmFRz3cyB3GMPfAocl2PQhOGFjIdtqNdhPzoADVMBA1hBR2mFRAJhakO6Lx0X
NR0MCOWgT3HitlD7p0OJx6Msw6t5AgcAClctBqOO1AevpEaboJJ2FxTkGswom4ECNEK345w3S3He
lfPF2jDAXa5yq/tHTWEBxeJSDDm0zqy9Gnr2hivndhpUREX9KuZpGOFI8EmswXrZ1oVogmKHJgPy
NYTfzgOtk86LotUqh47/BS7NFpwroHElvoyretqwS5ocbQ+0oK4QiPnqCNzxA3P4Q+D3gwUaV3uo
FnTkdQqn53JZ8CRmkGhibuVuNfqDkS7ZK2JcCgafTyPlNxUfrk3ZV+kY6DeU1uczM4kohvCDDfxy
F8qrPilKwYtOp8UY35EyOULpu3a4DgQYwFu2BHfUBVcT9q/RABaMHsCtCg3fBBJdsbiFuqjX91HT
9wLjimzGZIFsm3ZwLjfIhn1qFC+F75qjDJPkUpbReVOgapOYKrerrA5B025c0ZhU9x7sJjh3cTRM
28qg91hrINHmgbixSGdLs1q38R6HLK/hpy+pbvRJF6YVfszalV00HOnLEH5Zf9fJZl/wOq8qO563
4HhmcVgdynUb+ioR0tFVsAG3gjZl1mJz3kUF384lAd0e+Y+qHkzaskCJarW7wQBsQMMryVXjL7B3
UT4zdI5ikBx6flVXLgO6VaSqG99HCarFCMTGtzbzJFj2cWR0Wsbj+VKBwTZOxduSUNHbQKa+CTcd
H4ZstTjaRdZfahlJ0KNgTspVG1AUvygHCTqxHpRk7N7SsQG94F+1baDS0tpJSF0DinNQJb5l+Jzb
lW6QCW6mFnUZXN3kFQLhp2K2nfHY7BAqQN2t8Q5qKhNtgsAQcAOoBCBnvIZi69nY7ps43i0zPdiq
taJXLCekCMBHAXtDRYu7naePGvs584O2ULk9uFX42E8k2Udl6DNOhlyjCXiBmi9GA0Zla4ZLX9tr
NuttBFas8LOb8z7YNFH/EBdgBda0/rjOlKUNCLoUmOgDK+JHxaJu49siEFPC6nNnwleWD7swMENG
pvJ6DMsbLIPLInFwqjlTKVl6oHjeABecp/Tp/1WIpqyvTUse5MDrLKndhdTlcY2KTYPsU4pilVnW
16k2OkjLJth36K5Yu3x1DCZuh3Re2ss2BPuyq8ebVuO7KdBgDizB+y5AOFMsPIyOYVBjtErLMDgW
GJhJYDYypH1KJfC2EDfbWLkwZVtbjK/1UIIfW9Lc8FrlpHEpQXhIOwXOaFeiwzTklbf8YxCie7qC
I0XrsklV7NYtGKq7wqldwUB3BLJdBLNzdyhHuTVlrYGQqT7vGJDfeUrSyvF0Rfu+uGijQYy2f7AB
QXkBR/lJMt3wdkEH9vRSDgYdqrqNNzQarvE8RjtZR2nQ1MAtNGUHXw2/vrOlXXPvuyfcCIIDJAoo
QtA6WZyA9/npRVUtPSwE0QNaejiAnz4cuVxShCHVB8DMw1TKaYPBsNrXGPWHcoouwZCJN7pXw8F0
YZWBNYMElUYfyNMLLsuqFaMr9WHpZniLSy4FuDAgNupoRxa5bMFO7g9mdTuv1LLFXWcO2BF4eXrn
RyA1ybJvDRSwllb7Sd+oqJd1PjT2vPAcpMinu1cRtwdDiox2mrcZePJJ+um+nxbz6R1Y4hrCDmv5
/TNgodlcG7QbYgiiU70WnrMi83ZNUlSB7wM2NDp0FP36UnUgW6Gz8gZHqjvMcQxel9J8ST+9ZYlk
jegH2R0SWaiDHKH+dCi+6GUIAwOJz52W9RYyzxxGWfWHyrhCRHIiadTBJn56mSBrco/C0+8foTg5
AMs12x5NYKn9PmAW/Ou3Pn1WLyrKlhGg/fcBr6GBgXsgc9oAvJV22IKU1IffX7jFZQurgw+lHPPe
Ip3WHLIgGfgoFJqCLZuCQzeUYzaWqMkS1b9ibaGOugQ+7AKoph4M7F4V54p14T4hUrShW/NoiqIs
dApndrRpO6kkq5q9jmqgD9OQ6g7ESs2DAICnCbZQCW5UB4XfL1N42xb2UhrgSDXUUjGjFUE99fKC
1eUq1AomL0VNkVeOPq4oGHemc3vQBPHFtMitHROVG3ClgvkVKvsxVcBuwYWkoiTJnYc0zKIAXMVF
qvulHvyWLF4wOJTnNcEPEkFhmWNwIJqlvouK1lwEpgGDnlU5YPRhKeenIlBK0Jke5bqYrknLh/Nw
rfJIL3Zjum6zJn0B9QbXuxGsodSw8rDC/4lIAeZ0uroJgQ0Tzqlqwl0XLtNBF+5dH6j7cB5QXoMf
RPVh8uoGdCJOq9iwfVtMIJcsSwEkMfSDtkE9wYsGEofKD6B922sTRHJDi5ZD0yadOuIz25mPPdJX
Q3hZErTrMUgVvGxbBr6nil830ehEY/GjCugrC6K67c152y7tHi8arE9SpKStj/CLn/um54uIY6Ga
ZE/JZKF5ImNRuvluWNihbu4c6sBvwf6qmMgtt2bveX0ZyiUzvX4NZjzo/W6ZQUp29wsBxF31mrrJ
va8Uv366rUkiaJWoQTBqwqyS9cdOS+HAwYdG3PK26MNcFbgSQahexYS9IQF0cByYsm0Vvu0mQFa9
2o/e4rcjPGFcgzEyTgA6ExreVQt42Bq9suOFniQVYFQyQZbhzdPTpQTshmND6brl63hirrzmAZBz
HcMqK4Ah4BOju6zLBJQbESqM70wB/GeF9GhN220LE97347x1aAWVKKePgx+BXoHOBQccaiXam5AE
58N4h+q5yONQjYBnyR71ciuRzQEbocr3ygov1WNDSAsdE6ezbhG11DatSgvVMp7FUthV4Gi5M4g/
0DJezwcDHlQ0+S5tlmG8ChbqBfc98L4xBnVfWXActvEENn0SsDjFTeJ2fSXpdQcupo5XJULoZcCv
K7pc2XFKuxUeoYPO3tPWQaMIn/pmyR0O3l8qDSoVFdCEYFP8NqA+K0f6KprqLXQpyRFBC652Y5AW
CDzvIgLDt+iPlmIpnuJhoZG8sZXlItDDMVqSN86GJ8BKnHUav3PaJqBl4Zl760TrlofGLkYEbV4i
W25H33oYtneUNGAgLBSIDb4qO2M23vd2A35NI2QdX0Rg1u0o0+GhHesPS5dAL2S4kXT4hTVghK5r
IxalHfiCgU8lX9u0gUZECFHM8FyKrsLvV5NAeHiS9oRfrLy/LSb80StnxVCA56qHTpixawWBN09D
UrJeNM3wEQ2h0Al5TSUkaSEdpKN+bVl0xRfnN3HjfG5JsG371yCyeAq/FEjSsiU0Jd7We16U6dCA
pFQqvoOOOoFDCuYv9wyUGw7AbexzXDe1kIMD6ixl1r8Lp7XPYlVAVZUQksSex0y/CYP4kkjVZmAj
1NX6ZnD9HhF/NUblRo4U7vy/lJ1Zc9s4161/EU4BHMGbc8FBs2XLQ+LODcpO0iQBziRIEL/+W1L6
fZ1O9+k+X3W1SrIkm6JIcO+1nrXjcC9Rpd6TxWe7OSieZeH3Gx4M1zIV5h0n3jbPV9TGpMfCKa+1
O7qtyNmuYwBhxNFo33dQs19J4eYbwXExP6qQnYYh+NKjBBv9xsW1VKWi4499FLzzEM4NDpvG1d+d
1l66/iF02mz1IAMagWPx+oT0FYzgXrxeD/ihsJkuo4x4+d71yMGMLcQJ7V2UClOyyrdxzndR0G6w
aTbVAbS4aKEPq4ASg2LBSf3VvBRtNyRSkcdaVadufie5GGI+T3vr0/3aSy8JhtyNPQbz0OeZO+rE
+jrPnI5XcR9GqXDJTgXrGTrVJQiDB7eaLo0mcdMEaVu597e/u06VjKlSBbq9ajOE7WMx0jZ2QCUw
i5LboyWOziAUMQokVERq3WivegkLE8F1zUfQBOt3Ek3bljsFrjzXHtGHyOY7fSb14xjiXJpp2CZ8
aO6iRjwGTKXuugzb2nuLoOPGge9/7bBuLStc26F/kb3cjkNx9BtydqP5UBZYFU30wKEmuROEonwq
sIJ57ttYrQeyhl8mzn/n1TtthYrhnT03YB9GKVPahCxWLVz3ge6wuC4QhaGwGrqzy/AFMi6aRS7R
Rk7bBgstafo3mdePgCnuh8hPqs6zu2kWVTrXoc1Qg5wKmh9o5D371PvctdhnNT4Aast9uYZVGmFb
AKP08QrlvQNK0cGGiQnkU9TkGdzXg/SDDHbgG9WQjHXVvcjZHObykfrTV5qjxnFUMi3jtsJ5ggvt
tprme4qLAStg2XjrvmshEzMLXZJ3rE56Brd9IGjjV3hinXS2A7WQmFvnjpdltlLvtbf06l6JYyum
tAGdoMO1QpcIL4X6Sdh3v0k9fx7VRBOnLO/dYujiSZaXZWq+cQ4FSXn6lVd9Nk7je796X+q++dRU
KAt0+dIH829eqFQ8N+aCWqPZoH8McQEoTVIt6q2Y3E0EdyKGXBrrZnj38X0KbhycDGFsWpbxiqkd
X59ySaaLbOmpM6lD+z6B1+feV4JVCa40TYq+zSY+TqXWTcsQ32injcmapcSR4A89fMruFYJ+CjCJ
wvCa4Esy9Tb1IAIELhSwxdxNMPV3tIZf7GHHACeQBRxe+LdO/ttIgg1d+2MzofLxOK6UQEiOUF4f
fEKLOCz20nhvy6w87OpnvrI3iGZVwpZ5SyIwDW7dIM/oXUSb98k4BQkkti6pnckmxguePRru52LG
6hPAhVvc9eSHcNr4ENRx4IQrllK9y8PJvx+1QgPqkK9tj9/ik08NVk069joOatQt/uB9Bhqw85pg
yGjA1n0ByfhW7ofTNyeAPjXlZIgjwq6X5vtmFihUeiyZtjkwNX0lHrZiJOx9HPLEkiW1UY3Dp8kC
gDyJM/gRsA62V3jfjhx6Vr4op9GbvFU+GqsHqmR51HBK3Ppqm1k4Mi0M0lY8R2XwSgv4Arkwd6sS
nyY6H4ORq4z141HoYsRf6b6vfYMlw7GXRtptWKo6Hmt1bNEOQVWAFTLxPg5dCaopfHPH0sYq9NPQ
SAYhSWaBMrumZpkHhz9hbR4kBWSQGO7Bsm2J/7m35bLvxxoqHYM/GZafe8feaxSRW8EdGkeOuqAE
AqOwhq8Ab3aDHaIE5daQCLriE7nwuPWaMdr0WaXPK8TVWfcGS0bwxUCuyGyLdQVfrrdpSPHY93mf
MdGKeJGboM3v22J8daxk2WJcmxKASWPkQgkN8y1zmxh7Xx+ifJoOcG+SEI4rzKBjN6KraEf/zMQc
bl1uXnAoDLiYPDj+suyB/VxIKF8WWjXQrXGpLRtcyHoxZdIsbQo8rE9RrDFUzfjkWKL2DdghsUL3
GccKpwrOlXjtFYq8kACYCiK9WWTT77p8b+1SxjkaQtq7sOcX2KVs8hboBMFDtAIMaf3yroJutYXn
TLczU49+5753uZIn6u8jdR7QZF80s0dT5O4eltlELb6SqUZlgwtWLWcV+zm3e6+zS9xRP7adBCsF
Na/TNerIgsZDZF4myEKL0zxO7XLqZydI4OF/msa2Tl3/Neq+BlM4pmQsRUyd8rEu7WPjQqYb4Fmu
Y748CnXhbX600ERCAlmshXof6GrZVJb8PlgLS6lcAizLJkpaZ977vv7dieogrcS69SR98ciXSgXf
qWeTpXGao9uAnHHn8mRZbrMod3yU725WLs3ZsdUnz8dh3UQdHAzwBHZMa141GxIUwUZ3+W4Zp/PM
DE291YE4OE0bUbAygx7NY0f1NrYuxZq4Nmnh4hqCbw21jdyPer36gUWyViKxbbQNjMd3bRNuufkE
eQYaYUDCDZ/m98aBLVN34mkx4StzzCfIES+6cXCB66NhS+rgbBoNLXr9xgYospVGSTPAtcmroExq
LXosE3vbUb1VXC8xW3I/xTUUh2k1PsjAK+ICrH8aqnkzNf6+j6DV51y+2Qpdm65flwr4k9BfxiLa
YIgHfPlO9CioljsY4nergXNA+zy4wJsN3eZ70Mw8UQKuh9ZGpgvaz9zWu9GG97zkYM7szJIVl+xd
YJ17P/dQaEHq9N1NMZbbeXFU3Bn2vqzNlKiKpXUud7j25duWvejIqxPYxIBPqrrZuKSIeVU/SL8o
UJ3Nl6hxnubw2yjrFDGsIkG1/t5N+jWQieiG+q7yJWob/G+BLMVRWFVbIezJpRptrjOOceN4B9jd
O1UG2RRZaOkj3aHrI9D9sgWN2GCyoK1fylLHRe3auPMGN42oNelUJEI3v/eNarNI5yzlZfDuraaL
VS2DbC7ZY+HRaW+WBkvzGrzqd946xU71cJMgMeqQ0dhfK8g9E1quptsUAi2tWl64398VTlBuOQ/i
yTZr6vcvpRj7bVTbp8Ah6lDi/EXBV8lscjov1aYYN0OlnQyUzNaZJjhrzY6505LA33qyuXBwst77
A5R1Jsq3gDvlfnbm+5H4cOeNntPK1DIpSrOm1vO3UTOHj8RfkyCgJ0ncJSsgrwCnbBLdDjopjQdc
sdrBzBFZuy7zzic7p5v1ReXYMkfOIPRmeLh5l7nUfLvRx3+g0X9Ce7+i/BrAsv0x+ue/D//vM0z2
tr4NfPn44XVqwMeju/+MHPrHV2H8yZVyHn990XVr/vu7PqDuKxz93zkzv+DWf54C9L958v8T1PYR
Ybrtqh/Y/V9B7bexAMw8tc1/aPkbpf3jbX9Q2owFGBeE8EaAUUHXKD0g6T8obTB4/ydEsAPTgq6Z
tv8A2giQUowxATntBAy3YMX/ALQ9RLs9HwM0kN8Jf6T2/xeA9g2//sCzPUQEAs5u4Dij1/gI/tDP
eDbUl16TUQcXRUEJN4Na9+ME6gCOQJLrGnqA6ycYqQMVJWJqGyztsaEU7dbC6gNMln4TDdFOVpre
kUr9/tOe/Dt8HJG/n+Dx29ZFmLMUUnQCAXYQOPWfty73jVeFxeRdAohCPQqkuyqCgTNx4u/Lil1a
Tzz6rAWR20qdri0B6hkwttP56CVhzctM5VDQhR3igvvyJCx0CwqQBvLJUtxrUW5q6PStDWATtuL9
Xzb/uvN+2blR5FIKiwxdIb7/P2/+kE9qGcC9XWwED39AxXPuLTA5FcJg7IBrpDkrogdctmHU/QZ4
c3qYGPiDICxOcOXKk5ODwpw4TOW2SjhRGRos9hIB6ihbwtOmFvWmdPphDzvo0QkdXEdzFreilnCa
aXiqSXX5l8903eV//kyh4yFAgplX+Gzs18/kuGXeRLJyLzjQwWKNNEzmIcw3dMn3GgUuKnzmnxSO
j02nON+JticH0OnryXhi2Za8f+EG/UFYo6GRPTtDikW7pBNHKu8xuAqEwC5ig9ou++dNv540f910
nDseziicVe4vR1PTNULnXeRcGGBLGhD5uLIt+EQwG3UJgiCfi2NjQbGVqwJuXpkv3ZhMIPt9wJc7
WbIoQ76ihOVozcbVLaostQBxAzjc4yMciXTuyAxiew1HmPZDU9xzArYYfNux8KIxBSu3JrJU0UG0
4KlwbKAZ8QqIedyByMhGk021E2V9CTNRLUUBLr4tt2Tp2l3o4kLe0qTy2vzK5RSXTogUpStceBKx
fb/m57IIorvbjZJpOAf1FiKCTgZFUUP05d4vybRh0FaBi8DNy9v1S9SC5uVL+Xkmrb6TxKuuzZDZ
jhR2GJdMbnBBne9v9xY1PwBMUxl1yfjoOlffthdQ8qMt750URU0QL4F6Diyo/sEolhHmTfEqh35v
RgpvlXTf1sBEgOFQ3Dc5CBTDvUvBuh3Y+GH3z9+383eHKlKqmFKDXAp1Pfrn0w/2j6tNWDgX4ujT
HGo4mnwYtmKsQMFX3h5Tws6LC/+zXccXyNhupmpuEaBo0dA5gt1BN9pqhEUY2LlTpdllIWmuBhO7
IK+h/Ud3kF2iz/+y2dfN+vUMCyIszMhCY8ujX1aNgNBQGn9gF+uTBImf4jFXwb0bKiQqgppv+sZB
4yTyCPwpb+68ApwqUU9j9EYj6hwDWv7O83bYLdxz99cOjnhFnbk94Ka10OX2nzeX/c1eRv7IvU4j
ibAs/LpGz1HUKHRE7FIL3oP2GhO+qi/lUp0K3eqE86ZPZcMPvPGgyzbqxHL5Uio+7f95Q1zvr/vN
ZRENMXEBW+PfTv+fkkZiDSdcmvAt6WZ+6hXzTsPnqpDBqS1ddAVEf6rn3xTspqfSqrvcQfcyLY5z
f9uVkM035bpU56EBeWlXneQJoVfNHo5bPIzMT0tJTvhygI40zW42dbh3yvkRQkZ7bvr1sAgWbXLB
xgS+ND0R0kBSk9WrVAVJ/vmjOn9ziLiYEoKSAmPQ3L+sZI5H2qingl5GU3719CKPC4fpCiQhTCvp
P66j+j1o+YWQXmadMNUXGbiQ25EwckrXbjo56e3K0ckVVyhiqpFnscRsbdSQtCfwiP95g4O/XsiR
//Ku1wz8dx039OdTkXWSlsSdncswTgjS1OUM3J4BJNRfu3VC2+LDC+oRPUGNrnwoa7Q91oP0II84
qVb+AyssxIrWfPUBDZxYoVTq8/aLR9kMVAdfCmAGtS8ceb9cZXLoNy4cyM/BlPMdLdzhoNoC8jL+
wk6PYK0xlyytgcduYHf18czC+qTrtT4BLHQRSDiGjnlEAoafJjVHGZcD2xET1jE6uMby+dxz9L1k
5vfS2AnyqPMAZ9T/HWZc0pQduxAdHlyp80Mr2ROLcvelNlCTmNN6Bx9qt9vU5k4ELjnUxZB51w/l
DO68+ef97l3Xil/WktDBKYF4EybnYUH5836XVS40XyN2iaKusklo58e1sO3RhsOwC0hgHkk0wwJB
fXFaV4uOCyBX0K5IvBF0yDX1xEaP3sFytvWgImvtThAPTZ9Ims97CXwg5+167PIXPY+JcHm06Xrd
pYGry1hMqA2b1XvKoSNvZinvFYGozDlJqsY5Wphyd7ztEP1bxRWO9DZ2UegF2+pp7pGPiiZvUxe6
2YCcgikvwy6rfRXtHfRD/3KEMhTbf9lTroeBBRQSoofZZX/eU8Q4eg6Exy6maz57PWxdrotXVeFA
HHvmpTwggOiWAXZyWddHf4XHp0HrKc90R8D+Y+x2613jhivyr//NfT78+LJ+zlAGv5YtmKSGNQ2N
A2U+5ezXLavhtksKXw/dv9se5aLGB+SiG8TOXkRP+GkIyckQD2JDVw4pC65WZG99QIkd8J/r4du5
Ct3iOsALdIh7N3CvjUs909MqojvrXAEaEVRbDwzSxptUuVGjVemkizVr3F2uPfq4uJ8XyHIgDC2D
7BR4OxVOb6Splj0TcUNsua0rv88QycoTAz587S0UtB6clzfSxB+vB78bNAmdOzeBxpwaUeh4KqNi
w0K4m42nfFicUbdxawpIyQevwNh6VupNqlWfSp11FZZm1B4tanXnk6oZ28zcHQAtd/UV9odFGnmw
z3JnhG3r2cwFM5SGTVn92/obeUhS/+lwwfwtihPKxaqGQU7BdYbhz52J5SqCNr/mF6KW9lwTO288
UoXA6YswacnJ9/tvpTDTJrQr38MGOERuUzxPlgz7xVdVUiCcZAZ19lcNk88JrU29rkfZyOgekUAo
K8u0ThuIN2Mig/dqhJcfyllkK/ytczuWGz0pBYT6twna/KMS0P3mgN7p9kFG6p7OBJnOaqLbQg5f
Sx1sa0ivJsY0v+JxgSj4VE/koFwkIByJhGLjZWYuzYbjlI7dttR3zYqPNHtgzFuJqEqU0xRXHHnU
UgJ2rh7DsoK3WKBKmoNoF/A8AdPTHboCAlSAGNKWDjDwa+M5ydiEYPAgOZ9+3HP0BbrvIRTGzfJS
iBMrx4wqo+79fslqhG4BnQ/AGOHHdrmGluMj39txw3a5ch4ju4jLCudUn5pgEenUy89sCYeddNqD
GaI2s0p48YBQTVJXdtwWTR1XfVje5wWP4l528zaUY7jFr3XjfJRjOi0CzZgGiaJ8KGq0hVpkUPSe
++p1HRjbayCniR1pngUGkFBP1lME3yhDhhIgX7MbxALfhndIHUotzyuHTWlEFGSuqb/CZVp3zVDg
c/re2Xj6RHxsTQXpMB/uXTBACVUjS2d3cWMTIolQ06nNDONXeuy7dJbqSJfxXM8V3QZcmHSAuBlY
oi/egqMHX2+17erwG5NEbIdiJXd26RNEtMArzJH7ME/yy+jat4Y3xUaqKkCIAvI0eqX9zIMHbxCv
Azzih7JdNl6L/PHAcEAAzd2A2Wt3yHxWG78dv3mV4+xNiFDAMHP6jMTWvh2pPeJrKxPCAXtFK9th
hEWeVKM6l8TAe+6ueIGqQJSswUOHU2Vnumi66wBYtQKyV3Hirf4O7INDSxjlXcVWiwu4O0KdG8ez
WMvxXA1RamHb7DE0rT46MN8gZyBOLXC9ja5Iih2X+k4g1qfLkMbU4+YSjoFOO4ckc4OPFVzjzrwC
el7zApBfWTRQ5FvkK5caxMWqg3QW6MJyuw8pU+el+r2tcIKZKox2jPbnCNssUHK1+QhbxhV5qjFs
JYWMCG+3RwWOBXngKXGD4xTAcAQJCP1TDci82ny895BmhFLtYLcWtDoOVZdnyHN1iNohfcup+YT8
Dg4MShtIA4R/NgSff7a77spfIaeCuN00wdm26/Ig935TgwGYsJNGCVJP1/Ac6qgDAFKU+RlA2WFq
Pf9UF8GbFqrM/NDuyskE90ik9Nvqii8In/hQoW2XBKGLXNYQfQXkmVSz+wVePNnOchRLaq4ISIgj
PzNG2YNrc6y1xfQdnJQ5R9ebsIMvivByu0FvFx5FIdR2NtW3tc5zRA+WaU8c8dBCrSa99Z4xYeBu
GESOXL7LEEcb5h0rhk91r5ynAAGFgqz2XNJtCO0hnl1o1QSH7Xtp7bdVkHDb2lrBWYlg63YsRjGG
oCsbzLHzX4oOvZCyBaBLj8VeZMOHWy0DgP1+BKZ+Fojv5YUodnlXi22uQsAqlYv6bka6BQtBkBUj
khmALYDxivBBt+ZLH0yHqjfFk6e8TPjBCA7GvvrF2m9qsAEx071K+zlsnxfvvpNhjOWL3WOdKlLd
yd3o+MjbFKPYQP1P3aCukwkjemI2mwGRY/K9mJi714N4ADddgArW3gtjzgsprMkMFy3wNB8RTI2W
7vDTXXTveLw1DhwndLM9vG8wlGiLuh8PndG0tz63P3AZ3WNVthsvKruD33BLM2uwVv94TAHEiXLk
SdSBNuuvhOTtpjDkzgnHcGMIdqvu/eGnmyE60LLz92Hj4fgwWGUzzO76JigQTM9FXQTOYUqVH66H
8noT5nY9iC6MSeCAPWJl0uNydyiWed46Tr2XOVkx4mB++/HjojwVIPu2QGz0ATF5fahdMR10WQMt
9XyZVlfctAbrGaKl35UGtC+saT0ebjcFAxEJi2k8TFXxNaiXYRNUIAlENK6Z09J1szTVS+7lL0Og
hy2fESWKmrrKJHebA8A3XICKIkrdmZXHsMHJYoeZXkGEJ6fAQl07dYVS6NBo4+/ncQIz6V/ByevN
Lw8t/MHUkt6Pwwi+6+J1Jp7H5pNDlgbFgWgPtxsAS92Pe7eHw0q83QxMI5IARMn1Btfi7nB7eLuX
Ly7oo9tjadrNwMiYuGFzPxj2JBFo3mMqAlxgAPFb+Dxr6mAaxlA4ERgZZbfgCp+ZBx10zvWYzmp9
oKXEJAU+HYcewyZC9p12wd2ygD/BMO4APS0sJcXBlU297RMPuZkUfjzNJvD/aQU/iy+yPVfR84R/
F2CTh0JlxKnelmjcwhiF5e0hI6NnFaRi6TZhADq86GBgFf4Kq6b14hGzxGMwa9hR0CsOy0B/R+b6
DUZzWpIQp2eBDleBcx8kCKop35lReWkOnCpEiXNCjLnZ+0jggbj0YqSI+h1i6w3BrAqOVOhkRxjk
fq4TRIlPjqluvTq4g4o8BX6p0kJMkDPzzk9rFs4JkNojpKFdU3EcEDUgJqiCcP7V9QaXr32Ug6G9
/UiSvjncXne7d/vZx2t/vPf/+fTHb/ALiIPTTIrk179Zj1hS448/0/W03EarOf70u9XtNU4/V1vW
hIduXfGWj1/eXasiUfTfBwDjNrs90WJ5somaJ3wjSEz8+Cu3Zz7ed9uU20OVg5BWGBTC8pWk/iB1
XDVmIyXOkJaDkVwJGiTeTt+kFFtiXDACdkGeLhLXyIYo9eF2Yx1nSLSkLmCBCQv+yjbOOk9Jw3if
mIg5SDYptJd+SI80UDxV0YyOw0NyI+mcr4Usg31JC//QIKJ1UIsvMfnBj+iGTMXTwjnO5NvTtxuN
PuiAITgK6EvnJVHjljDRru/GVdA/rFIeBwl84va6249uN7eHSB56O3KN219/ye3nfsX/uNdVFKoB
lVH68QZU8sAK0C0j3L3ynS9qUO4EyV+QaQd/wMVTEETOErjoCa+R5pCv+SKe/BrIGeSn9iCQOLHJ
7W5Tk9EiWcZLLGvX5243S0BBhUskgg9thyJM9y7YtCuEfruJ2vmPe7eHhQR9HiIIr8Bh/uc1mMfy
82s+3nd79cfD2z2Tj1UWjRyrz0ItPM/QgYjgXE8J5bncXmv253xayo0DDwAFUG3qw8dN0wfBzz9c
r6T8x9O/PLw9MV2x+Y+X5GvB1+Tj8d+9BeXAjPyE6tNCQ+v48er6xuPf3mhdg634eOdYqmnr45KD
MD1WeUfsxI3Yv73442Uff5RcKf6Ph3/3upsb9vHenz747Zlf3rJEPcmsexe53cMA+XTyfuw5o0OX
dcnt93TCjtMTve4xxD7qenfbM52am3pnaQjWJ/R3t+/s4xu9PYwm50oAACzGrr/dv/3446W3e7ev
t8TwCwuR5fqGeWZkTZBAsVtXlruZOqj7Ed7vslFjNA0acX1d5oZ18W12OwKMdeT4aq7rYXRbfAIk
9IEoLWh8YPP7TVPv1YjiqXHMHzfDyAE+fjwWfk4SMhY+cusB0Abro8PAwXX7pcX1YopRZjl0CXFE
dgqgPUK6yKMtyW2v3r6XAYXvxunb5w5d3V5cKxjn+gXb6aVCjOG2A3/Z/bef/fQVdbfD9Mde/7iL
bBsOm1LrL1znX0NSwsXyy/a4ttbEVoNVjfqwuWgjjkaA/qqAOzy2SinAOOi4KN9wMvJNKRGvD4TQ
ibl6mJ5aVBaGusg6DOzfzpFukhalJOhwO9zBgrgzvdN/9h9IINwTby6C+fleRes+p3kIjCVHcq9g
75aNHhLz9Nlf5nLvTMiw0uEY1d6l54Ozg9DyXm7K0V/PgAqrzMMSjGseXKKxH5Dy6oO7UhfPdiAh
SgTvWS4gRYOev7dYrDAPRSJyu8xFRjAAIzFl9KUfGnZu9RICwnPFnq7kWIkO0lhAv0QFDzazI0F4
cvabr4D4rEChtFOTpM2n7l5ZIJe6WUCGCbNpFjT0xFvfSmsQxZrbYymhQFGMlEjhMDmoDaIAsX6F
Dl+FTmzc1uwjZr5aGMCbpSbRVuRj/kCRtgrTsfGGi8zXT37QhnswL98aUa8bOupoJ8B8IQAePfb4
h3sew9H2226WL3PtTRnMYaQ/1i4HQdvyTNaL/+bMEMxcZvPtmJf7BSfDPUbTuElZVPOmL9u7SNLP
/gpWgzUiSsra5Cl2+7lZOfCMoflKGtrczR3CKxh5toMO+oAFqT96iHvuq7I6SxnM+ypQF0xxrJ/1
DObY97x346z0E1BEihk2xxYz3zYRQYacO+tWB5jwMtlZ7gXPs2VVuBTKPjqMLjQDfB9fbeie5whj
JUrQRo0wClEj+XvdQqdUtA4SOjaIoPeI9hxq+ECnWvPmE1foxdxnMw78rcpLEueOdnagAKstZg11
yKCdVIBFAZFOkHMjGFF/ZCBpWXTqW44JAsSgzhY269v5fl51vwuZWR/LYtj5mgLT9fXFmQwkFHeF
R1lzdUTSbcShJtHo4UJHeHi2ngBeJ2FiYuwNS4pqq6fLpKVK9ezxUzV3iCiHbO+15b4HOrzRKzRE
6nc8HYTCpIx59Y9mIV8wvEFhKoRR0akqah3TupiPJXsnBHA/mWEngGoDqmqnKBFBjyhqANrmAYCn
dTjBctGdI4jYmWj5+A2x1/IsI/YJ/g0qWHToG8aWDGd3ezY9Dqx1waCUemiObAifig7Db+o3C8v5
0xS9O936uJaNuLDS++L2nnnIjfAP7brewcKrz36I3CdqlXk/tAZzrtrx02AG/wkzDe4qZ5CnkZqv
zQCNKtdFgLkH9ZIi1LEeIgSrLMz1Z44oxEIleN1aDbtmbD8tLu/26E/3gCIQ9XbNafZW+BflvO/g
mwRtMxxnZqPMcSS2Djs4HoRHdtVqX2RXDc/KxFI45kG5GFOQjxdeA09qgwMp/QpSMVxRVoUokSon
kZjzth1Kj25h2mB2zgzysCA5PfEiaLdtBf+gb9b8CII1aXxMunFQFAxqwjgroCfHyUafzYw5GN5o
wdI62qYU0BwG89kqdYXnHlF4GeQpHbljPVKtHQIUrNGJX8vXdcGWo9vHXJVheiXtEmJmQiXuSNh8
X6fmtejCDV4CYs0ROLqp7o690Zj5wYonZ3CgJ+BhKmznwm0hE7z496iy7Nx0/KwLNe4xV+A3iq74
PHUYO7ViZFbnBuVBVbY+wXb96tD2OTLj85SvfJN34Q65mTtZd68tGc6BP5gtFfBaI/MbnRRLW6A0
mYwGgXl2LqTv71Tul/9h70yWI1W2bftFHMOp6UZJVIpQncoOJmUBODU4OPD1b4T2eceuvXc7t387
YTtzS8pQAO7L15pzTAyKn+KHFVfLxUiNbdcdGn8QL9n8M/Nt+1CPzk9tDR7EgvFJufKvm8sumgrm
Jm5NN7dM0c/r7qVnQr1i0tAdyvkpyLBEjZOHgcSrlmc90mG0Ky6A7fWgv8xV4UnjVVhm5Ptnq5DW
SwrWaWIccHZxEq6YPPjr0kD6PgdAlubEPNRptxvd+X1x2n7bJOgv3bGS27puw23oP5va6c5JpWj0
pxNaujHYGzEnwNlAnCvpR4H8wkST6XNlFsbFHTaOGppnqw9oadnNNcXRhnRPDOdy+ar13D0ij3+E
SfBMKYeqn+nBVOj5h93neM6Kc2/L9DlMvHQvUtke275rkBHq9BWg3fjog96C0YH8Z/GGRyxDGPe6
LwOHyqZBxXz3WUysXXnFMVpbGGimed2NiaYHhNx2Vuxp2IXxa39PSgq6CcPyOCpnOH7/TWwnHazA
6k8uwyLC8gZOrPb25lSdoV4a0dJTQ1lY4jd9zAPT1HKfNfw74BybSyInBMKu5rkAlUBrOJevs/JW
XYLjYQ5KecUWiD55KZl4hB0vU3WdSrc4dlnRofW0171nnYaejQE/XL9p1Pzbc9XDDBpplczZp2F2
/iGp7sv2nec3VxBQOopKSq8u3AFHoHU/I3oYVLRQQ9182IRH26zdw4QVbAu0SbH1OsYzgt0VoWh/
q3nQb40rj7npZQhFiuypLxIgIFkC00EutzTMP+10ri/9WJmwbWx81KiqGQJ6rbOTd0szYxeO8o6/
b2egH5OD41PRFbW8w1h7+pXWCrevoZZVh4C8thPnGHjevVbSnzTnTdCdHOGDVocXR4aIh1BBh1M+
PXT6MWk++CeXg+ZT2M1i+ZF6nbOaTXwsuTFiyJzteR07tExjPpl1U/mvqs4pLwwXYkQXQ7PM83dg
ljETPWtZp9pCxunNtOZMZrtNnFaYBNL1QqX6w8GeM2qHCpYWaxi3anMXPlMPTC+5W1mIy5wc51kC
UYTup/R4Ewg3/XUWFBHWhGBPW5jmCm5j0/tkeCceTH/Y80HaZak/7KoXW89N/iQdk7maOdPjNBmU
lSo9++FtSkaAbFXxjDi/3YxZMG56wfJPCcNdMS9XsdjyGHJW1ui5r4tw+62XoF3m1EwHecleYm+4
JAkwrtadlz3cj3UQO5Etw99ZOxV7c+RxVQiIttLvH4xcdZtptreyx1VpOn+p6oootLS/qVw0y9PQ
/GGY8+QOlvnbBu8Ex9B7Z/dqtvnsb2C/Wo9N4b+mS7l8pokXQ15aKu6PlppxhJ+GDr5bNVZr7ENf
4OVxdYj2F/Ozbb6ZbfXlN802zHp9jDOxrGZnMWizxcN5SdLw3HjlVXg+dT3qkW1WDFnU55w0Omrp
M0fxIcz9R6O/V15xEQ3xAKNFBI9LW3WRurdLzCVjygbWYVfgMt3pydukiTPQFsZmlZYaAYTEfRPn
0vsIk+JnkJblyi289qzFiMJ6Sk6mwteAWNiMFC7YtU7sW1CVwc2t9B5fP20bnZ0YCUa0sumrOMtH
G5b1qWUx6BnHbASkKBCKSJDRtsXHdrCfJJqZdeGComyNnmrZy4sDwyq+e2JgV1Dsp4U9rU3wjIgS
6Bc7k7mSr41vxJgDMFEo30SIFAa3ZgrnY26ZH6SFwtITbCg+Q9VqGs+UCop30NhR40+/W1dcp3nX
aI+1GijQqc3DGyrQqyVotoi2OuRga4Gm9psMAMWtlfVHI/JTNjSYs7FRrowFC5tk+rbvNW+Hskqi
iVDjIRXlk8SbdQgDBPKTEfyl4LFPRtfDEgyd5TAJffDY266WFx66VlNVjAGy+GD69HoGMI6BE8o1
82vp9MdpiimbvH7ZZV2bb3Pl012yXR56R61V4T3g0iyhF/50m9n/U/Xxp1N/ZCifnzxpXovB/qiR
ll79sHmvwlwcleWUOPr6mXpTx0wBwWUYYjjVOar6NEPql1YC1kzLCZiNBbnlWD6gxTqm959Zugr/
FMy9ULyMRRPZRlwyaVuCo0pdRl9m8JSz/hYzVMiixucuZ7RziAvLvdmM1l44IFdR2/6lN/6UphUf
Vu1z+Xq58hqQVEsiPmodXyiP+iNM5X2Hwx3fNGqDbrqN+dlPyo/W0eKGRalZibZtNm5dL9eJK7Fq
7C7eBgZ9fOgytVD2HqjfbVbBcMjd+Fg7z15bOBehlLueElFfrHR8LCSUjdrLLmFczOsG1dSuELAq
Q5Gu/SBI99/yzCQDYukYabFjfV3TL+kZcrhYoiYX63A6NpvuXoznxvTwNdrMbwYJIs9nGy1TrIqA
ph/03P8SQb12GFCfx0BHZtAvh8Gra0xH9cwIeKn4ydmdBNphJKo3eVJiHM/0X2SI+1S0fC+MXRQk
BfNRi3F1NlFTms6pHYo/bYLzExmOSXFU50cP9agXl1gBVslbGhhnpjT1QzL9NBqEmgFNyBuCaAnL
GGXE90uO2PXSlvO7zv0hovIrz0vpRmXQcj6rUvAkEiVSEah16sxlxPHmpQ8wqec/+s5BKhmKZBV7
Tbxz0I1steYM8j12whtzlDoGWxW3b/9uDRSGfYBWcqr5yyk/83VQrpGbLm4TnivOIyvJwXmTs9lE
eRj8ZuIfsRgMp7bPH9s8F6cEP8kulvNptn0uuOkaFyfUyzpuLW8jJuPJ0dhIcbVHxux+WVNVbKRR
pZFOa7HiTHQqXPcHA77gEORpiCDX/F0vjUYbVBkgp/HiDAOYM56bqBlrUDS90d9HK/HGxAhmSWfY
2pVDX6imB+90Bdw73earIizbAy1gsCWKP6bN5KAjgLlt+OA+argS276qx7Vk8LHnRIyfiYdrTdum
OFW1Kbdzudy8ooQ5TR956JjdVFlbrwSssy36BNRXW7h7EYMI+92tf+PO3PozDifFaexAHf7OPdOf
evtJ0dXAHhw+GA1dGmWa5W5Izek24+dRKvXW3KZYdxLHeXRD40R/AeyFrC4FFssqKe3IM2PJGh2k
u6UJKRHioVxbdF6PljSG9Vj01PPIunYJ5JdN72TvPT3Fi9tVMWxdhXHemjKAtn64T4GFrdFh6r3h
U2c2qH5P/LDZgR/mz+0cgXtD7dYBWwVEodfEMf+GBxVfpia5Wcl4TbM4fJuUQKJcmeLEvqtWsglw
Y3NaNBEGHitHUJIWThkRnGpvbb9AJ+cOW6a+7UNZ1O1e5bZcG3NTbg37joIE42ko68mZ5Z9aM2NN
+mrC2+kO57DMw8hlULaulPhrwL+5+H0JG71rr1rrfuNl2XHhLgXrFAxR5TE+z+/D7TQuxINRRnlf
A4Jj5IUQ0iwhUprTsfZDfUsXefTozxipvuree20a4+LZc7ZzfKE2QwguZBLzRcnQAf6QDBc/Ka5G
25lr734gSVpXPpTL8L4M6c4fc+u3Hn0s8nBwY2ewXjVLYgg38mXsFINfEEBtb7U/w3LcdU7xy7LC
hPO49dy6RhblMSoKK4RIUNpD+Th4VCQgYXawfzDWhEtPZd6ENCuqG/JL+xB3PA0F4CuKMayXypNb
n97DGrWO3KClvB8Z9JB1jDx77LjaHy/WhPkVHvXWj7046prYoZfF4Fx3wDGUOXNavxclUgh5TBrO
CIwvmbQ3HVQGxJdLhtixsfWL7WJyjRnzMzCIre0k8WKo/BjfvUdWHGwcLPh7OYiBCQYWhl45GfM7
8zOkgnLBVV28HDNvnhvHwbXkk7AZhoD3dOADf1sS4BYuaxP0L89rUm3GJPlyIBQwZnxKWC4eUqP6
W87W2rU5kgdAnmAAgVebRwSXPR7JdbAU5poUG71mjmLsRsjHieyBDFdanoMZEkUKmL+e45WXimUf
9K9AjsNtHmTGgRG8jZpp8VcKBO4xqJnZ96XjH3M1U6blg7VTdSYYODk7nugKoSQP6h1QHBtXq5oY
XcH7S6Q5nMw8WLkp6qbilqgJCud9mdWz46whsjX7emyf88IPEIFfbEb4ETpvOAGVs/unv2b2TzKk
ou6acL7OC8eFzijkbqni97npGuATAXhVcFhXW9/YjbKz0fs/vlswha+dtZtaEOQ/7LoQzHARBNVr
xeO2OBNDxNHc9Ek+7I3uT9a5Be1UDcBuHH+7pXcKi1hjsDdR6hcaE/nkPrt9Zazb2kU20cJe8Orw
cQyxJ+dAhCPwwYCJ8uYvv/aj3WavJeCpTU/LFMxdx0mycSmORroo+i7hSGPzpxL4bIMkN5HdAuUv
7Yl7J628qzWYx2x2dtPSQaFCxL3xlmoBshe3keXXtP98KmvbboonSxSvAeb6cEqcQ5Jk0xbzMyJP
cyx3Zlg7u7p0H6beH0haWFfApOt4PrqN/WdAYnEWpbuZhFQYBlFPYEbldgs9yIWlMYF6ZIfLqFQ2
SwaitB1EvsarQ4ExonHsG/eS5mN5knl81ZW5C/za/dTNxVpScHwlfaRS4j4BXvk7NzBilyZ2eNVB
7h2yLKbmrv98i+HjKfiqGq9/X9GrgiDhBvEelgLbGw/81dMY/qxXd5o0jNUasqxLNW07YzSKLwqu
7KoWmPx2NxUXO6hvo5fRbIT8sJMEEu5ynuY13eZ1qYfuAoT57CaieqJva60FxIcN1dSrknBeGDej
Hsjc4Izg6MNpmu7UJngkBt/Jtl0RWyvZF2o7tz2KhwBGrNV5Zy/21rNZokmS9SkeB5PJdshs/055
nBlJINVFH1LBo5Wt525QFQ9Rb4oz7lIHqll+uPuBnfl5LtLm4KZdsqOt5K6/W48ywUBrqJuVT3Tp
jTnfOYrcAA7DZ+kZb2PM/CVA83lK8ubaZ3fxYmhglGZ6WmmRHHX41PjSP32/FAZgk7Qvnwo/tlFu
On9SzqgIh1HPrbQBRV4+UCXX5yr3pvc889GdpttKpNgbqjx8aZzwGWqwPiV9ePd735/qnGbcVNDi
ylN1RQnXX60m2IexWbDGb82AtquBycYPi79tOJpbv1nYyPrmYoNEPzFkUQfA/xQkdaqOLpp/kRvn
thiKV8jM+WP3ZWHyrLI6f2V3FudqxtbbtXvHsOSzibL+zs5jZCOc+RKKbm0seb+f+iJAxNEt++/e
guhIJGiNCOhwtl8yFIYp8w8z6LLI/D2lRnpqR1b73DaeK2A8J2tw4XOJ8DKX+QG2rY/kvmuPGOB+
Zu2AE7jseKICWMQ6oMubAXnQFLW+U00RHgd6WKllr3MogDRssmiWJUkXqYgjFCLIheaS3lIZBOvR
qyoSKpS3MeL22eztaa9FulOp7T9V/ry3ocXZdSAeyir/qZa7gmZs+qfqzszTGvwXZ7VTQ6jBQVY0
CkVWq1NrpPt6ssxrWtVvfATN1lkowWdb3IAkZfuKCeUacXu5awMJ56ry4VhTEe/R6HbHgA5LOtVI
9jzrPBfGl6Hh3gIhWnY+Buldk72ppJyiNNbzSlXA39FmXOIKpkpSjOpcBEkDDHsoH7r8K6yrTRZY
5adkNV3ZyFdw/CSXJld6W1ng/l0hWY28rN64EyYOQwv7hzvSHM7Ve14X8bHojRebDJWHPmHd8h0R
79tOEN4QLo8dTOlbPP2tGMpvx5TTBS2f+ealsbxOd5IEFPvObPpjjWUMaZ6JjCZbRjSylboMVWNt
R5fzgwU4Vo8umReFe/HC/FeZtMUB9ohxZdj/HBaMPmjXdQ+TXgVmvFpoBj2z54RgBkr/BAUs7mHm
Gbg0ozF8ou+dPxvG32JW9Z6ZIQjC+1FHN/l5ojMCnrBAiZNk3G0yS89ebl+lU9dXgkrLh6J//ecP
1sh9gSR7bWQI9jyn8k+GjWAVlJazzRyHD5nD2UtmaW4SkYxnW7lqNQ6gmIDi+dG34cLSVFBWz4mS
UVG9J7yE0ZQXQBxgZGUlRn3Ws3wfNJ08U5i3moFVnw7etphaY+03oqMTZUXfJ0V+BVS/0oj8XnF9
Jet94CoEtp6/t7IFvoOJ5znNaN5Ncrq5CSfOJH7sUjFdeQdU6OAVCm0V2zyupy2a3z2xG5xpcRJu
UIf6F29pPxcACjvwiu6xTYS3c7r8I7mvJ74fV+tWGY9JP0r06fMUoWM0NpSRfoRtfMuh+rGobH1h
bmDsW02STnsfOzY9274O0ew5DUiOe8VaURYjiZGrZmBzoNkVrAz8F6tK5ZSlPRRk8Ch6Yh9uRY8m
y6+2Mu5JUyBJoW+QzY0jfjN+JzSJatwHAw25ZBJvY82xrNW/aGDm0ezM6S7WJVSrpgNgliHnty1l
g2AWp8Zc5JVzMiZwP3PXQeoyi6gakFolyLxOueKFhj7854Iea+T6en4BFy4fE5ashLwECEPzs+5d
vsLMAnRlAoLvvTzLxDZerDPNBYxG0mBEUpM/EHcDuhwsNLNIrRdwmuik5aV0LOw1pIWwgjV/PDt3
gEz540OlmzWNuE1uZN5PG4+i70FSHGzFwjQEJ3FfPAFzDpHJdTNaUkua2aP4A3QEsLuLrNqnf1ee
RtR8uGiJDJkwBq1QUIdnhlhHmDHyNtLPWJMFhUhCSXVskFsw0/QemkBlm4UD17nzrPcYDEniqTcu
1mumA828AsKgaw+oC7yJc6cJFjd1rNfRrr8cq9VQRfdWCeCvcDkANXFI/eGVT8s9xGLq9pU7wN/2
DaBE2XNp6WprDJ66LXV5cO6YUjct1t+TubzgUW+EDiIlZq6elSVsOJZ4sBx58ueXwUGAPtdFyAJZ
zHBQJgRanv5wA5tfMow3Vm1HBielc+F8Gchx98mQbBhKtGybg79hgpnAvPDSk6pNVg4BQaZM1TZI
cY9UQjEmbhe9zbqMbghYW5QLTrLpZ8AkVUkLVunTAKns9pIgVjq5sCtK+Ubp1G4QM0OjyjtzO3gk
ZcU2oxLDsw9WVb4ilZ5OoTPp08ykaOpdG25h3l46BCv7MFi+fDupTqZll6fv/6rdpjrpXLwlbdfs
YrtejonDy/d/TYuNM9SY6SUVPQwSGtuQt/bKRSfQiRgcqYVsLMgSlNND/aSxDzFJ5jJXY4osUYYQ
2EBQbsx8ES8z4NN1C/Gf4K/AWU1VOl06xvff9rKK8erzIn8hxLq2Tux99JxX0lB8NJM/PNlF1px8
3WJ+h03beIZ/svO7qSCjGdiTSWWNSj/a8ieyRPcZoBYESaKLMnMw1+WpbvphI2oLfrj6W2flj5TK
f8/4ga4u6nU25cXfUdseGZlRf5XZMUumH45ZssylwbQJA5tDZClJOOP3npKZ9rTO2sviEISAUhp1
uSYLqw2CZh+k40saSutspKyUtKE+B96IRKu3Qk3xVyi3hdrIY9yZ3l2vok6j47yVYnpCnkdGmax/
yWwp9yI2NrPliqO7uBcnDupNr3Dvhs6wkdnMwTAYTx3jolMYl+dmAFKuG2y8Tk3VbasBu0ZYH5kZ
vyb43o+USd5GMeWme8ruoPxl9Y9EtrOges72LrsLlysjaBgHFurOBu1hkifuFn032QQl3ZNM2wYs
k5RZcvMyFEG7TQJWicqMMZ4znVrLaoZiMsBe6ica5l0oaCtq0NNjl4OILYeR0V7tPmaZBxA4dA/y
ggYyfrX7lmE8q/069FCkZH5Bb7SaP5GGt5HpHhPD8C60sij7LWOb9UB9g8L/Ax42Ah067UsmL/BL
CYrxAjLUJD3dxXXZB+Y6QlilI40EoUppPLdjZGvTjIzyC6NLvQf/ek1pyK5wlsDH771t7+l9Pkj/
l476utvqRQ9PtdVdg1R3m841io0e6H8ClvAAmI42ANVQUGlb4tqO6iIdbMtl/aOkpbbCTuSzvgAN
tBpf7XTMKc9HNDGHkJiisFD4Xjx/ArofTij6yuIC2+bXJIlkyOP8YM/+aysYkbQ+/KzJkbjFSXnY
qsalocq4kkra2nhkS144oDx2sYC563YfiW0+WHVf3pRr7exMJ5c+EDdioxYatUW8YSGcj2mCod6s
TOZhzJ84/901j/rBcHyT1JL+6dtPoBzxgkSzPihFXeQ48ll29RgtlfemHL/gaO3PuFSM365mpyjT
vCVPJAyx22hsekyd1l4h7HOl1GfSteqUjfNdQOr+Y3z+XyLKf5f2+V+jK13bw+32Hwvj/0dEecv+
m9TKf77p/6ZWuv+yHMIpcbdjbLyjT/7DQwlsQr595z8BpvcM4n9DUezwX45LWgbVpe15+ODw5P0b
imJ7/+Kn2YHp/zsh3PsfpVaG93/lv9j7eFcEqNq+z88EHwC/4/+x9wUj9W89JyJSS/sIl79Fuce+
5p9ddEyA4WS1RrqHpgQvzeKfgP7kzij2wHSdgrYiVoVZ6uGoxcz26D+wHmyENelIIDBBu9vlEU3M
LWb28Vg2xmvfgRgcjddFoAZwB/JBwpREtWJaD+a8KTyiMFiq/Qw2xhAcW7N/9qzXJehhlFPWrfwa
05Q3IIR/yP/C53rH8v0jxpezs0PSNCAV/9T9LXvrkHGtOn1ashGSqNX8JBPua7r7Rso0XCeN95RZ
3jnocTgEwIVH4zD/zUhaYNmJd7SJc5xAtD4jP0D9llvQxc0ETj4kh1VMQwm2lnXswUlGgT9wXMJT
unJSRto4ww+Lg8/J83F4J9goADwCdauqv34JO7Hkm9suZGxCAsIGPdmnnApSHnP51JlvRfjbdsMX
OxsvMgtfJ2FTJN41pcVdXcrle8risdslNjjy7P6ChaA0pI1WbMKgV96NVsTdsowZAWLLBXe4Wc1A
GrFKwSGLnc0UHkklSzddVzk/pEGw6CIpNxbatnnG+7ds29t23PavSOh/kM4Ht7M6Qfn4S6xOc25I
GC1afu1ygJBtwWbDfZrdrKEnl5OMhtPoGhyfU3rM9G0ie06yKwa/340eSUyYyF35bvNT1ou3eRGH
ZhYbqwWWaOlSRLOO5ZYue7lhgi6iQD7ad1lkGWqO2KmD/q6LD2yf2D+6Qe2Y5s4QSY6DYff4zVBt
N9UrVbSCljf1a9qwvBUnOWH2tMQaEtmqmwJx6CaD78M9UIcbJ50JJUrET+boZE91uT6SYvnmZpgH
PbMFN4HJ8jB5UeZz+QOQ+BDbkv0siz8M9V90ClUlqX+j1fpKMbjs4I3prRnPwYp+rSQK84jcZkYg
xsm/OndCd0dLVPUuS6FEwBbMlh4XBr8WMMz8CaWLvcsRQ6wMVBNsJrBbtEPE6Jye8g4a5tgB7Ku9
8hlJPKGbYv6aJksTNiG7YziM58QbCaW7P2rghPQGfaRa2XeZ8fdLVyILw28HS/EOmzeSGSNoi1R3
BPJ4VPcXB9JrqaUbhXfx/FR8ZF34QZ1GsqVrwEVaOaX6BetmD+8HJS8ECaZCAZV4N6FTgiO6tdzi
b5nJ4Z9bNuuTM8sLIU9p/bvwy/euNOMdkTbJQEtrYtaxkjU7oo5dRjV+f/x+iY0CNuqi925/x7um
fnvEGrfYoGJLiMm+4blrmYJRz8dgisLG39j3D8YgPlOW3SvglkjSv8RpilAERCW1diVN1OVJvdUV
DrM6S/pTbfaPHRahPWf5h8CT3k7lpFwyONl7MPWNRt78lnZaj10F4QnyqiTRR23X+mjRwixUsRxU
He4ASNF484Zreq/LG5BCK4SxRNDCbN0WGv54bwC1GYxu7fUOeRY09o8oyQj0Gs1re1eRZx69EaTS
0T/vM3OfgZbp3VgPCz3m+5m3HnG6TwapC+lnkPbDrueLcO80x454oohieb38NvNwOlr3l5hjRaCf
cq3UWg9YfwWijXbpj7YfPDSJz0eLQT2vZXmYCjQ2kz+T1smN0hpk/ZRxz1xywIOlQVH7Bm04Opq6
tBkvzuLG+RkSD0sB45D+a/atbEdDcd70A7TDUbSPrmClMXyuUpvl/tG385pzDJrMIgjO3rAQxIA3
dq8O6H26m0Os+UPADK1AfHkSADu5eXc4xv3j0iQvXTpV+wLDB0cC7bMiBHDxZ3FsSfT0UkQ0lpv/
tmaNXdljsONqJKEKh9Wm9QihnPPD90ZEENKlT2SzmZNKn/F3PpOTFgPIyR/zuqMnJcz6ie7UPhFd
9zYD776Wbf/x/ack7e9RchnlnXqH8igu1l2TvrgZp63CuLMEc0BcA4fRKgYqmccerIjQpHmcg2YR
rfVHjemx7Ihjy4MzNuZsPQZq+bTS+iElKJDx3t1DpLseZG1ov/PRgmSY1Wk2mwlRi4Kzl9NqSzPG
tgv9yS5sKHoLO5uY/4sECZ6GtZWE4SaYLY5IcnSQ7yjuugnzbuUYeoc8MY4gsHoo6wnL4Mbvd2GP
oLBHaX9L0i8nXtxT3TrFbu4asU2n4QYAM2DJbzNuO/olCD8L4v+SryaWwdqZch2hPDq4bu0frdDw
jh5exs4Jg73fgRitpvydMZ15duPahXFZ2edaSWIZl55IBTITNkZt4DMtYo/cLdVvrV6+eTNCW2n3
6APdeDiyp7cbsjqCI2mc755bVudkMNSqyQCZEtDnRdMckBRVq2A1jaF6JsQUIV9/jSvEl2FdH+Cr
ePtcWSN24UUgssUXWha/K5tdRIVc0xbBls6c4UBO10umBdBnKjLWiQF2SCDcqEC4vxL0vC4mP2vz
/T/4CCv678OeRQlac5bf0swiE2wYnysUqXvyU54GI1agxNX84GGbvzTMVrPMlE8A5LId7tEXkpWQ
Edhvscrjn71rAScZ8+bS0YYaZf6M9/YofIdAsmnhdD0JOlN+poi03hemNo4pPj8A3gVjUSfIgXMW
w36a23hndvKkRoe+1dh405O2ezALxk1q5msOpCgSStru1J9IeJRrWCYJRny7j+qZq8oAnDJOhJEO
1EsdDOV2LPOB26r4NIbwyTZQp6FuWw/u2BJG5s/nqjkPEAE57tKVGvzp4qN92aSooHbEZVwXv9e7
LCe3nIS/wBmTbTfyRWDoSMGI9cewBMmNVs2+spDcujCYgfFvqni0n7lExyUFajQn6omp/kLyi/Fj
hEmyEVhYX8sESJ6UmJsxRcaazjm70HIyu+cUu8c6hSXwgPwA1XUp6pPVO8+u6SWrrOyMawq592J4
LK3BT5SbyY0iAg4obIlocNK9lBIQN3JGogP94XWELr8eOlkfRZ8NrySNuqyZ2lovODXodiLLJI/8
tRQ/loFub6K5PDXBCWnnX0TNUZnOKJfD8p2JOCfpRdJdnlWWCZg7Wb5XZm29Z9YeiBdzUpica8F4
9Iw4+0T+LZvvoMoz5j3GA6NxpBfbrEeGebthydn3W94C7NJm3ziZfcbL4kbxFJ7NyWQe4Sr7teX+
IpXUnbepl3x2rhtc0Z9WWyIrcOYlNZI5W1d7XWf1AXVF8DiN3TWU8+O4hN3LkhK/S1NpuOTE3R6B
KjAxPjVylgQ5Sf+1s62fLH0ru8kUgya1sxPI9GXKHUcVxmh4SgARpFlx9tvyl7w3eGzkKjRWB/dH
TkpA8tPKK/QflIjYF8yUdhXJe4Id8jojHAznENz2LHwsCr3ccDb3SHlvFMLpGGBtTxbBvKCrTQhi
XxuO6iKR0KxZctuiuzyL57rhx+Wo5h6nWr2rPq1XGIyaVxPpwqocnfS3Sz5cNjbBKx1/j7yPNQqc
7rWSDMHKCVkxOyda3Dt8oBJGckK0bOEfg7gfj/WXX3bEqJOlziChcndV375W36T19Evq7urCIs5m
FnqnRrQUzw1enGwA4huQJdUW5I1PioMOA6i3lGyUQ4zXeeO6YPDyBQIGqx3LVIc0wuwXnEx/+tLD
TqF9iies6kRmURCjNfv+XA3jDtVF+ouQ432mXXF2EjSklB5kit/bl245Y/RUWKSJGz51IegbMM4F
Bzw/+JESZ5MVnvs4z4RW20EH2rAPyKspi32OpeChDuUnP4UAutYL1r7PeHqEcHy105FZd6iTPee+
7RJP4ofibNguyVMyYfxZRqghdZlCpzTN/iCIJV7JxMEX5s+3orrH0kOUWodLWm7MBjIUgiKBSkD9
RbBEUHoODtb29XvVEaRe2hSHEPs2Do8/JGr7EohUwSf4P+ydyZLjRtpl3+XfowzugDuARW84D8Fg
zBkZG1hEDpjnGU//H1BlLZVqIet9b2iZkjIVJAG4+/3uPZfRcqMIugyR/0Ba4pG4teLOMX7nJYhk
bRy7sjgGMdOHm5uBpOmMY6ZFw2wNuc6CwQYpjxHMb2ABwDyJWT4bHvZXJ/aZebjhRG8HV34YZXRf
84niPjYu7L4AIIScjGA6rWq3ObJIEGPviPLkSn2FDJThVmhnZYKlAm0AiyXqF4RIlxWXETxJ1LUv
mHoSzHaNixWgJGirg7uyQshqAQ/yNzP5rwPv0Mz8zU5l/VY+3upKghn07Dy+8rhhv1GK5qmORwoO
Q8x/Wcxchadki+Mk9k/AmkoY7Vm/Zj7qbehkvx8zt7v3v98GXInXYGJExEBYxAiRZ+D02sl5jOjS
O4xj7qyCnsg6vnwwfT3NEjLFxoeoyMokl9hkePRD532ywn1WO+lr7ptXsOVci2F2F85Vx/eDYkyO
N/T41uIy5r2psd8U4Iu3CjGOkjATh1dVnA2iUFsDTPRpyJI7b6Y9u0tmPmSmHEacdBjwuTBjsY1y
k87xsv01A7M595LquSbXn/UyMhswbWycvMWTN48M5F0c2IKRVxCTHauhpTwmYEqZ49AeXuJSDwSj
HlHY6d6Ig2HbT314APKEUTq2DjRsWFRm9uMBaFUEwSt7iMLe3ZYU7OyEdhm8zO6PdvIKWFnY5sBp
n30msvADKORz/OFq5+12cGbv0Uvj7oLV8MXInhjAhM/AhKJLZYsH0wjmEy7EJ6MuwB16QUN2wrAv
Y9bfZTEbvdB27gqol9eQHmcqd3e4EKP91Nr22XB+mkU7nWUS4N+KK75LxGazeB46AHDE3qezLwNG
GWlwhJMaHV05cOyWwbkJGNJNjeW/2C5yp0N0fpzLDyzRXEHiIa+d8HsvV6g4VJeG8r7p/ZHPqYZm
jpFxbZk1iBTmJBt3WXEdX2iemEy128ks1mkA/IgsIl6R2DygZe8bW+M91ti1yxoZPbclBWGAGOLI
YnyAkkku7WXypn4btPi+NSVTG7MP5VaC7N3mSVbuWis9NLBI4lbFHyzVEtcCsTHdDRszDLpjSCVu
zCnwKGz9GoQ5nHJguRQm5LTomYY86deUEcNYsHOp0nQ3epgiE2xFay8J33Sdsq1JuZ8kn/eOJWBV
fg1JMD6Os8qosep/ipH5Q9HZ+zhRiN0VmbvI/lWZ3i+VjnKfieyH0kl9DOd255Ux8dOY4q0Kg8Kq
Yhr3ZtkYoj3vVXr5Z4J16TB7M5tXQQWR2yGp6AoSOqgvO2vycyeY5vdLe28ommc+iXe7yYZjEZ3Z
CoaP+XwoGpYfpIT0PWzvK3pVvvnBrI7cc9ZmquzsKbPco1dQE0IdwF3fd28M6Wk9tT2Wg5BiRW7x
M/FBSZZG0CnYuu5jAQm98eQxUE37g5fNXCbrpCpJAcbWxiEiagwMj7Ddc8X3AxhICDAj26VrFDWS
aTJuxwDZSRvNPrH5RKcB2dDX9XftkDUIEzvYhpa9CpwYIL8RPY89W8+phujUvU9NDIG2JkxUCxzX
BpIQQluzNmCYm8YODP2wCwiJodCXPN3aaN5SjHsIGVBBXRe0fmQzXoh5oHutwIFK6oFedvFZzVmx
fZDO+K0fcHzR9MhS2MklA2ViuRiIfQ+u/cCjXz2kme5XImWh1F356DeFe9bkWdbScNmRqXHDJC/6
jrP8yIEq/cimYGs7BoifqAovGX5LdupYA5uxAq9ahRafLUpMM3bNVZjoLy5va4O/4ifB73Q91xrj
dT2hpBpZfOzj9hFwjfXQGISiKtfINqOF7GF6DTXVMW9aR4a5xNoatjUiPNRcchVkJtOBdGuRXcGZ
uxYBMQy76TEFeOGDHXQDPeZ1y+pPo43pReriaUEQferw5rvyM4VhV1e0PubpuJ9Y0DvFU9mlH1nL
rLiXiX8XLYTA2M33DWbSF4UjwyI4tes6MKMDLvGqlecaeF3vqZeimv0NNb4Jn38VPvXLS6jzj8pp
s0c4EMeZU58OSrwMY0vA1WNtbCiOMjZOd2piCifxlU6rAMBRPwUXSa4imxKQLNDqVk1h5VhbuEk1
PfJ1TXiyMLjCijL6MmA8Kq/6JjpS4930OUbyow46Wi1Vw/AaasxgwcqaeWJ5Ld3bvfXKp9zXyCRX
Jcvvow/vb0TrzqLHmXWQfU4ODN+1LmqmytJKvhQlNBl7ReU9lG74ouVgrcDtLF3OtG7ZEVky8EZb
18RbkrLjWeWTvI6a2ahU+27ozsjWdDJxJTLaI50Zha/BAE8xrV6pgg8IURqveUovZl51IdItFJ0Z
PrIxdN+tyQo2WGyciE1TEeFjSEn47nqPuqUxzr4NGMYQnYtvCm3EYL+hhmxfTf1dl1MrK0b+VFnM
32X0EIbsFMr0nWvyw4ZCiP5Ir1Wpm+8tNO69FP4bbck/ANXZ+8QwMTt2w4E1HrMlWVfsq0YDl3SW
E1GjWDypCeEUjWKlNR3uGFBRjPhY7RB5xXhyGLLxo1jOGfHtLZggXKZhXqIQMGytM8ksGRdQ4Mav
dtEcZYr3GEGbQ2ZhgArkg9wIY9x2DfXJBZplUfP1mXn8vUMfhEpJAGvurXU78GbbbP6dQookmr8B
78SGfdy65Z3GapZQHVDYVL07Da2x6JdfnTt+UfuBbIx8kJQ8aqfJPNSZoc5CbBsR6I3TNh69PDzi
xuqXjvyPmZjOBuIz31N638XuUqRtn9kzSK8+OV51ELY6S5u6A3tO7roAqJeacobkwnkoElQanLzM
G1oqywcVMitsPvzEfcT30a/MmdM7ffXniXGIwP5ie6dq6JNtgczCYTqCkURHd4PzuSx/BLR16TmK
dnXV5xfhnIlGfJlLrAA1xduZcXdWQ/QV2ENzTCBJoN89xOYkjqJyHTBu8camEqpxHYvQr/VgaRFs
/LDAblc2v/xKDdcZE0Qmgh+DtPt3dio3K9hFRc5+8Ic3hz332jaCEMGbnV1h8dHW5ahWQ9lVH4lP
P0NnOMm1nZAcKmMGE8F7w7yOx0CheE8edwBfXL+RUN7HuaBFIgZLOASuhVNb3gMtS+5y5h2G1b25
lTiBFHBIl34Axow3mQGCVhJdnbni0kVdUBYVbEYcbcw2m3hQjT6+5prSS4eGIdV3r6E3jvuqBCrq
wIOKiGe3luGeZIqprujZmYGdc1eMN6qXBa80CoOVI+c0i7/hwe5xnSYNDddRyOmTKs9vHMnq77Eu
ObeOvQGEYbY2ymgo5PVxNNIwSb1WP3YHA6Yd3JP24lrqzsvLR3Z3FO88GLPvbaQxVBCCUWEa4vyr
il5LHOTVsQk5eOLMI7Y9PemRxMZig5w4e27yxn7UOCMKWiwIh3Da9tyINQxvVji4xlYaKOywrR6s
4l40PHglZsmuK67zkD7N5hKDHJJkTc6gzjBLSMvehNoNz00cXoMqoKmpnz98aX51krRMPXJI4hzz
xeNGtH6xN3DerazmKxgEzdjhJeq7ZVHvp50TqIL6IFJmaUM+qMI3s/N0yBie6w9Cb7rEpPNjzv7A
7RpvZw/fMHHw9TUBlUlzvJSrR+sWLsCxyPsV9ce//Wj+PdEQ+ahMxjlePD4mHSfJKGFRWFQrW9Pb
6UQ8A8w5t6E1GS9O9THSeL1Wc/AeKnpT6Rgcq/GRDkYayaT81HWgzllkPORJc2zHIj6lJtkMqL8r
4VfWvSfLL66IjD6F3i/Li23MxO9AJV5yjx0FgyUy32BXAJIwcuzm9s5KCXG13mYATbBGMZ03cCne
Yq990lWh127FUA5LOvgmix26Tj/zNAlXKPNvJKyRAOZKbLpokru+nvSdU8JAaJ3XpjKpovOLdqvN
ojnUkTxbZkxpFXKZZXjYQrPhPTU/yKb1Ows94EBTVrerJkMc5hmoCQKMf8AfjgM9LYedTJxvVpW9
OGjOWwBx47dhoKt9ZsTpY+fN5MdQkKEt5/BV9MBRY2EkpJCcBoakDD5E7W71mGVXJyP5iSmHLwKz
RR0e8ui9Z1t5ial+nyh22cw6PaPBZxRl1yTMzGMp2OF55bQiCdFtK4sp4eCSrRTyyeAZyflQvADI
YD0q6Yr26WYOK8FMd6Rclgbgyub/VHaTXpdj8StXdrcr9M+hzNDOS1o6yT0XSKRs/avs2lV8Yu1E
+7JkfodlJmOWdOgKGawVDVoU9Y78GKXB9KZ7aqX5QX7R3VGjxQzXoV1dh/XJyMzpUbfOYw/Zxq3G
ChMlKUCl6bF1jKG+TwVh+ulshrJ7nOibnbr65Mf8d3UCVTqcaVtzj0jq80YPch8weyNGm01H1ZQw
ybFCiaH75tUxJaDyrWkomGtH54VmtFfZds86drbkNGHA6kOQDdkx6M3koaT08yFmW3hSpvcclL15
dm10uRD3sOKxWljauDL70uWFbtPirm9ZZE0nOjqLc2+SHKXxI+TvOfWKpeDhnTTuw5hVD2y1q80Q
whGnJ5Z8tJmQ7GetyqK3RC3cD1STGsbqA/cwG2BQ2DMLzbqxafjCv7ey9Lgc6Mm+QKzgcZ51G1xA
eqPKezcnBjVz6mZhpZ7vqNPqscdzD12neu9+RPDYD/msP5SnsFSb2bQ2u/QZYxafW2TiRRjLrbH4
bDtkSLdAohDwzIGtJgNegQoT2sldCsgzapx8MkSPNY3AcR4FG48o9trOsJYafD3NQfveS2KP3QUn
8iqrOxPDkI/ukJYnMp1i21G1G8VeeGocxv5xtUlLxiNVaL/S4r1mUeOZkVjn2GHrZU53s8FElMgw
01QHB1vppPtW8KgL1XLowEB4mXYZj/VHjPk826NwhqSApc2TkKuXoNHMFIDxAXt4Lsyw/YpLyqOd
hdU6DmSNcc+tC9EM94P31UOm2IIkedEFF0pgDbhnOVTaifyVTmxjk5nxZGjoN0AaXWz9AnJ3Vzoa
0DG2vq0b5AFvBlHPjWoOsTHZk0E4j05ATA1cTjaj0HrVG/padmqt9g3Lcn8albpGnEqZtWTWlW6o
rTX4PxNHtis7V8axMhxrM9LXCO6h2FbqaUl4pc3gv7qz+0SL28Rg3ZR3sIyPUmMHzESP9lkXMIJj
jg5zEhx6xxXrXLb7crD4NtjuNp4ZbqNu/OwFEc++zDal8znSv7tuUrJe02F0IUcPRO/XTgE8u++s
pVRyBm7b0RttWZHaFEZ835MM8GQzM224YjZ/5BOkJ9p/IL9U7fukPfSkPOthBp5AfgUPrZtscJo/
GMEyuVKYrHta2sjaS8ZhgL9n636aCmfvuN0vI/lWQT/OHbeEp2DdzwkhyI4sL54PZi7WYynCd4EH
3Hc4XDbW1h2BI3gp2fde0UPchu/jXFPz15dgwWlmZLfTZHs3p+M7U+OuBdNDyPenUQD8M6fhJ29I
rUyrI3FSPxVm/uQ9znMwvDLw2intlhfdqnvFCHFKFE5XmwOt8v2nJHNcxM5iu4z2VmFcIfok1Z7L
h+h3fWVaW238NnwSUXBxSeWvhDWWhKscgt44YbI4pkLBS4kXNd8I0W6Zc9Bq0/EFzexJmLR6+7ZH
wA5z5vPhTJ2IP+9p9EHIoAQaL3rAwX/Uq5gmD79Im62Au7VFA1rFYMZRx0h5AVln0y2ra1+E74z8
9DaKPoqEJno/d6jyVI+VwOppWk9dRRQBhe6iAmwMQqIF4YSEU/MjyyiiKSeJLwM7NNTfYU1cq93Q
Po5LU3C/5SxHMN+61irfkxCY0uJtYu+asi1qhn5b9MRgDYrMO66IfU21Bg3yoP1DZxD70U0514Qa
AKsz9CtitSs/7Isdoom74bSX3Pnh9N647aXIh/RcZd1pDNp0lbb6FETiEAuOXfY4YkFJi7PQbbMj
Qkl1nrDvu4zSRc38aY2VFzNn3nx0IYcnooerGsRE7evj6ONLSmDwEkRl1RypdSrzz+XfRsN4sWvn
WhnemYPXFmlvFYi3mJ9cgyQqNYrEgP2fjhoVDo9j27yZjDbxcb8UbT/cpaV8MaFLZKzk9UVYjCqa
xMuPXQyIvdFPHtyvFz81tpRQkCKXebyrqnAXuBmNnUEBdSbo0Qf6AGW2FcYmj/kBnam8zB2DgGUL
LKFoMsuLNhzNpyvFywzFgs+Kw/XawjCJkrFJO+Xu2rF/JtXRrQLPNre2CZUW33AKzEbVxJhiwP42
lqYmoSd5yiiV6BrT3oohMraIKvNDsuRoB0RRPyJcL+WzwvaxRROvNnQTXvywCZkXSXGM2HZlwl3J
m4Uag9SQFFfTSTyWlImjRzrfSX88J3wna0UfkhugYFv58DlMjJ3pkuUjcsfi2LvFEe17k1ju1rJA
+duLh98S+aFJE+6z+mC41DZTuE2m8rufjN86P022FqBx9kTguXR9SsmIsMqdg9y9hJM3IuCE/n65
a9e202IJGkHBgxi9trn6NBu+BgXAbF4ODVOFmF2rXQE4FyRMr4/1Nknq7l6Lu7A2s2Pk1p+jSMwV
53WyInZSn6UZXLsYZdf101/2NC99R+PPkFjTUqVnQU/fpwFnZKvsu0dtHEpMUodiqeCL6eKjynbd
U0axph6OEg3q+hKD4j6HBr9Aw6FZKv1MnKfRUvIXdlHMf12SEXLhH8+qvYJMjo5yaQdcagLb+ppb
6GLc+c/SWqSbMD9YbXvuLHdP/SiRoiX4y/mDGvuliDAu+MmcpZwQee+ZIEm119VrN8MZoeRsxcob
I/Q2F7OZXr1MvcZL5eEUt3sMBRvYarChllrExvn0lprE/qudNKAtyhNhfLUAGMRTuhQr0qFNvjrS
X6FLW2RELH/bFdVvzET0TjC8zUeLPBFb9orTiEN3I0VWUKsu0t1WLsWObUDFY0fXY0rnY854mZ1W
PqvPJB4nYhJzcYqZeG3DdrSRv/JLBnSBkwbmFivN35OEsrQ8/pnDwqyHAA++ZurksQkcWa4adNAt
Z+JjwXbxbaouTT31HyokjWkmJjbL45Kl4Ne0Ho+quFQkG200eRTm59wrHukgae7kQl+teQN2UCRr
2lo4fML64pDsUBnacTmx7apX1lQWn7URVauillvSouJoRN6+s37HbmyfzR8559ON2dFOp0qMmzqj
yJsK9o6HAF6uRM67IFT1XQggYRbidzT60TL4fBG42feDdt47Gz5QpsWDMDrxgDonIDQjDFuMhRnt
QXlgJLdHXycfO+CYH3v1bkbQCRnfmgFH7jBnkRrU90xEwzWVj6N3H7W5/MY6wfuO9biKLEhfau7Q
VFx6Qx3cVElU0FPbVqvUnPZJwfdaJmixooFTGXg8yPCdzas0tt7a/sNnZHiezTrdTyO8LUdk+55g
jdP4d6lRszmloDluGTQ15UPUz3rr1m1Pizpm0KSOvjnlWhht9lqP2bVFJ4YH6dMAPNVbgqmYUHUL
nTi+8BVUzzijHiZ/qtZeSpQoS5+w2l/6Kv/eOi4RH69eJ4qujzYZaV2u2BJLzTgK7vyqLVOw0pZF
8zyGq4zU1MapfzRxynR6WrMNP6lGKR4MIUrqbDz2Y8IWsvQYdoegawprpzC9Q1QjYEA/Cter3aSE
G8ECFNm4bXyoRnjC0oopD1shjzzQfJkz7Jqk6cFMiIoL2+S5N6nDBFT1mNFlgCURWhIfOCkrDIdk
04uvngX/NLtUkxlgMroYedeW+TcYBQnatn/FjULzjRlOB1SDps4OaVjl1LrCDaeUYVtpchJxHh9F
gffFa6+AL/2NNdPDR4aZ0RoFgTivvkAiVvtEWs6qznqey3zcFhD+leSgvp4dA7JYqEMMxLGzFB3s
3LmhCgM/1WZySwSWkFtw8uxLHpdHgA4K7rbmSQB7pKmyX35Mso6T9Gh+B4nDdI6u1roGFTWRFnFq
kuypOODhZ3+fzXRjW3zHFiThwHPtQ4oxZkLAjftiU6hebFQOHFDH6j5se0yM6GgsqRzg4MmOXHar
dOSyzIAfMQLiNNayc5mZm01j/FTCcEeE8V9l8ylq499+YGJUJUyFBlpoxAQ0tNmsTKXyV6VT4Z1Y
PH95FB0jO+22Zix+zeRytwGhshWT0ew0oVNVkx6ORtmqY1aHlIIwIMTATcttbdYvqSfTHcFu4mom
18ttoNZjIAT+mJzMatwQcSdIj3NlgU+FR+W1f9DvcUYVlCIgzo3hmx09O0LAxSn9J4tczO5m8cyr
kpaLRh6UO4JiJQ++vpktWQmu9oyFzHOTk7ZkD0s2Gk/cYRekZ8SVtnxpeshjPUnjQ0g6VaFdOlo0
1PEigK+adjBPNfD1OYTDWdnA+H16IDjaYY5L4uehNvGETQE5PmdqF0gI7u9ba0DUt0+I3aTFF9qu
Iam5N3sf+k4P73ttoelhRpj9ZGOAAe38ctorNgFTjLOjggJkesutmfGtarLWay08JPGlmCDIpQKa
W11tDAG7wox+0AR1GGB6r/TSmZuGwE+8qam2nvezb3qSNz2WcaEPA1lXGgbj9ZxwITZZ9tSxDlND
vJhKi8V3CyXyszAz0rQEItNVb1Mn4vbxNvCn74sTgzGN8zKbVARmGW7OtagDe++o4tCFWbZtZuOD
FnTY8Un+2ApfEcfJnS23LaSPNmYsKj/y2TNPzIt4qYbiGFUMiMOi2djEbGhLn6ldt0EskKbeaEm1
WAl01iYRzeDwj5cqCU/ccJSwuSltckn0rnMsr8K8121yHiZ07S4YT9RQ7kaVM6vDcxLwj2g5Gq/0
Bb3O9Ly7lHLpxTKcevbeUhCeSlsdEyF/B0bvscxOWP48X6ztlBYfPMsxGlhlb6FDZWwzEzaSfgJ/
wJWwihW27VYMb5YUFrFXb+05fX6M0d1PPu3TJ0IcAOocY+VapETRpBYvbThRViSpOfHTvFqHE5dE
G5DylG35yRH3mzuKkXi6c2EBhC9odtOpSJnyu0Vs76q2esI6TToxc568JY/JiSQb2n0WUB+SEq3i
XJQuyboKuxN3H4Wv4pmmi7c5tIv1UBjvuoFS0kWQFPr08+Ycdth9/OF1hhNaU1DuPXJwYPM0fapk
CQe0c7Iv7O5qeF5wms1d3gX3uLVhuc8tJHr2wkEASLL0YY4waIYHmK99j+8N2+nOVNwJHUs04y2x
MTykzFKpeldb6fPtrqLUvqGOPYSkaYZnw6bog797e7ssb67n28tM76lO/WswEoMgi0y5FFOB5Scv
yirbSXd6S4XX79h0fBscO1ix9AS7SYU+dyAOPL8z90OTiVNHrJeBzR2PbYzJy09bF7hXquVKufU3
2VMQbswYbXzUw7I6TN//qMuoAv4KReTlRp2/1VAMfnVVM8eVqvDfc8ugsQ44uMUzSfdQHsgn7Gh0
p08zDQlpln3wy8sH1jngZasJgzOu0WzXa0S1WBqHtlqu7tg+JQvB3lzs9i0QvoOcOOxrhj+DnSKY
BaTwZxvnpZUdPfZTCHMg8PxuBsEIQ+RwixDW3fgTgZx1H0pIoFnQbzdgYPFIMCS9A+DbFkc7vRGQ
TFezTJ7B5GypBlyKiTqhOhiKI8awKHjqEwaqHjBb7B87B7PPyqN0Z4MPEu+VQ7XlP9SHLfGm/0gX
eaa1pHWFhSonyL0s6aO/NFUG3tBxMB9rHOrxr1nRYhIrcMu5Zpg0hcpeQf2SoAOUfcJ4QtrOYWo2
6U8PGe8f6jv5Q//1w9iWcJW0LYejiPx7f2ca9pNWJrR308Q+TV9AvUsnuIUInhdZVs+cSCjHqKGE
4L5CCoLCQwY8B0bpzviWi+CtKJ4Tbq07J0ryu8UJjdT8VFLReK9RynKonDGJddSn0d8O4QL8k6Fx
tdlOxk6CLB5FFj0tsLQIFjR3vu1gomyZdIqorenfjSe6Q9k4DUm2j4SdPLWtpMthvqcAN/rN5P7L
7E33ICSIpj7DasSS03HDM481M5hcrUGlzqR2RAICQHWR+UhRHk/3oVfHNGFqoAr29rZi/wMXtHwJ
7NpdDfC9uByN7zTlKas6gjBK10Nl3MuRYWEWjhHmJzP6NntsLanc22IdIaESBkcYCP2xs9ujT4PK
1Y7Kd1kP2V0QGpDOLQ42k58/GWXtEpDWxArqHgixy3Ve1hGPSTU2FAwtK+bsWldzmS/mo3/nxUbw
hoiSBszMOXVbO/qs7wfHQYVpmEpgubX2KUz2jVPE7tFUxcxUO/XgJ2QL5rVt95gfxK4wzPdUzRlN
8+6TXaXzpUCM3rSlLbdVVPYPPJfABmMcZrNRfyV+HpxH3L5kJChREzI17lAOf7JUCLpQ+DGTGBFx
EBmAT9/aR84w3jk5D8ECQvQFp6BBF5O6mkNVfI0h0Wf3kVUi/8RoQPo2DAEpxurTw/QI77x8ozIv
uTOYUuJqs7nu/eQutGcWeqTFIpPyRRrknNI5/k7s5OCUqbvF1dbiELTnb5lHj2BUpr+tUso9wJzm
jjzKhH86qd88p/0QKSjvukcKG6bUvNi6JpzvZw/d8rtY90BHbv8i54K6WLJNd25ZmCvfrdKK68WZ
UQSZ9ptjRyAvcCT52eVP3v5MlDPJ6ggq//Efmo7hbHQ/TQdfo0pgP0tOdluyxSfLRpuQZEuq6EQB
z2odQ+WNT80IR8wW2NzGBsnHfbNj/AM5g+jQdWxI+s6MZxYcLEn/S+HpJd4eA1sv0VLnhVrTarpP
uCfz52Y44x3KHoiSB4dSW/StuPTVebAqUo15LGz1UYuq3kmgVBBdJCt705yMAhWDtFe+kkVtP7Hf
xFXtX9OKS7/rfHy/obR3QUF1T8YHe6U0jwaiIXEvZp3H7MQJHivEwif85wU1ax7UelDfq84ntdfn
sJCg/YGy/l0F/fDq4qRRog22DTCgLc5MGPaxuUt9gi+JC8ZNpzh8HR2jBU6UJS5sSFf29p0fdM+N
EZSXsdfMMcW4i2Cl7doSdIvbzUh5RZ1u+MzqnW/PjHIRcgw8FUSJ5q0/6hWjjuIU5tZ9rM3hRO3W
Nk2K7hxb9U1jArfQ05ENohl82DgMZ8fDVMpwut5hGI32jp6/kHjrNWY/UszEvd2UBLgKkGX+kpt9
+O/qT+H817PZUZpSUpdHvUks9m8LRVIL6evGLA44CtZsfeu1LfL4ZMosvlMD1MAgTn7VXMckZlIs
A25U4H8fk42nzOhO9sZVVByU8pwQCbOW36iJ//Aj3pp7/2yYVTQV8CPSlkuK13Yt+fe1zK01Ih8e
qAOEL2vbBAQ1BpcBHl4veTbThis+y+JfPo9yO8kqyK2S3amyjIc+HjbC/IOsAu+gWPez2+77elxw
LdM6olVojS9JIHQzr0IzLFcNG3qkzkL+wyoo/rPOc3kXLqXR8Mfof/UsT/2tc7s0sNKD5SuwjeXV
xQ7UAwG8lebwsVFC5ZcmO5X0RkF8XKFhVftozG0mmhjyePoM+NvLV7uOIJiOn4yTcM0VVLwYoEDK
f+iptf+zSfmPn9SWEEkl7EHvvz5vYoiGX/g1TvhYY4QCfrppSlMfpDts8qAiIdMMP8agfqxat35v
9Q/KVNo7Rzf1vs0Jdrh+dtYWYKjR7419kXnf8so5Z/k03rmYuLc1XecMLCuPDbakfcMH3q3Byp1u
8BLFAHRVZo6174eayvcs20vOFNBUxl/9DO7PHR/LMliQXfYhiDxNWharv9ki7yRU3vco+xFq0qE2
meTd7pb/H8j/h0C+ZGsi/vJg+a9A/rX+FRT5//wlw//vP/LvOL4Q+l+21uxKtasXYwtp9+FX0/6f
/0GzsP+ltFKazkutKSDmxvh3HN/W/5Kaf+dZlpSOYjv7f+P4tviX53m241guuWkon97/Sxxf8DT5
z+egqWyLH4HNKYAY5Zq3PvS/bJiThlDP0HnRQ+5/uEsC+Rbb1Cmcw2aYDsTjmKWRFbEq/wQNu8U4
mrwyYPwZmMRU3cgmrr9kd/98cW9dWbF1N2oASTilHm7Hij/OFlZybqsi3ccO1J6VWsS2saVfQozG
Bf+2ZBfGS+HQSAFUSm5amB1eX1csqqLYwlcbqJXUeq9HTMxZEDq7JqGnrmyy5NBZ/dm37B8x0cMH
8MUt5m3vLXfRkmaioUvrpPY2NebHh66qIrKR2dFv7XsxEhOVTUadAj7qvLe+Io1g4M/GGTObxktG
n2AlXBo3wJCglC91TbdfdUunlpbjG3nz5SQHbK/PS6Ik6j7BQHE2QmgGfdP89Ef/hxla+jSm7rQt
SgzBaNHDiTJVscLWQ7TV73a5GNQZfpE6e/1oEaImA0tFQuVTEFzbdb4OeDdGfCKORB/s8nLToW6/
vf1K5PnLmLQJXxl9ZXnAVKXF9NZXQXBO5gaXzwIay1ECIQxmf7wHT2t9WIS4NlmQpbc3Z/J/Wxl1
iRBIEHkbFOnLYMV3t3pVpqcUQhQup6g6cU4uuZdNZ8prZOMzMOxdQmPoSUArJvUk2YTDWMtWvdkz
7u3ZIQ2LbZkNxylipxT4bgPeaYlIi7YAu93htxgHpz7jVJAcEFHz0Sd2MgscmJK9OFreXz/6v30T
f347RUSjqFF3vy2btuRy8g/0g8Qr4eLuuHVe3l5G9uF4PNQvcJUg+rqhOQU6ptFhKeS8xfFvv/rz
5VbXKVO6dW1OPdYig95ebm/ob7+98RLqBXRQk2/ELVFqxgELleePX86jfBhS6qojIb/fVLo/i0P/
/O0tTAzJjbAQvZi3b7pYakRvv/rz5XYx3H5LjwxGbAW/4nZH3m5G+NM01YUuBZy3f3i7Olju3q0s
YmOxXMS3j+7Plz//mRUSl0/i07C0kQVLcVg6LwWIt4T/LcJ9+zcpxdEc25Zs+aJA3GSI28u4VOzd
7vMMLla6+l/2zmO5cW3Ltr9SUX2cgDcV770GvRFJSSmTmR2EUsqE9x5f/8beOudQV5W3blW/OhBA
gFYksPdac47ZCDSE5YTRmgEnbnIjpq4sjeUfttNkY0/tnYm0b167IiQuNDs0OHX6Am21O7R9YRJd
yVwGAD/Jua5GDKBYyE250L0YvE5QMqC2vsVattNAEJZQDwgnabHXjEVB7RDI7mKcABEQdcoqETsY
Q8f2WA/+swvvDhGXunIi2BOuYTxMKH82QytC3eSLMtd4KlOML/zY5A2aOBPKhfH3mtz0mkLberW6
ZeSRHyZxB53S8xanzYkLBN2OXNsnbVAcbbyjoDOUYA03cOZ9s1CBf+O7JAxwNsev+Em9Q6SE4cGc
H/lkE20ZmJTM6Oj1B3ya3WHiB7/xQ+tr2bQBbQLzwY3x0suXWIn/digU2EjEUfqLE5rc0UdxVn0l
06vaT0Nla2dtiB+mqZ35RVPjTua7xqvoHQ4Ayru+Ocfz+AMeOFY5BXmQ2t9EATJzcaXDe++/RQjU
cYWU2qai/KD7NS0nNUJg1j2pZrXz3MFY6rn3kpWatZqH7M7bdF6dHhBo3TC4o3lVcUQVtbsAtj9Z
TTE0wIkUGNfJt+44fhupRGkjoEGz8PbGiFGkyWA1jWi1abzzVRjHi1EneFs79Zs/aQCotUxfjl13
jvQi2DCXTw4EP4F96qNmG/DuIC6U5hpFJJUxvb8kYY5kYc44RfTRjckAdYaMbQUZSfDWUtXL+Uib
ZoVkPdpPrX7SqvGLS4btEl1JSoEE19AQ01rG8rDRaDLs0Dgf5xh4DdV3AjboOB+9ZHoa6zBfTrGC
qynM32DjQuJ3u1dFxWU6lxhRDWZBi7HB2VT1JKEr8LK9/jGa8bjhi70wqW/3Ad3zDWNnDETphCBF
CS+GERtHp7Gyfc6sD5f7ArkBGahZRt+ZJOmGISfpeCY+EBgGSu0ZiyKvekSLdLubTuC5GmzvzKXh
dgyXIojpzJqk2hgmJYw6IshhnOm7Qy9ZdaiFlmns0mPqkHTXpmFsDKMTdO3kJ2Ey6jbwJiBj0yWt
7eEhNQ19PRsKGGoDa2lB0UUlmnxCR7MiqLTb6ZggN1XJg05NetvOlCL5x49HPU+U8zghCTKCt3Ai
q8JNYXhVPt544ukex7Id6VlTYsJd972QFZRZwY/IbDW02+B2Ii3daF11M4M0VpRaOXd2oi6Cga5h
l/UAJaxk/DLEdQMTrJvwq9KYdDvt5JZWSYAt2jqNcdKPVBTgZiYwdH27FOwz7mzXNZ4HdxmSfOGp
9MVynbwnNAlq9JYEIVoaWjOY3pRTR79OA1KP2tvlEs1MGD9E+K2hgUhuF7kwfVnRAM+pmhgp+WIJ
zk9ezJsDWX7R6xrSDCAa5vym5catk/l3eemckpTPFOHu99ZrvrnVAM3VOw1FdjAxQtMhpxsaxsF5
MEJ3p6cOSmZ+qmHCrzMM0QCBP7ihym3R7PCVzVTQwSRDcs8E5TGZ4n1nQTqvR23DpLRbpSqFxBjN
4hCipcAW91TY3muqi3mqGlAsUC3lPLdrTKfx1plsfpMa2SvhoKZrK6Tm3E3drTdDf8O8YzMyGF6D
HA9vQuw8aUoWKSn70NaeB9hwq1Ixv412fhgcj4jq8bGN0pkMFPNXUjvWXV4/1FN4U3rBuHbAxOzr
BBED41LsnUXPy40FhwKgqm8l2bp0d7Wij0ABvS+80NsoIre4QRJ/isG9EDGzx/D8M56Mr3MZiFAS
9YY2KVo0FctOYJSrKERFhVWL2rvuLdoMgA2MGeWU+QM+qzQ6qkb1qyy4RNS9Gm6K1CZ3QqPNbSD3
RPLMNLB2foyWf4kRtm6wv54i7AxIwohPGBMc+t14NqYmwtaZ3JHydk/nE9tE3z5QaDGa8JK2UX0M
bQRbDjzDwCLDcUgI8k005Id6Apm0dgeydcHHiPqatq5KJPv92BDCAdihvEBknpa2DfhPcJEISki3
RtIpJ9cyXizrO9kB/rH2q5wiIlZplV99W+FJypLkdnAYyqhmgN+LkTc0lr5LUrK2lZc5bzZhR1hc
EDESn6FtpKHBUd5z6CKhQNPH/IFyfBkO3a4r1aMyolfygIWtE6V6o8XQ7vkgyP6OL5DW6RMo9e3s
UhSArODE1gkj3tKegTJAOEX/lVTjYijQ/hhp4B36EdqBgRlJ54p9nEQtMvK7M9fSYFl2t7VbdUvN
RxWpUysjLGheDjbJD5kawSyJYqY5ar9OCPv2RR54KAPALTE+kdtyDdc1fVyxe6Ad2ogUcVdMX+SC
sSmq3r83uSTmm6HJn0YTN1WfwTdjgaZSJJbHYhAlF4MYG33aLETuOc3IXGe8Z4hE9IpodMOo1UUv
iAD1gB3H6Rzk6RVqGSK3Cc3uA8KERdI6TuN6GxK+TjbJo4FseKOIXPYqYeRVaSWCQ0LbMR8DmhKL
WSHWXS7icWQE7DIM2uX8lwjXaWhCkgavNxFErBC+ZS7Ya6lYaBbYJ4RvwFfobedEyyciY94g+Tca
SJ2XN9NQWVLI7XeZasMTqvDMiqB65hjk1qtWu7IMoLyKSLV3ibefRM69m4vIe5ApRL+rh07gq66L
VozK9SBzxLTuZIvpj1yUYjyclTl6f9uzFkFF69wQXe/WtCaVHBq2CQOYNijdLq7l0nsHtMGbFatG
Si8+FqNyuakJVQJpM2JkP8BHB2UmVjl3hSrFafRiwzYdi/kMOOLoR6b2xTKKJxQl/Y6rCIqiUQ1O
QS9Iopn5YAb+MjbcWyUr+HIXmnKJneitC42Enm/hHCec7NTB1Xzht/F4dsXCDzGYp4h3UsuZDtS5
1LVWMz+aw87DuNJr79EDUc7wSbNfo2BCUEcRH+28Yy0t8RUJI6JJoEHZF62nSJ4zXshD+6UrTAuE
NGzuMArOuVcyNc2woScK2dq2PTSIYPSXkSmXMzTF/Q2XhvKLQkBQptTPWhsHD7arIH0rkTwzG1fo
6+TWY+/bqCR0rDpm/2tK/eLUai3O+JT2bxKqKedDOtam1fOTdrSahMKgvgy2xfhTLbBJxtaRbx7C
1pBTph1pOb/KYrYRuloBqVUQZXVvuhuB1SKJOPOP8HZFasW3pvbTaOrkbFYg1GeMWGFpr4w8rkWf
oQQGQXs0a5xi03jo8CohB41nGFeaDb400bpVU4zjXdahYtaRyfdDxvyfLwy+QaUlgATvE3CZtarO
GYgA/N3ksqzofNVnb4oaqpBkPZAnw/V8jMCe2qG7UYf6J4b8I7ouf+ss22puT21jzLtxMm+byC2O
Roo8JFaYyWS0Sk3LCNBncAoOQLvajO/pCqjzkbMCjihXfZgcfG4YsHTqoc1bpc/pJtZp/SroupQ+
NNdFhfp0QqSmIFW/HTznq4OlOOxQz02YTpTBsu7iETMnASMvNUktSj4Zty1qzjM5QyjKczIkVcPf
ep35FrUzjDpTpcnNHOvOUEeuh9a4yhi1IHCqzr2WEyhk9YznoOaobbGeHCxng4EhVUs4U9FqRcNu
aNUFiDji9EsbtTdkt5tnetRHtQMcZo7ZayuYfxNoAqakcXzW3RRxe5fitKqCfNdzkR5YMGuebpxR
P6iMKNY98GuMyxo4vfTr5MZMTwr+r6kF0TnscPF1g6+vAGc1tLnhj7kx4Is6LvttGLpADSteTcQI
Puc0s21mSMNqItr5NQSChAmrTtFh11Xxc2EzkZ2T9gZ9h5L4d2ag3ldUaXY8bL7GV1Vxlc/5ZtbO
Ni+A0vF/w+s5Jhc9IjY58v0b1x8NMpfMg6M1d4k6Djd17gw3co0pCo09JVZXtl3DGWNGTZpNXDLv
CZaYwj1iA0SCaZCupvS+j5GSaL4aHwGfqPCrYlTCvamRe9tvzCLCWxLTodRsZ9jE09qP0Zarldcu
MCofzKyygZl0CO6DcYFM0SKMp3hNoQoiXWWOowTxpfMuI3Klk6r1j+Hoq/dq/q0DdXCL5mJT9Zl6
htfprzm7Jsu8/qGpZPjQFGnBLaIeXuro79BGeATGEjk7YtC7NGmQXVx61EDxf0CxRMnaGuAJWid4
KOfgoKSVu69qHiKNi7dBI47YtZdBTvcPExEwFvjGZ9rp21jAZcMazGwBb5bwJePGEwhar6vxXWn0
+jKasmtqHd0OfPVbJ+C1ncDYqvBsEwG2tSDcduBszpqA3nam9iBPtM3c3AdEsOyVAESuJmC57pRs
R8efD+hYlqoA6iIK54sgILtkb9+aArtL0s/GECBecuvOXI2+NQLRm1OYdwS0N4LeGwqMb1cC9BUq
x/UkIL+1wP1isS03juM9cqJJ9xhyiPIbXsH7pqcJHRMpnoCDfYEQ3s8CJxwLsHAx6AfdDbtN6uIp
zFR8tDrnSL4xXxMBJq779gQBQbtEAlqMi91AWgFSqMgUDQJakq08gTku4R2PM+BjUU0dd2kHDrmF
i9zCR+Y31ezou6SMpiLxHS62Qf7DRMfJz6Hf0arTDqP2gyEG9DUBYFYtGKASySzgzHmHXoiAG+TK
gJvhqYBBdn7GDNsfTUb3mCiyJeRE+6RZ5FGCf57gQMcOQGgiNPnxCEi0KXDRrQBHJ8AMoEgLnHQv
wNIMr/vlIGDT0QB2WlFpZbm696uZUcHkNtgB1FnREvIfeSeK7y58AtjXQCweKiHFnScFSj/9dmvU
0fxnwqAEMWLZ6AxgZ5vRvC3GANVQ4wYCnC2HYqpgaecWVO0OvHYrONthXWgHD/R2xXmawF2of4LK
TZLYsKgEqZtL2U0fRAGdQ7T8ETRvsrNWbUvd2hKkb3u2TrNgf+u+skoEDTzo0texRnmWTf290+pP
qa23R0Mxj17ctYcw1WFFzfXCIR5rjx7Bf+jUblyFw4s5zOFxSCvOT5PWcxqLsks/l2Q5ISL1MlxQ
NBQZc2KpwUE64xE/5mpRn7TmDO4FQ73to3Vy++lLYDjbpImHHaUobPVI0NZF40dL2FnhObUYezt4
yjce09cKa1ythcqyK7NftRojnXC94cWqy/soIY/JqrCTY4ptabH7D/OUEO2uKTFm+Tg84X6m4OCp
N/im/DXt+3A/M/xZRpHHrFX/wkzqVz+rqBsabGXMGJslpJtfXgvthp7KfpjztQrPbAVpx+SaUWhr
o6XQgaHIwKcRjcTqKRuvroGCaW7+iJ9mvHSGf7HNlzaOu2cT2P22mIUL321e3SQNNXzP7VlpQypR
YJOOeTNtDNXs76panZaKlQN91Ex/C2qGtIqypvzZaPc5F7qgyryboA+fp9RjjFhhExiQUC4cn5SA
DLJsI0l4XGfUE5MjrodjWqxDHZV10SHxCCyRhyr5R9qwwxVJpUt8YQ16frgF17ldYrLxGmWb5OVX
tcLPWgwxRkpePWqRYtkhfV/1lM126ey/ZEFZPk78EKPe5SQr1A5KNWznUglwLeS7AUbVKsMRsNRi
omFn0hW3losLwWvxTKJhW6VMbdeZGljLlgvNGj3SSMsCGVwy9MZu8PL+GJJDKS7zCvYtQz9FUlNB
5RbawcyFtGAw7xqQEUgBobpuaQCFEcLZY0NgCs0apg9Vd4ji+8ImoCznSQFwoLsNI0aoSVWcXehQ
aW0daZASvgolZ98m6Z2mQF4BUgmiwyPnfAggsPdYHZZ028jngXy0j1ArhUGYnihMbAfTI8il0gkG
G/J2YzY9alQYwLSCyLpv7eJVtxgUaaAwt75i+WASKUmklRbsGBVtjCHgE5mbaB3NLqVjvSfRCQXP
KobXCTeBABpnUBBsIZrDdMkHjUsJB442nRUi6eCUqUc0DMxejk7PlWjOieCLK7IobIh6kVPfaaqO
rROXbTRYlLq+K6YwBbnFg5rG884KDOUQB96in3SsXaQY94So72eblq8/AplcZB2iSMbKFEib5KtZ
jfMW0bdx45PWhy82+9GSXL9Q4RzsiGtKqUfmdE6M/CayGVz4lFdX5girsRiKjaaUCqVvOpb7xCnV
vaXSdCriC9fk4Oi2fnqyM3PtQbo5tyqMPaHOKMeIiaEV3PvUNk+5yic1fI1EGLmbEC5j+0a1Nl1c
aKnjMUkrlHsrjp2jXLg1kmBPqUmBMczsYpUlcVgD6UpuwBCyytx6GyG5OumRnaNf3btdJHRs9jeL
/Ja9L7ZaJ/428n04MqnvKeBzLhgM+zmDFQt5RS3OsaHfl2j/wDtBECBstF0jMVyXwFrvc7EYPWJk
8+7e65mp5mNcE0zxVDpedzQt3GVMHrD+OQRQzFWBpySNK3jeWrwvPCxWeaoREKuMX9Q55LuOn2kV
jSjDNFPTMXBgsAib0tkrCIKIqTA3pUXDshcBcJHL2NXj3LWsOp/072y+jA2/36IYf5h9FQmVpntG
YbBUsik6eUGHWCbUNB61ex1Gy7wDgrPyuCR/AQ9AbrF6VgIiBJnz7mc0JDcVsdRmPzM4T/dmYTVk
Ernppi7RWeRNd6FAWB2HIJqob5vJ0c4ZNloUbrHydie3XlWKwcWAqekiLZNVnlj1vsw4CWep0p68
kRkLFadbl/DIpdHXCcPMm65Gy+FQOozQyuD1NR4GSz+WdUVefRxEezTF2UKvWponlZdckqkHzBn0
h5RyIJY//IkewLosy6nT4DAGOo37n/5qowF4oYFJRhMnT/DLtHhaPY7WWpEbaws7MucPj991b/+K
4vqnGqMY8XL3Rzg51GWIFS5avHxD3HTLyq+6tVXP5xqqH6GMxrDEKw1hk/7wdhrHdmsCAF7ETJtI
EzZEwY1shkiBZ1s5RFXpQfeUYSmSQSyGQ795npxyO+H/WUCkCI8QA+9VtwOOWbS81pFheul2DzK/
hgLuQ6BxLUmJ2EKXoZG61jl7FN1FU5V7e0KbxpybL0fH7G2yum1mUdvV5qrmupZh7Krcu3akPDVY
WAgJlzVXU2Mx6umoKJFw9NMIRkJnKngwKBJ3QvdsACRbNF3zTHroN8RT7dKfhpeOwO7RHeO1fB+d
W1lbY3aeAWrxBY4C4tQ1SCUuMMwQxwRtt8vsP9mjGYBwrGZOgTYFYtIFaYMRM1a05kOZHDVTJU/F
4roz1Ga2wY7w3uOT3b5Pfb/rbYHfPeCxyTdUc/+C+ZdtDlOlwfbmU4QRwjDcA+GS5lOO5LtLORPE
C1MBAggTV82WZE2iQZDbMeQTmlbBXuqTJyJbFoZN+rw2hAzfTRNFf+ulpG5FPTSN4C7oPOxLIZ4Q
2bdvRRufMRTRATWy7S5CmqBmL/DLCA1VlZ1XX+IaqUJA6/gwiEqZmnoO/m0STBtbGw4YVAmbMnxt
EcftcJCLMI3PPpCwrUKp5tBMZr82R77cJEQRMJjUzJQt/Y4fS73o7erJmgedOQuEF9BNmL/iVAsA
50CkVz2XMgbIrPI48QtxwmTap0Y3UoSeyY8TBHZHUcGxzlx59dnDRBZ4j1qslCjX0Nh5Bpc/v2po
tCMEXzIFQdIm3olceOKuqSjyXW9TSCLdAK97/NSH9g1GSQmzEYsYkIN853KtKPPxw6bc4ZRTvKoN
OklMDxkFI3k8yDX37zW5GYoPjPyeB2wA57DKCP4pwW5wYk/XUnkPq8g/gDFmim8o1qoXdhO5sLh6
7YWkX9o7Zpf5HtkHdD7LlM6nXMjNWWcwiljSW5jZSDR2MgEfnFXGAXwY4rXBmQWkuJIyjESKFBLO
zlTVaRrTrWDAi2qReR9p3ajAvhI3AQ1dFE0xhzeHRNZLGYM0B8+xnjovDjc1neVDhm3lINcSsRbm
qbUhLOsib6KROO5D5+nqnpFehbbswxWUPAP0HhVhqZQJbPeQFVNO9Q1W1WxXP3qXohlC9h6n94RQ
5u8FMVo3na7V2z5MUI1YfSQ80lSEaQ5qa8+IYX3iTn53bY3mLfRmbfO/ArGc6tT0rwRiBqDO/0og
dv45/Nvp5xi9Fv8gEnu/218iMdX4Q1VNUls8AHa2qaIE+0skpnp/qJaB3YegFNPR7atIzHDEnVQT
qaLheJTIUbD+ldmi/WHoHiRQQ/McHPaIW//f/3kd/yP4WfwpjW0+bf9b3mXozymi/d9/R6v5SSPm
eapJg5ryp6VRQjdV9n/QiFWxibwjyOMbJupL6uk+AQFlR1EwHW9i1+ZEI88nISZ3IIxeY9DkJB5B
yXxq0ZjKqtB6NbNQWYOjKgbkQU2I9kkuDKZvB193Uetk0/dM01HUlFTcKYHgfZGruev1zPjErZ2f
1+/75Wbi+IyZMF0x6UJ3LIUxpVHdgkSgHibkLnKhNY2SQNRlu/ScfB9lb/wQP0rWnH9UsHWZEawn
DSqlL7QnUhYjBVP4sxikyNV2hn6VY+BbyetIJ+Qx18uK3JQ7PI1hh48s8/1XLXo/UjpzXVi0T7cd
FLfrdVNeMqWQhrmlssFgeSNvKn0LhxdkU4QARNiJpjFLW14N+6K4T7UGZXYP0nlhyu6VXHU6fdgn
471VoujCwzlVB2mfkgu5GYvhgxYpv2rF7QAE8EVhquj0q8lS4vHoUMJISYKkR0xJrOzf4J3dKp0x
UNjA4Nd42akNu0sdq/imGgA4+I+gFtGPqruopWHSP/j45TW/Vneamz10IVPRMqzPA5C87eRUa7WM
g9uQdmtbH+cceAAyg/oIb4NIL0178RNyYkloX9dYEjYGqds0ABFmFMOcorNCEtgI1jL/K/m/YVD4
mHJlwTic6+aT/P8FM/ybBAdc3d6axQDsxW7pOAz4grEPTrgAVPsnrAEC8XzMA1wfu4NcQ6H+59r1
NqPEwELv6q898pjr5vV+8jbMxjgmq5TJ8dSVu+tx/+JhPu+WDxvowmUpV9/3J8d6ZjBwfU5Lvrjr
9vX5/ue3kZZqYeGdmd+KT0UushoF1nXzelvPNHarWN6GKEl56/Vjef8IrtufdsvNMY/REXWoFOVm
OGjltqZrnIqcEITNfy7yvze5aiNEu27LY+o8TpjVi4PknveD5C65bUYzEGNK11z+KYP85mE/3XZ9
+nISwrdPu+Xm9Zjrq8nbqsUvR8SkPETu+N1x18dTGKCC8/Jurjdd73q97frerrcljX6pbZsep/xM
dNt5BJocbGiK4SMuWJSk35EuqdErrXXAEMvPqzgcyOiZgkvcadpGt6tGXasaOTG2Ai5GPsb10T5t
yseCFIHSVu7x+LGlBN/zvJMfmzvqCe/P97v7ydve7ywfR76Q90e4bss1eeSn22AG6PukVov9ILKZ
Sv+7uR4y4X8Ed3QAJzSq79tRimaYsTW7PqzCEEPRmIrT6Odd4CWZFVIkRzAXOeJkMeU4daMoNxeg
QfNDL/bU8pLw4aBAHir3USrPDtdD5WaHb3EDN+ksm86EZf/ZeZbt54bWN/MchKubeWru5G3X5rSF
GzddXLflna+b8mi5GETumFwLVdokHu7v5Sw+nQx510GuyYVVkGRZueQ/fNjRkhAVMQ1YdCKgiTP0
x8XvbiPtAU10sOjEZ4IlguugWNPFT1CuJVIwKvcE2rgrTeLcRub4KRVjE7UiHp2Nlkfnzwe/30/e
qsivdQvTM9bTcBcL7bRcdD0Jw+SQ9cs2dKqDLS5uchGJGZJckzuIJqfFAalWJX16rypkGciF7qhD
ushjeCqWF3wdxUdlNKjk8H4ph0CluTe6OG1MjWkWfXFkCxTiD4OYj1wX8rawsH6o+aitzUifD7KZ
1IuOEh1TbYtVc08UdntIRLKaXIsFcscsyv3UEZw8iIU2ttPW7uxDqGYDfLleJ3zNnO9rv6BXKaIs
5P9c/n8n8U9O/ZkvjLyxk98dOgXZIT3OaYB2wTdgGiRUlJd+O6AhkJ+E/GB808UQlztbf1ZNorw8
kwgn1kCo/LlGwBSdUWIFsO0LvYxUVOizyTxcKirUsS4PBApB/DHVmMCWqtnpIyyE0ZyHL1LZghPJ
WlCFcpa4to2Z/I84wH6OFgphAMZCQgtIA4q8Q4qKah25yrAcXSokej7TRlCEn5BRHSJgRm+JGL3J
7fZ6o9yWe+SCMgBHljppGUYxEvAqt6/7PxwkH0RupwI4oVNxfX+emZHhChIxAW+K8cXVsGGPSjvP
S6nwwdyDZEQsxqjCDDsYO5TFgGytvS4UQHJhiJGXXGukuFluyztdj2kxXqWA/LjP9fDrMbVd0ZCZ
VX95lbnMHVpjFBLIXviWYZ6Qupff7qe5S0xv4ULgENqY6zFy7b9xmzzk/VnkXfxowJca1OtPD3V9
7f1ITducEEvKNyU/revb/bQp32iibK0Z5AMv8LrQxEXoukluIvQgcfkCBIvefrT5wopLSyGvZtcD
5dropFzXrve57n5/2Cg18t2nG51GfKqfnlYe809vsxnDY5Q1NjYRjZggmLHLRRsIffvnVbmdK9qf
B33eDSqHf+U/3//hQT8f+mH7ffXDY4/6yK+OmOz3h/5P++Whc0ReVaO9fXiO36/+/pmuLzqZNFIU
SiSh4sP48BjXQz48hDzo87a88cPd3/d/eCgj3ZoNnpVYSfQPi/TvTfqGa7NSpp084nr79Q6OqaJk
mNPv15t8s6XDbqUUoOSq3EMUsvb+FMWU5YeM1AtGrge5GCdKaLNYJLHQqslVeaPcjcmd2fD1SLkW
0m9EzUEtK77utjsxWZb7PzwcFcUGLUpZIjwTq3L/+zPJ7bieH+bSSzdNRwgWIhpel7y7XPvwmNeX
dN3Nv/te0WiNadmI8LbWn+Rv5fqLkJtmYEOVe/9d4K8uUdCJX6E8Ss3IPvQjRiFcThHk9kgbSNwW
k2KkRtnhunDzFiBmTlq3M1YmlyJPaw8xQo73hdLPOkMZsZ3NiaUu5ar3s+6s6DAiZeSiJn4zphie
jWLMdt3Mxk2MB8olGEDW3xo3/M5ghwqCKNG5TfcTxdGbz4U8RQc3JkWA0fRLACD5UHT9V0jc2TEi
qGnTaub3cDK99XuFmocpPOKwDLRH4t3J6ft1Iaf0c1SHazPgMqN0eYykSV/VCZyNVlTebIOLud06
y6RChqaoHS1J0j94L5Y1Hhuz3agqgzC+O1qdpWvX7pZAXVdxTaTP33NXWYqQs9hstIAa2nRivYFa
8v8W7P57BTvVwwr+zyOWRcFuh+ukCaP65z/W7OQ9/6zZOeofaBxdTVTrdLgff9brHP0PyyLA17N0
27AdzaUo95ep0/qD6h6yJOKPIZNYxgdTp/4HZTU0QobhUGfTVeN/Uq+zPvuYXWRESOhc01VV11U/
+8ZNxSYCzXXmHZCbbRLZJyMLcVGtlcfqJt2RPEMbuXKouqEfXHUP7Yv5Gjy0TwIemJNlvkUqy0zJ
UZ7b8tj5Ww19fr6l6WHVNL52nkDh0yVchI/kL1T5HqhWus1W+iZ/QRJgGGuSiDJ/BdP7rTp6K2fv
rYhd/fA/+Z19X5QcP3rj5Xv0XD42qqP8ERyYDyXJ2tcnTUdMt1Nn54kJ631IPbJySRwYzNcO4x8d
M8InkuibFWn3//WTkyD5m2cXFVGQLapDffbTsxeZP1YxjZid++gNR/UXUZ4XM1yq3wkG+xUy8vQX
3S/ni3lf+CvzSB5M8kXZuCfvi+ss5ws4PfNOQ5FzUx30l+w870mtQJB6jhCv3tFPJN3sPL24Qp64
sL44MWSfFRSA1+IpvDFu1W3p/gws214r3vyU/AQlZd+a37BWgnAqAGAsrBPADLxKC4VZ2ffqMXvs
ybMRcWwLiCXEOBjzQgMWWMM2IaJq0dxkNyR2viFVNzCMLlx64c6Kk5y7qr9UZy1Zasdm6x6MVfa9
eIRtGb7GD7ydzfic/6Lkc09pLTr5O7vDZrLoXwJ3N9x0l3itMl/7Oe2yFTnA0zry4d4tfunHSkRh
Erup7FUalj/mYYGaSlllPxpEVSS57uvvALhBitWPwgDAUJhEJpBxD8Kz9+g32zS+m25nNF+nAOes
+1DcJT8Dk5iUhXIqHqztfO+SnfecDQ8q8Ox4xccR3Exf8xd7gxrMx4D4K66WwBDsPWfWJFjD2AjA
Q7ubYeADWY0oiRzES+AxvvYZ32kkCVyRtHWu3pnqZgLFeVd/H472j+IWXCpxNV+QBrn0b+jECrj2
0runBXjmingODv28C27tI0A6uJXpsjGW5Ut6qFwouIvwrljBuFwHG53QMtQbCG1+tKRS95uQmjVI
86X/VQcAVdxGD214ggUzoUNZ5vYyXrfr/DhvzQ2XJAQGiOSwbHzT3vxTiU/mNH/Fq4T45wLe63t4
0k9kuSj7plwp+RJmGlHeuJFw59xgQc7j7XR0nz0kPfSZqfb+rO9SJNpnhN3mRf2m92vrPtg7NZX9
Ba1yUkEGbek9gIRyUHm1pNbcUO7Sd/FLt4dmctHvtXLhPgY/7HPXHFtlET0D6r6D9cVXm455u+qs
BS3wc3YZ9kwGM+PGuWu4hqfrcpf/gPtQLuNdtUu/eivOJ94u7Jbxybv1njByoRuHdTmuIe3z61ik
P/uzyad51OOHuFhWl2JvI0PdAKFWiUFAm5Uchq/E2Do4SlcdOQ9Qalfpun0hZ3sl0L9rD4HAulGW
xca7sw4B0WQngrTx2FiwuJnQL+zXegmrT9/ZG4KowHAuCHxhJqsN2/iEyL7cQWipl/U5I7hzH56S
eKmRcvFotKtJJV917asot1bEkTI1097Sx3Cd7oxv6HXSrb4AM37LMMHeTuES/eNj+31a7aZd+MjI
iYYubODg4rQr0tasB/+l+aU0eLEW+qnv99Mzk1EQSQsPIOBiRPS9neq9CiZiS5Jkoy/ci9E9enf9
qf0WEvu4cL5N9+qzusqgNS7Ue42Aon9xcv6MvXJdTbdMFzm/pnGZE2CDj+dmPZ1da7D1akcuDDTZ
eatnzrMbNf+Cj/KfTsLiaSxPhxHDxU63P3Wl6lqZOtXXqp2lDQ/iKbxphC8//kTDBQqKFGPybbjE
/z0W+M11R0dC+PncD40FSIhloqR16ctxGf/47oygMm2ERM1OU7Jn4ZVaW1SudyVgELqzBjhDq1mk
DNH98glVkLnS3JcCRdoK3MyyJ0t8b5bTQ+H7/W52dX5qKcGQHT7CNjLUm6QbL2NAdDfCv2ZD0clC
TBSZa1coWJHEl5t5LoZFUjXnduSUkc7pyitMXBZpfMEHUd2Yw+SujNgBYrqh/9886SQJLFHjV7jw
Ow/UX0Ejzp3vW4T9G77lpKxOO90gl94tHlvL6b4QwaaTWpAfKwT0q4wcVtkV33stfSjiqba0oJwl
EK5vXk/fxbog+XYwrLx2wbAkEQTtkU0AxAgvrsg2RdUeIEZpW0Od906XE6ubxCVQf9JUbb9D30s8
n6cQeTCk/Dby/jbKeQv821tOB+4i95pNVWsk3KpAbtzQeya/R1mRJorotY5+dXWbnPWhJqSlUL8k
tm+SEEP9hJSHnhOVXi4KvIuJO+2sqr4DO5ss1YmyDtlpwsJi8CLdX/pDqPmcU/OQbAXdQSuRtgXg
IYKGdWU2tyYSNVQh+UbRkeMYsepg7XBOsTnDXFMHLnyOeZlqg/KdYv4YvNE8e+3aTPVs4XdOuut7
XVmorUU0UqOtxyEmK0d59XReWW7ND5b+EvB6F4WbvdWF6e+s0v7/7J3HcuNqd0WfCC7kMAUI5iAq
UxOU1C0h54yn9wJkX7Xbv8vluScsBhFiAL9wzt57MZ9N8iVC4h0IWuo0OeQt5HHPbahNrgrXrvfG
gNQpFgkd8EapUid0AvoDGJoHkQylKJbOohlsZ8CcNPwuB+0eWaiyUf3xZdCLZwQX78GFeH1SOIf6
fggyFKP+IxLw36SElfbECTzNyCatfpmvq/gc+tB0p1CI1lqqrPxhwu4rCrzFWN1iae3B1bgawmpH
VuWVKqetS6g/bmBsp0GhPVEXPQnsizC98E2b5HxQ0kQpowpE2FZu1IH2U2IRxXzbP2dF6ohmnzvI
rM21MHyOnOqikDwOhfzbwxvVj1nFwIc0FXyIELdgjPy2YqLQ70TDRP7NzNCckfoRC0eoI58OkWzS
CH6LWLW2fyhwwDRFwOuIQb0kK4L0AILgbeUZIhbYIfkkzmptqC0+PPSnxJKSEUBqXrlV73R8Vim1
9c6YnCwnzosAUjNtHVD0ROYbdlTt2gpGNp4eT3rTOmCVOPhiFl6Z9hkF79PwMHXaShm6J7Puj5YS
7ExDXKsFavZ4oixKkCtLNHyN+iE1Kv2g+MSmhsBwxkAjAsz3DNll382kUbVIQIXWJNnMOEOEIn2z
32nNrBgtNFq4mVQCxMgojKQt4fsefWtNGlq0Y9W9kGNVUnPfx8UeEbulofb360naF4x8dqGY9crs
ZH87dt1ealGJA6z2nKLIXFMSQ4IMQlIdgVwuF/ooI0sJK9ZsstUEG2KS7rymy5xMgOkY0ZumQqiQ
NhgQjTKofbw39PeIlEximOe7QvMl6yi45OR6H5Z7tMAin3V+rJN/8YuIDhjBNcdAWedAAwPbSRao
HTQJw+eAx28ftPJn6csCFd0udO9Ith1t8TLdo0RmucgSoNiaq/qUX+EdhJvOQGFoezf5adrKt6hw
61V1Sk7DSXpP0CIeQCoSGGPdTfA8aye+jQ/89svjEDjDV7WR3I4VwlE5mzc7vwamLd6EgdVS8F4f
1fVwaom3O+cf6YElu4iNy5Zf+Y70V/NQPwRb8itU1P2M8xdEhQaB6IRpS6t0trY4YPpQZle1Y5zF
O6I7JJan8arS9yxnOx8FKOqnnXQ1sfDgxrWrm1Q7o3GUGBPUFZIEw9Exjn2Yd+ZvvDafYXfDxgJS
QUU6B3j+2n2VqCmf+6PcOtlogx3LYlY9TtyskrO1MZ7zRxby/h2pA88wSDbihWy2yjGYxDIWGspX
8jZFm8wxP6a3aLKNTVm74NQINRiZm5jy9FVzaLZSyVZl3R3kYZ/7ezCeg2g5ZnQ28lWlbXTp0BMG
jaS5h7KyJthQ7l2lRlu408A68WtrDpbniKeKLBNiCChp03gjI6t0wdPi9WV9Lri9fqdJMKVW8RXY
x3RIXSJuzXUg0K1hQGA+cQjOIRMF064PG+ElaTYEzbA4PWOgMRQWoaQgVK9ysVEkEtOdfCTJEmOZ
g/xDu8iEY+y4QEhA0dlGRAc9Av28vupf+Yxjfl/jpsEcoWxlPg/9OLRrGfYYRabOHQUbGwky6Suy
14zV5afmOUp1qD5ysvM+OAxp/iIoRYbxi6XvcZOxC9Gz+77bDdZNODOEWWdN2+s3oXC7LadFKpDO
YRtEtvsPxln9ja1SjF22ZA1ZKt0cj+5AYxHMR+OMk7KOzmZ40H9rrnCdnr0L+6f6hhm8zO6bxwGD
SGz7byx9X7Njset+syfLsHd9KuvwrJ9SHKOote3mpYez7pBRZJ352cQuoGqThInMyZ8A0jwEbLXw
fdz4BSgfiLLlaNVBmwPx07DddMonyGyA0s7xk8ZSFUyidNDRgkMEW1UvHQ52bBC8/j2vV2yJ2J63
cSyhIG2ALhPtxyom3do2yk35hGwEhz5vk0N3BGpKr3mOgh7fMr4KupZuNHNjbYON5DkGQnKUStc4
eHuTHSjksJxvas0xynjFF5StRO+5jZ/9GSLj6PEmaQ/Ch5q54b0vYWEH67kpWYidrcuYuiQdpsNp
2HXHuEanuObMVW3iGssNOpV4Pexp7Z1w67GySX6PlhO9itYxOWLBYG+L55SmsZjt8o+qtClC5zbM
7Ny3jVfOK7pr2NcB/aFqFLYyY0b7QS17m9XszIGdDTZu7/gV3pPusBhgA0ZT8pn8u/iCkyF1BAiY
ChIoMlKJXrHhlvQmpwgWTLc/EpbdZavphOaak52heXKTtwrwHM02zQmu7MizfRw/dhtWedajaTnt
C3pVZdiYjrKrHekVMcCGMuaGYs4tBRTF9LFLTuFaecqoK7jG8YAhZ3roU3e4K0W7vEuu7GduzTra
haGjnmKGMSJYCU50jN+E/8ByO6sct3tVN+Yb7+HKTtfMtsGepPXJ9skiPCbpin7hLs9XwwUJwogn
DzpyvhbP3j2yjYYYapstICmHdDXv64twKw/aA/X45tW8Wrn9Fuzqg0chhWXC1Rtckp+BPQF9ica1
CXnO9nbW2voA5vzMFNrckYUgHYd1fvbP1S/cxCNGu1MM//IiEKHOcuup+GhX2okRVn1UzuFTfPC3
qrz3FUrULmQBGd+VuE3iY9HsCvFOv6on4yF/RojLApN8FIhYxLZH2rb6zdYAffOh2kmvpIlPF7Z0
Z2YYSiHsEcOPhlQJmXxq5NjgQ4jWdBLVSeFSeXs+93SlvpYH0hjmoJpXSQEGw2lggmNzKmltCJvO
2wYCiZFrvicvWPNe8viKtypXdzKMUIN8E6wg6+xEWQX0VJQf2VVKv+vyg1WFRYp6c1SvwaNgKwBc
1+ZV3lgPUrCieZ7rtk9bIrbhgqLEam38RvJKae3hGG5DVgTWuTxXARPSudQdmDfmV1etlB2nnf8y
/UrPyzCnuv4+faO60qN2fwPsx7LIcse7dENq1NUP94r0gc8sMq9+fwrfCLKAcTRVxFnTPTmYEKwS
nRAg8mD3fnzw+scWxbQvfNlduQGOmkd3jD/WOLIFe4z33cPoBr+kF8FasSPoT8mNCoTyKl0ogHRo
sS9kFK3Lq4RUmPXc1X9jXmIwUJR3AsHbU3fJ7wkL1341ax8/xIsoOibp1aJjzVI05MVn3lzjsxX0
kWq7CfEzTz4+AR16xgYRtJKvmVQkRrtb9DY3Bi4y69Lr8Op5D0JINYyYE4UzlqA7rVq17tTa3hux
HTGyJsktPsqn/C33jphUwvvoziwOlrbVttFtXngK6/Ad4Cw6NHBHFfEf++gyKVv4P92LtAVEsWkJ
g7cR9ZdbcUNAEMaCUxhjZtyUaM4/TW3VkO8Nb6K04c61NxNny9l7oPfjerf2E0dPwSrgsSNvFtUg
SCg6/2fRTZ8M2jl3+ZX87/viiIUqftdju/xS1u0bpn//a9yn77JyhblEigm8rf7UHfqeU9pOHpjz
wqvljHeduNHCXbMP3fENr2T5xKiupAyTcEX35RlV2wPNcWYRZWs+65QpU9u6UFB6JynokxuStul9
WFUEaONq2sDTiko3kRzvUaZ6edDu4VZrwTpIrumnQmY5HrdPzbDJVJmsA/pnOkUZtqYzvLnuDp6R
x7Q4im8q5ZZE/cCOyOYE4or/SpAAPR4mKOz2sBP46YVsbBE92CWRP3FbrZC9gbclH1l0jaJn0oUz
ucEUpJ5GNuivc6T9qVK+6uoXPoOK7EEAIrbROd7O/2QNAyKaRcJVIQUCCzirhL3REBLjWrFT3KKW
Na6tfnp8jdl+zsXh1H/qSSIEwPfYHbvfxq/+zdPtGPL3B8hgwK/1irBm76vW1wMTTc+eeU8tWXvB
Bc6cJZKItTH202lcpcd0k7K6XBFy2J+JcbhVBRChTS6spW5VHGa4zDl0J0Bv0lr9Le5YIoYbkH7+
QT2VWwp+DC+l65+TG/CCDbk+9UdbgDrhpZWHvMbQbjNTXMxNeTbNg7ghyfTTPHNWkrmbPk6n4JT9
sh79S3NKMXl8WLvwuTrCDaR+Xj4P43rMvqTpbtQQ+TlsvYghImc1rNbDL8PcFLQpLLYyBDpzosNZ
GQAHOp1JbI86jOJhklU+5wHD2n5iFxtg+MYFlUiHYXlAEptTlzbCRqxBtjQJs207P7pcLH+3XFue
ZvQ+A3kcY/DPW+lgDaFE4sD817kxERIz3iV+s+2xRV9rUVr5GtQmxRRtgoElDI21ujJFsEaGzOdV
YNzZpAWMl2gApxOYjqFFFz8Y+GGndYeYSSLx2IivoRUc8Cfz2kAYrwSo2ThymEEmMtqg1ZXqqomL
GOd9DI1AI06r1fM16h5WVJjY1h7ZJ7VhVqCBRIpRlkad0wt8t4mamxSTyF6ConuQQACHaZasS5kK
u2ix4G5obBGoFUGfkquHulbwoXvmuxxgVSW6cOWPygo3qr/yK9jA2IYrF9I7RXMZIg7EjOAZRrRW
qipRPoa0Dn3yiTvFq9Z4ZeeIPabCvCTGvmR1ZMKjtKzItKsBpl4yqGzX6v6gkrBE8wYEMCb5QxAl
V8ErQdeIkncKauWmq+TjT4wPURsHu2ykkqkKMGryfm8WxsFgcvKC8gD3cyVNsJzKkhUyrNlrAlFb
VeJ638gZxXosJ3rE+FdP2prMwX7OpZSNfBf7B/bXd00hJitZnSiJy3BrxhBuFlHRZDs06s7vracg
RUgahe066Mx9DX/QK4ZXssLlXQcYepU2+p0XvSdtVe1pgH+qBZkXWmcObjdG0UYEUTUXQKJWTW6q
yWbFi8GwT2ZBaOFErq/gDfeTf02zDERV+1oLuegMYnPLQBfjkFqF2MJL7Usi8h74bPLcBYDQ+zIG
/VpZX2VmHKR6oBMNnhl+Oa8hxQ9SDggkZbDBsIRehMbsyB8jHasUg68JkpZETGZlEj8R9F2w9ajl
le30VBKgvW0jEuJLwaT2rfd0GPz+ZZz/mSyzO5VGRwaJRAU6QfQ1YXcL8OBKloBFSxbtOpC3YkF5
OlSszRRDFImzoLEr+dBOL4T/vyBlP+vMoZ2lUG3s8pemYTO2PDeNtC/RBLVC4lrRs3+nnhYaA1v+
xLwkOgiOahQfG1F9zYaY1AKXxrqgsrwvmXXGyYIv2gd2a/q8AuOX5NUvudbvg5QNcQGdCLFY85SV
8E4yFYqh0Vsf1QA7zPtQCR2Lw649GDkL5iKlg6DauaXerER6rVoqjjHdeUzrvRP34zHv2rVfsGWQ
A1ooURnC1E2SDc1+f3cfaDSV8pEdHTlSm1wK2czUZM+UxhVy5bMQ9WybjIr1tHiLi/4jGphpzMxD
e0I9KG12WoivSG6J241IqVOjJ3KNkFAoDCmwxQw3qJN8FYST26QKiU+YiLdmSEqAlYX6vpOYAAjg
aAe8BnPENPvSqOlERxLE68A0VdeQk4Rw1um/aygDqT4ZsWs2zU5OiCtS6oJ5UbYsHKDULQRfyXZ1
SUWPEMJ5ZHWVsbRsMmxXokK/zW+Li2ll17CvniSYuZTJRtPGQo9YpLm3+rrmfOufUrUhL1TW2cmQ
EWfLNW0Lr3EiQutWsjgH7I+UYHVhXUjQ5PhoOTvlbFupLGkRKkLLjtuXKE9YjyT0YhjD0yNcWcVk
i0aY+81oICGQ/zaeCW90It987ProOOFl9GQ1XgNA3eQ5e+mhC0g2JGRzFcWjfCnoAwqEeq51wHx2
YkCotyZ/RgM/RJC1bSmxQEqycwVi8jQgYgw7vitsOiB+hmYijL08F5QZmsb7DIAHA055KfJoDg1T
wVcS4e9CD6WXjkOxBlFUy2/BwEK2aG6ifvCl4kxfY1vAqbFxDn9aA437FLYASRt4nU/QW6jNpP7J
uSfHfZdCc8MseB4KDGA9aXNhI/a7tKp+F8neGsV338eHQ1UemFBInpBQJzN9L7nFAtnJdH8rLTgl
EMQoj2Ib8dnijLd3fbRGR8ObHNYBJvWOOqkiyITTURWphHmvavb3oZmx8IjCq0iWIqHHKfwa2r5D
jrAltx78KkrXSTsyscbFlvhKzHd4AqNKPOSVgIlRTO6Hrrl1c/J5CdnM9mWIeDprojTrrrkgvA/Y
UsdAufhddkA6cekHy+fbaJFnRmwlAaYTSTWsE7xEjqpxk3CEauvF4iYw2BMDOq1ZRyXGKrfSJzjH
3FVQVqv67gD37kmEpFzncJtqTdqUfZLQWiWhSezkTc1oZusmxpOmU87SJD8DdNQ3oRq39pTsNVBq
75MWHoD0CLtIlK6pyRoU/ddTPwBFbPXmYVCo4Hq9cW05T51RZYCXrY2i1jEwhYR9E71WX2Vb1Rna
pibvMi6h6oXFVlEEeNgU+gh/lBwysXYKqZWdGT4IvP/nkOJ5nMevaOYDZuKA1SITGVGQmLdxie9U
ON2iJaBNVFJKyJHCOFWpIWYANvZGXbHB9HSmffS3uyhi3zGFmSP6EXzorCP2FEVmF5kwNnq8hr5s
rYKph41OXwe9GhvgkHwRSR/f1Rj8ej+QU5cXMU50aZvm5k6NmtY1BfLBgpYg+iyHOQq0jnimkbTI
0YknuIK1yPeve9Mab6mK/FLUHS8S7ka1SeE7qnhITTh7pEeCXyTvNerlr77sKOMmtdM/doKoIZ/S
nXKM2DrU7amWA1y9HbGgarYdzeahTk3qmk1FdIC5TQxCX4xKu/YpU24xERwxWGegvzkgeuNY6KSy
QEEJI5pWSRI+lGPNL6bWXuShIOg1Tm+xJz71VQBvTddo1FkvBkjItdwNaw1KtRNadbrrfP2VUB6q
DpGA4kyJadJkBrloxpqvu1/nkvyK7liziV6kEjPXrDU5uZ8E4RAU00MV04FgYNfgzBb8jFO1fzQz
gmZ9U/rdpm11IktoQx2fBABi99ad19z79S5PjA/i18RVnYH/TccvAhzI+9I7wnD4hHJVdduB+hqm
Ap+SM0ASRPFOOfCrNspfRlkys+mcEkHtpatmqPVVjD6QQB+5y2ZWtvTkia1/7Fo2CirqiNwjkieJ
wgfSPto1DZrWtkxUQeAaqYYigZjWYQIxdqCjAaFMsP2GVAeFlQED28kQh9Furavn1bnTgL7chFl3
6ZS1YMr05YNW2UxVpu4XFthy7a+bhKmMuyBn41rGHyGdIVdSStTzsOf+uFjuM4nXcUPRf1vEdctF
CfV5HrAkNy1YtXmSfBOJq8XFnP0CVVSvrdgiXEUkaUQs/WavBR0Vvtk/7UtsZGcL4WroBBdRFTXN
hJ3bLOnvYBPvCDSgxo90Py6T/7gga/0qpIqxRoeu7+torMC/aLmBbF7Rvy8ystj3zc2SBmMv/HMR
Ii9QJ41ku9kskMwXi61YK9tmbWjifdqbVMUULbsTvV7edK0WH6GWqd/sjv/HPvyvrl4oYn8IA/4b
9uH82b3/fv9LHTg/5T8dvZL6byISPEPn102OrvUn9gGdwn9KAmUsvKaiW8gB0eoBn/+x8Go8BEud
x1UZspik/18kgZKm/sW7QXloELMkyygDLR2oxF+ijKBR4QRVhXIKGNSjrtJco0KuR/IgY3zA0B6S
WepEFHiLgMwINhhNHGjHquwNEG/VE/FG7Jhgoa91wdtkjUzvNSIir8rXjS5BIqxYGeUya2LO43cp
QL9EIq7btnMe9tyZFrFodsJE+piUrfPBeKpSb3StiKKnJWV3DAjaBvwhctr6xEwLKEkzVlNVjE42
hRF1i2lfz9HFVdQ8kINQHiuNXHPFZ+JuPTTNFTR7se8MULAYfDBY7KVCI+imHUjx8qtHTWmfK2g6
L4rVM5kNZ8v06p3Vko+mdD2RxEJEmKtaXgID+s9IMJtL+/+XIVCK9TxgZ+TTSAcWjvtExEwtUEo3
pKBHLdCah1YvWTbM+1Q1BqSQgoCXxZfWMNaRNFG1S7Y5uRG3PK/vQnE8TUUwG/5LCa8LW9aApkdY
sVQZxOka9zcNryWFDb12y4lU4X6S7i2/6+3lGbrfgPrSyUGSzQw4MPk4Kx3GgmPUEf97QGFWRR3V
pfhOm8Ji0+Rp7SprWvcbKU1k5BgqH3bx1bbSHn5hi1qtJjMizKgVZ97aUn/rQNyceqZCMk7Ro7O8
c8hsLR3wpLEEE5vUzeILDt2WZeU4rFSr/zLq/jZo5LsJHiXAKDRWFuyzsB2MVQRCdFVFsHvDLKnB
l6prLWbTBvYhQzfG7kZjCUZ+tkqlG4FKTgKbjVg6q2NXZn+6Z+6JwJ+xT1caMVhFk9KuOkG6K6o+
PiljFcFBJhA2GUF2sepzCcLQkFztvTs/EsIT4awV3b/YzqdIeCQfpCBK0J7ytFgnfcfvwBzbDZSX
GMCbnCR3RUm0q0Yd3HhAGuBv/TpPHb390qrOO5VS/pGxCNzUIvR3ObLYIBAxt/cK8cVXa4tiVK/y
8XhwnK18V/Q0twWqbl3HKlIhsGQheigKhfapV16I1aBAYmzDSqMlTlGJ6CQFXFY018BUAu5V2rNq
6D9Zet85Vqlw2jZisfIIZpSDod4EtZy6njR0p4pvEWOYtQlCXF+dEA8rvVSSLcqgnd7TPfXqyrzj
VW9NnbnW7xPNHTufVmecvcxouqM5Q8pq5VEBFH8r2+wh8bMnURS6Vd4l2hYIbr2ahsPQ9UAFKDrs
xqAiOif0qL8xPT7rYYj21K+Ed0EJT1Jfk1crErlUSIwhJnonSRB2sUp2YhWSowtfhZVRmL7IRpqf
UhmTOSCojqZ4pG0SL6Cxnpow6uR0Ow9XIE9TpXLhhQo3MZFODdE7nyXE7KMhesfZt7XGf6qxw/SC
A/mD6PWwp6EYafITqAh2BF5+gxIN2rUMB7cfavYsdUyms9koCD3ZqE3CkFw8K663yKW8XVioyUlJ
YuSpWWc6flV3K60RkELWNUmPXd4iz6cF4hHv6Qrd0NmixD6i6iyok2nvO4bnPTeNGj2ykHXykpjL
Tg5VJ07J9shFYVMjtSBL8tyMLBJMmaZF2MkTbfT0GAB9/75gu3jKNG9XU3soM75yQWefI/VNc7GU
4RMPqvYQ+yEw4ajBqjF2hzYbVppGQ7gU9bdRKGiz+emBsZ8tlwprTqAqs5Jme8lyoczX2oC1NXsI
ri63l2uZMmc7eCYhJ9+Pj7PxZbm9PP5z8/svlzuNyuJIy0N/XF0eGjQcyvUAfX0+5PIny/1/HbEF
b7pXYvmJouPsB1scv39Yir+v/isr8V/e4D8cyXg4Z3PWP4f7V1bi5dnLA0ZCd8xr6dazUaYTvNz5
r1+BsPjRlj/4w8P8x9Xvpy3/+fuqYkUHfu7J5sdO/cehf17Y8vD3I8udf9z+630uDw+YRJ3BQEz3
c9yfv6srWmGan63//lffb/Dnrf88Zbn2958vd/7x7v7nV/b9zD8Ov3wEEIOpkPy8wqLo6H1RuqIU
+I8rffkn6uJAX47/x4tYHlruXK4VlrorEq3aMATefK2T3Z/HhEGlOuF1FM/YGevgSAlMlT3tFOXs
bNA8EUMYsAsoh+JKXiptl9lsFBUJnI0hMzldlnt/HmoqOdmwV9z/df9yczGSL0f4efT7KID7ONYf
R6Q0bUcFIUJkbRPMJrqRiFeZAEesvMtVocTF/H17DInpC7IQqc/PnRl14l2cv3z/yfLA8jwvoE8z
iP3Fi0OLcUDQS7aEFu15HLwM/UG8SkzrUILI3oPVIAZkvlapcw56q6D8aBIC39N9TMB5aHnD5ucn
WixDQSGf5QaRVyvlB/SXTFcxvw7WwNnOrEnFqrtPo/5kJKerlY1viVAQmCDNyJvpH+7NAr/RISZ9
Y3D+uvnzd8vT+DYoDiIhw0XcboehOAx1baCgBbshDh9ZYIGDrmoalNYEbkBV+puX6g+5xzQf6nX1
h0l2sfwWsx+2HJBB6Q2Fgn4Dglffm/O+jYqJTpYTuXcejBinhYK6Xy7q+ZqZxzQd07Sj7Z/7fDAt
Rq45dkqcry03i2aSNp2Z74RBD8AbcNHnseX4I7N53kkUZJiBs0Od6KRXzV+pOlvklwuDKq7ce8a2
m/3zi1X+20lPJksh4QMrYIbRn/cIJNAH/a6aKQCjQpb0KAATHUjnAnEtbJMBZ5o2ZTsVsALKREFT
bNpC8aqbWGw2CtWeEuT43jBqZS+gM7bTnizqQCF3h/RDFJc9rhC9K2/UIOZUTeQts986Gu5TSWXn
XZBM6yqxShWjJJG3D3RvJ6IlG9EMWgLqQUk9GGpP/AuuQPQOM+pgBkIt14h9JxxMybfBfP8g0/JN
JDEn85RzKvVbmRkLMeFyzdIDFlm5duoKpcMwz3fAmV2CA2pLEp4T+g3L509AbrfviWjelcn9D4vB
WDJxvETZimWNRn9+DeMcrhUv4Ll+vrrcTiaqwNBzt0vOwBJaoJWeCS/KqiYnDIloX8IdrHRI9z8X
/hiYo6Ok6rkXMoQXGkJUhMSkCmmksWIXl8duG+H8gVL8Hw7s5QRcDNR/3Tc2qE+Dwcf1Po+GFphh
1ozrP9zji5P6j9v6zM9ifxba2QLV0mfyxPfbmd9osnzi84U1E7nSmc21nE7L21tOuHTJZPj+HuZT
zvR2akAi9pJRsbzh5drPxXJfEwuy25vKqzcHJgWzaZH9Y7YXmoWJ9c+dZAN0dtfU5Wp50z++/eXm
crF8Bss1ZhOWq6SEaDO0YckZWBIGloufmyA6br1PnHg2ine0XLTJWSIuvq8qKr1gEtJUZ8lFWKgN
5IFyVs8Xf93Ma3VNxJO3aQjxZjD7L5iJcc6GWO7zZbPccFrszV6hwBr38mcj0iteQBjLRRDUhTt4
fF91WXpbFdicX7dfxUyfW3I/ls/vf8wCoWGxr+VK2nm4DTatpq9heHAaTbDvxt6oDkRBwMMD7bui
AooEx6fETUMIKQ8O1b3KT1rLJYxfInS9bMmwk3yYe/JM30tmDp8MkC8CzNeJ8sX0DHUld4ZOmI4q
41yG47cQGgbQfn4YPfYL66+G+oeWHPHgbIJtFyjgHD+RYcHYLu/n+1cgiKuOvgBdA0Ix+pkw2IIa
rPxR2C5nBz5aZHFB8rjELHx/0/81xMEolWivPmQDColqZhzSDyf5KXkfJGpyVpVpdHK5ENgMCiUR
m1pOnGGzzGpWH+4TCAa+Ze11ltbbENhOF7TPLVaCNZ1pcIywSuyyCxB2yJJ2DCEMbCBARIdGzTAQ
1cW1jDFaqJNBjzJMBFy6ar4ay7ZdkSANiIagaErzeebWkxxvA+hlUlHvlAgZcTsnwcTz8N2oDGWq
J+KWW25LHtGxFtj7laW33j4DeA1Z2Cwdy2TNK84L7MWbbcg4JZNWeFbIo4Q2dk5S9MxGbd2ZGIJt
s6oee32jsO11vo+u5tydxB5SwPn/9hOYLehElJhXvoGqMEWWLDUNKx09h7qInAzVSrGve3I6AglJ
R9hIx0ICaAHYk/uWR+miDE5VN49Byxw6Tf6T5yXeOppJdLX6MamA5+Talw7oM4yQww0ZiY5h2T1p
At4iHwi8DWgzQoQKvmV5YfA2600by8fcyi8VdQGkk2Q0Cl9BzUGDsnuFoTW6Zt+4nk/6Jen/AeJt
pK/zSLlcZILgQwoUP9Wa36JZdc5Uiw+mRzuq+vaPJ/84yduZ3re4y8mS0XdGdzHmsNMowDCWMaC4
wCUb+/sP+PXuYv3d6MjXaSICKzrRW3VNaG5Fr2Z+md9bUKAKFwcUlOUcIFTPF4jSuaDIskpahplx
esnH6tknF4TN9oTi1sCiZujxcxPo5FdCdncUIxxPUUOOuFIYjtkwOyyfTrpkSNFCUQkYyS0MAmQa
sNlM98s10wzx0v/cac2PCPV4SAUx2Cz3y/Mou1z7uVj+TP957nJ7OWocgk0vJL7A+R/98XfLVVHW
Y1J19a/v5y73pVG/CzORzo32KxaxcORJUuItRYNCTJqwqrXoIUtjFKWTFN+PlTdto/4+qixcRdCV
oB3MJTSBPHWPxpMvDrY2Wh9+nz5PdD3dKaGD3w4d8fUTxfVpQiuIG+XFb7NNaiJPUBKUjbSObPKr
ZLtUOg+hyXDo06T65Q0wz/vCesOBa9JNp6bkdaUBQaDtbQqpSCbEeCCXYMKTKiP8i4i+VdQ3NCwI
uPzeuxiBX508SaC1QU7/u1GFx2nI9SeZ2teWElOL8knr3mLhsDzeKwnuWqlP9p1XeQ8lUbmkSA3v
alBDC0s941z6RX0mZRmYDiWX90DOyZr2xKOfIO8t6lDbNVOvucuD9PsxXsTvNS1JYOJ6sYt8I3uq
gum8HJVPjVM91NSTFeb9RaMuDO+Mf9eYwi2I1PShLyp5r6le7KYjUkiRUIK7HBU3/azpVtJAWKMV
abdljTO4L5DGzG9ybHpUZXWoHIu6lO7Y/fCDYL1+Z+oVw/xI89oTK+9qEHZ9aIdgpLrGW5moKUyW
Hr/C/5k2xtBIGylpg1eN7s7yqtoRs1QQ6fKhNxLzqsUmPsnl0/GRdoT42e46f5SOmTL634ccDXxC
gyY/j1nUbPMxtwgsa/pbSv7t8syA0BoXZg4tGSRQD203vC33i0kIdcL3hos8prhx9aZH5MUnIwXE
xydi+URlkDCToUrXkqD77xoW2fm9qyWnU1jVGH17sX0M4+l+OWBfYKnqNLM5B2OhnwnLCb6/QA2A
gAzamG1hnLjEbMR7SYtQ7MwfiVgfrEDu3ybdbNYxXa0tMgWIeXJyXI46BYbkLKdY6+neZTntlieq
pQjrI5fvVXEMD6COLESLvPwM8WqD4ug5zJHMQuVcj2WhEhGbW9fIp8BqjUr2K2vVPSAF+WUwpxIX
oODv/agarv6A4WT5i9bPdpouRK9CqEZrdazKfcGAdK2FWR8npvmvcFA3nhaOr21ICH+glLBF5+qo
lOtbS+FEW46TIgUZ1CS4sdqSXSzu5l6yvPpubExKm/NxtDB3o17obolGJUwwtPQwKFlwB32BbND5
L0jaWPli591qyyhc6BA9HGRJulAmTp3lv1QDHeB8bN78UebrJqqDiMm0vIheAGRvPoZOMHfaaObb
VGJXHwrp39k7r+W4kTZNXxE2Eh44LV9k0UsUqRMEKUrw3uPq98msVpea2/PvzPlEMBAJEL4Sab7v
NcmpKIlDZ9EynPfoSY8Py9K+ea0N5ymzuhPi6eLWDloSCvKtTbQBQMvestKbNsWkmSdcmqpbEuDk
VOVF/AHvOzM7qR1E1SNx3TXxTde5/g1dRHDey0VGIJnd9wHjBfp0t73BTHOhCuoJIfw2+5H9dUMl
MGlYTeaNaY0ldnVRtUmbUX8nrnm+n1p4617TottAa4JTHHfkrk0re8+xjJL3oy+VuS7o2jDqaHDL
CCKxwRHPeBusb2qHdp7mdSNq67aDx3ay2hyeTdiJ27Ln5xkAThK6B2Auo6hi7MSjG0YVfdvSHvKl
GB4XD02EQXfqjzbzwVH31lttojWeARm5ramfcMKEtx2SWHvWuvDxfDY/esKv1H4OtAzQrOmkIDE0
65bKhDNm5AVvSE2s1K6p2c2rvI/rR7u0hkOZBnCcy9J+LB0SGmqXopywjjKaN8sF8ARrrrlFv3a8
Tu3W3GK5UH8TWX2vduXrwfSk6Z4JraS7jk/iql686G4EgcXIB/NBM5LS4DyxyaR25XSO9qBjT31g
8KTtoSEmT25ISLpglP+RUyuFP2iI/wANCzeZ1kJKdCfrugsB5MVY3H0D6YfJFa/HMbznQTTxs9V2
eDSGk35lxAUmOq0GAt6q5Mjom9pz6QNr1Q+6/jAFg38Y504CRprrqa/7p9HF+VDtNiPHXGL19V1L
qnYz4LB0gzVSBFtIkCML3Ohl6dMb9Sx+5b+IoTe/upE24CLhQSwRQtzpLvpoMWGbH/pwo15QzUwO
GvrSPAztmB7jaICKlIb2E7ZkABvliwmccOeRrvoeCNpqz/DHG9fQylMAxAtj17Z70XPoOHJXInVv
cVTQT+Zjee0GWb7XtQkqfeF7D86CsUxUYa7e583W8BvtNcVhZTN2ZXsqbD26tZMUBEaede+59zD3
uc33l9Ep+q52Z+bCuKpqK5K+5P23Zpxv1LmiTvzCLiD5Qn7B3bdTP0G7oet2Q0BV3LX9Y4h93NMC
/QXDgmG7ONF0nSxFeJe3QCHP55A3pVb70NduPUFl0mXTpA6Tx6vdzPB/BXR+/rcEdAxyi/85N/7e
vLXpP7Pj54P+yo77KOGggAOSxbcdwdSW8/2td03i3CY7jagLAT4lav07WS5Fsk0DKBAJbMuzzIve
NYLUn/Ss/5O+tW64nwWuPcsWtm6ZqGWbjs2t/ZPTj66+JuYgGk7FYHW4C+Md0dwoESYlAK1Kl8X/
fJsCn/hqfP6fT9NYkbYrw7LH4kw382SnrlXWDgwLdeRgkbQf3Niaq/zYBNlDkPG1Zv7Sr11jRAEH
FA5aj1+i8bn0SgNrhNHdDjTaK0/XX3PNOHKuapUAVWFu2nyT7sAkqSuw/BZpf63Ylnho2+AeTacf
9rQaYPyHZT/61ZfAi16qnkRqk8/rTjO/dnCq8rbu7+0K4E9TengXNOV8BYzsJkuGZ69ojhl+z7jU
NUQf/cS+qkb3aJiNBjoApkVVSndLWHRiZvof5s+u77yNY22uLHjGmx6OYTU77pUtRrFODe01d5hI
5Z2vH3sTbG9vfugd/kLjAEOgcVa9aWArM2kSzlbe+JoHzLi05GjX7e9EifFVF8NmcND3tOYEuIOO
2Gm7cxMPdZEUF8GuKp6NJDy0jt0fcZn4NVoRIL2xeEpFMqwQXevhcWX5zu5A7gNBrszsOeSHIot8
lVpYECL14B2mYkg3+gGKT2VrNqzS4rYY6HL9CYOneMr2xfwRRKPP5BfYkIW+OmIl4cm1vWefgP26
dLwagbYvheOgzueLtSVgKzC8AdldZvdNVKMY3u2WvEAk0/S/DYn+tDilvbOsat+6+cNSea9Dic6O
hU42URKwGw2D6ZXfQM7Q0CKdUvx+E/No1nitAF2lpa1nkqLUgxhZtMRP000wVpjEOM9ihMdUFsJZ
WXTHaPWMcE9wokr6ZKO5IfRP/RZp71ObTdhmWbDr0gp4wlyvU2zaJsjitfDfBkfn4avIgJlAtqeS
Rh3iB0MV6Yj7prkMuTP05QjbM8Nu0vrkDZLtxgeJuSTIqR6AfheX1V2V+86GKAN4Vj2CC+xYd8sE
+C23+2vXzInSd+axj4lBD6NXbkOnfC5Ktzr0Bqi5fhjGXZXha51jVV3nW6uuk7Wx2I8TrpYgYco1
ArPWyrSBoJhTQ7cF3wV/RTCzPWbCfYnkfO5glCWM6BZXjxk4sHbQnaRfc6vRRq/d96zJ36O635RW
TRjUch+TLvtJIn0GKn3si8rZOvaM2LL1Vrj01GjtMUE05pM/2sd2Xj6SYQq2ZvdgDaYBiQISJLGD
B51EtBFm34ktIcw8vS8ZtO6pbg52uuBq0xVvHu4b67YDn22aXz3E4tf9yG+lGbW9TbprzX+f9OpJ
tq8rD907fjS8MIbixq/H6dD1ztoLQAZocJv2xRTA/wniX5gIPtI8bhc/TPYlaRtMn3x8YpyO4L8B
vWhr9eYXo6jg6TKFBpm5/kNxFW0RgIzfYuYVmyQ27pPGeUg72HgJSTDS7wsKOr0nrhxjnwRafO+m
A6J5vgEmEQJP7IMzDq2rqeSbcJMJCnzBTAX/osRMv2AO+CPh67K0ZUcDYNr6o1b2K7PP1zljyuua
gMQSf7MXaExLR+AgAeEr7eSvM2IJm/gqXBBQsU3iQCIBvp8s455n+VjCwUIybbqd4oCqgY5NXwMA
7GC3oqoLsbZ1Dy7K0Ag1fCW7DnbGrcxN7Ns3oeu9uwDbgSYdJi9NZFgJKQjHeyxjDJlCqSwx4thj
g7hd2eadiCcPLJazbEPkSbZ4kvGJLe38EA9jcRfUYE+7TSXqYu0YyavlI+BcwZELNZACAmpp0iEa
ABh0XAE+3rXeAot1+Vnl9sEZAFi0aLVsDcv6XgUws/qbZt4mdWNuKguoSzWjyR3lNg4nq15vcONr
9GBtjMgjtamd35pN/KhDpKhnz1x7fUPmZtHee4s5/lLpBqNgVJGzII4JKfeAaj3/vgg2wcDcFEEb
nPYQnYMuMQE8nZ1tBNlkPSCEsorEzliiDt6oZULoCnby05qWfjyBeJi3afJh5EIGxK8aIjhr3SkG
PjrtZz0OLzRIbE2Gnd/rpzIqPyD83NEZnJrQI3Ua0ehCUnrwRQYSojz5CTSMZvwVG2hNFnkDGD/K
wT6PdJXdrzmY+6s2jb4k4J8OQw8iByw3YLbuVzJ1E+FfD+dP1zrFdvXCEHebujHqH1rcE2HVqeVJ
NsHQ8X4tEC5WRWSvcGHHPr4j74O2Vq4B39d9nAH7zL4T6P7cmkhkrucpKm8iS38fJ+OxmecTYSkE
o4a5OA3BDs92rHuM7FnvcHktUnPYd4VPUxvP915QfGXao62CBN84G8w8UiuoJwQ5068K1P4Y3HRM
OFpMeL1g3JipPW3LboLOmf/046LdpIB9B9dAX2LBZxIT7C3epa/dCFw+aMy3oA7WALDgWrrkMHzM
5Q0rPpWds5yQVHqY82fPCPGeze7xhQQ+LDIsnmfnl50Rd/JMfUX2atgwh+c12e4jpwSah9V8NIoE
2JvkWBvhKYXtA5w4uhaVL53fIv8As0JiB4kaz0SQ6hopsu5xrBhlEPDfDJWPNSyKSmvB94ThJuaq
cTnc9jNMR0KbP+vB3/qWAR3cqV4wqIvBvBe/fEQI2lHU+44h3Ro0rVQNQOOtbedNmw/j9Qz1RxCt
XFnNgEy20XiwYfIN+jzZxqth4jk0bGEeX8ehjJ6nCGjb8dbghhGpGe4ZR8IMnsCd+wWGcCbN8baN
x0PnTW+kn6eVV7bubjDHnyHQ3tI9tAVRnxL0kgEibj+1bo9RoedAW7Hg7Da+z8MgFwY/q1xnaf2u
Z3KI53WHACfXE4LRMCq9u7lDXmIxc3/Th/BNHU1n1mURTkJnaw7z7mBOOQYHokP7K4TknJIE96xq
I+aEXI1JYI73l8Cvrn+C8oTVYZZoLeEdvqEtY/Y+M5erUe6GT12jZmJqyb6T+KyOEJ2OYjjpZEEF
mhBQGMz8pzub6Wlidk88T4zxR8EvWS/GzPgqH48uybjdmKHWgC3ofCKlZe48G4a/rZF8ckgmzvVs
78llhOsqBLqZIDuScV1/XCwSfTBehCiMTTsW2aazcpScJvGgtSbyUTX8ssaRrkdJ9AirIz3ZWgW8
sWXAYDlwt7EFX8/ZsV4QyKhDXLqqArZsm34siXhvG/cpiKZsXWGJuEp7ZBKjxdsqKfYmQc9ipn/f
2vb8FTBkgiYH4g9NYH7xl7HalOWsryuSb8HwQd5xq3VRji78AiGJbBhstGhPH0bgOCaiYvY/jA6N
LN+Nt7lvdnun0r7kuVc9oHISB/bRq6HcoIZV7ELfu6nLGO6YTke+hIhvmZCU+LnD/tTCc3ESUa/r
1oVzXMfadYZyRISl+J1diHFvuwiSzGOUr5uFMT04ueGLNtl32FfeYnkKS920sO/N0IpD7tAQQbmL
ImjvXdDFt0mJL9ZSIprryiy+o+VYy1Yk2aOyRhcmYmRjOiAskgIhUJ0s9kkk4UC+sv4pfFAsbWLW
kE4oYTZzZ9pCPxpED7ACgXMzuePMaME212E5ftMg6+7HdD5Zdm8TguHDhtt2mJO5P450m8DsMygf
Apw9g/TbKU/REPDksN31EeLBivJglBEiJ2FwMwPv3SRDZe9GNEYT5IIPdBSnpnW76yyY40MbLA9z
gijClAZwI4WLMD9wv3Qi/tkN7mM2VFgrAug8BkktnnPPvE90az3pc4cveBht4dNiBYR22izM676a
khvQATfoFgyAYE5tuYj7qY7wAZ2jU286r12MSZ+wguAAj+ZL3S7edV7VT7ZfbRZRuAcjf2yFt9wv
YomB9+Y1NLQ82Pp+WeyhwiFBJgJAld6SXPWO9oQPAApSzCx2BbZeRib0b52xJRmB6s+Qj7ejUZR3
xXgKAVvDHGVwWkqPhz/8HKTvw6dtJDZ/xCEjjkC4w1WF3x7sjD4A4KJJmza1VaD0nJe0Z4g9TVeO
tH4TWYHY1mV9yOP46Bhy/mAIUqX5XG9h9/5KxMJ0bZHeaGpR5uGMgsBggLw03+LO7BGPkeLZWk0+
1/dzWRQgC8/rXf0WVtgFKPOGs2+DRV+LgRIw4uifJg/gaLUh7A+9NUXDNQ05+ghowLhTPmICIxEQ
uRXgSqKKQw5dpNfbb5GEnygYxGWhECFqdda0h9qym13fgk0nsh6uFb5CnUMtBA07ExAX+/bfaIvz
BZoaUYsh0s5oC3W2QJOpYVVUEAxV8q34UBpi3l+gAYy1gnmt8uuNHy7HUD/lZcbXcEZZKICFKqrk
ep3GpAoi7U7l1Zl4aPA+W+TxJ+IHymLC7+HzNJG2MEUdkMvSJZ+FbDTzDVJW3VUZ2NBZ+6jfRCBd
yBDL9y8fxzmltQ0fMl0YMQaCDI0BOs2XP5UqTbm56NsYgRB6bRipAKoUSEOVKmEPECAn96WnBd+a
GSljOOzVVYlfWAkzC33+wBcHBdJQqKO0yAA2XEAbjE+Wg4nqyiTJ2AqgoUpWk2Lz7vYbBc1o/8Zs
ZA3CDJ0xvQ4SyxGITdfl0VWsA69TlU+VYiA5VNCpmLFBztK1qm0hYx19qx6cH0lWREiOiQtvCxI9
l5ZVrfftqYLYD1gz0Z19CHcX2REW9mBViKRVWEBjUUQst9irTcuCuBUK0MyBC3LkUshcuR0oZJL+
t31EYVU4sZv9B7yQbufP3UPdweAmLiMBU6KMfhfl+iwtK1M/x/FaQjL8EGTCX+gMBdGQCwXWWLQA
AHZT+MWpz5mGxxJvIZb+xCQugO1E4lhjyoDHc/4SRZI+3MgnUA+knmV67Es9vQKXARpgVuZiCnpE
MwHX3igKZU5S10uL+STiNQ3+Os3BsxKaEuPRtkZo+yohn8j8vErSp3wom6ZM0JiVdjlqocTjVWlW
JlyXdbVRqI2IwI9bf2aO/PdxjkjFslXrXW/kzYsqXo5eWjM/AhuYKmmUU0tc47lo1fiA0lcwNpEb
kwGN5rwBiv3HnqRy6qtJLlRJ7ThM9MNEb2ZSPFQJAzWOynbyg1oTUnxflWD+vkDNklas7NWkhNq2
IhQFzI3K3lQaNI1EEmxNiV9R+ygky6dVZPf3vkOrMnpMUtFi+H1602xxjbfQelDvVr1W3+P1q1W1
GCUK4rL6aZeoXOzDUNCiI15eXRFmAmdV6oHYamHjHFwCnkyzsWUuIxpPQH8j8TNstVfKVg+GiURj
SBggrPKb2E2cnT/dl7M9HJWPXqAaJ19WL08VCePWm6WmT+jKB039msoa74+i8mTzGmbSpC322AfS
SNKFsyz9wjqkVoK0Cr8FsFNvW2niG11fBev29+2rVSA9YLvkP9QiqurXZezJI0kgmVbhWjDQZAH7
/ns9GGex93qg9+px5EKVCtrPCXA+ACe92Rg2usFqu1rYbYPeHDEoPMiRH2tnYn+yfeEDitCblEWy
i3iCSGvaC1sv+Zu8hzQsM9A8TvqrDs3NUR+OF0NTk16ftsmShkK6Bqtj9bkSyjqJtKV07ePxbeJv
sHms+z/qtypiZwneeXS8tVqtTACUGciPP/ZTNVt0+i0ZEnP3R+VX+1yuUesYUBR5hSOfvC4OsnxP
xcQINra8v25QHdI6lQNa2nHR0xPjskmUT1OiXNVksxTJ0qfVWP4DiL+7VmmG/2Ur/v/YijrOAf8p
I3NTFt1b8c+EzPmY33RFQdbFgK5oCV03TDxFLwkZ3SEho+skRixfN3TBlX4nZLAmFbRCgIQ8oHGO
9Dr4y4DUsv6P6Vg2/ZzBiMXB0ux/kqAxTP0ze5E8kaOb/JnYI3hkf/6ZoKmWMjUC5G7vHGzRAh0b
ZZGWxaGoEQ0AGnVciPDuksy8znsAJNkQf/daEqfm5OjonyGqXUfXvWRs6Qvy7n3xy0P0Mas6+9Ug
1EBnnBAIRUR9HmwDAEm2djsf5b7afW7t8iEfmb5FSHfRGXviSzp378tCQtdNFlwzpRt8Y75G6fSj
MOghrby7y9JZPETQbIoWzVQt9QiV9fhnOstBzyzQJJ1lAmTSCdLc18vyjMAvWtJavC9/hWO5Hedm
33io++q9VeyiJsXbIJt6xk7YUXPYSo/goSdx+JJlaDHE7vyBsAfmC7a39horPCzQv4VFL4KMw1U4
vE1Mgh/yDpdtH6e2dmmSk2u419oQWaRcAybdPRidZcQDIvbjjxpKIwkL1NBtBOmHjY40x1545b6c
kAAhLLvNUTFYs8e0NypQlnbqXIkI2+vIJ9pq6eg9ejy5BZL+lJAFCcG2OloWQ1DKgX+h+wkRGiqf
Md9H2a7ImKbWmGkbVYoqmYWgEzIxKKQhaL804r4jlcHYp+jWS4oqnlM9tdSBrabbCyGq7EVv0NGs
jexN77EgMGmudoRjRxLWNE4B7nJm0r76SYZmzWIS9OrFleGX46mqo52OcUyiS0HNDCprjJruPuQN
ZMTtUFl0v+vZ8OgslgXXL6dNRDx55Q1Gt54XkkilN9/VY9QgXZv9SlJNQ7vSs8DJHaPOt1DN5RxL
2jy7VUFawiVoA3z+LSSKccCmeUsQZThmaYRUTVYGh0xKNEXOdKuZ9bAmHL0hAp0yfhSkkCZPhwNJ
4skRN/niv+th0u+d1P1eLB1KnBG6AsPcIaGJnXaILINZvaFSRIKmKwDFIQRa6ygMONWCKph5Mg2H
0T6BY79JQM4RTVhnxi9fRNUxQmlIxNmCqASMXs82t1PJ+NNsjG7VOeF15xza8keqdXgxFagBOrDx
9xb5khMMZ0BxkYEAY1qgMzcUj1H0HER+dm3V0ICZGo/cT7TREjmWbXWM7KdVMsWP4IGEEyXb2vph
13uEgdCRae4APBAT0RH7Q9U0yvm+XfSmXfSHUh3CaMOkHcnyb76MNFd2usljCFuNX6SIZblveRN8
dDRgBDt1bd3Mxk7OAYDQIAkz2z/dYroxBdqhAEFJKYL6XU3xSFUHgr0eWmRjifuABiTRN/gVrq01
2GB6wRCdsAYGRaQnL7XtTUeC/wt8jAq586LbNINUO829LUNjHREqZK2XImfWkgHBQTyjmtxwL2po
0ji3fAcDtEHfAuV1c0cLvA5c+4M3XqAjgkpqOt53XXlsdHIeQ+cOOy3EMaqwjhN1tgkPZgA6vBCl
cZ3G41tGLLhsgVDYfZwgQdiStkKMZ9XHebrOhnI8Jgb5Wz+6FaXXbCIPBbqhpMrFaSWgovTmxisW
KSYfoe9QbueuDXfCKiasX9AY7YNx52s+2qfZS1giSDwWk4zvBnc1fiBaskUOaT5OOpolKH/pYuh2
hqW9eWb+SPDpzS7iuyI37TvNBcY8BmDG63B+SHqgIKgIbTMIHRs96ToErkCJhd2+Hlv0Pp3Y2xsR
yeO5DxD+IYxUTRutP/Z21txFiZFeEbAnoNUPBBGKeIaviFc1bKqS2WDmAx8eYXLv/VBcXzapPVpA
j1ADzsec/ycP/GPdiKJmMy8VddTThiuybJhOypI+mmhCOx9mGuyTyNT3avipS0dENUK9DEnTxsmh
kVu/umEhIlG7LaSq1r/TLTk4TnFPbCcQer03hnft0hJNSckYBmTY6sgi6r40cLtdY+0ZrnYbEbwV
C3jyGKQ0pPm/x9uqqBYtcVAQpBJGKv241ELhBlo5ibps07tJ3xTRWK21aXEfdLrRkcQWsQBawmRp
Hs0Yy9ichHloLF9K3FQYsHm3i70cojbODrNFPl0zdUw0WVR2aFxZYXTsQaTti0ZOIe1r6lWKoaRz
74Thty7IH9oJP4hQnzT0c288EIVHU7lvNlWYH5rU2HZyVh/bOhjHLnyaHHLOa7UNqSl+zQZd87H7
mmfEHbxig8rTfCA+f3AMnG6nyXvr4Nl1MhCZjfYvtLaQPfacZJ+47Z0tGTJnny8Z5BDIIxfVciS+
XZQHJrbMigwAgQ4g4LnchQ7uHnVHTieUcRG1UBbnfS5psqqodzSPTVh2QJZn96ChF1B3jli5k08H
npI9qdCp2jhqtq6mP8pLDPPq9Mp6cO3pyRI5kbryKnIgTsTAy2ExAhxOHeZV7vBdQI3aISF3jMc6
38F4OqCKZIAYb6VMOFOyIUj17XnGZYp+WnfWEK91RUqQQ+yLddmnbQYy+YTUoTHkY5eLbaziZG1C
lgSZqrV6S01cVds8rn+qd3NZLDIScFk9l5K8UbIkl0nN0s3tZo4bpCaWkry3RfRpJUEglTU6U7XP
kSMeJAdLuaKrhRmQBXfRyCnSKVPVYZFMnNBCMb4Wxi9jNga8z/tAIIrGFDmO3jHW+6FNkohVy+o9
ySrvScT8ZTWHPJgf1H8md2qWrfpXrgA1i7Kvc+e0/GsP9b8Gyow1tORIkOsCSf37xJBd8o1joBCn
zmbKz0+Vzqc5X0LegSr9cRm1joDPVw+WzO7Tfuo059u5XOqyj9pGqI5IuOaF+zxxv3/653+5qv7x
6ZznWz1fTv3/vEG9sz8e44+i2gt+9sIIZEqnU9Zo5fl1Xk79x+7/+iT//v9/3fXfbtrNLSKVXr+z
MgbmtdlGmAck0TVJmCnc1UInebk0B/WPYIa3eN4nD+O0XJVyd/UvO//KR8InH9lPLlNqEiRTB/XT
Y2r+78W2Yoin1YmxLvQAFIqfkVSdOhwH3BJJHs3IXLFWh6p1tdAjBBaaQN9M+qA3hyrzyOCDbCRf
dV2M8iEshJmr1hAbIEpYCw0D1JfMyXeKGTgrZ1eLjmgDE+bOzeszy66U7A1PVjkVA55iAU3ksq42
arLmq5JaXA4px6w7DDCDFD9RLRQjT5WMFKFPK2EcoGhd6iRlXqL+popDEBGWVucCQctWVfxjq2QD
FtJ9UYXrZ983t15ZvyIJQ2MM5WeFamR27NB4W0g6QhKZIPbHQ/QWGg7zIPl5qYXiFxKbRXQ/wMrK
mLP3Yjau/MSk7UN1gviXsWr9/swd1SeD9I2/rryq20QlCi3y3ZjdRz5qKHHJs6pQuioFLYl8yz06
uNguo39fK/KIfKNB6jwF9ZjuCtUgqGdTr4G21z1y3OX+DNljDjMk3MtbrHKX8bmCu+Rebm8CG/SR
ioMzUnoh6m5iNyo9idUuivGIX8VLNen2VjSSZ644mwIK737G0WEOzMepgbNi69OmQ3A/l3mPM3Oz
r0lnxjqOsxkZ/M2Zg5d2t42Zmjt1fnVfgRNPx85ACRqfT2GZGF385q2q31OtFj3IGayLVlNZ4mpe
JmDE1FVUfFlRkM+G22r9bMONz3FVpnOG0DyMdT0HmjfbSHRicwGp4+JjrrypqQu/qijPz7+v+iVU
gPrTD0N8+ieqeozH/WZjRyDRrBq1xXP82xuCehPRlwKxe1G/jKrWMAvMtc30QnIS1dOo/6nFLJvf
y6r677lCK/KTfBOfVtXOlxdzOfbTqbpimBh73KhPTtU1dTNq9Y80zeWLPG9cMFJH2N3Fo0lePMSQ
F8NCNEokc1ZdlrkmX7IqTupTOxfV963uhpHf7w8wVfmgyy2HVeGtJ8aJmt9/UXkllT6ItIBopspx
ETYpybjM1veyKaq9D0LmULZRJBAvg0N4LgbyrZFkVGHeT9xctfpp27zk1m7WDXRd4vXlidUzqUU3
gPlZq6J/yVud775apjs7uZnKLtsNlKGB4Ac1+cCD6gyFKMd699SNWITbPQMkkPywFclYlS7v/rLN
LXtm5qENMubvndXVL6uXY1Xp8jNe/nE536dj4+Jrn2otbRjRYtVw9m7U4CQt19WXxxtP8TuR6+eb
ByFFIEUbYdb//Utf6pa/vIWaVhxVHYthEM18SvwGUd8zlFE15d+L6hTnpmoq5/aAYMRGJR4v9Ha1
qloVte2yqrZ94on/N/ZTu4zBD2QBcK/4+zMaVAW9fH6BwjafK7Pa6huIFG8vB6jSeS9V/LyuDjqf
9Y+9Pl/g81Ea/l/rzvmiLyI5505VN6IaHHWsKn3adllV/zXUKFAVLwv1e1xWVUkd91+etULvIF1d
DlE7frrUv237dNZPVwplgz8J3BZI1KpvtiOSYA71sj+nClW+UC4Wz6yWtcpif/rPZduS50wb1Pr/
k25UJ7/s+jkRGVjIxukyr6NqtLMUALEvH8of6+ei+q7+2KrW1f7qO/vrSIBdE6C6Pl10QnoMjusf
8GEcQ1j32ZIiHBp2OxvECUR9gm/++DWdCnMt2l58pTkBJjRVLlqS4Indpa+/Vml7tGoTjxLkSV8L
pEBRwNK+Gnrg3w8GZrdGMDzhPRfvygbYjkgQDwcENgnHfiymBNSpGRDUa7PqtMyYdrhhlxxzKz8t
bky4kTjJOpqRjfKGvN5D7iHXPzm7s/jB5wc+NycL8l1IVAHmyaHf5CMvTXWvqmO9LHyVNrmsn7tc
tf5vu3/aprpute18hX877nwFtNxOTrsXAnsi+S2rxR+c4wtJeCJ0/hcRWbGCR9lAnTeq9c//v5xO
/duxO1yoZFpI62Sjpg7PPbdI7tSe4IbanTHVD+ofs/oE/70Yh5nUFoYdFzdQJEusn9p5xFkAciRk
xxC16OiHS8Jbq/ihy+cxsZBTK17SPLN2cdscCNi5JOhNVGoD+2rwOuu5reJ7vXFOHiqwZjG8xV5S
ffc0Eodtbr/avf0YTPA10Qpay+Z5GzP0P4w6bIJ2AT9vxcW4WooFL1Edih4yKu0GEVq00e082yDD
RVyTOOO+0/rr5rsTRvbOCBkZIp3ecYn7MBPhIRhhimVz2azipUNAgRwtwqntAbYlYA07vdbpZw90
8S+pYyybuAShh5D7s9P3r5gFaNhk5CgnoRSBnYFGlG8gCkYgfFV7MgIfzM3KdxGacacJW1oksIcI
nTnNMSGSCHR1AwwjqoCgxVxRsnsoF+G4IF/RwqlrgwwfiPIDpbA7S0NGaRkUbu1Xrk3zFhZJvK0i
7jyznzMHzX6XwFxdle79gHx4hKrcAUEbHOyRTiiDb4gjPnh5svGSuIZPwFsdsnhtvJt+0YHiRA/K
r8XOTuyd2wTONsuLj9mrjqAnsG6MpgkPFWjoc1rc16Xw75j3/XD9SLsSpesdXBygFoP4NSRt65gN
EYaWGXHeotrVFuG1xUl2RoD8NxBhoLX4yzJtI3LeYgNVFs4ha6wrDQz2Lp9Es0Owh+EnSQTfg+Sh
V3A40a5D/U3bpyFhCx0tDbMj4qkV5tOI7sS1PddYrmGc3dTtV38J8EZwQ39ref4TMGLkjgXQ2cTu
AVwk+zSftC+lX2Ou6OlftLIA1m74CCAz5bnuMTcokLvd9SGKCJU5rucoFtdFg90jMrESzI+Sm1+/
zbmNVN6SGptqwvd2dvL25OrtuHe04rX3bsFNIsafdQDEU41Aue5+Bdb5xuyTWaWV4XLWDocJPjuP
OxF0xlcp79FCzvXh3Rkzb+1bZM4zzTnVJlKZbpWuZesfmbLVI960mQpcRHtisllxavpwD5y5P3Yj
jjEQSoSlbcFMvlrQJlG0vipqTBnzOwucM/NcchW+3rwuZvuR+3aLY4vzxcJUbmmLD7fSo/fZFO9J
NRVPzZAmeGOW3cYp9Q1VTkcnj1g5+Za11YzX/hJ7T2Omn9yRSRiuhrtyDE9TU7SH0aZfKcmw9YbU
aup/hm5c3Kdj+uHpI4rmXrVNmpLkXOfczg2mWc74ZPTifXEK44aWAsMxE0EBuqHXFHH8lVHR/Dd1
/ZIlqDPHkGjWWhMzOUyO9kxlS3sMHTtoVb6J5HqZJdsmsF7KnVECykud9rszkkpI5pdwdGe4CMYJ
/4Tvmtf721KL05U/bEX7OFc/YKpGD4nAB1qi7PAcagg2RRr2GU1zwsujA3o5vhquQyUhRgyCGYdn
TXoaRGjHaHl659gZoUR0Et0S8XFTuF/m0Mo3emuU2zIA74o0zNpvaTEMQZ1NBBBhmUsEa4yJZeV/
QNX8lU/jvgrm5ZRFxYNb48XThdPWdRHPYK6pZ9+wP9IIVMPvovppjfbkhVzDbwC1EfcsbHtvmemD
4WXOqolv6f4cG3lop3aPIb8joN+nEj+UH1CHqqH8NhbSw8eDGTBmqGdnvEhNxwEyGdAm4XI4jjwb
9vAN/ri2y+Z5Oxk0/gww73PY5+NEQ2pqUGCsKo8AI4GCAMECUNlCYcV17ecBaeerOvi2SLvSDK+C
vH22GO+AC4Hc/X/ZO5PetrU2W/+XGl9+ILnZ7UFNJFK9ZLlPPCGc5ITkZt83v74eKQdfcg8KF1Xz
CwSKZUuyTJG7ed+1nhUu5tFrNOjbKnw0wyQom1BB7O7g6izVscluRXLkKcemNM5en+ysppoumMwg
jFktM8TMvJRHxJPQAJjRQqM8GpqfVmk5uxrCVRcna+JTve0g0pwdvEWdFkBX1zQJk3Bf7GtQzyvH
tHoamlzlUWngzTZhk3V8qDMZFuewIvPMo8m8qWjaJLJqdpBVEav1BMgw8nMF9nCeMgq7G6RWjC6u
RVN2sjrfk1+rjp6p2dAKivTopxZ136MFkV4nHodRuHtR4hu3GnMzWeDaMWrw+cXRWSzmq61X9aqY
0xSUnDiI+bNuK+2SgajM4ICdR00jyjVXw56mHNLsAZKHsrZZzWDJ0LBy8yGEw0oAd9e0Ry9y7VWv
j9k74+PRkTmxXTonajFjoBYMViZI0UC46RPVeL9De7rVOWJE20m1FWn8oYzyorySpCvczrwkRsU0
Ms+mNlyXTh0lgRw+2IVv7Ji3bU2xViZnmuImVglnRgjPbASc9mw6OAX62rvA7CH7o0EDj3+bbpUz
PdpoTLcVFNq1VaJCLAp5hCJMLxgT23TUtdfM4OiiJSezLEQwLZJ34mq8IPsMQ7r62kJcyqRYYydo
UpMZD7kDgB85aZYmB9N2iNoQWxpzaRyJDcUjMPB32xeXeO3JoMX3tl6m/oPuNhdoyAuVVg5PiVwr
Ozde0znuHqMQaIeJWwLs7B5TXO4XDC6NnNTR0Anh0MKgqU7j1MqnKInGPUphAlWXgAhYzEtASsec
WL1Qjjulzweyg+wMaouK7OvsJAPDOLBEZqiDmZMIQiJzGwx2GhQmCOCqy6cgTMgnGpbkuTeJV5pz
h9V0TfrGXEi8cLjqA1NzWKTV9WtoXPG3XdJxQF7xIeSSrmcxUNoy60DEyxToDiGUdmzb9KKwJ4Cn
uJ22gPL6pD9Cc9TXVXq0tC/zmLrbSMCaNzOQTUPSIvQigKsRy8s0a9cEJ59fgO9ZcZIAcM+0bWFi
iRk9+yuxwcGUV8dRy0hom7R2hUOCAJlhfPPaeGe4Rb3voGlg8gNFHIt96NbgUry430uH/BEZsWBO
SF2ctGvcI5dn3VTJyCfcYXlSYkNlOIs1cD6RfnFJ7LmEYw1HnuYTdGC8svPnLSR8Ndjxj6pYTpNw
Q/jxTO4iMTbxnvwRiK/J8LDkul+JZ1QS3gpDIBrijgk1c5pVlDYsMKsFXWZPJ7ivuQSTeRXm7ZcB
9QVxU9VXDzGe7F2D+CSPRKX4Zz6nX1GaALKnLnFqiu7JnIXcxDYS6SnyvhF/82LngGQQxOD5R7q2
wb/JMsmwn2P3HZYGsWUu7Iomw69oVMkpt8+u9gFSot4mPXuHWTtq4zLi6qBXNWvOpi1Zt0QdSzFG
U3jK8VMytGTnLO7eDQkawUUQJDODcg3LzJ8Nl64vVGOD8Owsv8LDUvtx7N+82fvZ1A4Oi5wkaTmg
vY9nMIAEvjYo7UGvzFsQHiOpFIC2+mqfaFdpEhE3O8zFntnsTbcnJEH1hA9Mzt5spX1ic8Gegfwm
OySDNCKq0SutjfalGE0W6qCqjmZCMz339syG1nPC6OB6e0b013yBrUiZ6qg313RCD53l4/elt37C
BB9WCRKgRCEfyq1zl8XKXyr8X9ogNzW+TaeH3lnact6PYXjRWzSgUb13b73ChH7ncsMgF3jyfD3W
SFck6T3IxW0EYvAT7Xjtp+mADlaxqsq2GAM7nwPJeS9HFuG4trQJux5Q7N2kcusxX3xELzRC4x0o
xq/F3FxacMyXrpiRksSNRk67sWmqYuPEVXXp2ECTvFFcblpyq7ttTciKU7P3kecmDUKRdusKIzJn
v/caO7U/swLAFvqk3HlbGtbWGrrM78VUUYxtlZ85ePgKvIy0JX3lAPmpjR/uQpRUZSs2CyAlNpUt
8nUGzpttwxdCwFDZoDnIdOKVtXQElDUyfRpLvZOkw089SgLpBsi2x4O5EHuHaOFQqGuvkzop4Yat
8U58Frl7gk2myGutU9AvqCx6w76lDt+iVaJ91nMWjma3XGSWP0+999327PFL6cn3uskAIInsB9Ef
jh/2Bmob7CWT4PzKrEuTgirKGve9RdmTt8oIusjJDguOpLgQxVrr2nGjT+iSwhp7TaHeKkxKzxCN
bD+HyD4tiJ2AqbwWak42rY4RvbxFyXpU0QtjeXfipg70iVg18NSaYyvOnLIFdzUvARDSeHPzGTZz
WfkewrR1iRQcxsygicsoiLYClVVtAT5jfp+w7QzlejQzYxu5ct45JP0AvMP27fQIwaGtrMxpGteR
rWP3apQWDNGjyXyz0dyRPkzGlJui+TIww1LeRKxiwOYyo01phz3TWReSpNdikEYRS5Qq2VCEpR0y
Zv8DOI/dmFYdl36VrOabFSHzThDesekBOnnP2S6piFZ+iSptbTfYA0MkbMtQI4LRO0KDEpsAZdpi
U4Nb2VFgtvMI9Rjr4IdO+c6UsflgJMvS9mC7s72J8yxkmzgTILyMYOvixVk5FrvkwWu3OcG4WZ7P
u7lVj7njlkEspz0XNdyiMOGtdO5DEaKH9yahrR3CPN2qGR5VTn5HiHgrdsEN6g3qNF3aymd3zgXH
GbgxEkb/CCfoISauHRd79qYrwTDPpAUHVdtKN6Y74sXhoSmfprF985Kn2OreVAdXvY9SYATeZigU
lLoR5UDr4ORcEy/Ah2d5BFi3EwKr/ka5J1VUlCAIvVi+xVUbB/S9HzFPOkR9jMXWhVRgGyr1wUSg
EVyAKxn4EjFV3xzAjWkiVA5mN/6ZcSxJbJvlFiTlX8nofKN/v729xb1y+g+bKhcpMdlrM0HpU3O3
s7toK3OVg2svGn/sv5hhuxlceUrkJiJBAQtpZx9/1rWWHsIw4i9wvSeTLQj5c4rMUSxEURgJnKl8
pJU9bNhXkGndxpeepMSVPQ3KpzCMBq8Bnm72oLP6LznQykvJ0XvoluaiT8mtI4A82LALmIJ9BrS6
EURv3XqwDlHCRnerQcwPfV02m9Yg5C+pJ2KMhREFbq+yo2d0q/+vLf4f0V4MWzf/n9riBOUQ/6oq
+b/iUH497299sef9y9AtwwC15/IJyT+AL9L4l2NZtjBM0lP+FhaLW/aJLogrsfntkl3Yv4XFQv+X
4UrXkNLEQengVPhfCYtNA41yVWYzcQ77H//5HzcCjS3l7Z05QkhLt/ljq++fT0kRtf/5H8b/SdwE
7WrVplSOymQnx+6jtxxizju5tmAg0HMHyKsBQMmn1NuppNhH0wyJtIv1HRcaVbNKwX6cr+zOuqOU
y4MM0exBVPrMJopJkdH/NeWhRPK00C3KMdCN0fhzKM3i1M7VQ+aqcu1G6bJpC9ZhguD7aN7OJFgG
sTZcBDHi6JFS0yyJXmBph2E524643DHY/8RVsCAoIY0Vh9LRvvYRE4detR95HbEQQL68ISBLoOtd
xf33KBbxmkb4s1NMwxr3S+qLCE4piLHNCCRsl1Pkm/oq3eI8iVell2g7xyjlg0rZiC9aUWwU5lJJ
muQl1ez0OtktG6VlaLfJxKC7EEN4MPLou9YY8oAKWrx0nUh2XR1+jYVKLpTE4wsLmMTvDJ3kkpsl
WLkLCJNh0LFH5HsrF1aCwacyA6YoLWhlJShjslxLpxYsK73SLU40jLmCnX4IJDKZs+5spvl5ll27
ttPhjHeGOkRKsS5MxivAuGfPIdrcVGn67OnfpoEYGkQafzUE8i1t+HW06B7mcsHxb4T9dla14dej
XxNtSH0MfgOQBnahrGeK2/RgGvOLURXzVrYNL4QwmfHVpbYMp1Kx6vDGcboubCU2GDBYJ01puV9q
svQWLTtJjKRlwwuLW7U5KZtPAXDk/ui5g6FVkk08JU95yBgWWjUeFg0dNy+osLWvPfy15KglKKsk
Yd2i0uSOGRz6qdlsPcEfqSPGmyHPgdOLog043+9DbAO8vd3oN/Tt/aaNk/SPu/ef3h93/+l/d/f+
g9BSJPja1ul+DwKIvc6HqVw3qgfX9Y/fcX+96v6T+5f0jFkSR87T/cn3m/vbsJTXlaulf0ejkx9+
v4v7I+6vSTeYvU5HNN7v7/1+3O9fe//e/a6VCnRx7NlW92f8/sH9boRvGbrY7Wj88f5+PVJb3myH
ykUU0bf/44F/fHl/4P3XLLCftdCu1pNJvEfslfrpftMaZudnC14gB7fRaYyolFkD2u/hZtKypZ1u
iAB+IavSSYf0jxtttlJk+YTIO6iNKfBTbMYAh79+tMjfC7duPX69P+f+3d4DPgNCa2EpZx3ssX0n
6LdkVjUjitSqbtGfn2KtPicTDGPMCN7K0HPtFHajdrp/JWKEykuoQ+swJwzTLuhUnPf7RmFev1W5
C6RxhJrsnHwRJ+l54gQVg6/sxDzhz49MUfltn70TrSy295+bHZRotx1OoavNR/jzHGqHZeRQjdYp
ihzrdP8K8nVIH2d+kiTqtoIPWOPEWkxln6KCmjXS3M7//T037gPR44ebbo+AOfu9kbHnZ6nYJePo
HKu8cI6oWdk7xGm5sW7HfZligZO+8poTy7JCwtJSTYj0CnD4knn66f6o+43uUEa+fyU8qvTVmH4x
HZhHs8o+x7DOt+AWKDHL+ZZj0O9MT9rHFmhlO+v1LifNoTOo54RW8T0Nb4L9mtzLQjeqc+6mb0XV
OdumHvNNWwO8mMvcDHTqYBAjyulEj2w6zSr2WHaVLzlxSqfydjMps11VRiPB8/IIs7kCtcXewkh/
GO34El+T0XJ8LezY8g+lvZ+Sch9j2Typ280wKRCqGF90tERBJjTfawW1PBJZgiFBge0gjjuL4sNh
Z3lawq0+kmTbtLieR7xwJ202lpOOru7Uqpxsxyo8EGX99/eXMapxl3hqc38YNTn91xO+1RZeYK88
gV0YNS8m2ggeiQBKdiKYsu/gQpkPhaUPeypJzlr3GhbVA+DVoSELGmzLCWiB2rFLLuzuGTXpKmXc
OM3TYuzBSewsWCQVFRkyngqSlUgkjextJey3+4nVCA1CAklY5BeH2bm2yvy8tEO7auGh0gzirqW1
7WYmAwfy85yfO9mU9HeABmmEgjp0oNnPR49ZlF8bqNYYfLzQL1M2WISSdWtBGsUeRkm7pookV+Cg
jAf4p9tSiOw90Qoa86F6MJ3Y2N1B+9Pdz3gX4txbtPcW+xwqdmHNCNpxrHQkw/+2/f5uvv/65u/7
9yf+0xX8+8f3Xr3Jx7ORon+4/2oAN+iPEyRkv8UA9yf88dK/vizy7LUNzXhT/n4n9993f/gvxUAz
htU6cuje/fEm/ng8PRdjbd6M8pFudH/7+u9mfu9mrL5/db+5G8j/8b37D/qBXGLLirMMub8GXgjn
ubMpIvciyHPWZlA7Zai44JxvdRF968Ko9vW8/uYsOHSmZjj3SnV+OiTZVi1fbEvHXB1l+2xyuIAs
6u4sBOlbUZ22TOMm0ExdmmdkXSILYBtvUSIkK40KWDbvCWB/12SDFp8NbLv41gIYDA8CXVK3ehqc
YhcX8xO69GkVjgN/sxY/ULk2+tTyU1vAQiopaYnhlnLvAAGJcmNteSVVcGNBTpDZJzsJu92tSemG
pW8QnKGIylpGr95nWuLr1uD41BCmVUljxnHrCgeB+WUsKChpsXIpHAd5k+uQPGt8Al37Qrgz7K33
eOin1Y3MtXNKQdiqVU+4+D3YHs0mTeMRD432kVcUwfrEJpdk8nZ1TBeR8NvcL9sl8b0h6bGOM9Uy
EK503WGzVeK1Ufpea7yeRmgr9yW3lGWWBB5/uE+7+LZEgYwT1tM+vuVlmAmkdLN2wjWbQpOFpNhT
dkTmp+tTYNQt+v8Fz7/X3hrlcqr9pB3fMzwIxDjb0zoV7qPG59AkrdqFLlXrPKXopQjrYp9NpJc2
Zp8VDDtqrNs+ikm3FT8S7GSbXH8GMkf8tFWdZ03oW5MSqRO1oe+EwPWTGSUmCtUDbNNmj1Mi8xNN
A2Y2pC+V6U7Ua9jDdovzQYMkOsZ6025GTk/WYs51tvv8VKTNR/Hm9pnjL9ReRqo161wnmd0JKZpP
7rfR1cGjUhFLIQlvK+rgQkIe80bC8MxRY1ExRVtXT2nntNWHqavYl2fXG6+VW4VB2Mtsb9CgW8Z0
N1BTwYhDooXX0boiSrqXdLvJ1KBvsNYTYPdyEZjGJnEGlT6t9KOxDNm543QkoVb3x1GyacAswd4D
1ahdHSy6bq9w9mKaL1izf7pWYxA63+vHmTjCsfgsC/JxW73cNTZ9Y2LuYWg5J9DI8bmgAikbjqBw
cBoUiENkMvg0JuVR0DawTGdZ1Yb4mJZ5fnQgvzdx2pyTkXPJu7kqJIo4u+ME9Sr9odGG57w/uENi
rGCEsnxebMgFIcFpjnUbk+UrDX4qBNZkr5UKKUeIbJtkOBwFD9Rtr6S+m9PBZdDx02iCKkXNRDmk
39n8L70N1ZJXWHxvlqJTq4fwWhpd7PrR3MW9kxxIdEdF6p6juah9qcOx6DB0GuWDO/Me7QFaExwX
zIEkheC024Gb3BlpAPOWVXZmgfXXdwPJ4m/S7l4dkXxOFO5XU5ZGfo5JYJv1F9jODvIXhhU7uWVR
e3EEOSzTfIwpbqBr8nVqxZtKsUINVSaDqKnTLWlHDoRNuRTNmlXY1i4EHfqcPSARONZR0eE1UodM
2hiPpI4kuCq09WQN1OmJ8MM49SXsM30/ttOXsS7rW8zCJU5c70QI8FevKx6o/+lBl91IhWNn7pBe
krINsmtTJJQnF2X6OUnV5FO1yGzr/MYsGtEh05y1o/SN9qkWEKuHfKOiaYV2wdr0dGRnoah/ZU0C
rwnNROJFZlCE7fm2xMmikf5vBvTSJYmh7FoCSCjdEsCVIb2aF7+vtPNi+0nIsI9gYWN09Oa7MXoK
Hekdy34Iqoy+JyVybz3Mtu47hluS7e1dqXlS+yQ/Zvr0oqJYOZondzZjiKZMyGWFpByms5SnGXRA
7CL3nv7TDN1wl7hEdM4RDWjC2vnbe/VgUM1mE86hNY1t0SL/mLFt4lUESGQT5ieS6kdkn1T3zRP4
AC30UT4szw92rNPKHXDEFQtjlRfToWRpF+6WSiZkd5ScwYJ4RhfmkiLGHTkNr9rq4mxQmTUkbp9O
Qjca0/EpXtyvBWGHa2z23iq/jXh3AkFXqy9G0XRBFmY4kIf9ElHqLiIrDghHyRnYqalKTwR248Ec
06wfUX8AORI+txz0VXRFrh0ewzmiXY8ZLaaEsTK7pN8JsJXULg+MVCN8tK/oDPZNFrNN16wPU2sU
FWcAj3rM0Fx/bQomJToFBNxE/TrnQKO7ILEovm1H4eKfYy0eGHKSl8bt2Fnk+VUMNKYTPf8eIt1C
H0ECQoN0BKWU2o2g/UrPC8h7fITdvEfJ7lvZ2GzxzfqlNGgOEJkMYZagWaPQL5wFJ+HlYBO9p2JM
z5H+FI39mdyYDL6pFkerqOmORcZwgnIjgqI32nwMgNoRCoLgyKI3KNIY1Jxx2GJOrdh51mStstqs
ENSQEQ6GkcBWWvSjG6pgLpwPK++7dQnZWxktPYf4u6nonvbW2CFaSo70CmHNtpKOaLmuU7Eee+dK
DNqahnm8akhRR9xuVJtr5ZUYI2rnufD0x7S4mWBjwmPTov2RFdGOtoe17Sb7O2ha/cnS/vLyYde3
kXya4NmtFnZDzmRvRW3sqKp+aRQLC2++jmbEyj+PPoue00tLwY3mccQSeVmXNA/Nytpw2IfVbDY5
nankr7G2vjoddRMGkWmtiGcLFsXDw/BIsDY+URrqsaa5O+lp4YqJsfCJgCTn1y4/u9ybINP2ybpU
8Vc3sT9FQWNTTBS2iM94iQuKNtFrlS8/4qVKg9QiTKB3vC8EXRi7MqaPbS4PZcnnGpNeHbFtWCf2
9NGRJgLAcla7FodxPD0lNTqXqPju0BrCDeHVFa+q7Wa9+OgoPN8yOBkTB8xjqrkMqMr2bTwsfp5a
LnyXebmAx0pugICPghoNUSZP81h8aHaldklX+fOAu76bG4CNUfTqKTCD9yWXmXpw2BomaEOxO81u
e9+FnhJecu/g1tGWGJ9NMdpnIQf9pnK42eOHDc4R+r1RQs8XBmehN2vsz0nQtKTEFDQ1BkR4YtLb
ddZV8mEmlr7NbHEc3HSXiNRZW6Ok6d2A75sGkjXaJrzKbHqYx5+26JrNlEMzRitobch+UEGex+99
H+Exb0hO6vU3MlgFUgC28Ko/G1kpjpE42EIf9x9puoQr6TQc5sayWYPSEhuL42TawCKt+gv4hmyb
2+5fRKT+FZkMmxiK5aqKE+zWbamCODfLTRZSm7fGB1RnCGFkuHZwCF+T2Ev2lkcSn+ftvChlGeGp
ZcWCtzs1j6pdKMonyvBpsy7XHq5+h5935dbe7Jd40I91Fb/uhF5+0FyOlkzstRFGpBUBzsnltM4h
PBTStbdYjqwVgLBqzTwZsr4mcsO1oodRCD+thnWbN85zQjcWauiAgxsbvNnNQKuLhLxcpaOM46RN
jW8xi6Y+nNKgcht7o2oXJAOb0g29sWk59/Qsaq7+A5Ie6g786bOatmPvvqch+rzUzAe/X6AMpOJk
ZFjNPds+gDmFaAygbe8Z4qxr0WtRgq62F69ZNTKLEcDmXzV7fu7wvTDT1npgy+YrxXBnT8NTdRsr
Nb/3VGZ821ySfSfMt3Guj80yS99oBM0y/SEzLGM1Q+s34/4oVc+kqEXnLqouQzvMtP0aFtbELQSi
qk+mZ+96FaL0WaQ/T060Gkv0azaa59VQo4GOn8gqz1FimkxXU/eiRyewQ8PBagGIt9MSQM7l6Jsa
HEDZ35Dcks0LWOdQk1iErf69DdvA6AiUS212OKHtEKhBJXCs1IOT62SFZ0jeEJNQej/aeXc2MOpQ
H+/PHCdr5YYPZmyZG5hA7/MEfHsq27dKjk9pZb0hb2DF28nBL7T0KTNuTfwKHQV5ZMkYruKPDJYd
sIts8FNVb0tH0gUU23kanxIVertKi8+6V7vHpVeOj9WU5mTrbefU3OiiLfY9hHS0pOxjnMbe18ag
Ln1fXLIWKvdttKiqmd0csUW7lip/DFTY/CIj8NDhmMdBJczLVBBnNMSpYCkNS05q5o/K0dwjmyAk
txT/q5vXfLHRUlb7ZuLl3Lg6aimtgzys6PDbEjWaiOn8drCpBDi0numH0voPkT33dTpTko+8beel
Twmqw2BuXA8bbmb5VfRXXkHJrSOUiQX5lIgkfd3N7cCrPDZfDXCNEcAYn2KRQ+tOdlPOpOhA36Ca
SAmr25FmnQfsepx1yprYyglxrB3ZBf1U7kLS41YOQ0dYD4A9Yry2VvgQudY5Vd6w4Uy29+E0vphq
uDawVdbhrAEHl9qLi0DGd/SSzXS7L2kAwqJnddTtR5XvlhiWa4lvfbBCAA6GeVoyx11pLRKrucUP
HI6mzTKfEmnkLS4tVAyaXfQz1AckOkSbMZInEDB6Z0XQDouPhRCQHryw5TAGw30cAtmn07qW3UJB
pntRRDMfWsIUV7kCoZAPzZ5eA20K4t3JSdPEqiPxdVYvhkMDX9bdE1QjEssH+ult71CLM/IKaQ1N
Tyzmbcj03rskkLfFhkQvFsGFFyG02+iGqHauWaAGk/YcAOTPg3kEdd5UCiUKIIpBks7ZM1vWWabj
1QQ5oZvJsRqjrwBFvQ63WxcT1hP39keXlYwfGQnZabiglHA/56ii/Zv1rIPdcdc380VSb15HrSLh
EEGlbmVyzRFjayMcEsnGHVaElyYsSHYGs4xUSzc3NkN/pedfo2hiqVJ4b2jHeo4x8bf0bOu1INV5
BV/1gIqmRvodP1bGsmf9RvNIhzS61B+IQA5G+9ZkaJatvi3PS6LNfERf0KKxm220bw1FCkOfSNcx
aviPC+10Mkfy2n3SMhu7Q2wfuoL2rKjnkDKE9ZdcojdsRbmfxxN6DZS9K1OMn2XV5ptYV29LfYkI
oDs3cVFeE0i4m4W1OR3jtwLrLfMJhRxXyzadVaNd05k/pgJRYK48H9ZruB3G/IVwxz6YOpalyFzf
W0ENeJkQ3KTLD7aCi23qZLTn52rOHmM+MWrcinn+KkaW0B2U/XRCXtlL59Gq1c90sh6GfHhpNLIU
XFrT5OxVSPIzIGUyGgLx2YZAd7XaAU9KZ9FfhEOu4Jy8ZOzM9oYln/rFPBTutE0889zoISR1E+SA
p7NXTd4oGuUbmpOoRxAhWFb31N0uUuqRPpImjUgg6zB2UXJE1Jp+w019O9XAdhsjhKBShBLjQAaN
HzljH1vbSVt2nsDd32nuvJEoUqCLusZWhxuGO+JtdCKbM7RlVxYvP0mhb4NOs7jwPX1dfw+jgVDc
8dkbxlUfTT/spZ+28awdGq/+Ek5RHxQlCNhYSOpXofyZ93Bpq9r+WASEAqbNgvUN+nO6LA+cFl2Q
QyxZeaKoVkkexTgomB09NHs6jdmVrL9lLfI0r3oRg55skhARRI86pGnTR123XkbQQCujRTO5ZO57
baY0IS1MNbkRuHrEHnj5Zlj4qOHgH+MG5Mpis1WMGgIuAQUEmeWo0xzjHyd4bT2O5UPFKcJ1jfMo
GyOkVphLGwFiIAa+vGayJVrdxLFLjQVNZiHlLu8rRHR5eIjceS8aUnVL3VeR9cPW3Jcm6x8yzbSB
TBHm5RFLbMxEN6Bbc8GKnylPYg9ps52WPw/tN1XHI2Z08ZED5akmeq9oSkAw662+d6YfrDFJLHLo
Ntr9cFxIEu4HyHMcbjblY4C3Ikht0t1E0rN8pgoGOnpob13RvxD0rlyIXBfcolxpbUvlpbiaksZz
TIYjMJ6Rt8aIXXmDd5HA/3a24s/PdPEjJXpvYzTZD3gkyY7cgtAnoIUmY4++zWJ5uXIZPJE/ojXL
GNBA+GjUJSPk40uZb9IlOuvO3OzLhvWhMXrbClIBF9DKUGN/kBmQWC0uNl4C9DTNEk6Nen6FLgNt
3jSyzdx4+y6pSQJFGyJzix5UiegsRuiCdA5p9FAYycnSzi3gd5bXWAlUe5oLioeNm5ZbuF3xQQxU
X1rxXoZk7U2FTf/BaS4Jy1c7oz3ea6iutfGqJYa744qhatClj7JXzJlj0wQ9biK/RV1eK2MEei07
BG7y2hE569gAV0iZ2wxDKU/Cec0SdK5Ze9seKW/CTNP7jE/bXC8+2VmdF31vLpr3MNbyMs2oM+Wk
fXTQA88DlQJs3rlYi6w9a04crSep6mC2nWED0BiedHEZih/JjIzKHtEtMm+2AovI0JtMJ9b3BC0X
bvdnkV3HftYpkmusZ8OoCyrNdQOtsMJ1bc8I06gyaNqTJ3Zji0KoMSCB2SiFKQJRN9evHtXSbaHJ
ghNqZFGfiXNiOS+u22xtr+u3zUxAQjUs7rpOMn3Xx9QGppMTUu4ceswnojIeC28+2iqbb0ijYZ9k
05m43MKvLEqPhMQBawecow0s0ackEEnxiGHlk96UuSIBppynTd5AGzPShCr0eHMt6N+aWEZPjM0/
3RhcN5XTGCK4iYiIjVJATG7iudk1yctTaZirtIuKU9FHhzbE8m+A2dqZYrjS+W/p4sDbUspg1RCC
Vpiha+2HGgBCVMizPg3vMLK6YOlSDnDak3jWTVAjuviNlYjwTU5qE3BUXGfJfmkpqc7aR+i2m7C1
hi/u7Gw1fRgRHVvZ2nI6bTPr5byeBgLwwgZvEdrh5TBq5MvTHui3zOKUP9vp0+VMoCGx6/R44Pxo
0TtYmNsc80QIBTF9c/lKnuPf4JY7Mca+OwbvIJffBJnm33CX+/fuT/F+U2bu938/+vdjErrYYIES
mDq3VyBzlpzqfFHZRvPM5z9e5tdv/W9fEuVisdLnFufZ/a3dX53ZkCb071/065muKo5dOSpWaSTo
xQCxh3uW8D/e36/XKTrjBGpQbv542abpj+yZku0/X/l+/9cD739J69lANcMhuL90TOnpRkrlQP56
4g0GcX/c/cDdvxfnRbx2C4z197u/jygoRDDcwjgmjfYaInyn20itMsEfmJG57Mc64bqIaxqKd3g7
EJqzcxmYMSfTZCeZMumaBniegU0xa+bHiyMc3fcmU+6VUFtHtww/6qiEzchZM0Y4hZ3KMqLvbPmj
VXzzbjDFjgGOBYZ5ILyjpH0PeU0LCduZZjI3nKJ4lX29A7z/7NkKgvm3IUNdaS95h48vvUDMp2Uy
40aeNbdYedHJKObjUKvvtxZGMwNRUX11Blv2mbYFwN4aebRpbSVaEihQK9feaIV2ETlegWwxmJ9U
NPrt0Kk1BQrsA+FVFwyoiqgTiIMYaMMRUNxCzi0XbLHIBydiiCwAEy6lfayVPKDbzoPkv9g7j+a4
mXRL/5WO3uMbmEQCuHH7LsobelKU2SAkioL3Hr9+HmSpm5Tm6+7p3SwmQlFCoSwLLvN9z3mOJdp1
RM41vXjimsJrhH6ELOBeW5UZGaJt9m2u+XkLWlyE5gLTRb7qWc2HNjcXETztGoedFsDYeOTCdtDw
1FBIM1ahRGNPLW8atMUsiTXSHK+Q5qwtarar3kVIaUf1HnfwsA1Da2c302dkOcwc2h05qAECLzIz
x8Yn2gY3mC7K5yyV34vBGjd9NX0fnKxlgkheCWEJEI0CroFG10K3mD+FgfmEExmkC2eyTd+XKN8/
djpV0BEtpjS2pqlH61qLbDSynb/Njdgj3JkGehzNJbojd1/pJe+XnH2cFZt6ojIgrBxTdMvZtE+Z
biDrN/BlCI/I4O5TNZhApkTyNJCuqEkimmj2fCYmckUhjaAMvf42bYIu/TZxUdtqSDx2LaEhRoQ8
26lNTEs2ObYkKI51sEMp35IPn99wGtt6I+IFu9W0NQEmfPnKAx7t35cNjk0kcMV2bOQzWVDr0c3l
Otdg6LTTjkdpM3n1vPK6AgWn99zMcNCS9ms2RnfzRNdShN1nfezk1gZ+iZaHdAKleZKl01yEmi/j
fwWvxd1FufeXvMvuiihvkeiZi2DvV0GfNG3LAhFqMVRC1/eroC/0xZRGHcWpaaLpkvWad3ISOguR
kd6lOuqOSPhPdllZWy3D9wKOECVwQFU4A3291qxjU5t7eigGit2gOxuZ5t2LcVqNoZPdJuwIhdM8
cioI/s0XN/Q/+eJSZ3cgbNWS1P1//eIz+ZIS2BxXnMFNjqjBkWtQziM8gc5ZF7eUBmOXnn4aAtAI
oxNujuLffYc/+fGof0jLWKSQLqO8X79DVEWxHMMsOiLWmG7L1DwmRhweGfkZa4+c9ENBevPOZ3ag
VQwZ4GjK2znMy8/vJKR/shEttJ+/b0SkosIThqm7hpSLavOdKjOB3Qbv3QmOHTZE1PG1OHYt7Xmd
k+DQxJ/6OYBFmgJ+cIPq2k0M0gEotvSlOJZ+o133XluRdU4mXe4O1wGCGa5XKVd0IySvKuA0jSLU
uPad4OwLG2r10FyXBJqvS4d+eA2PZ5OnPo7JyPgq3R63bFHtE69wrtRNtCy16fzpX//Zf7Lv4va1
hOE4hqu7jrNsnnd/dqe3btji0z5Kw8xgOZRI1nESbY3AwTlhrkMx11c9dG4x9fPBNstjNub091Oo
fNV4lWdBf8j0QRwMO+uPvggj/A+ht6pLv9+nc2iSgTY8dn5h7dQ3///o5X+HXrbwZb7byJuv7de/
XGI0b75mr3/7601Rt+FfNl+Tov2Vv3x54U99tCf/sEldswE3AUr9PwMxYSt7uskByX8ckr/wl6Wn
C04buo0f6R8yaWH/4VngpRxexlQf2ed/IpM2HOtX/jJmdWc5nVom3xCWF5yPX/dM4bllI0fHvLJw
4P2dt562kbX4SOc9NBhz/0ZZ79H5vKeuKxR7q1Mb7LUcbcsCyplqi1oRWMc+E8YR4SuT7rT2/XUy
TNTQBai2baqAR84C9akXk9JI4MXbmG4YXD2jh9J7KEGYUwE0CuqmygkKgYei7tumf7aIZ0EmkgVH
bFMr2pYPUBQZCIfZM8HPX8LJetAhMhzy/mak/HViEryVk0G5s79NtJzo6Jh6o6zKD00wP3F4dVfD
kNGvMLdegp9ETkmJMNo1wIW4+ToQ7v0QxWfhL1UHcMOrpCzOFREPGx969nb0xaE1ENwEExrPIqM7
F+bVi1UwXkPwflda8lNF+bepgvtJbz8CBXY2pl1h5sZX3rszNeXMaPbAkcEZ2/5VhVwatK73Q44b
ZEGIEGwk5W3kkrhQttdMchfwyLVobXz5s/2xyqZbO8nvDSv6YpcSgtCQ3S/ZAMTWp4dZf5A6nS23
+9J7KCAsYeIdQ02ejfG8X96wDZuPmNJPImKAORLqBfQMCc7ANZJ+5bTDf+PtqdUiByl6sRryh0Lj
yuoXRs1ljLBL6yps8y9lwK8KDBczrEypWRjzOYzqz7STnnz84UZV37mNgwzEeG5chzLrEB+8TF57
BmE5CbIip7qnQU0pGZWggHc6YvEc6ngTBtV3pG3UTaz8uytWI+grxrG0CiSu62F4GYbmxbV8gPyM
/4KEZI98yyzv5Df2qaOPN2rlziKab+P5/ipx5LHWBX5WlKWUImx/W4jqh2kuKZX6PFOnoAgX3HuO
eZu2xisCiY2Zlk8EjFGeySdGp6H9A+zO4kI+U9YEZO1QupADxhgke2cttjdeivFscjp2vDr8Au4T
ooZTTDtEKXCBIUlV9LSR83wrkVGQaFff5vmnQSdkxINMsCbCuaHuVTwaHxOTnwoSLGngQu4IYb+y
RnTX7E8lqp5Cd+8DY2pWuHqhHsxMptNjPmi3ySw2fQYS2pG3Zo/A0Zptaj8ROU0F7qYmmb7PxniT
SuScMHFuO1fX922Cn6CzeaWR3dPsoKuvJ8+kCH60cu+GOElt3enTNoioFg1ZRzGgNL+LVr/TUP60
AJarxEC/4sYHKCYgJlBOLIOdnVuWH+xBfu+W8LckY4wGEHeFRAX5vph3NLMQPo23lku7toDBsTGt
6KT1w7qqaC10jbjLHb9cVTQu7RR9bpB8RHg7QBk61FYj1joebMOMrolWe0J0QdPbIwY0Z0+WmARX
uUwpxAaYcNeZ1EjaKhBstvSO68ehd9nIDj19oteGyb62Z8boXULdd7CD+3a0zpggzmG3tvlRKazr
azcxsaOV0w8+4HMWiTstrNDB1tE3kY1Hvc+2flM/+jL+xnK0agZ5cNGkrcaY73ssox6xuB9fRVXw
ACSh7/ZDj++djIxhjbeTDWW6KIkFLRBTQHCwbQv9ToiKCNJOY7j9Jqh+xK12CLyb3Kuf2lp/8AKA
HiiWIbDG1h3SLhyOlF/SBtlW9DwIONPUR1dVSxyXNlBCKYY7E8UjlY2UqwS7V/ylt6BwZ438AWU/
gWiRkIKpjWeZ6o9ezM7MEB2dWju86vYNuunFcXzbpNGrb4wwYNPhobWwmKCDeDIKvJxiMtHPzXm4
DRu5dWcuKWHnP/Zh/9JYxYNe9l/Gki9pMVMRJnRjIkT3/OUb8hnvQi+n1zTkeL+yrxqOXfDMm94U
HwpyMxoxu+sEk4aRE8We6g8Y31HrTD8MM38iaXgvovjHGOTneJx3mlnSDUP7v25bIaFjr5zI2zgp
cyQDbk6MEtMsbgh2lPyBFLa6/IPO25uuQxysT/ZNgioszST4j24PEMJ7kTHnii68i137ZZ5ABECr
5U2i6BrAzLS1c85/87xQyGmRR704B2l+SGLxEafiq+Obp6IApxLOwCFC4Vz5FMO8cTg7E1mdfTbf
RT41EiSHQmCTNmnQ69m47iHhhxhT9eBBJ6x4jYzPskj8ze5EhuDUdTSug6UNVMyDky3WZmvs0zS/
T/v0NYita9jh9c7r0VShW6B4Udz1lbGOlqNrnKsd4UzoccLwFRr0th/sxZ3hA6PwMAxO6cbSvshl
ppI03qFy0cYHUNWThJYl45UbN/dfeoRS62bhuufzt9YMnscxeiCODJ0NzsO2q1D1L1buxtE/5X7r
7uiYUgFxwYtXzD4dyo1mVV+NWnI3hQwnBh9lLif5HCRHKIe9bs8PEIOmVRX3hyWvt5ZQLZBQXOtg
9Ddxm+yHWB7KwdhVtvNxHJn0L3u7Z5YG5kgQPkE87YLR/BwMER3hxvqWWTW0DARGUYxQ/1OO+8uZ
xleP/oaWOdfpYH0oDfsxH9FTOmP3OXb8dj+7w6mBg9SRY70qtOYB4jlRFIOG4OtgNG64Hsfi3irM
BzGHZ9ejiUwSIIy1BMOjvDPMmhI5T3LzJ6/ydk2ZfBXkvdFjwmg8syNiP12VMjs3GkVoxy4539Et
0QqH5ngO2TObsRnkNvsN5jaqxS26JGILFt7/J3vIKoSUrC919lxqYf4VQwrypZHImewhlqj3AZp2
WYoTdatTL/nCZTR/8MbsXA+CEHHvc2T00TGe5Xd0xHukyukmHrRvnnDcdWkv81TvOCTW4oyXq6ZK
v+CM1vdFiainsfYEPLmUiRO4L0GVEpmYm+cImXYHtoeJbv4kSw5xmVVfLRE/5ROnnLquXq2pSXZu
9cFKdG8bl+jW8jS9KlvGQ36hcThYHwpYK2gH3GfCuOzShTdLEQ/wwsckkZjHwprYj/R2kjirgyJ+
kJn/Shi6vqUSziUoRnY0fUSicPIpFiCzhDGoDe2Kitg3q6Qva4J6KK1vM0o/MaRPxuJScz5nN71A
9BUY+AXqlDNiJponBKS0yTP9o6ZBfLdQj9OXwg7T8BI4/B/HEpM6eSgrgPnlijPmSdA7J2icRONC
kmRs9Y+GW77Y3p3l6V8G2/3eELiwbprhKmlcc+WJ+HoiftIsig++F9I9C/W7xqFnFc8ggi2UQWYr
ByTaYqMlo7ka3QANxqETeBl0JBljEnxOrYTmVPC1SuYbrHoPrRnfEA91Ta3bIwdIP1sNCP6GQLm5
YEc0UdTJcHwG+bFUj6pH4INfck2eC9yW5GEjZUglRXr+xmb0i3Wk7bJ4uBuK4KNdABADDXG2K4vz
Lt1CTn8bOhdPmhmC1ZIkGyCHX5SVn+x49jl5lXc+A2v+FFplk6xhpcVchMLgtrBNGtXZ3jMPdpp8
zw1sv8F8CjKHi5Y7vcQwaoGvavSJ8nTnTvNqauwzI3JNZO4KxfhuOc6rwX+KyItEZq3T+Q+ja90L
OkzlxFU6/X1hUcePG05wU5g+YEnis6EAcOjk8Gd6/ysizCfpzgxTciRGdF+4nDXFx8Qogp2sXgiA
eYi1ioQVUhBGd/jkhP33qWtfzVluGGl/i7w8WJU6v1Xoxw90qkK6bNmp9tAoijY+YEp8oBywn+zh
yqj9M+UvH5No/aUL8OOTbrCLij3e8rKJ4QdEzidUpme/qn6ELZfYyUi/DKa7sQ33gL4wQEqY3KOs
QTxQuy9hS0S9DsQXleytZ/QUf0P5raX57OdOR7t8ueAh9x5eQay6a+re9FZkdnSJbt1jfuLy3z2K
wv1mkefNuBfI0aEg6hmWjwPvQxeM/zsslJM7vnDCebBCG3DO/VCaaISGdd7GW78gzryIMLM7CTjA
GCQaha2aWC1ctvGHUeQQrAIu/6ig7RQ66kwMz4AqKdQ19pdYnBkQ7OrORsxij7SIZrEuOgDIoXM7
+PqtWZa0MivwrdXIJKiR68hF3WF2V1UB9auGJoaK+ECDfoO/8kUE00Njpfah7qq7aTCe9dL97Jfx
lQbRgkOXA4wO6kaSEEvSFzvvQKFGM499xDHVJvL71Bj3iebu65FAimSOrsKcM1TlPUOhhKbQEE9k
RTSXdEfc1oSIJ63xnDjhloylfeX3yIuG7BA72Xn0n+IBiY5cBDOd6FaDjLkAos2wtei6a2rsVRZN
basYD9bEOcrzWnflf/YHoz0uYCgjQJEZPmkkK21yp6XVNbn+SWZX1gCky8+cD5YIn10fEe7g3JT8
rkHZrdsife1MfW9U/VVufhRm/xqF/vdgHtAL2t+6UD4HgvE2mkjm33eidH5USXlPys5IjHBJAGUJ
w4sREuhmGwv/C7GBR8MYr+rodjS4XgZ+sXcLfH+pvzes7lCZDBYg8uQE7kyky8s8XgVF+dRU5amN
kZYlWJRWnl7VGGXTryS1kG6yABAx+H0O61uRAOEKSi7zQE+u2ih5MKHLkRwYvsYu6vTgyea6Z8rt
SzeAvBxF5BxyX1zgpYpDeiETq8UYZ9GKeO9oq+5mEO/Ckn0dkseUHTCdEcE0zYduaaApmLUX3IZR
NRwBRFdbryy/q9fRzDFXZV3RWngDICt4bb7AzW1JCJN6olo3lma3j7UxnOiulheEuyIU9wqkPE64
n3Sz/qoQo+oGSN++w3WFUk6iccmqQSIGqtD9TKHbbN+RpUM9+NIvRjOaqVT3pcCa2CbNo8KFyoQ+
ddePu/lSjBmi5GgvbK2lQJM65NwBL2s3b+hu0p3NlW3TMnnj1Kqld/RbBbklQNQ/WOy0CoPqIQYE
cl30P0nOBX3YTaLtK0NbitwD+HH1Z9FVF5BPlnrPZVG92plcGpUqy/KyuCRty1xGhPUtUNKmQbja
LMO6j2h8cOzz8suvFGkAJO0U+cM/KMxJyzW/aQ2qLss69furV6glte4dZluttJbo8aYLDxUx2+3Q
PagNH6k2o/pp3vYG9QgwDWafXkqWzgL9Vl/S7NEqMBQuTEbblDsmu/rWjs3WbZCJqjcRudPPqPnh
gnm+zV5HCSRvjwGkkXwuZphZ04Oy9ilzXhZLZz8TVx8EFZtVZw50CGYEbLT5cwJIf/vgd99BLTpL
G9cwQ9gGyzMvWy8KSazM+4UoujRPlW+xq4l7kI21GR/ShWGmfqpL+sC7o+bCKFc/3u+/oFWFN8CM
XG1udlYI9GYbu+EXrSN2RP246sZ0k5PpuDnXODao+kqF3t9li0vyArf1q9tUzvqu1Jd82SbjQB9M
bXd56nJYq1eqN/un67yuhO/F5Wajjo+exjeFQp/6DzuCOUrnIAhCe9t9lifICm8sglX0rcF0UHvw
2NnDYcrtNcThbe5QlvIV/Pqffi4xkUc/FOXay60AZi2fpj5Sfds5vnYZujE0LGR9vOxJy6+v9iR1
921d4Qj039UesbCzxXkw7EL0EI5q/avnq5u3o/XdLnpZVI/PlEEPECAvvOzLS/Cz77XnFpHjZavm
FdAzbOTHN4C1+vPUzvNGrA6WvVDv+13TkoQUOtFOPSbUzq5e8Pb633dBdV9tNbV0eY26f1n87XF1
97d1l922RID/E7xdZIyibDCwQYlZIzUPBp3Dtd5LOFCLCsD07G4VmKAGSQOLyaZwbTCwaosP0nS2
EjLQ3N47hKD6hXtlpgwDddAGQ4LaBS0NggR7yf2l1nifZ+eiGWkkeYvbv0j0+mBpENwqrTtoE8ki
6gawWHuqjRrKkLrvqLiRUqeh7hROy2jMN4BY4YFOJAF2FHZ4/p8v5q5fkgtuPiYpwUX0vqYlBGVY
bgBdcBVQ931TFnKtFjuzhhNZ63v62EOAV4HwNvVAQCABGLVuJ5dkld/IzW931dI72PO7RfXQv+NG
v3tcvVS9KBqdAoKmGY9XNnE8u7ePe/f0y6KzHCnv1l6Q0+9WvH3Bt3f5s3Vvn64eHaX9JfdrRGpW
Y29/e/Dt9ZePM5eryW9vD6M32JVR++HydoqU/Wdv8+6rvr1NSwlsNQCaRtLHeUu9LmbnMtCahSoL
W+XevlscIyJYzWzyDp0Pnesf7Rd8z+VJ3ah1akk1Z9TdZkx2ZCVpe72LYKp5SxpuBRLtcjOplUFi
UXIcg2BL0ZzLSIhMk4Qzbt7dTzISdShUMQhV0H8VJ6ZuPHXeC5bTp1eX9a6wjHvVnrHfZEs6F7it
rURoasw0x9Q0JF5N9UR3QPc3Xno6lQLotwnwaJG4W+bLdITyJiSsQjV0gqWro8P0QxkAYmLJ80pV
tjsQ0OKk7utLjpe6S6DIl4zewdZQeVXLQauWGElAz5lrKpWgcyN9jnYBUxuCsHNdYHrsgw2Zog3K
3Ko5lf9Y+m1dXesOs9Aho6ZBB6tdYsvUDUy0+nRZF+sjuGdkcLNYqcd62t37sGIsuWzPiDLPSS2B
+vy5pNZFA3BE6F5IhNDSokZoGP2qVLmR/EC6asv2V/dlbT77ReFDW2bbqu5bRGcE/Oyymd+6cdOS
CcfsmorxMq6rlhu1pLb0b+usZfzI3OclVr23Swfusqw2dJ9TU2tdD0nL3yPG3jpy77LOlP5Kzgy9
8rY6qGZcpGLN1eKkggj6hgCwhIyxPiJsTG1BoRLT37aoWhnnsNE1xqqdpvMLzGHd7CVneS0miF0s
29bvUcwwGeR+MMXxrgJqgMqnOqU9ErQzAP72OMnPpNnXJxXe9nbzZ+uowBy0qDH2oUG286R1P2/a
nDJA4yBGfFs3oSQ8gbcrmKL4YlMHZXuao29W4NGd73CvDE3/yVZpSGo7BWoTqcWOU4hvBmSQNg37
+tuWUBvmbeuEtcEk1ZlIIV+Otbcb1Rl9u3s5KFtZbJMpeVWb5U33ppbeNpXaPkNhloeAcpfaKKX0
diCUSblfjrTLJlJHnhv39hoCHi2R0CEefamoT850SPwcTQVWIkL7OGkcbVTCFqNQmglJ+eLTSdgO
y28XLBl6qYuRcKXuXxa9AKE2NJ1srX5CffkdL7/3sqTuGqJn7hjRAFuOlig23W2TuB/VCVIdO940
ekQXLQfU5VgqZHSUBfWz0qU1LRfHorXEL6icunABS+gpCulQN5PDmBPwesm4X84bkPHYkfJR28q5
fFb7UiXK6lQsN2931ZJaZy8ZLgMDCLWnhcvPoC3v8Z9LK/avxSInaP57EWS8FOVUR0HY/s9//3Lv
Onqpi6b40f7LZz0VGf9+f8ov79v8j3oYvdUiZ/jlzlYx4+6713p6eAXsc/kOP5/5f/vgT4HEv5NW
4GtDZfC/1F/58xN+kVZcR3n+2vyuq7i86u/cOe8P4VqWg6QCOYQUi3hieG3av/1V85w/TGuRU7iE
oNqGLfmsN12FhXrMdoRtWp4Ju/pNV2H9IUgwsz2ggq7t8c7/ia6Cj0E28U6spnuG4+rMbBbZj6Gb
ShP2TvBDQjukOZED+acSiPIe/VFfW+eCk5q1neitUe4rW+vVH0NsuiXyZxdNkw9/84lYuiz44RjW
YH/XQ1loH4QvK/d5KOu2+UHkU1p8nR108d97yIk11eCmPtFYg0Yxlj29+8p15YIjw0sT48mUafNY
Q9c0mdo3zXNk5n2yjZsy7A5j1VbJIQxqA8erm/b+ix12Y0CUgxmY5zLsU4QSLigof9BC7OcF2cDA
PiCUX3WeV6F+yKPIoCQbArwjT963OH27NoqRjmAKujQmSDgdzuMX3aX5CYyYDEy4w7Yk5VTa+C9h
vogIz61Gh92cxqSh/s14mvCrALcW2qeWbp2PP2kto66R8Ie6pA9vu1yYHM9Dm3oN85kunvTmSFLy
EsYcpzbiLpB3bXik1ljjAWpS/IukwdFgHsIMHzqztgfyKlHpWjOd76JwDChAk1lqYNb95BvAXHIz
NIHXE0cm/dtsxdnFrA8UPtNsn1GmAgBi41P8nGdNAxzBRxu5avD7WMD7jenkDaMVb3ovA5cppDN5
eGVDZ/hgAYOxHke86+FLDEr+JfCG9IUcvLnZN2SnJJu4rsmxaW3Yiph5rPaLDBd9qeUN/g3k7gJz
hW895YaNehmQZrCtQO1hECIvmICHgUJJIkxxT7cb+hbg8AL8vwG0ed1UvvOhA0cy7PK+bEdsElBl
oS/EcbwxzUk3TnXNnxpAbU+SbokWEOVWLPkHdzOWzogS3kSXqq6aUm4mjEjVCjwwcoawC+dmWkVa
n2NxJg3lh+0MVrPSPHgn0F+xxOUrQgYzeApRjTRk1UeoB85ZIMHZZKbUg7Uoy9ktKXv1VOw7r0Gv
3JvgU/cxY0mb1nKq2Vtfb7LghmrmZFIRbzL8pqZs6NmUvfEYi9KM9wPGh+qajIwguNZIqnCec1uj
kTBVYMxORKIJS6AAld2cbCMAKHNIzxQB8Y0cuhHkK1ZsiYCeUOBA+4TTdHrsHct6IIAlAAoX2esm
EcOd7kzBFUcAvpvWtm8NzHghf2dKvrgwkyeoU8N+yM2QKf0Qfat6GeDeAiyW6W5JUJtA6uJm+d4s
qZtCZCi3s0vPiklpXm/DtLXOojbguwWVvp7z3LrVklkDe6+NT2ktzf0QucU5cyrnagx1yIn4WDeB
4Ui8XiI71nYwPMoqgKLb2hOMDyM+BJ1lHqGl2M/6VDHYCb3IvqGH+SqyYfragVa8YYgm7otuoIzf
43Ck65Lfl3kf8HsgKsGh29y7RdAhSjfKpcNkPYYJGSiEZDjhtUtldCvTSu6bcTA+ZTnGaHBpyVFO
HCppFyJ38KLikGDLb4AC5P6hiYLkAI9p2taaDK6Cwo9cpEUGynfOkLf1HOdf8lEQHt55wZ2UtUNp
NPa3ju20uyiP4FBMY31A1tscRFfm957F2YWCSH1tsSvue62Zd2JO7Ds8qtpXyOpkyXdF+cyotL1z
uwWun2vTDlInkHbg/kcZw8IhcQO5vY2iQ7dbSFF2KLKbxNVIJoxj/Uemx/ljTVzwjQGP20MJztWJ
+IPMPOK11j7q5dxct72DW3qYJtlTwkvKu9BKnXuvx346TWOAsCVzNgG4gW3Wl/Q6C1PMqGGoblu0
C0Facph3Rjs+zLJiNu9bBshBfwLnPpXTwQ9MtAnp4DEPAQ3iNjYq8KyieR91Dnoie85fOsOM2UN0
Trd6Fz72RS1varieN0UVFluf7XMwoxItXJaMR9QRGpb1WNuVoWWdqgjZbULUMvoyc7wGuZJytZry
vdviEvQzD0mZbzsv9Io1OFRVdKVb9NuyutS2jmmV+8HFNGxFXrXGK1HfEG8CuHgCDOA3KbHgnTst
6nlG8/MIoz3Gle8VGXADF6NDqKVijaEGr0Uajag4BF34bHKf3aYjQNONbaiXY3XNfBIM1DyM9z7K
eHjomsMpOY/J4hmKAtIpINK4NORhmGYEfb5LX6smRaEw53KnZwTf5zCWSV43COrAtrQxpN/eOFOJ
qz6dulOYZAwnU3vYgTkFVR44AI+K3jjMsvevOyPod5NFgDcXBHc/ckTDSKakWJUkePtCT/AW1eZ3
EDn1jR2T/FQ6Ni17t8j2rk5wSIkWZKNlc7N23WE8akkktvHcIQ4i5pqwDIyAcpr6Y6gN9oGc+Xxn
WZZxpemOzuwj9j46TiY/JLVr3mq+00GBD5z94FHZzJC4nPCPJRsOb06i7YRCruVqUdohTVFhuT9C
oQdnI9JhhM9a/eC609L27IxtjKtsQ75tBR9ghsMwu8E6m6iyZZkXn5AY1JsYUPWtq6UgMrusvzE4
c+xnPybyyoELNmOW2sfCImUqcvJtps/dzoZtBqrKitByBxY+/zyIKYOWKLPxEG4yekWbkFLGZvRQ
aFjFzO7Q9VhW5nSYz0EhYVkAT9lWjocQUvYFbgM5H7t48BnRQzVw2jTeOF5cb0eDIyPDRrojuboh
zshjH47qetfGcb6WsGXWZax3eyYnywVkKM4T17uNEej2Go0oe2kWB5t0pN+bxLMX0YWlkxn3WKbL
GophNHXdg6bFIKbwVhxmo5DHdoranWZjHvapKeNQ5TSDuU9brGE2XAh/3FLX6PbE3pHkJaak+Yqh
strEei/2OTlNYpWOHYh8DXTGfS/T8pi6gLzhbjT1x7JjimyRV3Mj0nhId4kQpoNLdRjMXZM0jY/Z
RrTGRidOrduFBt3GA924Yb5Cfj/DYapm2T6NYi7DHeNLmuyiLodrLuopNhojZBBHzhdmv6wyuwgL
rmfQ0s5rcExI7eqg0yBudo4rvoFOg8Seb/7zWdCfT11+mQP9s4nS/4vzG8GY/1/Nb24TVFpF9qts
/PKiv8vGxR/CMgyHaYrhAT7zkKL/nN6g/YahLQFkOybzCtww/5jeWM7yiMNl3jVcVziSSRHC4zb8
218t6w8SBSgeoWqnCLfMfP4+/frp2mBuyA/OdOzn/V+sOIbu/Tq/YQUSdBPANl/DwFnym4+DCC83
H5llkHXrLIAhc8X5/eQ4ibdJ/fB5qNF/jrPGaW5E9qM9Ji4m7KIj/ZjzKmkc7XCemMPhNcJqCbSq
PVVMLfRYCBxgGglwDPkRzJzyOqitbWcewyGPzp21p0+UrC2mBOuhbr/hIkT40BSomOkkQt3YAGU6
eKGX7ASIMaZFmXdqcAFt4nDUCdeRDkQs+7m0s2RdN/Qua12TnIxG56SW3m7wwY1mNJ5owG9sh8NZ
PWQGBiQxtVgNhQP3O2h2hZY8eymZ1mBGft4EkK5PBLHBl7apiaq7SQbMK50xo7w9WT2gbqLlFWpJ
vYtamvKGZDs735KHHqMB/xE2w7zWXBKWZj3NzupGhzYGWcaXBzs2Ebib5slrNPN0WWoL8ElOuJ7m
BPe84bRHvyOve54BUWcePRDP0+67KnJ2hX9FWAFR2A3ne9dCOfl2E6MGw9CXuOsp8ZHy+VFvM7lB
vGdiVjlHMrpC4jBvm5tM4juuGgbiIIajVVyT/zK4L7JMUkA1IMGlnn5KZ+IUw4hoRrcH4TUR9TnE
S1aKBP8Xu/m5IcCPk4+zYdr4uXNxKVs9scIwotaGN84HBFQAw+Bn0blxNmKszOsAf+b1OEyEFiat
z88WSH0X1/FBDydcV0yvHbMBplgS7QjU9oeVGzl2IpA/fJvrockPnSPOdWx1V/7UbbFvfiM2kavV
KDE16rp5XWncNWpgRZZdWNdlbS9jNopnUdo/LlkeY+JNV3Ik/K22YWEGmh1e0x9m72xnSOzMVQ+D
gEFT5tmNCL16FWY1DtMhQE1vJIz77HqY9oKULQK+ZqjgYbAys+EK1bPAoA5ibxhhVo6FfaWn+C0d
d35Wj3klsfKoZraZj41SPUHG0j3iZtsb/OnXwKmg0i3fum3C515bhDUR5cnlMTzt1rWMstuJigk+
2PmDDGI4WkhqVkQzzlf1wJ81yIjfwwaCY2ovztwGu5kUmNMA+XRvAwGSXc0x3wgKjHFsObtGAkl4
t26oP8ONvInaYF6TBZ+dNdPTD0TM7cycqmC9tMcaPpyC/bKoVr7d5CEmeFRCC7mUwbkXUfUXfHLc
Tmd1z1xaJokOP2KcHVQ8JmhxGrLbqr6f7eDDGCGCYd8wzwW8g6WWb48cLJUl70jO2Vh6N52iMtV2
SQCaP/HGU2czn/faGi58FdG/kzlmFne8S0KzPZWxa+LYyL6odu+AbvlQeHJ9kYRcetVKHVI61I2N
pDjofpnO65eUGssJAwyhN8sNtFNhs+Vcz2ohGdJaRHjNb9GjzEjIh1ervLpClEvBdFtbRg26jvNP
t6i3o7KH7SnRperAebYwJgH0wtCvTwrGm8r4JRn7fhsuJdZ4uZmWcqpaUutGt9/HSWrvG0Oj4eG7
9mZmvJy1CDBKIDdbUTbV/6buTJYbV7Ys+y81xzP0DkwJdiLVtyFNYFIohB5wNI7u62sBupa6eetV
VtagBjUIGkUxKBIEvDln77XhZfjvsEAhKC4F8PUtzXDpCG2FzbEeSdIrQcGi26H/0JxKG/gqfcnj
5AsU/A5xM0xjzc4vKbSMnNhgc2KqtciRoMgimyDfhrFBXwqs5LIhDdJrKFospxNzPrV6qSMWspYs
GYTPTgQ7qIbB6cOE1dxp36fdkzVP7omi10gsI9LSkIOe9GjxC42QRtTbcBAgzO2YKvkaO8vfDgnZ
W0toViBaQGrQBtq+joF5ap/lYjpik2+o0jlq7KvW9rK7tr3Wu2vTfu3Er/eG2oPUnhBsVml6jIIY
0cV6AvzIFtqquu90JferdGVVu7h4qxGRL7KZUC2TF5ZETCkpG2NBvG6SohbVmgzJaEkf18qbEW+5
NZ3M3vxtCgFtTIX2npLfHcis8ASAzToqhQjy1Wn/REtroy6iiYbKUqQXASYj4wR0DZqmEVsA7d0v
gnGb3frMnDjN7SixnK7PxrMzbUN4EETYqJ0oUnn0BjPBydHtm+mCvBzvIikGJPsMh5AKJ4gUs/1i
5vdDPfbfQeI/n309FN/h3wtNZGpjTKZL4xXkR2Au0RTrT+vNqsFwRveSiMSPoTQwmacuPC46QDuH
yg5sYXCuZpGITUpaWK5zdmTLCZotNuVpFpvG9Nme1gQkkbDhn+brUViIXDQDGUOpToRakhZWZYfc
1GAAkT60U3gatuEiVkpcW50Qb4mERkhqNONJR5QyOthxfVYBeh8/6B0DhCpktPPTgSDPEWI8qpVt
vXQT15uZxjet/qXjKBzao37gpnSLYhDJq/KqAKSXZkl4zF3mAtnIrVw6em4i/36zPga27U6Herlf
h7f1hvoJDcL/uNGXIa9INIQPkWigh1B/4TQ7rld/tOK617vrDWB7PyhCghodu7tMI5R5qMNRnI/h
cFpvOkNRSW3D7zGomBnSY3TrJCXSSTZ7QNjuvOts/W39u+t4u76Xf/xI6AARfaA5XMdjQegHBjr/
izCTSDmw3JOm5+UvrWOXbEwH/bTetGz5t23BEan0yL40RF0fzA5zFesvfBVafDZtbTuXcjzi7dBC
N9PRLnNmxna0q1baxXptfivhbLcpkPwm3bcOBsy/diGdTdrHxt6E0ZXXlL/5j4mHzqYllWEOaosg
zKrNDqsmaRVjFfNE3/xHl7X+5ufXRnFslbIuVs3Wz8PrvTS05QXRedbS0EVGBCAgZKxbfvKWg5Iq
7Cs/P37fs9zswgIboWoXVOL6WJVFyIfW4yipmPfntK4OqMmghTJ6lGY5nuw01y/TXsyXjvIveok8
NRLFtEua8k9S9MbJ0AgOIcB53pO8cweci9760lVf76XLvTJpUBGsd9cHf57z7x4TVPcCVH7kPS6v
9XNTkEBwRFq6/XnoH/9//YW7dPfXe2okjFHT2P2ul56URTLcrHfrxoVjBlpjWbAXaTAyoEOy29eh
nh9Hq2JY/I8p9OfH9V4/2zEdiuXX68/rNPvzY4F3qejn6dSNcERLKFa7dcoxl8mHLS/WlPXnYbmO
HFjQfdHi9ouXNud64+kjpRyvU96xx609WFJdrjcjtr7txIxM74QYF2mAyAnpDzEjM0Sfpkn1pxB2
cEs8JYqqKWp3kD7siaPhymicMX5zdyQSMN/kmlGd/vmrvz0rofIBBr9grlyfVe6UXsmLWTD67NZW
MR0JMDCLCmW9QZPX/vUbmbloJNZH2bXUKF+XZ82LOs+g1wTXb7k7rcqXn1cx26V8RMRoTjkGmV21
KrOMVQ32/eJ/f+TnJcNF6LO+4vrY2JoerMZgffgfz4rRt07fv/m+u/717zeyPnX9OYHuOQXrz99/
8eelKMvWwO/IoT4LAULpH6//8y6+3/bPr39e/b/xWFWcFzpKQ/EvCy/mcMJ4kAUJTgLT3da7FvbK
UR+mx7G0SVZC8rEdjfqafB10ngMc634un9ME917ly+dMUg1zoEruS5yoByMUt202yl9shb9Yor93
Iq53mPtT8Hdaua9Mnm5UNiU5QK9B0sZPo1PqW5VmqL/9GaQX1qgixCnYtu60g2fV7TvQiVaVMNNQ
PyXKtOk2bt8/gqIYtqrWX2C+zshYDBwR4hyV6VmLE3qKJmp9lG/9Qk8Bv6Lafa4x8bli3w1TtqNP
xba9SxuuBeKU0xbqTt/I/CDL7k/oUt/0Rsxbsd6/mh2UKNf95aUEVwhJoXBCHmBTk5tG482CNbLp
6SyOioW2R6CyC6lDKPdUcLkcszY7xUA0keTb56oCYGUlyWsM7vw6jj+H6SP3w0NqAfXtU/jiURm/
dD1iV2HFF3bNhpT62imyLCCZkiZNBKYmqjXszOrTDYmvJAjwYIZUJHCU7KOGnRsVshfMsjDgto27
FDCKibmV/0qTaLrPxnBvZeAXp2rTykIL7NylX2N9ZGF+51OaeO6LDx2uuWLJdTMpVO0Na926IZEr
0W9rxBWonCxzw70GTl3JjoPWBREcb7Pv6Vu79EFtZsQigqKPIAuNkN9jwrsanMOYVunyoPBrctsn
lKd71+c23kJ7eW7hjZ0zLcMWY6tuK9k+AqTpD5oNUn4EJTo2dr5PZFwGhuW9p5zpp5SZmup1P++p
Rz/Oo/EUCjNkRQKz3WUBWrBMKx3XOIxdeBp0vCyxHNFKRsaDNzT2wcrJpSlq+x6k+YMn82u8G+ze
wflwPkVIv9IDzgziL0wANJQztiGH/JBA8tcG/JZRoS5L6K6fWt9e8g8zX0acRzs0RC4lDHCtbbSY
+RkmExZYNIa2aYVT3bHzkzPrNz4CyIss6pqTLtJLvZ+mG3/SsotCy69ljfup5Xw1DExKtnQPfV0T
eJG3O3uYODnVbO1Hc200YoGFvGlHhHK1Xfexqqs8XYwXg3zR4CCjHqmC3JJUvm24vUVksybqnCtv
rrD+9GQEmQh/8Kr01qHuxX1Jmgw4UTKJw0PpZL9qy/lwWufexln9S+IfkgxRwdRnoENrAsqGcW6W
PkZ/petXkMcg/45grmyzangWqigiRcOwGa+rcmu7MMuHzLhzK9XeTuUXMreHamrdMyPrRh9jxr5H
cVkTJ3bfyOqijkabApaGx9t4Bum9BwB/9CXwfDf1cEFHbnfIgD2wz2+TgPSPz5COxza0/QdHEDNV
n1XakqxiV/DUXVI9EzViwtHyAb9ByOXmnGaqWizzPARB0DbJBb9sc0x+Q6j+sMiFCjBaA5nUOJuL
HhxlDqZHCWLZWv9UePFICml6XYdGt3Oj7A2xLXMAVX6YtQ3+F0Y+AbwN3mVGLEFJ2EkcvhQhodMN
WQqBkx/jQX+QhDOf8i5DNO34u662z5kOQ0AbbSCcxpDtRdZ+Dp3fHkLGKFzihdolHXtcSP+bpGuv
SyxsUW+5MM2xxXuPg8qoSuEE2nqm/pm45tmh2x3QyX2fB8hwXqwHi7wLdIAR7ku/v0Ia8Ey07AA5
YCr3E2C72Hzu+/wL9jzJAX4DnJAwV0fj9JXvlCn4TL3O0TGyVxoE9JSqRyOG6dVWGfZ4EZGbEZN4
szgGY9sqHgrX2/u+v/UMQ91Cy28t5Fxtld/3EKSJRcFdN0QEXRDUipRjsrYyxfEcG7PcJeO7ioa3
0cNHMw9PXZSfqF9hh2zzB5I+ngi5w1BqZkCg4vOkjTel6X705b7LGWoSkZJT7JLsXGabSgzedtS/
hlgSQmL0X56BpznudYpyAoTjzOmXSHL1WjlfE9PB7sGj70vq0iYeMRR6GX1vDYYBDngCGKRF3C4A
Uxo/KvmQcO9zci1S1dPDx5itajxpEVtPGmTb/JD76ipHvIMQIkowkdp1oJfG51RG+FWTX7aNYR9a
NirStv9QbWcEui+5LjKyfmKjXdgkW/OtF7VJSG0mMFUEssLq7Sr7OmrhLOsRms5pIkhBBG7XRDjS
XELbyVu2nau5CIGI4ISKB0wPdqhebSs7Eejl7ZvBOSvXda+NMgYBWxEy52O1z3LvmnozsQMFVIgo
8uEJUB4m11CSGm8cmYXxFXX2PhWJRaI4UPk4xV6Sdu6ud026zSwaN0ABwKsiU3eTysHnRY0kHt/R
d0Aq5Rtp2/y5AYDLmtH8Y1a3EVA7Eu6XVGibvCPt2c3Mc/su4/TJnrX3zk/Q09EFCgiUIfxrbK6n
EFbWHMU3Vm9c2TGQPEfeFKVx6830igC61fteG3fzIjyJuoi4LpvBOA7rveqtp45mMr5U5mUKCPe2
Zj2RAglVPZH6nYxKeJNlClwt0u5BucIgV+ArehmBQCuSIEYNBQ5hJILJ1w9z1xK1yQ9i6QSq+ZJs
idux0ilW85UVQlyQn8noYOc22l9x1sqIjPVKOojOcxLgAj/MM0Je9C6IhHiCy3lWZXxLDGh7Blfy
YYOBMGSD6g+uXdJNJsAWaoFx6u2AbxICZ+gAZrrwtxGPj2rmOGppXQd52OATqIEGNz7Sbr9mBdub
94ZDuzpKr2eyb03NgiIXY6uULd1DuFpb5I0fOQiLvVM3pDOleOL8FsCd472HaZ9QRGUJCAbzRp+a
AtmWFfSWQOnS7yKniv6w56CKb0fKf2m08t6XUb8xbACrni5v9eQ0lBXqEpGfzDRh+aRjl85May/V
cM8ul4maq64xNEY4ByMp9tbNCNgiMI3pkc3eQ2W22eWQGLshhycICYfR3L+Kl23IXNw77Dq3GaA7
w8vmq8mSd3SKjbPW9Rsiac4twLKN0WAoBA1Ej3auJcIGotkbzyBy3hqCOZJj0NBYpCQeoz5ndSvY
82m/NEEFrmXvFZAgASKHTA6qTeVtlPjihhztsav8N4ajemOxmN/LzvB3uRqNa5rB50bXT77PDJ4Y
0chMW447lSd0YIadQCZ1UZnTvbSn8VZYOkncmtFsqYGji0qkTTMA4ynE4HRvqCP2l11UFvR+2+xL
ODNpJMxJ6NTK31VqfyYaa61cKA1QAAWhIdfHm4EY5Wx4BOQ2H0wkdShd1IUcSE+pcD4dLYYGBkRf
vxu68TLOalyqnnPhEvPoIdMgboG9rtNnTcAeNihQYWTgd9l7jcMGScFA6JbEvIyY5tB3yBYSu7kY
DBIywE3nQZfL5CDGLYIuYLdm4u4rOjfMHR/KLeSeLrm3TUwiZJ02vEyrmODnMP5K2qu0NPYF8yvL
yPDoFPLech+IazIew8bYElbbIvoT4IdgYdb1a9tTOFed+YyACTuusO6KyHmRVrulgHcHXI4oMYxr
9NjnaDu2JDrp1XxfmYQ6joVFeBJHfIo1Ej6WJPtUqmM+nnsFks0ROsXk8V65A26ZCq0SeZRCxWlg
F+ZtR6MzAM39GwL7tO29IQlyfKqBFkLi1Zv5GXoW+4LQ3A3EkkDjB342aC0uaTpzhpy7LZ54ljD0
xQAFgKOJkTQz2yAOfJyKBnlAUnxapUBQgn+c/ZjXQmfGYlzVJmW7P2ZcdOAiwpGcdHVKcGOglXG2
jaA7mMWVxKddA9YUKNlzLJ7scvATqHRPb/Eqd/nLeeVgAWsBFA3Wja6YtEYbem+CsDNLoGymiXpT
jP1Q2TEpxJn72hDpwYDn4ZEm2cRo1LtLZEOmABLWC/F6psZgwK4I513TYhiwphHALsCcwvRferQr
lMv1zSxrhEezZLtGohdn9rCjkHYWoAG4UgtK+hSACg+IVqMtn9IkpSC9CeVBoJwZ2qI/Vec+ST6c
BFs96lSxcYipSIevZmZWckZn70b9nyV2pciWL9BF9RWnbNvsEvBBM+2JIXuCDGxupsJ/yWbjIEX/
RxXjkwnprorsA8v69zCLp4vIZ7Fc+u693pbE0IyPGdFfENC7U+coRBDOtC0XAJBebByPC7LCzLvt
rfGqioZTFWIBHsW7OYfFBsq+v5uliccjotEcrYiqqDIulW5KWpT1eO7sa1pD0dads3ITz8WTnoUc
p4VIgDxzi9jhhr0LlSBHO3esSRmFfco1eqee59KqrtmlmBmE7HbmkMkpRLbT2Psp7mC5Tl+xmpdf
UXiMTE5t135ilPisaZ7tZQF/qF8CDKsYaCcEeWI0vC3zc3TZaz2TaASkhM46qCVaC2TMEDRRP7uR
3u+3qRZ591w9g0PCjj0g7J3I80ID9anPMQzwwnmFRdxOuODLrBWIAT/IO6HoxznZCm2ktwJvP+kF
9REC/+B1s5psqq94JlAqjqdjnEwfRtmZQd2nF2G4vAG9L49G3ChMMqB0tF9g4fG9CXHNGuHF6qyH
xuxvrVK784zkxk/5lpDHUEotht8WsTZ1x/zERr5W1hgkSfwUiRAIECAJa0lciacOmoQWs0OOo1vf
rLBdFDHrvpg8SZUjN0IeW7ICh3iPr3w/IeKHekilFMisYbJ6V2PJAQmZIm0dOkTldMEY0buJJzQq
+kS8ZwLT7jKjwpA4C2ZODO8w0l89pcE/JqMvkaj48yF9noz32DReo4JM7651yJSfmJ07O0h6AyWf
txG5RqNkdK9MtOFnieB3tFW4QU4x0+4/U30C5IX395i3en3d52NgK/WUoJK5aobFA8E8bJoflVqy
TVWv9hrbeO4N95MUBJ/p+q7Psi+/oT+t1fqJ+MNo31oxDi0BKtq3holPhNel6AwqiZPY5lpV7ZVz
P6IAV8OXj9gycI2nwUFNjkCI2KMngtaZ5ayeFMxKHAk/JBGso9GtGAGQWtNLzdMkoPl1EUtx7cgl
+YFs08ty6nkSK9U6tVk5ZEkwVjIJDDC6mt6BmvXaW8Kiik2d2QwP6a1P9Fuk9A+DnInDxFtAUszI
x3uOLY9kYnrmBsvRxtevlj0qcXPhxgiNmguSjzTq44vCcLxxdWOfaqYZRBFBVtKtodx4t0mnJzug
91tknqRtzv5T1jZfJCZ8LZoSp0hu+hIgCzsVVG0Ys5LnePC9rZngVklyVufaLytBialaZ7oSyW8U
2rfIswiCmRsihlh3ErA7bUzApnqrPbWTQZcY2PK2Dwktey5Chfar6hmMUTcZXfxbA/i9Rxg/srsP
ukKShGJcWXK+ExGnZ7Gzlu/JyFI/GHqLz4h/OuhrUMZzxNmix9ArRGLuImhdve7fgwB/rdLc3/vI
Xyz3QqZuGsSWeIgpQG88glgcJAZ5WJ4wh9xSjwMEMWS3wqF9isyibodHl1yTpJ/v4SndRcl0QdrV
dUeqRoO4MDNfKz5CSGCpqH/LmM3GoN0ShszppV2S347eZhb7ZWM6E+fNhcuCloBbK4veUZI/zaYy
4G+pgwJplcaCCBZ2CX2x4Jm0Jw/Gl3T0q175ZDckEHDQxxMQWpOgNvd3Jt+WFdo7cBV6bD948/xY
2yNsk1eaClbOApFdKZEJPXCCgjOmscsq8JxmC04Y+XXzNgvxBgiIEoJxpRvFl2r9N0upj7L8GNpQ
ABHQLws9fKKNdFdrNeS28svkzeaz/CLj/iF3qkes7TNGIJ/QvVJ8+JzPSOnVa8kCezMnDEnkEhBv
2VXveUoKXiMeyoQWkZ1TKBgv7Knc5qZ8cIhSb1r9RRjtwyBILBlpFVdeeOeNM5XlvvnKvOzOj54J
S7oxWw3YYYoMOv8tdbpKjdDOuab2SEZEoEexvW/6uggcgu63plG/aMmtnJPXrGv/oGC3WrK9pCQO
I+q8q8qEaajimxACYq1ZV6J3vkhuJbWOqJHAM63rfkmzpYdGFYmVdix3nUhOYfdi2S32jV/NGGkX
RTfdaSFbQaGjQEvu5+Tw/0Sq99+zK/3/JOgj8Rps6n9hWHonNuG9/Pwff9mYLj7BV3//p78EfcL5
l27TmHfhaek6PKcfv5LAykRlGEjsAno1TJxEf9mVLP9fqKWRAXomtGvfsI0fPZ/4l+cJ6FEuZibB
Ys/6v9HzGf8ZAouHCtkM5UcwOLrvm66NpvDveGKSLtBpxdl8lLOiLdAzAikbaySFumzSiqAaofhl
ObTwuvadoKe2f8oz4VHBZLc5uZ9+XFzaJVOPBTDvb4fy34gNDT7l361Uy5sDW+vpjsnH9CDm/uc3
h8UHmNHsAmloFTAJyEOUKsrA6Uiu61Dm2EXzPNniYBf9wSgEa98lpPa/fhPLt/DPNwEq17RsmxWd
gTj9H2/CafW+duLxOHV1AhkBKX4t2aaTA0KgWvgIv3NTRNZ12Lh/PtKqlDunR4+PHSDjLeasIRHW
PlRQ0dH2Q2jwGICknr/l3ZutwdXx28UuE3t58H96487/+tYNVzfJCLU9k4Pp/4Pwy87DS/pJdEg4
SN3y1QveBOhPFgnDYVQEKa75wCuSs4hTYuH0xtnqrGXc+TXRF8OBRiTJOPTBeqwRERKZk6KecRnW
+XtHxBdE5g7FU2/oj6MZ4xj13RnP1isHyTpS/Dqz0ikCeDN3BMANKIuQ7Y0E4kY6/qFCmVOwNH6O
iYfTdj4aYpmzR2XuFk/BZqoWEl6ezcBD71kSUryjZrp3wZqGcTrQS2LJ7EfACXUGadbGXpmhiG4o
5xUDkhoiEYwelL1HLF4zhVAznfKCjstDFGm32IMw3lDOZjvj8s2U7S7PHI8No3nMGj58DvyI6F/5
tmzPgWxBvuyLQ1pgK+/mNUIC8YSKawSBy5Fcnt24BcX1W+kXgueoBPxPBBYUsSDiOGIpjCw6S2Ht
DE33tzAxqWfmv6JSkM8TE0mWh6wfezP6omKBWa0giU95TkyTSr1Fg/2rWnhk9XKCh4DuNnlSstjw
6Qv6BFkMScWxy87Clb9z3abnlHrZdtIisoKcG/47yzUbvGVt1lAqSMckGh1VPCubPeBBW7FzSUDB
g/XkqqqsS5Eyf+Nru61dllcahv+Nl5Ky6iNyCX3yCdo3CqsYy29s6q513U6HDiLRxof+58iFmtlR
+kXX+scVGiRMDTSv7RkBWyr9+yrVev1ryeFtPf4Il0PkOawfUFN5Ynhp3fTNKeNrWXpbzc/eGvJ6
rNqif1z4j8oCjVvHDm1pkp2WwJkpQk/Ii2ymJjoPvbtPWmqLuPCAGmdv628Kg6+JQLj96NgPU813
7qsCciIhlG2GSyTzFLFmPZkU8GE35dA+2ToB7hPZWkgedjUNrH1f9seMVczWo9vW1Rw7sYQd1HP8
RT7a5ZjmT6btse+hZR6rRcDh+WiCCFDOPHauJpAS0d3kS2R4Ixg8mgQxUhbX18iQcrrWFOwMt952
dkRqValfUAoDK1EZDMsUmdZPECUCP0U5PdjDiKjX50xNG3yGep/cgmbLtij1vwa3pzI6XFrp8Dig
tyXBqd4MJHKSaOUGc1seDJyAm0ZrM6RbQUz9Y8TkCTV4ULTqmn1pKVpUlrxtawLWBMUhn80O0TIc
Yc+mGZXVO1UtJ0YvkETNoJRx9vVEEFI/dIb5Ne2nAZGXWeLmxGBF2OqmHXl+tMOjjsJHOGjiamrq
vjbd9HP+nOKzPZmD9WFC8aVFOmX7qKiemgZpZT/8iVQjCYymP5wOw3NJ0FkgNQcD4+yQtFXJXRoi
S6sszl7QewOkweKpK2jYJDn/sSinY6N1Oetpn6/Ug8WwDuOV7rQbnITZXreR6XRDdem7Hq2unlOJ
r1nE8HTXwQ/Ud09VyryJtGdb935DSOYKtL3LpibDuqGFTs6046tnZTCyeSmZdut3IxXnR+Xnb9OS
UIZEpyIwBok00SKKiwSmuL9BlIPOBJEHNeplIWx/LE7MIENVvvO4dhSsB4ZqLuf0phdDF9BN94i4
5tJevxFFO2kzDPFuHrU/zhjfNyNjxAIz8ogUCMY8RTBw9AzKtnnEpyvDRUGE5HjMefV4yA5FAWO1
5Dui6/ZVyfU0dTmPOw6KrAoUbQ2Znk/zEH/iYdlg7HwzLPq46x9ilcIVPZ4cXIa7mpOd/LHkufXq
GytlellPE+YG9kSEf8/m0mycuTT6lgg4/z0d4lNVR7/WU2QeGM1yPfpqsbMWOZsptLt7z0AoLpL7
ZeeHiqB88/Mm2w9G9mVie93KlslDpTgNDaIwg97IbxyHnUafOLs2ygysmRxfi3LpDvJ05d+EGflV
eIhBrOlbf5krtGLadob5O7J0SmtJzAaBc98KCwYCLNd8Bg4o+h9+2alhM9gvbQ7wpRvDi/XEDCcm
bxyNX1oY62RAl0SnQ2qp5vajS7DS+GazrXv1sJ5F7EyGLX6xd4ziN01DUjZZXxvd5OuslxO8zSAi
2nNxOZkGaNcaQrlbTRv61pQtG87tJmUk09zqzVwYZmNEvb93X0u+Ot9kUCmWIbpqZkqerrHUFU5l
TStg/Z0sFpQK/MoYdV6dkgFtJMj+BiLlC4ZiQiLpnHFMtW55ob6mVpI8Y5fVmYwl+UvZTWFBeWda
3Swm77QPH9nletDiFyibtCh6+QzJusNsKJeJw++Jk8lnMoQj5p20TreGNt8YdimJX0o/KehyEsv6
qeXYhp7VBIL24K52+BGG8CWbWyzQctuQ4BWs+ivaBdt1xjZsBju0wH/SuN23wGngNSUpTXprb4fO
U8+np6BcvK3rAG3kvB91pkm+kw21Pcb78nqCEhOES2PTGl+6mkklzSwueFoDmVSv0ha31AkDp+ou
J9qFqcHoMqfZVzk+QveiLlmHb9rIyUWm/LJ0vkTKUu2YapkGiZ6JRkqPkoHMnAsCqycqcSnHgGNm
6dF7nzQLVZqVn9xRf5uCXGMWmnUW0jUQT/J4Eh8Z7DJyzgPHNDHNg2C02ciWg/u9BDEoTLHTpFXH
OCZbTovOoxAP82Mn0htphQeX1lAcc5lHQ/3Qd/Oz755GLugsstG6lztatiUFNsFCdnRY3fsI01zg
dW3nbRH1kyMVaruKhnzoZFeNdT3V2iebkp6rk0tFhVCXgV+dpY2GWNnjS5Q3XJHLsIqkjAABydFp
KvnmR4x2NQbXwLx2aXRvrHhmPONYtErPtrIIGXwMOnmaGDZRwfrKcngL6XiKCaIL1kvWJC44Sqk/
ddCLdhqV08AW02fk6WT/2gykHVuRgIWYE1Bi/ePbaHsyhZt1rlHzhctSN9DniP6aAXsxsrXnasi/
hMfU6vicP1WCxkbzv9hv7B2EElvwQRdTaf7qGrjQMxYlEd21cZsFrJQnQNAM0qPdYrrMH6WWY9WD
y8q0ER1jNV2gm2V55tB1yHSqjZNN0AHHk4o439kEpyjNgN26CJagQOkwkYrfqErvzRqjSZ1wmWMw
PcvUedFYblDkuDbVa7sM7CTgnbGAi8Ae1XRQw3OmLHdT91/0QFnS2jX5DiNMM48xCcMC4U0JeOI8
/vKWv1/0RNRmgnLcMBCeUNyqJn/DIHkrtY98TCh2hP5Nla7zaHXbRTFMbDi9tpu95Sr3tmXFPKQ1
2BXSmEipSjfp7NpYKal82KO+jwzOVRQKOnIGlogEMK+nn9/bFUjEbUGtzZ3rd4CvOy7KK7EMqut6
DsLs7boMSszXfICEvg7GqeE9rmuQdRBPWyZXI9XvQqvjv2UG656seTMj8hv4KpVqn/wGi3mJaQ01
p/eIsPR2LNu3dElsNw+9GK/H+MmS5LXNLDOg1SC7X5LVwjb7va59hduZuxBRuGfBKOhZg0u7Rowm
ldx4Sf6lS877ZcGdt8g32N5sjJ4lpKuHp0QlX4mRvcVhw3hJTly9ONXSNqjskzGRfDGH+0pR1Sk9
dtpp2kJHyDrUSixR52X4n7PsGNXwjZmPWG14S5SG8Rr2DAFN0x/j1nnL0JTt7Ml9yH3wdSnHuk/y
N9HaqHJQzVA2t1vUD4P3qBIfJSL9PdW5525y3tbZcV4CRk1XXRPcfapZgrOhAAaaOrd4md+W8EOU
HvMnCxQ6a5zNeRE+AsZmMchnH4f4ksbGLQF5zCcF+RwRlFavSr9YJbINYd5zbDQXEx+IxBmek1WX
VD5YBNSXDRkACM51aOvOu1n+UQmDxFy55zI3b7OD1LI/67kv3CE5JGFCTXd5BiZhm7UyDFVWMaVq
H4q6uRLlMr9kM4uW5NeyXqDM8QhFJeVosB5GT02zgmPjDfNVolFhc8b+o+reMor4aIyWYTy+yxTO
Zz8Ft9k48W0EShk/4uUAIXNbq/INDIiOqwDNkiXFoSUdai/b3zq1bRgfDNbp17JFQsOyDGgPw8xo
t57Hyzxc2/ZRn3hbhWLZDqIfp9jlYBD9MqIISlkiTab6w1LzzXZdtW97+KBO/tXhbUQjMREQvuxz
h7jdJhGBhGz5TuAf7oc4sy+G7lLqRXIlZXbWEH2zW/P2NXLFo6bVr1biPHW69x77/rXIq9vc5fqq
KO5vcjf/hBqP7Yczd3+DX2pgTfKYzC65EvHQH0BvLUdGX3YpSUUTNqSdP2xNh7bvYoc2BZG/fhi4
vp9t10XlUgMwWrbrlUMN2Dai703ngsguYp9lHgtCQy5RyOEvkk8ulSX7raextDDd8MllgkQhrY3s
v5gk5xCcfoHABpd6QHt2OsiEzp70FWnY4LPByvrUO62bMve/+hAxZUbbIM0cuPofZlV3KLy4alQU
7kdCh4NRlZdM1peRx0qsnfMLMyJNgkQ7LnYU9ZukJNumMqZ3veFLWs5zQQQB/TGo7a4kzq/oHrgY
q2/XRSeAkLBgrsJtVUHE0stiaW7MKL9TMh++ld6ZlTan4ZYUxIqOT+EZe19zr/+dw4PIAoQZg4lB
SkZVsmVoAIM3QEIphHOEhRfvkbA+ra6P9U2EJouVY7M4RtYHVQidAnJNslvdGHmf3ICAIxxmEZv3
LMROwgEOHQETwMm/2BlWy9J6oxvmLsk9aPEL7W29+X6Kt1qdVt/D+qi20oXJN2cHHNabrB7//jLr
U36e/PNiK4V4dUOsj60/rvd+Hvt2a/w8+POc/+1j/3jVpCClHVXF9NfH+/Zs9E5Km+jn76xvrxUi
3HYdur71F+sNdgJ4rVNF1RBey3l98azz7eLvB8X/rPD/XFhVPZ0M7LKx5WpQivQCLonRLElXzYLd
s/ohbM/ZQlhcf46EeweqrP52O/lhC7MlR7ay+JD0+E11IEw4lgP+r0gGJFSOQR7n7kkJm7ac63Xu
ifftnNYH15sa29zWilJt40SWdqIKFrGLy/DcLublKE+903qP4VTgZUTtM3ZkQRvtbScxi1WLNVlr
8BjHqzV5oncz+STCYBPetU39O2PpK0M2HBdR7wcAUNl9/U++zmS5bSVb1+9yxhcR6JvBmbCnSEqU
RMkSJwjLttA3iS4BPP35Eq4a3F0RNfDesiyRIJrMtf71N16xdTEW2Ro58eVST/c8t3xAnVYEcR0y
YLdE+DgcwphcF7fMYMLbJGV7gf2Wa27wu5+26WThKjRhKKEYpxGe5IZZFxhlE6Zip8llqGjlj4Gj
KA9kmuwFAtZJDfzNkLSmwFrZXfwIsQUwpdRgwrbmA8+qxUOfUEC0dJ2Dc0uz4bkeKqgUbfmo+Viv
lE3wGOrV1kveIj1CadlpayvEXiOUpHC3xoyJtU++rxZfMleeYWmiA/bcX22YXWvLdokRRIDWDTMt
TQ7cmUUliUgzdXgYPY168mz10XXWcKDXqv4w9+Zr72fZCUIVo23hK7cO/4852b/80rNxdmC4PMji
d9D2kAdE90sU+2EcUDcJ2CSaU++rpLs6af/Y1gyjq2I8RzFxTqPLwiscual7qMiMCS5lJ1FoVzSl
lhw3sv+dG9Pw0rattbVwuYGv7m0F7FnF8H3wc3inxNccR0da6w4GRJNb1dOIcxBLNRXgFHmHosHC
q6uN7FCkwb5z0ZcSWJeB7Xjlxmzil7FwoRz1mX3SnQZ6ZE6cUcT0exW3mGpI/9XpMuIqiunDjBlF
M42rmRNA0PDJL5sDK11LTL6goU+PQ6EZBy+d2o0UZLT0KRQgZAGOH30KMQRbux1OuN3DDRus6TiQ
Vd2SMayD3q5Ca7ijIw1BYIaNDF7NBBhaUh+bcjDAbSVBIZYPAdZnqFuKQ22RIsW0sF7XYfebI6Bf
MUIsc6z65GS4geK0sRJJONNaxf5KQ3itxw9ZoPubKG46DiPdFtimz1HS3VLYC4/Z7J2R5pZoeVeI
23+Cx2GSaBMyrXfOMSDNzRq6kODh+het4SGqzbvN1ogfjX8rBYz2HhkcbQwYYtrwViLZAqfGuzgy
TjEGaUSEZxduIHiKDZN6IZKdqQ8Hx503nqzsndN2ZIw5xt0n+hx1vP2kS+jHrUaIUUu+TGfJd7eL
r8AIb26Ij7zFYuHG4lq5waUwvFsYAok0Pkb40DlaDZmK1upfNK5AKm566rXqh4GVF9yv/lq3I1gW
1LTcrskRSAb/WAbiCy7FwZAQyOfJQnAq3EevC1Ki/cgE7mDCbqLxSKfyBTT0hbPdZTCsk5a73Awk
0SJ6V55LEXMSQyZsxvXeh7Km5RXrTDKusGh8bovsp9HXALJtxG1LfpxrPOJOP6w6F7gqciVBXoTf
+NTlh0Z4P6bRy59MB3o0O3/pzu0Rx7M/Bclfg+p5Z3M6ZyUoQjGP2xD+K355Y7PBLuHaQOo/wF3Z
TWZ86+riEqRjupp6hT0GxpMchsuUEnQ/s3BbCeQ9gG8eVEzendQ/Ei+8ncPaJNxgTrZ9HWPCakOv
4ABiB6p5puvnMk9xAJDTMR215NgV2VWqQC0egn5buXFzerYG23kl8Q8nOrLiw5gE5i4AbIpyuNyT
+44L3NtYrv2Q7gViM547RAKa8n3CUI5KbgM3Gw6745DK7O/nBLrVfHGK9CYqe89Sd0ukXA8z2F8V
/vAY7q09x0QiA94rnEOHvDYYqgdMnrDU0IKVQ0GSVVG2iSzxWhekezMKCqdDB6m8YFSQhvSIBbO+
mDwhsx5utu+i7/CuOtrldcYm5jvjc97Gvyz06klYPU7Yovk91BaqeDEWa2HALTWStfDzvRTUKnb/
C2sOsAmBFLwrgjOh1V+2wjI0EEagdSYlGsw8vHDDR7wzLjUJEp1r3KHDPTHbIn0ISwtUNwETQkfd
0kaU7s6DryIjKrKA2xCqY8guXZw7Ylfb9tMI8y3eiNekbp5827rEIrtNGstGUFWXdIC8a37FJmUw
WVSHUjfeZWQ+e67YRR2X3oomYC1HwL+kLG/j5HFsxSlLI+YA/cEeugd1zoumOiSz+WGM9dXIo7OJ
uNF0wQ8cD6Ad6Qg85G6T5MWzh61QE1GrkXMtU4xgM7GaDaIyMjz1CFWcN23uvUB6H1YDz2U+w2qK
x23aNO+abmHxFT2Xtv2uLo16qcSTB8HK5oOMmc0l9T9spZatfGjkzfAZ+u6vUXi3dmMHPWvy6L3l
XI5+rD8nniE5o+k23pwwRrPiHgI/2oQYBKQFnEsj947R7D7UGq7QBvaAGcnUri0vYPAr2ybeDwi8
H7ujNt7Haag2FtBp7ottFkdYdEQ/wVNeppcpyukZcXpB0g6Z044Q0UT7eA5etIIJBctSR2aZoFU9
IXqbN5ITP+WsbIn33PrFz3KOHroK+7YRKlZzdFJx19J+BkzSfrasZF0KsmT7hY2ZAWlGTO4vlubs
m0s3mmeJRGrVpMQBGSJ7GZ3pD5jYD0qVDb5dv5rk5KfchsqTEvs7/zhVBlw8EluK4jBC+dKD9gTh
Ody52HXQ2frPEwCHp1KI+04e+gZzzzJLYY0b3hVeib7uaSUBRYszrv4p6IhzcoHXlJ4UPqAm7VOX
+t62zB+pq6MNEeHzxknCuxjFnxrtl9u1GDIbEYFCxlYUmnMaJ/2Q1iWrQUkojKvVm84fv3CO/HJb
dv3S5ibUM0asDqByfS6MEfMY5mkxhs1kG4+t/I6HutiXkO1aUlRXYVnTRjnRp9S41yQGMCFewOsx
kEh60EwUvjPDje6aNTZ/LVk14qh56Zs10R+JwtwX8OQ2WVzWG22kpSqa/N2WlnfCHAhhhvYCwv2M
ps9apzkbvYsgDFYQV36SD0ZqvEwUSQp5yTbwHwCUaQdjb11NvTykmk54X2bvWf1+obR5dyIt2Xf1
8NmTt7ADXxpXhPHcKwao8cglTa5VNX8SLo/hSsmeXk/D2ZbF3tHYsW3oqFX1YzC5R2Ra/OgDgNPM
chFfJjIheo3f6p0LthDc87L/nOJ4B7uHoRaOeesZ4sO6TLS3CF0eznTiTRsmXFPitwJmomd642qa
m4ZEgf6Ums5eumgWJvMpC8FNPB2NCrqRLdMyCMzz8I2xUr7aOMy6cM6Ib4IQMFn4b5CBXQK77Jn6
WpmyeKBSU0EvnBXJczqKvSRj1jbrz6F/wrDU8Y0vMTN55c8EL4J6fd1LEpgaifx+eNWZvq/8WkI/
dFbMeEHFyJRdFQ6+q+iudYkWk1/z2bvNf/1bMuJoR3kPcZCQJuZOPpI8bhCdt3B5efVqCRRzQaDe
EP9sBm3z71+FlsRqBFlE/UjA7GqEP8jbVU5wUC+BGmOVEQM8IZSYeDkqefVX0yrRRr7N81W9bgT3
3uT/6odD3qOPfRKNjIyVkKMarfJ9zvp1kt38atNUAHNgZ0GZ7Qw2pJrIwJqvLfwEl6/Vv/Gnxmkn
4M5BrL1avk+Raoh+26QAFvqXPDSVtrKsePk/hpcHugroOPsGUm1AHHzA76sfqQ0PDVazUo9jwHuR
aHVphvZgVTu7xaLgiXVobYDYDZ3+rQ6s7Cb85ngFnOae69QEmxt2Hb9hpKeAvw5FAIRDSNq4R6mx
Uj+h3q+O6weS4ODJulD6Rb5FfHTHTfGg3rxukJmoD8Dg2srGI7PkEeWTejl1XOptNfVxcMJdPjuv
IZx9RLelfjv29aeGSbZRgJjwow0iXXV61MdTp/DfHzXgqMyRag7cTMw0E+SbJAzW4GVvWb938EZX
Bd9rmYBNHokHfK1+BiMakJMvnbYFzeCDzo+22d8fTyJ9rychnHYIskG48k2UAuBYIBQCb2H1rYh/
JkfroH6E1L/N3NOh6PARDRxyeSldA7smbBizovXUNF+yKlHDcEfxM0H1mM9P6ifUMZXVn/jx3wcV
8U11wFEFJZS34i0uckhZqcmsaY3l7dTLYQB74GUsnAdpUV6C+SDjguoFQ9iyOhfNB3qHeeWX5XU0
ARYbEuk6i6kenpOrsm/EBgIwI18r+caj7WbxVKVSM7BVcet9HOka2/10XQb4dZd+s93etJHbtXDE
jszqW5SawUkv9EPPxNyUJuPgVOdeAovWS25FEuQvaRiOe+gI3zX+ISN+s5QSerIrIbi7sHIPTmNA
D0nPJP6lAHpsNuYz3cJXMZCmZ3re00KDsAU36lA8skkClqmhiC1uNqEnjCG8dtO0iHMSuy2PJfHz
ZhEfMQN7xazmFs6o783OoG+SJGASrdxWw7P6UwTC3NaKJqaoYBh6oKrFfXXYGV7LBItNBAPZ+Fsn
r3KXeL+0oEPv60w/urAh89UBotYTkO+Zis2xoBtYjYevT/qJbsNfuySE5TQMMmaHqO+T071mEfXQ
7ACyuwiPNhaaPdRktHH60RtL50gOX7NuUtQXkQA0dmtqTz/Sbwvc7ZN6zlOSeBtE3kVx1tS80lAT
GAA75NWYk5iJhTmVnRyCpsKiv2b1swCFp2K6dj3E6jSvLlFOYeuqkZnewaBoy+yX3SQtwgC6R1Ny
/OWfyq8Y1lr5J/wJREkdFRPD/aNsjIOOhGJvYsKJR9FWdPWPsjbKs8SGdRPWMGUtezcjwWJ/79Ew
9+hcczBthmn3UDkZzYJwWTWkqKIwOQiLXmcZTlI7H0oP7KCMAbpNeH2rDl/uOUS2FeRsw9igo+if
0BZV5c4ch5OOouWIveUJlyebf0qstVTDTMeszguEnx+LisNcmFcVVLGVXkN557lORiIA9RAs21Bj
aGnAe8ur1yikSF1udN+Lx01fkptrBA4SoLAnL7JmyUADV7YM/cqibqmwmDv36pavkd7Tjzspwrmz
q2Rdk8ZV7Qcf2TN1o+b7h9KZ5MWjWmKs4jzp3kNQae9zOP4iIdDYJkG6W95ajPAv3ExLtqOp3Ans
qDzq1NcONhHQGSCR4BDy+JtWUPWVHjxGHlZobooOVpaXFPOGTRv5pyLhvpC6+56PfrOuJcBpnzu7
IVBeNskTOR3TPpn4TS911o5ORQUj7Aa5OlhJ1ugUK2/MbBcmw750xK0ogZpjSXilOYUPlm3mGzkc
855rm/xwSCfCqDx4dVWETmnE5V6Ov6g4q+2UTuYeTsOpw+g9HM0P3WA4Ecv8TB/orKdxJhZGllcr
rn4x745XMG9QnpGh0Yfi2rfx2XDTbz+/BAGlkcgbez1poM7qWQh77m0N4Q5cF6zqXdYAA+MAc6CJ
MPTuHBhHI1KKyRj2VlESXagofX/HqWqguLCkiorjochbt3Nyd6V1Maj3vRyKSCcpj9CCpFDIjgWw
TRzE+ipT02PblYy6Bgq9PHnofVScjIuWoUGTM5ej/LhnFEzIrZkYqL/pdnV1ZuelgEHIsIfBDQ9w
X5vEklvvTkoDV5KMw8gxG6rz4GLJYYw7PXWZ+cg+2yG7OM9VX666apeF11HHDLFBizkTi74uLaoy
9SaSSXQZGj/yurq3ufOKDIxRmGLxqLm7ZFg2d5jbJjzAhctthq/bLiz0P2p+thBz5oF1mDc9ORa8
CbDiSzSFzGnp0ew4w5L2TO8BiqT63DECf7MG/4Rb9p04oauFVxLj/PhTkzEaHobaZp96u1yixzbH
LWpbfeOEbPhw6Ptz29GBIrCIo/YzVjCQM8DkSWKnIQ0YjgwklJsxgxGVfMJmRJrZx1a2TuOILTuC
WImc+jcEMYuhKoZQERCZFrk8CD2cCLeRB9nn6G9EHpwLzd/Vjnm2s+FlZvQNdMgN4g58iERdJDss
lRF1s61ERQJeZb3WbSAeGLJtkqofscqG6VGlTn4MXPvJqpx76pq/6r790lNmyNZMDVCi300GLkFg
019Ea8MjllXtU6KIH2J09pDqBrmB04PON0OfOfiKp6XGTH1D92D3/s5jJlUwnGui9j0bg33qcObQ
8z0RzPVdpv7tL3lKtj/L+luTz0l1xGftlOWKF6tGfpgrXmbTeMBvjvJXMT2z2Nt0CYKWGKd50IwG
0khU3tXEzlVD9pHhzXaakm81FHT9+r015WtmBIA19BvDxN0LEIzwuHafuW9eStQwOu4cu2V21sMS
QTb10cj5Q44sQFXK7FMEMYsw1iObAduE/84LtiCc/4PQbLiGS2NisfNY8M7/f0Jzg2lFBQe2O4Q1
HIqpX4aiTH59Py3xTXZeSSTgArfAiDY6TMyQVUIrG1/PSSo1pu6KHqV3LHwjG7viKomEu6Fqqqum
mIxeRFkUBt5x+RvySnW753fOiSCEyt2bceeiLqbDwRcrzXv6t4FxZKAGeAKfQhrQlznivP33D+78
J53878dGxmXw2QN1Yn79fMF0uv3f/zH+HzQuwuRS0R1o0w45C8c4G5fAgzyqsTWv5uaS1d/VRJy4
iaPuSvgGyXOG4lxUKQ8EnRysAMqVCv7dpGg+MUyALZOlb4qQn6JVBdgcfPmCMNnBR8DF2Vt2UQC2
dQahYMjZ1pBjvg5NyIMABTnUEuRdoGrqPs0UHwjpSf4vrr0iOJQlUFAopitV1qdsWLHVCle4Ji1R
PBzJtErwYTjVf0QyPzXKQP2/nzTrH3a/0MYxjjYs03IJR2G4+4+ThgI38wbNaglPspTwNLzNzCg9
VRIts9yxee1MxmILmXKhRzB1OVY2cJzaWmhYzh4OmcoB420otcdI4F6tyDELrWmeWTw8d6po49Dk
dEiZB5dbKNbjZ2DSz79sNtt6G0zmuDMtkiI3RDI5zFnz3A0jm2p8bEh9jgGl1RP43z++95/3DKEx
sHbVx0dg8E8JAskmGb4wUXvQ9dbc4U+ghRijezHbRKFFzLdwx13I9LqZggn6yWkh6WkWlzIpFAlc
sckJYn9y6vlsCW/L4ofpB0tdMRzbWtnDqYJhFNPzCNOgUptKZBf3yefMlEFwK3M8fz0DuAUOBOuP
dgoxho1ijFUW6hCB7FDmaCtyIghXhWy30sNPLPJhUqUjDA/sRD0MDtJ5WnhIqbTFg9PWR9cXcAvV
3ob5Q7An9uBYKSIWnsn12sgZA1nAR4ioSJloYH9mdxw1T0k0vWVQE2aPqORld2VcVVOQZ8jh1F1h
psEGHjcAmH0UMLE2//2KmLr3nwuYZ5mIViwde1TX0/8hC3F6zarzSTaHtMLBfaBY3Xd+Om5MG85O
SZzH7FqrrvPYSkX/4LrC3DRD/M2eXPcQm80uepsUp444eqjCojzFQXHxnchFoc4vaUn5o0FlTLQn
RcmyKLXGEXHjqh2ICCFw6qcu599eEt3hnu1km9zMIP/2MxaOQnsF+GBDbUxmKLDKsoaYyLbyLqnd
3+cCJTkZHFwP91MoHqcdgg1pQ0w28ZRvC097CzskvwV+Dk+BN267uTtpotN32UCWdVM6p9KQzsmB
7pplWKM2jEliXvo8FONDGAwN3ymNY4j7WFKIpxasDouCPKPwao2QIkaHTQ53dlNL4MYcuwSWNsQb
1V1x8D3hAnay4Clm2EJnszoY6I71W634TU6NpIo0nAm+8yDadT5rk2OzNSxMquXfTQo5q9Ge9SH6
VhnPWmrhb9v+XgpKgn2ursYEsyl7Er/Vk6GIW43n3OawOau+OKqTDw+pXlCFaMmLu2pN6aLJw1HY
EPkoHzJwPkK9xl27h9I7hEhHgmYPDHkWMxVXgC8zrfFAanz1qYhBVPxrW4sp05zs2x7GZ1EUJ1OP
XZpEOPSJRRU+B8pN5j1q8sPCVO3inyruRDPVa8X0EAHBFCWSCKcoRtpNDUUvd8ocM7HT+2qrZXSi
iSjPjevdMg0Gr2J1qYqzzVv8glVvCan87Ofx0UdGjRXEwm/rVd9RDjx0etHTRzY4XsEh9QERvBio
QxHo7JixU4aA0i45XLMt5h2zJ7j3dn3rDfj8oh3WvmqFqWS3LcTIXdtbz35YfYRqFfJm3lzvxHsi
zI/lAY+bOt445fiMOwkMgDpCACPMa52O4UPV0OO3AA8RE73Eb374kbw6lsZiQ9+DOhXPZ3pyX2so
5bCzgMRNW2R4+ssoqhcsiK7kMclNxyiZdBzETWz+epjLTWKHNw3wHM9VY91YxHEsbXenAZwMBlDA
THlvKPpjpfGL6XjECuzcRz9B+jVtuW3j+GQYDbsHM6Pc8k+1C8M/7awE8Sa0uLmGJFGWH7KYt8JH
yJZJBtdMxt/6rDKwhNk6jlatpcySa2rKI4Y/8lCZaEd9AjVWyDfDHYI0IIs+e6nKgf1EmcTZc3x1
6C0J6nDxjQt1BoC+PJMt8uVkk/mazWDJ2XDWYrRgMyKWznvzia9iBlPoCANAnBL4nnpcYCxRd8Bb
+B1gQmXvyrglhNi00B93qJozhBV9n+/dTnMY//eYbgSjQkk7OlWbwV2niD2QNMuDR7zEQgxSHlET
Xutcie3oxOEDrLIHK6vFLtPKh3lOCIEZdWs1avPFBDXfx4MGkaUslWbUfJiD+RKXWFYggblqvUHu
ll3PCOiz/WzPOoSuj3oS5Hk7ItpJp/0eTb7raGAMFeEAD1DSrAfPa//1FWNDI8P3UTP1Z/ykzR30
tUOtkz4du9bNDar5IejepUhc8CX4KHISjpIo82XHMKjvkj0ek9g4wDM+mR5ulZ0cDyKctRNuVPj0
z9/LX1r1neUrFHUMQRsbmm05pVv2cTwKLP8yQ14/2LYXnPC8T/d+af1IRJCdSYXCUH7GzccoHEZT
k36K2urS0/8cKjk/4h+UHvKUbKwk73X+Iwq0vaW2roYEr77KcU7xYF4h0Tn75SiXo7C8lo9htd9V
CIclrEpi7YOEkYo/GcSYk1NSScvZF7hu404eH92crF7y1855iJLcSXg7vUoIjNO7Q50DnBsMD7eW
AY+3hSGIXf+76KHXmU50zLzGPdWqCAmNCj7d2I57xGbPdtR1B+n4e88AUsmoOxm0jO9Bqu/mZNqM
pvnbklgwpr3ZnGzRNacxNn4JyOm7Yqz6Ew5/eE75RbSrMJDEPtw4ejjOnlxQwpM0bW+dRowNWYtf
w8h/z5IhQWSnQ2cJER0VLilk9JCWlZ7k9Ox002PZ8rjEgXE1NVoLEBP4g1qbHsbXqJyNBz95mDmA
fo5KgKHQ2ENyGvatkT9E/dTt9cKlSxbKX5l4nxYkw8JBkyHKOp2M6+JFDsE+PaZER/HI5gkYoUGW
BG1hhsgEu92CS2Km3l+P5ggq70Eiy1ibHqZ3eRI/JjDEKVaAQGnGsISlNCtb42FhAGctShRMJ2Fm
aSVpERGwuhcfFglX1XUgwNnwHbnwdSCsnZdVq1TaDOjVv/PYfbOL+W2pLophIoVhtPfSZJwXde3H
EMF2JHVHMbnzuz+xTM1jt9GVngGHamAjuwPl2S7U6BzVP4k1MxPaaieb7GuKInzsFX5g5u7ao5Bm
XNfwMCJak672CD9qtxzlQphWEBHOKdcx3kBqxObVeDRsAcmEen3uA8Zf7W2pk5qJ7UNGhcpNx8c2
DJo15tJLNY8bR7t2yvlZbZ8LhxzxC6z+hrWfT5GCUrzg0APlts3uUlGDdWjnlOnNbRbFXfFhFfvc
tWCgI2xilIjHH5KABBEktgvVgprLaNqw61NKu7xSLaHmVPm5DcFuOkSIVsYcrhYYleQPKbjiqu95
nw7qcyYgnWm9oLXiO4tIBg8qfXVfuP245HcJCeZeDkZQZHJv9PI2d8lwLAu8KhMrvjQ5ZiB6u1s0
WwtBeGyQETQ6vegAz35L0ppC9r1vq47glLTgnIVFfyvGmfgHF/PcDuVrWikNKllzoyYeGz244XLB
rNK80t2iDXHlzYG5i6XL9yxynlVGUL12y0YQB9dFO9BM98GHodLpYmtO4io8+1BOLkIT57A00J5i
G/et9wRb4kkWrbUbWlhcndcc8wVNU3rAQDs2YXPVlS0ULvBIIrDe7kkGxolgzq3XXAGatVLXkHga
rHQRnGTcU7RYZ8eEN0WnP7QoX/h/IsEqJw97VQah61QXGSbMoGjm+GCF+KDqGiqqKPwzxJK6WN0R
c2yBRVJGYiFbP1JEy9UCtowh/Yk35D+8oNunSfOBNO0YMV9BV5zJjZ5iJZJy0C3hVtBV7JHqqYyo
i1wEAxbBU0h0i3urabs2134sbxA5IYQengKrxCUxddqbEu3YrA+stuKHqj0X/CC0qUSEg/sf9Xkr
mteM0TUiGWrfAtCG8EPwWK06J41Wr33pveST9Si07pJ4sKDDBqZz2wQ3PUog1TK/dQNOXaDXCGfS
R8d0fQjy4JK9c5N4vq+j8QeJLObW9DgdBMxj9uPgS9VM/KAB+ozHoPcbcAs+v1QiMGIRuULuH38I
Koz/kuDcKSlqoqRIoW5xaDZzuqVF1HiJQGXtDdFvLbpUaM5Bq990K/yutRl/GviTFfKdDVHs1ORy
vsqSYw0n4rf8GLdTe6iecuatrD5IXfC/T7QITyDOoapS2bC37uTdZynuh2oKPvWi+DZMxALque2M
+Nn1i8PQ1X+yMDsaCgApQH7R9WLEOjW/B5BTSx3jSP1be32K19FMaIkWwBwq6T4KDLAf5ob4ZLIj
1x2xrjQaB6JFm4cgtJ2NpslNPFiIG3th750Ytq41pt8LIuLDdIi0sMXjpMBfj6H78m0tnlbhgCNt
5v/0x+ARDGqr6qV46Lf64IeKa8UZUGq/KrqXjo1CkgRRQL1TptTvf9eyiAstq/QejNlPP4r/lLEr
QKNrlNR9uQm9sNyNxm6K6eQhicMvxO8ftVaFtylFNU4eVU+DozR3LWGa60F4OyVaUf24akmcifaa
mow3yeK1gD8zVROtgtLXp9bPJJsQDCqFx9If1TG7tvKOISI3X3lDcFuEU4sCw1A3lZi0t9KEmoSc
egHgFtzaVFWz1yJK6STqGwwV4JVGSH4p/AqFM9uSDFCLBzUDiDxgq4fMPov/DgAWfY6OznEVwv4i
UB0qreo6bOLUknYn9WPjOtS9VPaDodlon5/d4LGfu31RkQhqwD05Jq0BGcv1meIkOT5qccnW8tbb
LhfDOeG4fzRs01lbrZfvUtelH4P4j0hXexxm96Wry3CNURwznm4A9bZ+TWqVzehBZdeEK62BeE6/
hp7MrXmIyoM9klYIpVVPXG9LhoXZcRUXRayeTOxEZbBFTjvmuAgbJY1+Ien2lkOw8U/HoVZ82rGO
Pp2HG6/Yp3Ys2V1ZkdKCZlHYqPY9AFq9pTjIpL0V4XQ1JgMCBqoLDCLLo1UTK1tNCIkQazwsAlFJ
xr2Dv6bfbZB6auXTMuBcmlwT75za8s49ZrZBAPreFNWnRfBiVM2PreRBXVS3oce80hFjv7O++mC8
BVqLM52NQC0ZS/uY6hLdovu7QgaBpY53xnGbKbkHkF9POjaI4ZddxWAPuonSl6QJZdMx9dp0Me33
PHKwH5QDwhKF+DiRjeav9UsShuwHL0B7MLKENpP8rjIN/qeX8dCRcZrn1zSBJUSqAugBj82iWV6U
J9iLHVnRboEtPpeR2zSx1/nd9DkHxhnf8+ehmNMVVHiAsSBTLIVyI4L0c4GtUIqyr8b9lxfOT6OK
zKy8G26b73Zebr3MvclwuDSVs/dV/9oDVcAaQ7OlfB3CSKu2hVJ5qXGzKxDLcvBLP6np+DVILSII
pMqAfBIiA12xQnEQ/N350rq5tj3TY6aZO6VAXJ6uzJp2NnahfmlCXcre7IiPUqXiGPRw6MJulavy
TnQsz8sjp2JQsOTiRdWgqB++PBfvrgry7j6f3nOb3r3j5rLSa+Lov8ue51LT4t3gckmCArcDhRwr
B8ZWD6B9qC3Zz6IvLa2gKnOW/46kjUauoES5ShPVz9o51JzXZdK7XEOoFszqU0DnhiFJUzfH3mM2
0Xo3Bk3sLKpGwkRVzbWQy8G/Po5jka7UMF7TtT+DPXx0oXwGDmPgkJEyFh8SbBpRVmlEInJCtSap
t8tzsWAIGgMWRj68IPjkftIxvKZmhrSZbZbJxTLA6pyfod+9LlqiAGnziqiBlTOnJDL60QSQOL/H
owalIYx3pD8p7JFjtQENV3nurBk18vIZEJQgnYanPkQ9wMkBSMTGQMEZ43zGBgtpaU/vrGrp3sJP
gR70qDXlNfCVtpeF18hZfLEARkKlwXiA7U0hNB4steP5UD6RcudXVY9Z1bgpsK5RekG8IRT2pSot
g9JzOctpbP+Q1J3+COCzSLyMN2/GtSvKSI7sW41dDKsrqh0j7E+THX2rWV8Sw0+ZxWM9pPvltRw1
1Z1rJqlpI240/t+lhiR61LwHnytP4A3C4kKt46z6wHb7HEfQBQMaYZ0sePMYGRBOmUmoqQv8M3et
U+0xwa13KdpDIbt5p0aYUM2YeflclqK5Im/+aGluZxG8IX1gQQDLgFFvXrI8/lieIWEYckeCBIIV
r9pG1bT1OxQmyqNGSeLcseL296PrIqT1lQBfqXk97XcOSIGKKdijLaHMUE+mP+R3gCN9pg9eVoqe
gbZBLCZe4Xdyt9TJeF9GHHOBKUHtvk7xW//HmSrM6m32ntB7RJdzL2mpVwHQBf4MjJfK/NvyyntS
yGsSTMgtI2OZf9veTlhwjxf9pOazqZo1O2fRludJmQkUXlYS5bO30QNUNn2DulmnhNq+U+iUKluY
kSUquWS3qApVPZcoKwSrQP6qFIgLbcSxil1up0DGgqE29CnUmtrB8qq1iyqIwNMQ2DjlrlUPFmMf
MsbsZzNiXqZrk9yRRLyRtX0g9Op7IQxAsWdmisu4tKJuc28aDQNdGrVk7ilQIveOFuagThkr3Yce
TDvVziRKW2u3xTX2qI7V8Futemndb2H7KxfHyFrJMf+tMEjZU0MuCm72j/cILx2cHLiv/QxpsI7W
R9XpZJktOtE5dI7SxWl1+QjxMAJ7lzO2+7ELL/x1mWAs9+boh7fF1yJDZs0eCfu3iw4VngBZrffr
zDHvJPoxFOe5SirwdD/CuE5jcCZMTvdiGEQbUpvoVaNWcyEDo2mxUZvTQohVZIiXKXcFHS/NX89l
CTDwHXtnNWgIibktlmIFJdS1xI0Ph/FvdUbVu8VWQ0emFB2tqf/FpAvb3DA9q1eOk51LEOTZKfPd
AvPrNKYGIcDFb3yEL6pymjNKNGrbHa6JqIrJAmNMXr/rBjBMiEa0MKRcmfMP0SPA9VR6kiokHNM2
8O+YT8ua0SpdeppCaMrQT+Lua50w798Bi285XBo9hul/ZfFUNmPv0Tr7YLkGDksNiVQ4n87Tmmoj
Q1JBtxsVG+V8AUzEeEcpHIqm+6Mz8NCwMVmbAwtJ8Q119P/YO5PdyJEuS79Kofb8wcnMyEVtnD5r
dA2hCG0IKaTgPM98+vrMs7rxd3ajGoXaVgKZyMyIcJfTSbNr957zHZq7oToNFqlX+gTmasOt6Mct
WjIYnKC9UGOMvwEgH/Ttfl0TszTh7QDZXuch0sT1D1geszcWLV1mmrGHlF/89iosEENxm7pxTFhx
GZ6ZaQZTY8it7oFfkQVeIvaco+6vqAJLm+LjhS5vJTBLFdSQ1+cH5CEGDtq85J0Vzq5do1tde7mK
eWgdkdY1ZWHQJS0qPvW6EDKPjPv12ky49jGMbiGEY7Sfr3CMNl9Q22Ydak/8QGPGMur5MWdoR53j
vLo4MXfOymYjbS/ady+ry9adkVq6L7wBu8afxQWAlBlYTxshnmMm4JvSWI9zzz1QwtZG7D1a+yo7
DhrzUqjqzhhcGCRy+fCm76tLPSRJqiNXictDrwb2YSDq5DbGqUuuJVvBiq/Ln+wm0MKAnhMRbfg6
yEcWeCCKRLezDjlhw3adkP1YEDE0BBGAVD19NxXdx1FvdVP9o2dJ1p2VAuIpd+Ox4WQEnphRDnf/
9QDdr92z4ww/xomABpvvJwMBeLiS0ELGJQZT22kg522CjkxfddPB8OezZN8ZMRFLblICSgJklJb6
6kY96rJfRCN/2DFLBNO5MZhWk7UOyZatEGcYmHSSZufWCLmmXN4kobkgqXMvBDs053wa75vWXpnX
JPeuhwarXdHBFVo8Bf3dLAVPJc3Z3cjWEi2SBOSV7ltDl3RrApa+Si566en0q+hWUqQEjc96HK7f
isIWbQ6ul1LpXBh9iDPX4mfR4MYQLRSgVvF6cyq2PKEIuzK5u4qHyBZl1Y84nnYhi5Kb5z9n4VxV
DJ01fqR9FwwkDgaqfXdsBrICSW6gd3I9E7uSdxLJAKQRvKjhGn8M19xdGyh81Q1VydsVrpJkzR1B
ds9632zQoNO4H24gVGEj10f4lOmQsnjMuyj/XQ1v1yX0up6V6XsiORQ4NVpK9y33k0OY0B+Q49xs
5ra9U8xe9xzz341Y7KyivsTN9+gNH3XDXN1L+c6ItROc1lDqzQoDppPddgRxX8d4V1QIxXi9geZH
//Vdn+7KyD96ybQZEeo4paTJEx2a9dYeY40H6OjXoF/eu7V/YxjhobCyzyuUozBY4QrdmsZDABKU
lmUUei9+TwUWOlRgHsu57n4poABXTce0xufJS36iOKS5N2+ubc6aUU+An/Dgjyo5XsFQV6XXBP09
Yh+4Cgf08C8jwI9xdPaN5InKKITK6zbZ9xUsJCQ7il85W3bgtyF1v9Muf9UAI71tmhXcfb9qv7yq
u0NE+XUd16H2Oyxd/bZ61EFQd2rYLprbgBhNa4bGHrVlx2Q31g9f21cvWDRP1wGwpZjY0aDZuL7/
CAvwIUTut8OUwVIboXnvw2ddMM8z5T2xzOhTtd1sVJpgRXVYaInf4BZ3MvPtYC2N72tz2JbaTjyP
tKeGgAkJQlbB9251KOHL1kNjreE6EGlx5Tc2pqJhPyJ+C643KYNREqRGSZ4K2TsM4p+GGPWsvvrc
3Oh6GEAWfX1Lm/BWa5VwLxyvtd/17FYZ90kR7laPmSaxZWQDIrbPqhbhI8JsB0ATEt3kAM380Kfy
zbJZklGbfsZaUhtbZHp2NiNS6hCn9Z48zrTnZKzfestrtox3Al/292jNEMJrlJg+pc0aiYTfz4Ux
+0srpQm4AR1g0PzU7fWqe+l0gNv1eNNr0th1jDoM9heJgQRoiK9czDgKNU5Cn2x0dzRhByw7eAzO
rLAlcmTL+WWl7bNaCkLuwykdPcKYzLu4Al0/OpzPXNGcoXWyjJbqQz8QaYE0zcZXo6voqwAu66i0
FMzW5iFtOVAU+oPGugLohwfjKNui3IWkqmw8q7tc+V1EXBaMS/fo5j1OgDbsPsatO4k0vKucmGc5
NPaAp4u/IJA1oGTLli+6O75W6qs02g9NtNJnRgYfr3hajk3ePGqmSJWI25WmB01kasbZZXrqP4Mt
/YmLEB8mKznLHevKY7GaL1f2IYlZFM8AgE1ygZsMD3GnaXSQRIpD6CDT7W5oYn5cuyzWzMoRd+T3
mu1rRZ8f42mCDDBxoFAjVV+zmh95fPK0mKeqQocBCiIYjlpOXv7IzetU/Sqh1AfP65O7arqePoNd
e0/0KM4O1UvuFpDDKej1Vfbq9a6ovbOqGdet8ncxNdhkkOiaxZ9FM4+U+0UC5EV/PY6Q5Psw3mS5
ZxgguQ/5NgyaTMxsGkV9yHfqNk9Y+NjQGePpX7Yp0WZcGptGV1b6Ml8rYt1Ov56vZ8VDf6UV6d+9
QIdDLU7JfD0B9uAVcB5nN4teKPQOjuco6yHvDXOKSIK0o2ExtG+TzrZj7ETBeZhTwzu+5F+iY+E1
WjjPNZwarsSqS21Pt+9hXT7IGb+aVnmuA4rrtvGerjvJiMoH3JFJKc98PyWxjblA+ksCLCzW4uyG
Ecw2lqjhLiuHX3qtue79IlzvHYRHO3Si7rLXKLYBOc7GjpI/IRyMjTCTG6uGbZiU9c++el4c8XIl
SOmiVzrre176NzjwNH7QSaBYR2/9vdnFv2rD+aovLhllFYEINV+oriqum43h4QZdlj2SSC/Uparu
Xtj3HbCEjTuOJyLGTtikHpDo/+gmX2OJudOnJ6Iw8Dca8qWxbYdBYsrSlb1f61ujdMG2h5ukE69V
SzjntetgWTQDhMDZaEfO/xCNv0uSTZeXpf7+t3/9+MKUu026vk1+9/8MJ7Z8z4Vg+58RjZPy+//x
J/4DZyzlP9BcCVcybJZM032AwdN31//bvxrK+ofpmZ6FOkXa0hcOWrr/4Bm76h8uO4jtKd+0Pcc2
nf/NM3adf5hCKWEqk5QU1/bVf4ln/HdtmIeu0zF5Iai3PjLXv/GMe5VitUDtcMSgga+KRZ0Qasar
w8b+bZ3b9+HFOEVb2pIceaP/DyrY+rtYEDGkRdnhUfjzaYT1tzevSkE0pYl7yEGfBYRm7W/y6b6o
9oStIeCZeWDktzX9d99WY4D/WdcK8G5sE962/YmIKC4eBuOAU4ESHHvlDahNwLT/dEs8Vjk0mfJf
yqF4hDXTI47VCru//q8GXAt2l//zg/5NFJpJvw2ZWq3H3oGherEUT+4uCjdLsu3TH//5e7nK+b/e
jmwzz1XK5rjh8tT/7boy96vTaMSSHfXgp2OpDsp1HmaAb0wAvYbsvCxGV6kXTZ9+yuJk6R3iu4zm
KfoS+h53qihxfKHd3HPnYudcCpwuhOMGa4sOxPIQjzodYr5VmW+hQuddpZa5X7BGUlp+jaiVYCXD
Gp1UeSzpT25bpyBAjwCUMGvCHWS/Bww5NtypiRgEzMfJSiqMmLtyKxtvP/LXtjNPcV+ZJ7eyn4ao
ghiAi3Wel4gjkpg3ICrvwz6Jz2GFscxt3zK/yzZGMr86HhwGwpGe4R2Ez3ecVbBr1clx4mC2C5UZ
0amPaC1gaJPtR7fM3HnOR7xQRIGKfRWmDKaS+EA3F+dOAqlH03wHV4LTojiX8XCa7P63U/n3dsgo
EdnjN+Squ6RuOA6NryQxAATs8HpPb4s9KSRNXNk1tbB7yBBLP/bgyXA3sptpYxJsksvPIYH/IZFb
bODRUiYN0+vcpfA46vbdjJCdxkDtmf/sFzAsQVGpBjeVN2/J7G6y31ZpfzsGf44WHk9vlmylzUvZ
EQwNz6M5jhqhsqoDFO6FOfoU7rhsR7KbfpbGWaKh2PX9KrfwEqwit2BYYgus0VkSZviuiHpLk2yn
huUb4cUrZfdWRGSYtDOi0ESLH+rDWBIgkqn123GK16j+KovuY8COCTuWos9POyMYjGDJ0mKnpvo9
nNEgKLm3S49odjm+irr4NqeKqEFsevp1Cmd+NRfxsFRMK/xiS4GJym7FEyA8JiaYtGX8FAmWq7qF
EVBCIsyqaufa3S0pBmWgCg55g1FDzZYMw3LcpOgtuGpebWOTN/90Np/xNHsY4Gl0fhuA5Q9WnwCU
MhEDGY+hPVlYG5M/XcYnKLrQ3cRGf5s5FlMhh1Gtnbc/U4cWaVp1XzBAqWFi9KdDlp2LjN9trM63
mSc17S7uOXvVJT74UKsC+OLxgzSuDDnZMMBn+r5LzdS+y30Fj0BH0GhylOrKi2+1Ty6ROJjkrdsq
9aMAZXy+g+DLWdWIT31u7krbcvcTLaCgyXrGHzlcMIakdBnkhngtsmMX/sDYHK5ftM+cF0Hth+d7
j7wW4Yk9a3zIxZjsFqqca/Lu/daKpzugLJdFJX/dvqVNTFTYVL8t4BuMJvJLtCDqGCMcVr3rPWUt
R3Z4X0BbDFRx1YoN2RFAHCi3T/q+mZfyJSum+wVNFrE1/btFenfQYe2vCKaDTOkb0LlbQKmAXJjK
10EpyMU0Skp2oIrjUOx5fG9waegkCcSKNX1kgFaPgMmsQzdwbK37V6NsKZAHLt/1zjPxyrPu0n2M
6nfb5jHME3BCaRoS+x1GO7IqZ7BgJjfMwWzivT+aMdQrntmGCctxFFA6bSar2kHp9StPZ4YYtTXM
78Lqn+0pvc9sCyEmT6ql/+HQ9w4QkyLlJuvHl9PrqLjGnWjfVVK2W+UPF9QNuJz9BY1d1Gx4nJdg
/EHaJqYcMSkybQp0cw2tKX1et6J83YZDcdK3k1cZZIbbLGYM9jBZJTQufrSN7e5ND9qsKORFVAYD
Yx7IOBMwaJcffQ0UKDR5xOOQeUrJkn9djhjSLZ1FNHnR3w1iQPWSxwOByHwov9mYkjdJI/e771io
IPiP29xj8YdIUNrhE6cRfpkv1V3tbwRBrMW+f1wd+RQziJH8YD3dM6b81SVxk0s7ToehLV8NO2v3
bYL8kkDa65+f157JaUU/aHptxuW19QsoUeGDSUslMJNZwfiYXwc0dpFKnoe12bGoZptycklw5Occ
GDRtl7Z4b+H4NeVujIjU9FvnG8nXqy24G1nLTubsXCY3v1hmQcOo+eOvSovgCczUz7HLN7rOXK7O
oIMz6rahR7tTNLgIwOYdXDQI4drdDXiQkAHw7QzpbRdzWWe9uM+QfGvlVVzWONqILK1hxzJATdh/
gnaZEUyhoV39CDJWa38DjWftTJOXvH8YB3pI/Y8lIz2H9dPw+WiRx9BkNuCh+u27viRLwxZjuzS2
I56mAsp1kI3r9QNiHcJ0M8Tn6w0v6v696dJzSUDewYd1xnsGi8U+ShzmQXX9L3ZknYcdazc/2xYe
i53ZQVVxuzu29vfYiX62Gb7hRLkHqdaMoQdUSdXtLD8JDz4Ivm1vO3jH8k/EqnWQ6lVNgA4Dw57h
ZmvXhuZk326AROxCyC4V0uGLN7XLsaq7DjkuwNpJdZd0KWnr+q2181p5sGJx24LpCIjXAvo/FZe2
5KGw5+mR8fz9EHZ3DWaYzdSy6OmdL+7hlKT9BdPEsBNV/MwefcNXGALIrc5tZkdok17rWRV7V5Ay
lBEyEfSz/6ePykPB7G0bF+jhLfIAGChInbdQbWMBI3fFe23wxCK2LHFC98srGqKAaERzxyprEENT
4CpIgLQkS7hfupsWeVxEhKLKHnq7jbYMY1Ykpt5PcEvARW38w7FALK5Gxu8jQ8AFzV4fdfnOFLwU
m+oX6UO7unAf09TGkksmYsbfVQ8ucQlRt9qj/TbFxhZ95iFHmmOE6XAzpT3sDNlwl2KvBe9zyzER
byl6iU2SEPc6iV9ScSs3zMF25my/TxYm9CoLyrjGetSuw0kbPisS4h7WFmH7Ghusse7HHNKMy3IQ
biOZQqgZaBx7Dh8qLj0uJz6HfepnL+NaEeYs1xDsev5JftfAjryyVwD428QDiYFL3NrbxiX5oMIv
Oa+Re+5sfqJx6k+0dh20dxPzLHUZJDKMJc+CrDfecX1T6xgLV2MZjwhVq6jpyEycaCvY9hMG51Pr
a9CxLTYg0wRziHmvUgo4PkrN/BZtHD5VzSZtb+0Vpvoky5tuzX5EWA7240zANl75Xe1iOBjNo4es
eS8tIt9LWL6zovcvAQxCz8S6zVAiOY7e9HuFon5OmZh5oyCJjdiLpR9fvH4ACGIbW3aHipvIBA5v
eucFtXTQupOxW7svVjvIAiOIOgfDdT9jRvem4SW16JwmIvyoGjagv36IBMnmuBDRujzYxnrrz8m7
VfjJtrlyLp184vmIqQ2qqgsgXNiAxiISwsw3YJPoGvr6KJ3ZPK7McwMtudvMcEHstG8PFYdQ+kvu
y+IkMGZgUKh+xIplk0yAe8EiJjgkzaui/KlHpz3Ms3fvEqVdJvAI2XtTPNWnRLumhDrNlfoMPRRo
uVHYB6K+rXX+GhUPVRhb9V2S0gFuHYqCPuz3iGCSTYy+9Njb1VOZQwNgGPe749HcVfVXooc08Rj/
JkazBAqjEDbmJsOWcIWNYMMKXfpwN2vryvy1mrDr5pK8dyNmwG6vGU8LS25jIDTMHX746x3FQpHo
CbVHAENSyXTrzziZsUswwcuj5daa6IjZQwkozLUxBvQjSTyyYDwOrhzJdojf2Agfc/EV5XzZnazS
ncDkLrI137kDd1o3r7u5EsmOblezc0iFzPoRTFaRcALBceb6khR3QfQhh1sqG4/hU6gDf+jztXsV
Yb1g2Oxs0RC+JoSBDhGB0jmnr8DPGwUCT3wUxbil2DqtXjs+4qpnGRAonaLwELKF79OONpkz9X/Q
SFC4zdknpyJNiywdBu4utXDRHgxn8Dk/ROzoCyEz3pRuewdWCZr8fWnaP4TNtK23YFS3EaNsq7pX
SQb5Maa/B+qPNlWcPdVmT9sO0U9G6NbBBwWzack+2dhdU4HmYz0iJJG4PVbFYkwZYjq3bpJ9xuVU
srehr7HB7ORadO2697ISXwMHVnSJORoIYfc7j+NW66qvIkLfwdT/3ApK2xpPLxNwLSB1O/8ww1GS
Ao54Z6IYNLPhLZfjk9KyLJSVXJcwPkVey11gk3zWgm8alTURFpjeG9HwR7RzuBM1joNqAcZk5vHe
sKfpRI16ryfcCMO7IPFA01j22Nx0lBa9tTfMhsSHOcO/RpQtgB040fC0OWzQ9ovlkG85KezlknQH
ohz3TjvTsu28nz1OAvj7xjOo+Ce4b5LTRNEdcmfFMaOivcswcYzonDZtRxG71PDv0qNP0s+dI8Ln
8C4vhXjqGC2QM4LmsBzPaYoA0KyExrrzZ9OVM4cSW4Gx/sR/faq1j8kJkPsJbPgu8vtmG+Pt6Ofx
4Lhvvjf1H3OOrMRZ+hOVVbVBhwKdLdRcHiRHKPbELYWwxmzyXPuT/zCt6MESWgbxMKEe6XTmpeN5
+960X5jhPxje/EmUNBp00FhDHt2nkz+dypZqO5fToajnT08IlMMxz5nVARedQqJZSBWIt1xdbvd+
wkiXyq1yI//UTzBTPbdFH4t4Zoe+4Xbu9eOW4qmXA9y8YkTxuSCz5rTJ7elnaTBH7X5SwjgwU+RO
y4n5toR5cJgi8N77KebECEoDISmrZbByxjATwzkP83haDWr9uPHg1m/buAK5Jq0jigMRIDdDJ06/
oYSiN2KKM1IV9KW5wnfLbqqpvutzjS+W4Egw0qmkzraxu7ZbM0Y2M5tbWTq/SkQQrTVmBAPmn8qI
36d0lyW/W3M9E6PBly6aD+QAnAtm65xZ7rlBYDLYBdOlmRzYBlFPVlxQQ31ny3JC3lcGfsu4hdAp
QhEq7l/6hUfgo7/MJbrGKkNfqy/w+D/qiCwl6myNaW/YTghAHRH1Ssoc9Kb+Ux+P3fbBwrHCHdt+
gbXC9FEzZ7QxoxxUAl4nU80WAoGPneNpEJxkwx6si11ln6kTkVVRuhOzXkxPvM0zbeiVwIDlGIa7
EdPKVqL4AuDm3RAGcBjFD2NW5WGVItZ033vbowWWQLiNwx73ZknkCDmFFVm/zE6H76Krn8YifkZF
/6NMozSQOR1wLy4lowcWVXIDHRODbBET+pyI6q3umY7npaz2oQeOgKZlA2AO4XcWtJm33tQrwUAR
PwFX93ZunUuXuHfXoOiWiechra39kDvkGrr8NLn0jq5wb/1VrAxF0juD9MZtytdGVesA/Gfy5kaL
sXGhdbUQbw4uJ5StyjAEATkzS/onZKQDHAG1kXUj1L66eJQdE3mLbtKOcRv+g7H0twOFPRAiFsGw
NnayGR97Z27pDrGID+BTJEXS3sJEVbToY5U7yBvHM0/Jo2F643GJe5Ax6fBHIr3epgdVVjToai6X
3UXUSArVYb4yDXVAIXA4GgOzsQihC5H+DyHo7qw8yopABLrPrzXTo70+32WiabHavtl0MAKZaoYw
yxtClQNyBT9wYz5BU9+jmJSsLnl8m6eUP4trnMk0eMqn7qcqe3PrLiuibvC12K58FhREh04iD1fR
bSxcdILk0U1dt6AqYwmLwyTIUByTjIW1GhPV3dzPM6e2GH42LcEjFKGJtFuUiAZpJ77Df1V5rQfY
qIMbpj0rozXGWSsR6tm8k8AXCDiqjRNo6ycVGcWpssXFaRznBgZQFuqlPgOEY4bV3pjTjmcupWIl
jDfoFjq/TsTUrDEicXTMuUMW43zGXfsydfWDrQBbOJgcAn9ZbnJrave2UjDThH+HhRI16ZSf4Fo9
5E0FfHC1Sa1ppkNdsLsCTAqwVNNwam5YcDjY671aapTExDEtjTk1+T4btuhiSt1Q+bTTzBijbfNW
rQVWdpwNUK3wK6wc4YnBZmQnwTPD6n70HSxTU+cEpIYibbaBZAJf1+qoh3ma3kK8NqCfTC/Il/hc
g3cLKuW0p2a6rovpK6rj9gS/NjzLjq5rW0XA88Y+GO0i37UurdZGvGE9coCnQweV7VddGL/yjPus
y+b8vGbsCrnwd5O+gLZoT1ZHWWEB2q8B3kbZ4kIhTvxDiWUJaWm8t+JQ7LvS/+GJDki3yzUlqLnb
CQ/GF5Es6eyeES3dSFFcYoOuYeezY04zITI9MSh02rgySNCl4vHJSDJaCBirCAYEr4NKDlL5fhkH
wJ36/oJ2Qwyh6xGUXECIm7hzcsPoOL79lqFLu07YP/yI/i066i5KYizoEUejX7K1wAaQ5bjMB1Ql
eP0t89xPNB/LNeVZsfI/pZSEeGlSrxCU5eHQ96icuOe5uecbOr5fYmhoCub8ZK3h3uWO8QDQeC/n
+bYsrSJYwYA9urXxWWrhbaa2NnNmvzURg2pvNVuRdY7epUGOa+0fVM4CHHULJlY0qweBIR4aDkMF
teEIZDNHX+I7qy2OsHeSgI9ClTXAbHEwrLgcIPzVIpbSz77KmfV98Zv0UL5WwH4LRa7iKGDDNaqp
gms8BXobLSUEd2tpyLkqboXPpJTTD0ERcPqFahycS6Xxokr4HYkzkSNjxphGQhLmFCP/TSvpBPmV
XoAidFL4Ga+vbPaElHiLxnVzee3s9zTN28xfikuyfKydnx7ootxJXKQU5Tis2EUTwy/QWE4YIlfM
GIMA9IPKZ1OT2I0lvnmYbK+mJEbhXUzV69QTshe1jAPwfL7V1qBra1vuW0s+TAYN6N485bCDi7F4
Mb5EGIIq1VnO+aqCJRaXZgFFVTs68s3dizHegzw9DW7z0YBLa1Efxw1H8k6EnzJM9iFqPoqrve+2
5JYLpGuJRXSb9N4cBBgyJ3SEPBwQh9Ythm6Y5t2+6HjeJz6FV7UfWUs4QeqznNIbxRy2q9rxy9eZ
hYmV30t8MEC4KdzTbtlVT7O8deRi0OKfjV0vcPiUij0P48e+lt1tVIekBg/Wi6G59pCXt6M+ZMQG
cjERXyIkHki/wNJVcUUt7byFCOTcpvnwYNzzhRsXKtSPGor4MixvaeTdMie4dNjI7ck41wlq1dVu
P2acYcFUV0eZ8NHaufqgMfiWzM7LargvAMjQ+IC7ZeaI2dtHol6n9ZY7/qOT67NrlL/clv+RGe2N
38FoWoRBreXXO2nUT3kd5+iK0NeswtgtM/iixfrZYxHCLqPRSjjQQdP8dnC587lZz1qHfyw/Cst6
bxaPy+LaO6aanBIzLUypWMmHYoUSg1atbFVw3XfahDMwDC5MfkciM9hFGlT3XoHmBNPz3eiHO4tj
bc58aFvkKgqE+1RJ1392QsQPCYdAg9WlDBtzM3dehqibmlswZpFpK4Oxt5Nti2d+AYYQhuPBNAHC
4xdWQZ2m06Uam6NS87udhhh7nIeO/tIOQrob1HJ+5CCp6J/jW0K/mtjyLuuq9W7p1Nsq5E9T4iW2
C0qnOK6mnVvex73WusQtnt+Uk7sZDRSdtYa6sc3EcgDuqw95eUQXwcVx3ZvpPjaSzzZb5vtOsOwn
BozXIkr5GTj7rWhKt71SNVii6tkaHe8iMjp6SzSn21Iu9cm28cxLfPiXqcB8/D2N/mfpOY+GzWMu
/ObXPLJa9C2nHe8FRxLvl7ZEd/sLo+QIGyyFEbZdMwdXl3DXk2BKT1kfbHsHByc59haPVe4g31fF
xct7vsKUBXKOq7OXSU77A2WJpkeOVvTUNgMN1HGKSfM6XwuWBgX1BqkwXDFI6WXaIgNWj0hcqtuJ
icNFmifUTT/QWSb7rjUlCvTkLR2a6GxYebfPFmdvVGZ8UzGr25itfBXN5B5z95G2QHJoQxmCuwsy
lxETEnf72BbZ06jG5l56wwk3WntYuyg9uNYh9VbjLqucl3iZvzqjYTZE0/+GYq+FeQYxcS78LZio
Gc0mivsZ1ZroKjbdiC/CDiUrFdfMAwpEA7B9acVrYSTRyXFFdDTeGgLMrJ5WQeudw5r+VaPr1Ote
GBm8QGo/oQBgN5jlfSTYsr0hu3cMGsDA6ZAki7vG8YhaFDo5tFYvwkWV3+KY4Ev090lI/uA6M0Y0
+fKuCz2KBTxnU3jpBbqeJk4+r7euQTyBe2/mAlpdoyvQmLbfZPzJsZFtXce/NQvv0URmSsDPeK9z
Cpui6xkHhqSR1eO7O6t7b0RQfX3OOa/8cVq+dzv9JHOBvnJT/0Gps/NCXhZzUhqkNVrGcIkP17th
zPH+6Z+x0uVWQ9ZR79G6aCpdEdFHbNIKu1GJayJeaIT2PmYVxr0IN45zUvGSNbtZnBJSkTq4QixP
Bokl7LOd+h/+xJg0Ibm9zr3lmGZUAKmCFYl3VS9EQMDwzZZ8OeFlcJ8dGotnVa006PIdy09PeAzM
bbrDcWB6Ox9PPrfGwOi7nTiyG3/ScSIvZUkGrb7fSoAKu9RB1LSgWgdbBfxwnYxjj37Kbzg+cfai
cjSNnTebWBxqa+fHvjqP6mz18mvFt3V2ugjjpY3RL1b9fH/9t6EbrS03qsVAf072fgiaaSBHGJEp
5mWTLaKPiBx2oSzig2QPqR0P3O5Sv4o+w8KaHdV8sQ2e2bQvBEY0BI5EAlXnxWO1jqw3OwlvmFfm
Z2s0eJJj2hQ2rKwHcBbgraYxIiuB2Mw04tTD/ngEGfwoPFPRsCiSh97Mv3OXXWaW7UBLwdvK0M5/
NqlzQKF5cHL3V5XF82UVC0fJ5DGmM7OP1vSrNBVjUggnCG0ceCDhuxgNxbjf8YIaKtQU4WaacqpG
dVfGIF8GSDCyT+99H5kZRtCCQql5AwtLN4rDlHE2k67bxlb6E49gxDM5pDei5WxXR/4WsC8UNq+6
hdSsITBOj5+rxnhUyd9gojA4QN5EaoBcFyl9OaX5L5jYj5Pe0FbxQIqCyYaHxzh20nHHGAxDaLL8
QQF7A5cFXk86PY6cIzYi6X6VJRTr2PgCcXpn9KW1zR0yBuwYYnnhM9dIopXTYRS+Rb1hvKtxr5x+
ywnopWpgscyq+/aZy2+NjlYn/d66Vy28CVotLnGz5LmUw5ZYGbnvlXi30XOfIaWt/FAc90ta51bS
4JiMGSIVI0kRdXZf1I19KG1U+AI3QQW292CF44cxleXLDKCI0jI/0Nd6LRek8hOQZJuKNZgdnUbp
M/+EiHbGcJ7w9Yz3KlvSo84IOFDd6C74DIK8xnU8TLuydsEZcTyrCX3YEBP6YpFnApQBuqlfLu4p
5G/AYfdMx88h9iZ6a6l/jkrvbrFQEdWF9ZH3iEbnPLcOE3ejlny7+zCL1l2lxvZQYC1d3DK7dbLl
j81AZDuQanS26S0d3Kz8WcYMO317pjnElH8fz3sYntON3finLqpIihQ91REhk3OKuNZc1445UUWE
djQy3jUGE7UJ+Zp1pLUT1k64ikbpUk7I3SFcSMEWSmEDsZ5Zn6fW5km5u3ho5GGo/MfJptEp15lD
uCePhPlk+z4dHzJ3ss41hOCAjuuuXEOaKZyHooY4AiIHHmoVWRw7/Lg7X/9RsYufHauMCcoEi/e/
/tU2ucGszu1N+sOu3APguv/rjzI/5Jeuvxfgyer8vL5CYr6kCDxzxAqcLJLy3Lsj0F2+R/rxvCzo
9GTvpOEr7HZxWsu7lxIQErnN4OGtEiUiJxuCJkfbR4Gy+hefJyAgVHDBmFf7R8vX7B38tGn04Met
8fEkV5BXXeeH94viZintT0Sx39lliQzrlPR5gX83fKi76SaD6vbIZ0jOZj1wX4ud8hLQ5eboP5g2
0SjEMuyIc0ouZcL0OB/iDAHMtxCsY4XpKoRtuIUy3u/ZYkNfPeOZoGcng+BJ4sCpFLBP07r+lcVZ
Tydh+pUWUF1nnLamhL4yeW6BOiCJqWucu6h1e/IX+A6dZH2d62nYM9cvA2dIshs4WAc/4YoUNfJp
uxDjXVORCZTU87GuOOvZlExFWu4T37lp8cdRWWdPRVG1eyOrXmcC5mCNFOcV3RdrMyJdqxje+iq8
lVn9vGQGY1q7f5QtgQETrtRd2LU39KTIYlrHcdfnowAzBOs2tjL35KD7g8A76xNWxYLQB5mq/tBa
pEgX+ZtfwSlP1H4SIcDJAkjMQKe0If8tBbutn3QXeZ7vzMlTCRl4nJTaEFBKAEnU+Wem+KfGZLo8
2SR5tnD3yinaYhVn5I60ypMLu7CPFGxKJgikyumwx1NBRV1/75h2cVgBlOk2mn/4d8rOY8ltbduy
/1J9RMCbLgmQoCeTZLoOIp3gvcfX14Beo+5NqZRVjaPQkSMIbGyz1pxj1rTVqD5o7R2VDuhwkHzk
qRQbCoDhKRAtF6BVw4l0mwvj15iZ8ROCCrjj0rYLiNfJarQfWEvxxGTjgMSfWl7WNWRqWnK7ijMG
O2otrLNpuQP7S+uriH1H93SiagTe/7goPjGJGbjnzYei6KlMFHRxy5HWdDTLkLpAi3bqoK2StNK3
o6wjaic2Qo56QpChuc0+cWPKf0WK9kjiykcblMiKQnUPh3hH782mMIT3lAigubL0hCwvcPw2uzGI
taM6QqBrqqRyQdypV/2MO6i9tPjtIqySTipKka2IU4Zi3tNtXepJJIcrJBhp6iR0t7YVelRelc44
YB7v1yAzKZpxIHerJjV3EeWiTVAL1rbrPGtTKjXWE42vwfBPN76lK7tczGvOIJa8h2o0rYdYVuCq
F+YqVjrtmHt02EntqUvVO6KHwkwhR+LZkLzMyUoFDy3dHhQuoHIarPAPEnVIW5O07gEgXmv3gkbk
BeSVTmA7b/rpcG1UWutoy8NbqQpkgVWleGutclz6qpHekexUy9LI2QAHuI0tGuUbyeNApfKGLfXM
qx57jjFLENnVo1VVjHAtxMzpsTeFXpw9NiVNpGLQk0es8DGVAvrCYlUkENPr6LGe/1F5rAICGEtE
c6TGPXoQ+5cNm9T7kCEiSCLLvDMxUZCvC+OOvCpfSp1anb3YcsIxl6lwI48yKxSJv/83Cib5CKla
dIbwuU10fVH09NY9C/9qXQrnINK0TajX/dHz1e7YNGF/7PFe7tuAPub8603ZN05hpR19KkM71FKz
qyLDlVrdfGxi89706CKz6T0Z+tBuAeQsCoEkltT0X6Kp0QAyVcQk+rVh6wNWCD2LBsyxYeXUbUpt
veNBCEMuQRMKP+hXjqsQUhFlah2KA47MRSVK8BDYl1AYiRUnbtI3YZz2oijl5whT53oqjn2v5Ouk
jI3zxBULkb7P/GhrRWXykGpMx3SAiRb2LOazLkMXxfV7cWXs4h4EuFTTEcQ5Re0u02bBjtAsc1LF
VpLgVLNpGyNBd9CA1WxVYNNbRDsKVtT2ofGjXVPl07qsSecQtPhchcA6qj7aDrPmy4PItug6+sng
zffQwnvsEFuvNHC5xQDmPLZTLALNa0ZYgUuTrXZS0CwkqFBwi8kPZtbGkQzOPm0ryOyEHRcVrjFv
PtfSJYFEh0JLmXdrWVfvy4qlQQ9Kun76evIRYiEEg4Argx40A8VyUFHqCyWv2bAnncioMuGbarp+
iNhscmiyVqYytjtJ7XEBUQI+YQrb0/na1fiSif8xSVQ1Q3nDhDC4DD/Q4ulJwPOGiHVa9V1I8dzA
95mNNVIQEqyWMHY0bDA6Z/ohs0FPSE4wdZwcCDxg63evdak8++MgLxSKYkzb01qZwxs5CmGIeAQ1
Oz34lBH2Rom2JVNE71AHfbBUqmDZWqK1RRJHXpKi0vtPmEr8ahm3pWGPAzUBvuS0SYJmOhsT5jcM
LKYoxcfa1Fdj36r7JOzY5+Em36qgfLD/YGZKxHHdzRkUuiaf6AoiVFWUJyEqvsakugcImRlZ40kv
aJYPkIYPwsSMG9TgQmpmLRdoB0XLnFptW0V70aspCkQjlherPyG0GAymY0uEQcXa7zmjHsyIoe4p
H+iPjNjGl2GbkaExqD0YRI4esnFq1JYk5oCGDeR0SH0BJpEOBtSAvGxjjnhXIzMvyc6Rjv7kdeTg
YKCWZUxnYpDfONZJqI30XTVYw7YZVCJRqq4mwwQT+tgAQ0UTsdUMoXL6ESVe7r8IooXsnZLxemzL
8zikLA0VKBXW0GdZ5hgUKOZc/HErozpasiAu1TqJVllJTJgXK6VjeYirGt2HykOsdFlUl1rhBNyx
IbDTFlOWkAWKPQ1AzmRP3LOzGRmM3d4gZxM7PJy7Wj/9PjhyJxdVqgvroJxcA6wu5QIUBJ22RpOq
XwS9kuFPawkeYbVdJbJx0AzkuAl5gU4sco4uRRlluOAfp1Qu9jWJb46gjKmT6iplHc+iSogYb9mn
6Ma7KHpUfC/ZxlO20UVZ3+GJ24+R1rhqFJ01KEt2lmBHVUq13Rhhz1mo8RNp5+ettJugIDvFvPj/
/rXfP3Tz73ogGzmXVSPF6rTW7FQ3FLfSa9eHoLNDxmYKS72KVqpXphtl5huG82/8/pmc0eYHPD9X
xBvPNg9mtVIvXbPWMCX6NkoFfRtOC1Si5qV77pG733y73IS2dM6ezdfuw9pLtAuDJ0lYYcyksJva
6iPHBfVSMhBUp7+Y48F7I4i56S91ubbQEhKeQ1llXNbqClqK9OJ3q2IduaKbrDNH/+AXTvlV568i
o5c4b5Aj9Shfwvo4veCQ58VAZKedcXLBQqnuxj5cTQdBXAnuY5Wj0qfIvZhOKcSCGy1C8d3YyMdI
WSrX+F03VqSOT8VCXA92CQz4s7jFFNrKg1GcQMPpF/+RxNe6fO+KAxNCTYuRdYRWZraTagdQCODK
1gcJsGgPKKNTH8wHBTvbMtfhHNMBzGjvJWukMPJD+Z7jvXLT5GBigxM++OqI81bKPW6WSHuoMfWf
5QZhSUMr8g1GxXBUkWkRK7Et1qTQpVd23Wq2GSVHRK7I3HHBQ9JussfoUXhFSkApCduDk69bzVEe
1feE+EsRSNZyCr6ag3K3thCQE5fcCdVwfZqJi25HkAbcCnIPX7u3tFsoF5hPZ77cuFQ/hnX/VAzb
7jm4tY8S5vklUtsD2cbFtBivrGpIiNazTdFBLtIdVWNRLCuSCdHB3sXcRk0i3CIBk91i6ByyMb3m
OJ1wr0Z7K6OfQ8OHcuUCpAu2vno7XXsX+0u+otlDRhPdrZ0RLHg24xaf4KN00nCILVWSc2U3QeF7
UAnBXXTtdqAPcRUvxk0ebZmBI2xExnVpP7dbvAETteFoKezTHZRVR+UgeYs2yTCPAJ8Tx+j6TzTs
ulX2VR3KF+EybBMU+ut0Mznq7o5w0gkOKV/mKayXCGqoJn/UbHnfKpva31H6HCj3LzS7xOZwqljj
XrFDPDEBp9CWCkfCAK+uUWI0LKpHawOYkK6ZsRnBdBMycjdhYHOSHbYGRWZeVbu9lavsyDkcLcG4
FMRt8JjMumqbJ1LTYiHzdE94xNa/DndhDWJuHW6Me5WdtXCjk03m20/SRT57G/amYHWyJxKU4q9q
B5WpB9prz7XVlY+lHiXoS23nz9UObGbw1K5UW3gAEwuUt1k0LvlmqEmC4/CWbLGXn4v1G3CAeg/O
zEGVW9qmPTzFrxhCrsYFjUv+rC5yatG+AxUr9B3M7c0vgONkufXLGsO2oxxF5dy40o6iT//KVKa8
0+ebBfUowNdUv4FgKEeFG4NS082uFuzcZfma34UlLZNird6aHcDysnel9/pVjB0arZYjHCBMtUtU
oNaSgMnncmNepWDZf2ACtat1e0qvs6MHKe60EN34mvSucKNWFDU8UspB4k1dyR/1c/Tm0aZyjLV2
mYxF9VQktnnlnDj9mkF9iZvuxatyseAhbyiDeZuJAvKRO8RhPdrGYAPeAZ81a7YbmUObSN8G2/yk
P0PNefX21c5fZ27xq14F3jJ6L+dOE4ynnUH3hH98AcIEC7SXu/Tpdq3xkFwSal0rOLzJnbr9s0jG
24lMRI1NE04bN2UCwjyDGuiXLx5U9LotS+LC+ETHOY4YYI490hoyfZmBbjOIkrWGQSMjByPvDGme
DdsA4I2nbLjzi+IxeCOCmJDl+oMTK0hx4EnQE1wOfoFTu9I5QH28jkjz2LWQEHnYDKZMWs5L06x9
WJin4iKSJpfbHktWuBP6NS5rBNDI63Sn3np3tViq41KsHhBEDtNZuMr0HR+iO3pugVIwlMR1rTrS
YXQx3qku+rlmyaz74R/NQxHZnS06zV64DmdrP50EmqjsGA7W3tcO3leP23QvrDgl4sNQbqyIBM1n
z9rNOBsv/pUl4cXYKJ/CvnZ5/yIO9RQMUvxoy8CtHqstYqAQpehSPFkOZoZl8KL/8nfIxEFTUfJ8
kSj09ws6Eh09Ulc6guMihN63rW3to1NYIgAGxWhZjnmtIDj/En1H2Eav2Ie9B7JxTmX7Fu3TJ4+h
zR4cvTIJhEtObchkcpv/yZtTwlQ2em7JfCj2a3VTE4m9ScdV9AsaMmAJ09Z6lkz1AHiHRq9g2T5s
YqZD1LV2+5Ju6sKlpYSmwmCcb4QDLVhU1qOtIJahAeJOlyBbz3AMx7ebfhk4BtLsi4IPeNU8WgdJ
XBc7TJCasSjXw15fW7wm0kl4jp3GZesun8Mv/xDltvkpdhudOfU8SvDIVq1tpGt0wmyC1I/MbXb0
OFO+YnknN2nsl6SVDTtkvoGTH7MX65k9urQvBWhcOIRt4Y06P3Jc71M7xnjnz+AAKhA9HFOad0tE
p4fA+FB5TAu2cNGvfnfRhy0wHbtekxeOAWhdHkh5ec+e5Nv4DLrMfKf0E2zNXXZMVYfQm8didOoP
XjkynJqd8i48cHdX0tYLbG6Y0Z+4EYBZw9oOb3FAit4lIupR2si00QCHCjwl3umF8iSGW910hg2o
IILGXGk9IdJ4btwG5S5pksFC//RAEgw2wZzizhNt49D9akTXo/YlUwtaZ481gsFldxdeJu5054AH
Sk/mLoQ7NDjZ+JDskmznuUCAkQ3sA1cl6vbSnhAm5sO4HFf1h7dRhKUVrtqHSHOFflXfibvAv0iw
NBLVlJu3w6A4OoQU+4Xbn7R2rwckWy7lvfErZ2yT/KktjAM9ee1C2LgiXEf2G+FSe6wuPTL59wzN
JdGji+EMehBJDcpaA2UyAYsOL2a2JpTZTRu3mk6MsPqcFhspswNxScMK+UO7SxoAUosx28oP/HlD
WGS4DTpnfCBKzIhXs7aSAFY8kyngoZWSrYix58we6hd2ClF+19VD09i1eeMgKbQHNmzFV/XQWNcm
cj22oa9RupEuTFDIn+TwPjv3H+pTeMrwVG770vGvcFPKdUzjRWOOwjhkGxuTjUvxAbc9YNF/1E6D
gk9lxakYZYDu+vmxjLcU59jOoUIKj/6b+SofmCSSr+jSvRI6Frido7zm+3ITbNtd86I+FMl6pCOM
pvSqzImU2KaUZUAiXmrDYjJc67VJ1yaKonSXk0yQnTLDxgIII8k7+dM1/yxeiwDnxoKjX2iyNf/y
NQe7R/YLb1eqfuEtG5/xLmLDSvQFKjmEg7Pgu1iAITtVwAe2lElv2Tpsd/WVbqf3JAiL6TD9Inzh
mj9H5tJzyUpg+7XNHvGgLiGnDnjzDoVmFzwsrCP6suRl5Skx2C4l0AgUKMvkzj6uyd6ILcgpjR4G
6npPXCfmUMwDLF/bGF13vDAf6Lh5xZPWXYRzesUpM6gLtuN0ryOkou+IPacvFrYSY8RuZrFBf9uJ
T+hWrjWnjq2gLDR67UfTrRFMU1eEj3TRDujoo8eRvKyl+s7AF7ZdsmXfiuHHpmAO3620qy9yrWyi
azGMoHweEeQ/ZkzVW89l32Knl3inVLa2yrewvDbhwdwXeMFMdsFL4xCc2Dn4r7wzya7Lt4RtoGqE
fVhc9WlbRKvZbxujYHfAbBAvhJpO0rba0UgXw466OnUK1fVw8BWrmDeCWNEr7V//VWLCYkcV2RhL
sl0M4OPRk8iY+HwRXosB2MylS+zymaqzL2y8FTsocI3RAiE127Ohug1quTYfSKsAh5hcGnz77H0A
CX/yMFhVY7bxHGg28kI4pLfhboaL7tUy7GqrBguq7J8jeJYbhha6kxLZxueKlt8KzLHLY/QePCRF
PevdLmDjJ68oBJuyG9x5QXOU4yt1m178NSJbk/lzm2ySPfH1UGZ3yc0/wsrMCUB+ahHsfFEIeFDf
6c9wEGXDajrYZKw9imWQ6ojFt+E5e+CypbP4Kl6UG8UMPhZ3FGeEF7w+HYpk5Oy73ObhCrvkldod
B4Xkq/Z2CEjmLvvN/2Q2ToUtiqrmaD5h2H0nq8slQdzcFI764e2hp0okheJzgKB2sB7wMlLXK/b9
NgVDbtdO8JlG9LA4D7nNApXMM/BtMiMXjJf2mVIB63X7TOljTpnE2GLLtn9SH4SXdCV+iOMKLizR
FMIZ8g4mKcBVh+Ytor70Uf1i1epLu5kIIrX7TdDZiuN9eLv6ya92EWLejbwXbGObYnML7LJbtOZG
XJUvc7bRwBvKzf6FhF7QFtYWH4iBVsL2IKmurQtJRXfEnE/maOf4HxF+8q6iCF2N++CNXTWIdHaX
ia2HdvI+UuDzF19dgcpyxbYJfTarfPPUXgJln3xqz4zOh/ANLJMLL2sIbWtnHCX8hZ/0FhBdWBA2
KWA6hoIUfqG+CnvRhcCqONa4CG1mf31H68QODgyroXaiTb0NsMCfpes82cwiMc5wxkY6F/Mh1qTD
sKae5x/Hu/T8XEq05W3KPjRt8ZyzMJavCVr25bBSjwwcHlJwkXfBF/ZX8yEhPuhXdOs+WASEq7TK
XrLbmK5z1omLtybB9socxUthfNJ12yv7cRthFH6JQTcky+nKPza8NL7dThs1XlC8HaNlsGFH7H2h
HOe4jvY2+iJGnLRx2o2sPcEBe5X4wCzvLwbsFocID8wtP+ZvyNGt/VzfFOj6ON6Dfw14nxbeU/LF
GO6e2UKPW/SY4iU8MR3BsxSwnBFUs6yf6iftpX5iegweSCtchOdy1T9xdlUPcEZXxm4TX0THeK54
20oEpYRREfyMLOiFvfW9e+1dujFPxR2BmmCP6Ei3JKRjt3vmwO6Fi3pfoJOEE7QSafnR7Hu0toym
9+pSCpRlljGisMzub+bzOOwsuzt6H/3wFNUrgXhrcZ2rnC0XqPpd4xhT+ue1weHDIa7HxrgQX+YX
aDiW/a745a002Z3UFTEdMIah/vlr/mC+1nbjsTgxC6I5tLYjF1utqwdtO6y5A+JecWoagnc8xsEC
iA0liUHDC7QJWShpbh3n7TNewveMbVngDI74WZrruHaYwJ8EJvJZuLAoXONQvNXP2ClkDp7SRbiH
4F41QIV099W1gQi6txJvK9Ca2f7+WTzoHQ7UwgIKJ0a2UfFKI97H0PTqxx4PT4l78gP6UCI6w+kC
Md6Fv389RoSVxk3JULHiXS11JqxE1nE8T8QjRhimlCl5Fgg6WhmNxveGNC+T+JfxU9+MtzgO6fhF
uEsAey1RKaMQ7dtzLEbQfTOuJyg6rM4jL0M//xAhu1m2dDbweE8KMrh6r0pkdyRzrsbvH8gPPbRq
oa9jPUi2Q5/RolTZUCZVUm6tL+srr61ubwktpB7kXBRh0Sc4KQHSu//5QZ/uiSH4a5oLFDERGJM7
V4VsHwLzCZFl5QYFG3N0j1gQKTyreE9RclCiHadPUYtuQnz2qVj0ZBggGpCwPlfHXpU/5RiKexZx
mNPNi8f33YYl7b8ybe285MzlCZy/LdzdpT9+KYV38BpPZgtLgIHaPpPhWPOqiPiPeRCtKrvoldOF
MEfJT8PFqFtyZLBaUJmhceYVj2r9NKqoV+efh+ZQohapP+Gm36ykuFZD/dAAs2eOVAGsJ2+9XlBC
HZ9GYETrRhVdKusraTTO8ei7hSAfFQ6eVuc9ZJJ6NTwOR4asAQkfObFUiisn3sWjueP0jflYtJO2
in3UQN4w3ftJPvE42MDkqkedqPg0CeGCuN7alTh8mGAU4dIHOPoC11OqfZ0N9abFZcU8kySbymDr
agxuL47BEcAb+4cKpzg8x3VHWMCSSEy6mLVxMBNr2HUZm0yroxhYppSDhEldW5b8AftQcUzZgHqE
OMP2JQ//6NPUar/UHuEjwHtetzZZaQnbhVZstxjYj1EZcBqWzB9S/iQQQP8NdDERLxmabqm4M/nQ
b0AXIFly1glm5fYqfIjcAlMwxz3JXrip02aRpuW6UqNtocgsxtV4/1//hzD0/4KT+f3plqSIpk6H
SP3GdzEGbWi03KhcMe7hVqm2WPuUDiKqGMIsUPIqnWqXiFf6358rgR3642tLsmJYpkZzC6Q9v/8f
5Byx1gmuHqSKTgv0qQqnWKWvQ6M/jzpe+ElETZ9WB2x4B91Cz0k7mZNtrmxUq9/+cCnzd/wvpA73
QJINWVFhCHJF356AFGviiDy0cj2iNeyoFMBCCF9BbqKKPAUnv6A/OQNhGL5gtrzurnnltLTYCZMo
88NwMP5yLbKEFlUxVU3+I/NRI/NPJiSbXnlJmDyxqf+DFUjG4i3Ai+YJpvrDk1D+NgBlLB4GFhNR
V7/nLJKOWUxFIVSunlHuM/r0TsQkOkl2WmQNIN7k9htS81oUBNSk2brGiVoObO2RA+AySbYKWUpI
jCNYiRxgYpm9vqrxl2D6YrvFcVVVjyYakGJEmdrAb18WLS3wEnIEByLEYU5oNpd/P9S/PVNZUQws
suZMvfo2rkdfLViV/No1UxZCHTzMQi/7H16e34P0+8ghn1M0NRH+lmHI/z2IB5zOY2ORCtFV2g02
zaVLjV1vUPxueGMKSrBGn12mogPHYPGT3tzASD3g/xiwrycXPWBEJXVx7veeau559uvCVL+sZmaW
ECpRVodpBKBRQGYWa+8stsGvvEqr1b9vlvwHPYs3QJF1TYZqKVmSOg+R/3gZLU0dJF9WOA5YbE19
I4dWoKNxotUykkhGPmuYuqmhbMiucMS5rGyusip59KUegWMMYUQfvnxL/jLj6l7PzAXFh1Yw9f7Z
S83qh3fkr3OHotK4Y/EyZP337//H5Sq1pedGyOUyspatBNUGwxXhcVAvpLS7x7TUZ0//60AChkLt
0kcAR00GlDo5x/++dX+dvhUmblFFUY8w9NsQ8BGWSODPKzfW6J4YZUzsMrSRMaAmVMrl2td4n5qO
FrtPG4Psnc9/X8BfX1/F0mRVhPOmMxC/PTv8Jv8zBgcERXYlEU8bk4xaT+PdbKNoISv5op7fPHxZ
MUCQ+eF08jUyqSvNOJkBmxw29uHLm4EoE2L/ZRNJX2R4UnD1D0VSwO5JOGVbDfb+8dYF3jucCMDb
FEaEqNvOlKVmxlD9+4v9X+6sqUMOVmTV/GNeQoPKABIrt853WkuJXVdwBaJaWw2gZpoILfEkWZuE
wnkE+eXfn/4n90y2GGEz8UwEuPc7yfk/hpg6eCrUWNaEceb0QLt2+oluakcIo+Qb90jLKJD0zQ/f
+W+zlkq0qqnC94Fk9w0nFw9t1o1JX7nTwLNEcPOqm/nrv7/ZT5/xbbULtUbGJ8qAReR3mPRqrZrp
D5PvX8ckL4OkWLwXNLm/j0krgtUiN7wUpbRSeloA0EwXFqxxWtzZZfiNCVJDRyvbA36ZC6YmmvHo
h5OEYL5yF1bdoRPxh5qyZPdjQpcKtCxVqeA1LPwVEZec+BRGMhEr96BgbR5nYJRvPBSh9z4Dx0wP
lca/b9zvdO7/nu0VUdTI7WbusZDsf1tTVK1oFQFYkOsjTl80LOMLNUkdGREU8TW8ZgYcZNzdtBzA
3fhCSdekYOtbWJn970v5ngzNkiaKhmmxWdVkyfg+6ZRzMu9YKKVbZmBzabYHMvVro5Ho446XoWq8
nQKwIlB2//7cP3cnqCZNhHUGiUJ/5peTPtFMVZyU7jQFtiHzTtbc7GVekMGpM+lW3k/7oXnEf7vn
fL85AFqXNEX9vju26jCcSAvFHaaa8CNQZrOVfS6q6PHf3+yvn6PKosQDZjZX52/+H++7zhlOsSoj
d01qN4TqrYUeM0Pp/bDXNP/c9iqS8R+f823bKyiJ7iEcyV2QFI1gqTaab075+kIYkAVIuUpf8YHo
nE1eRwPzdvGiRhujjG58fWoNXdutBGvWXCmpo6DHkpRAXEXshAiBS7nijIgrlRKUSvKpS5wSXSyf
mpFqDdjvCzGDzI+8ZdBEFL3QfVrLRFTh+Vc/xQcmexzzI2WjlbW/mrpVngbpvlfp0EkAtZeWT5hi
lDcOROcPfObCpudAiWeyRx5JL79oPzpTRF4QBz4HYvxiAEXeesPmeEqrzR8a9Grmi2SglAD7WGBu
6hs73yBDkm74GLekgL30qS4iXIWuMwd5+EXwS4SJZ8ceHWxDM6lhTpKxqjTtWVzJ0XTm0FyuPSqs
uUUDvNOx20Qx4gFzCB7Dabr54enfI0X6y8LEhpJ8BJHZQFK077ulJJkEhWNa7kYpQAA56K9dkl2U
Xr6alfVONaJbiGN8wc7zZKXRubYCFUhTj9V/D1F6O2bqFfP6syaVjhQU90lIXqU5e1xWGvIkE3k9
jQGFnVInrMx/rDo94+F6LfFE0nrwxM+qxl9txBdsbXSp1OAx72idCgBBFes96fur1ljHqWmvMlky
NdG6KkFwHOesY1UGjoqNkBQVrAVJCL27tYMeL2d0SWWVFIXoIjfdFcucX31GI2lbivQ5+tLaE4wj
PJh4oVTyG3mj62Kg9Rhy2z2PLlYYJpSanLKaEFfgWVjO1ymrPSl+RnsNdOnz99/r9H2d1xfUt3bd
QaiQkfM1ibUdFM/VaAu2lfhWR53rDcxpkvqsyNkGn8U2CbPDFMhnX1NPfgwbIqjuwkR4bENpUgmC
e9DHL1VAzHtDcIpMdMtDk9UHtSX0T9Op5pvVU44d8Rx3Ft6t7Iw1Ln/gDMqY8jBc/TBC5j3ft0mL
3YMkUXzSUGUa3yYTL4VaKlcj6mgwZLlfjdsGculSt6hDppW2ClPrM0TAjiSjQs4i8tjjeqAJ6im9
+8O1zMv5t2tRZEMFN2HB8rC+H1GosnRdX6S5Cw4Eefo2FoRwNqqlRGcYy1aXui3Ce3EpFP3bYDQf
Ui5e6wplTRCYqpN3Bd1EU/A3fTP8sIhJf546FE5ooq7LkgkV8/vcXvljJwStnrk+lgHqXYWJVJbG
C+Jyf+cN1YuXTtAJDTlxawPOViD0m7YVvR8WtRmO/P0WwbdlPTNNjf++nxXJWzB7b2zBy5p3iADp
Gv9fKji/uSGYOhZDNIy7LEGcqOSbaqZpNLPnXO0sZMVJhKNR/9AIK8ZOQFl+OMP7mw65JyB/wlgi
q/FStlDOelVjT7pwVrqE7xIS9M1eiOilnCSalgymlIr5Dw//z6O9wvlIAcmgUduQ5W/7sDpuiiTG
UwWhtT02skXrvXqDQbXokupW9tktaUekP8oELCZ/+/eH/7mDVufVlPxxyluWpn3bZ8ZdgbtJirCj
mLSb8CvZwzjeqNatQr3c93L6MAmIh/79oX8ZU+zawV0bBhsjRdS/feOizvPW79rEzWMkn2gJi7h+
m/QW6Ed0gtm+VzI8csNbGhkXVNSf//7431vA/37bVFHha8uSKum69n1j5odJQZ5jmbiT1qj0FjtG
B2HcIwYpSqunKNEvHeYA2tvEiGYCaIue6kTZkZ0imk9Vq9za+bfNMD6NNV7+YiBsN83fxvFBaQ9g
/Ii7xaJvVD89rT+nCS6cQwebdk3j8ucp7T/2P6VG3VpvUy4c032g4AaezM8IEz4Iyh9OB38bGApF
P53bxE5I+/ZRAVJhcuqs2CUY6IlsMSfzjXWqtQcDnTeWMU6UjfX07wfz54aZrwcxXQFyPk8237dd
agFYUzBjlED881bxRoDkDSSDLRbS/fctJzzdUWXjh/H457ZSFTmSK78363zwt5dAqyliNJ4Ru0Lb
bsekIxg9PoW6uP/315P+dk81kXKXYkIWlL+Xcdl2DWHIv+36mXbRO87wOS8aBTeWyvylFJR9rMqr
SNRWJmwBlbyPRaXgtGrHTYgoEEgVeWvKZDwJ3k8j6y/bJe6BJLJ/N2VR50T430NrEOQhiyJsvxU+
oCkMroo2MAd4e5j6u7Z7kbwIkU8EI0r6aahp80r7/X2cpz5DAxLGSvPts1lAGgvKUexaGnAJFaMf
FRBYC6KRM6/n/aaB6bbAoAmuARJJpvis0iaq4tQ/BZjgF33nTeSKhoffwFtTwgho8lIrEt7jIY0h
1rASEBPDa0/BTJIrG2ccopCizVZenT0kKibyYSbI/IaONYWKgR43CT6xZHa03X6zDITSdLQeeNHv
Pw4Qj+xL3JgFJnJKreDg+v61qbVt1YFkmHJxNsX7q8BUyiXsY5Ac4Tt1PZRvA3A/kpCIsseLLUvl
G4DnVTEfA34YcPNL+seNNa25NCOZlvp9wE0RDNdAZaIbe+HVi9DLEZCkj9u0Qo1WAkTxtHabZ5BI
ME194s5xlKI+//si/vpyETlgWJIlg8X/NpGkasnmwc8TF08nkiq+thhLN9Nofji0/aXeyAi2dM69
TOo6tb7/HsG43ZSsIAnR7RWaTmgTCTMbZkxqXXZbtlA3mAfowXk2jaJdglbeV163783ppwv5c6cy
V+gl2kQmxU/u/n9fyBSJ2IhBs7pSDfei5Qd7qNa1/xan47M2WznrOnmvSu04G+FT8/3//4ZzF1QW
dNUUxe8VOV4DvYsDZrMx9j7n+12hL0sr74fJWv7zkEwRjJmRPgPle/n7W0vGSiZNOTOGHtNisOD8
L5IiQZ1lXOJRgvLAnBUpjUtUm7XoG0Y55PlFh8ZErqCIxxgeODm4k8WWd27fhar1lMLMkT3CBubg
91pC4PTzNPy32YZ0BpUTvvWXsoypVyYIvy5G2dluhb7ZCkXxxq0kQEbej+KPs/5f75OswLoDe2H+
0blJuEmGTvXLHYeTILUgkePiraVsChLSRFmThO9t8q4CfukFcFU9O1IitsMMAcy/B4YxvwHfpwMe
FE1eVVIIJ/m2zlmtDODJL2MXkzEuHUD/JuAHCJQl1MoQ7RcmqbypzwG7CbYEF8us16L5YpjqLUVb
k38NPtaVMO3cmu1SxAIJajogyoEfOktC2T5oB83yDmMj38yBYkbBYBCV4u1/k3ZmvW1jbbb+K426
59ecyX3Q9V1opCRLnhTbyQ3hxA7nzXn89eehU92dKEZ8gAMUgrisSBSHPbzvWs8ym+RBGM19VuTP
ZBxdFYDqFzXKSbP6TBLruiSweLZRPlOqpgQpzpNW3hnQmkiVn8HDr1FOsz10yUbMdfsKj/FdZ4CA
KZzqELYGeAt1Q4efPHIH4Kn9KCO2udz2KorTQQVrqV+F3A6LxIpg7Xx5+7tjZ+u3s1yUVFTC/Gus
fjSrmu9ee4cKK+Mf3r7LpX3l13NJIWNmK6u9BLbkJt2+p8m5mh+Iqu/RB4WjZ2ltxQbmq82ZjoV2
jiv5HAfVtzasd5NqnpWIVWbTM2CXVXkPi+NmMoki06h+JVX4Lf6qCZAjbYgowR5vcHh5OSyyZOZM
OamNMlqxXzpuLrew6mVnoHucx2LD4VcqBHzwUgVunQ4nQR7cNTX9LEf5YBp4b4GhqSbbSAzeYt7G
/Toqpg7ZUBEAEU9ptIU2yLtg8PdqvNaCkkij8Vkt0Or46a3Ixw/2OPo7U5DGYDgvmmnWGpfrfV3j
qTaxb3uTr72Aa3sC9v/gaCGxofI+Lr60muEZ3vhqz8YyC+FO+KTmzhVhXs9u19zLEqCeW9D1K+ZK
1bYeEFDoBN9T78FSJZr7sEp3f35W3xtdqWlpNut91mO/bbs7aKtDFeS518co2hy5K1vqO1l/XyVy
NxXJXu2djRHi0EKlOUoODh3Jolfb+7RBHeGEWGfC69SZvsWD+ZS56ssECy52P2nZ+JzU6gd7qncv
r6bRlqQXw57ucvY1FRFHlVvnHna6U2n3FaKhh6ApDqoa3QYstmQ6rMc42I4kzH4wsL23sOaz58qz
rlmCsfrXe4shr29qs+TeIjxlqXM3a4N5xVOztfKVpcT3OOv34aS+FKn6Qp16A7FtK3v/ZOntPdb8
RdK4yJiBTxuqPP75Sr632eXg2M4YrMHYuV2MuplfmQDnuZJTkz+BG9uMk/UUWwyXQeiQYmZdqZLa
UmBZJzsQe3MIHj44gnf2VVwZVRiuzQbLvVwGFo4ZNZmkulSO3f18fXpbeEENxLx5MkV3r6rJQ57Z
V0PiniL8ZOg88th4iuvphVC3W8LHniSQfcXENetoHzyd70zHmoGqRhgmc9Jv3fkOvqWcqEOjhG7Z
V+evllWe05obKArKW7eVHzWD39mFMSCrum5pOpKSy4GIO8PP9XqSHtWBTRWghodnsoC8uipswpzD
kf85fPA4z9f4YualX69ahkEH2tTFPEL9tHEvpn6oVJ/iFY7lxwkd44A33GmOxEx9VPh23rvaP3/W
xf0mlDiJTXMulAn4WDXB7kWsQepih6NFz+WQA2BzkTWaxjZUy9NU5A4mHPfgjoKH1l5hWT/PRN+M
8PA5K68qxp2am4+A6jM6+aSTgFtKp21BzC0YHnVXK8UZS2wIQt9oKNZCkTg4h6Ktzm/kYySaGe1H
2HzFqyk1bzRYF1od2JV42tWhtiuls5Z5dz1GL4HukJwpUdIR+44Hm5KLPuRek49btRSHoupOIgP6
oozbaqpPSl+eEwA+rYLVFANo2h2zbtwZLS61sv0ex825IycbW+ppkBBMMn+6t1I6Jbog0ijHpL2M
HBA2KaGDxVd3FyZsz3JTwHzx1SeibD4nte1VIMuU0RiXgLTFsOpUQnIMiDQbkqdXb4RLwVfZmKgk
ceOZextNkBMH5SYbUEqr2XOBNIvKYk0OVnMgeDmFhSqZR+ySJJ+cOxC8wNY0Jh0oUhDteYJxgtJq
2cZBj3Cz6WHTAYrqx5iAiDa5azMWiQad8Rmfn/IWM3UfWSKsBOsUDk64hSyEZJwK9oIQhie/RGcd
C2MriQVyleIWjB4eHe76yZW3oM5XRsF6zFGHXS2ZCi2ocQl+4Y7sIJG8CuxBTlSfCXs8WG712kX5
bVBJwicbtBQ+micTS3v+rXa1Rz3FtyiT/CEedrAMF44N7pbGwaMDHMkvMHkDKRahF1q8V+IfVUKt
WsABRmhtGmU33xKDXd6Skn5w7RETKQc5jwNA0rfoW7dGAvfQD6/6qH3KnWBYyXbc/nm4fPf50RxH
Y3AwkK1cbFjtsi6b0WZA0mt/VdmMyGF/MxYkXqASMkd73U7iwFf8YBx8b5FC/YPdK2IKtEoXH2uF
IwyVYMRFRvtHU8VJJhn1fPnBSPTudGSxwqTDSckZ8M2vQ5GJOAh4vZBePwqv7Vs8UZDgyS3WqKbk
yOmAboa3otKPEbE4pfbxSuG9EZ9J1bE5x1RhLzeOosjKrOgtOgp4ONISxWmL/r1X7Cv+9wmhAJs+
l/zh6Y7Bfx1GKF5BIl6pFYBkl+JjSyBP01Q3iU6klmsf/Izs0NoCluwTRNNDzlxkxJs6ce17QSpf
8qAh+zfYwxU/kBMPTIG0qc6qcChIqvkBQSEBBuKsb1djbp+NFgwcYZ7Ldpx7hKmy1CtopeE4O53U
8dmQkycnAndCZ6kJ55SFKkL+F71OEOZ0GPDJ9Vo4RnRXFreVm6NhNzENqM30PF/NHDIY/q8hWbmx
/cBWKslsoA0j+Kz4toK3BLmXlcgXX+kRLswdu5Bxw4Cjt9KCiEJNFx9dFqlkFcTgFKhC1ZnTrPS4
C6gygHHUQAinfrQl8oMUAgTqTVq8YqQCTKrC5h46sPwII/rAJNKgMc/F0JebEc2/UzQBeAeBQ1uD
Q0Hv0ensfa1iokyrOdoVj20XPxB4C30jm0XieD4jnw+YsYJ/fgbfmy9tgy26QO/GrTo/oz/Nl5Fa
W5lMOgn9kB6T/imz08PYq9tEI67m/+ujLrdoXQFvOAf56IUOJEUJX1hSYweTuOwb5YOv9e4q2WZf
hS4FORrbuV+/l1rqRV6aFd8r8eqQNL1ArsMh38zrdpKdP2sB8WI42cENf/A131v1UKWhJMVSi33Y
xRLZrpAVyJThZaDtCwE9y7C8NM3JCQUBuFxffv7ziX3/Ey0q+XOw6W/VBuDUqFvgGHpVXGEAq85Q
ZZ41f3zM0+q1YQ6B6rT+80e+DR2X66xZH0utE7Wycyn+meoCqj8JCl48pOHSJOSwQ+OI2VIQNKpW
i6mx72vYTGTB9em9657LBIpjNbJGqPq51ZfjMW9uFSaqGrMrPtOsYUUaTVsxIm2wlBzqBMkjTmYd
EkRvFLp8THHTzi4cezlV0zbwi2bpuDxvPa40sgaobR86OLornpVDFMGXonlbLzX/vkoxxjUw4TJh
eHmmfxpEeSMVSVY8lVgEzauwCaEJCyVZ6eQnUJvtcR3P7vOyBpqEAJCQsHzJ7lMu4fh/jl2oExZw
vD+f1XfvWu5Zg1YQrWk0qL/etf3gk5UWiszry+I1HR8EtJHEn3bg6066uW7aVYzfcfqokPneDQQP
iEImBV3zt51B3ZFhXeh25kGofo0nLp+Y6ucxbZ6zWYMxVMUt3J/zn7/se7M/nScU7+r8x9vq+qeR
RxVVgiAZ8mHCFJKDq1kKdFrz1F/l1j52tes0L8/z+uTPn/veiPfT517un+PJTLvcUjOMzcPWTbnH
Yrc+9br2WOXd6c+fJd6pUJNCbCMSY1vKqHBRKm96l0APQpk8Q8Z3w9D1qwjZekA1Vq/ShhiX4rtF
mBvdp2k7qiFedhdmBnVDjQvtE2S+sGrPCF7SHPqRbQ/XcWDcwqocMh/AqZEi8lO0l8DGi1WbwPJ8
63OMRnKt68jyiLk3axiDYQw4x5o+NS1Ikym5Z2yE3Qt5ahPKHWtabNG4TWrc2iS3Pb6ZS2w3Vol9
wnYnTkmOG6lU2G9o4K8X7LwoGOes9RV5JmajxhJC3dnXtkFnkXHX1KTpEQyJlGotrf5zN5k9IXBs
e7TG2iL3Ovl2AMm5B35JpglTcANjIlkGOgzhxBhuzTTcz+vmsjIeXVbEQ829QaTCOgiHRzOYiMFq
znHenoh7KNZOohyGxFr34GcjJfyuTNW4tsJmT8Zsc7KqkLQozK8k9H4wxbz30Ig5gJrGA0/rpagz
TYsa3WVBXb1gd5Ubjx04ikY1H63COtDwfWyIKPtgpNffu3kFmgzcEA6t4sv7if1lQG4hA4SdOicd
4D2yW19fafWyhIQbzelQ2tyCqyPh2X5MpGHmn4Yojr0gzu6rlrZmodP2zUjtIMVd+sUTenvCrbpp
RkskB1i88BJagOpgs9ZphwVYs6BB/Pm5eMcpYOKxQOehM9xQq7x4LgJlJIrdTWEe+dkG/RQOd5WK
91BpJzPjW5G/VSwiTH3KCH89UULC9oRAmD3mVMgDjIiKaLZdyyjcyHtS9dBvYXXaklqAExd+O5Ee
6UNnbHzbAB5fQLxsFAIoUnWOhlbJfY260Pvzl3qrL13Miaz2LW1eTLmUf+Y75qcRTdijmzW6kXqD
Hq9Liuqg1NxzkxNlUenDRhN+scoz0OGZrp1D+Ars4SX23oBskEYm2yhhGwC10g3dD8ah94QYiLZp
Hc2rBOe3wmwwWFPhdwy2hRtetVH6rKTlbZhjjLZMjMgNGScVHO/aGs7AH6/DoTlatL4Wnc/Os6md
h36ThfK1SbhQUOqRuWWvI2kFTs9btNI9EFqD2sdUvn9wTtV3RlC0EUgFELjR2LnsaqqxH9iUjTL0
2RVBSgl+v3Zk2PDVPcnPaEQ4u8OUR7s+3Ise9EAeJ9NRqLAb+vBFHUv9mgYa3e0UYpDhz/mcbYnq
TRufg4nHZUy/kg8p171srqGjwj0hWVEU1DikzdNiRZ2yiuGqktvJwzZCHbfc6I7BCkClzB0vTYRJ
2q5kL+Ua+1wnIccIqQvPnS+4KeEegBqQvpQCRdfNXFP/FZ/i3WNdGiFaQ6Gs1bJAeaoYd64VPUpk
SAujNbVFX7BWchX3KhHfnJ4h2I7bl8BSV77FakZ2HkK2VWl/gVj6GvjBfghgPwWxtQqM/HaeTzrn
EzGYX+ZFYZMaj3VVnbW2fdHp9dE3f+wiXaP7zxsbanMOWfP3fbcTRUODPDxAre9WQdR/P/qqcRLM
BoEZJ1uqhVjSq5LIFOHcEofM9hEiIENsB/OraLwpnbmjo/pF5uO3D+6F924FBGmGimiFTe1lV22k
mZDWjZF5Q5ynYCGNBXjfuyyohy37Oc5PJG47UyHEcx6/8NkkmfaBsuSdRQv2RBeduTXP6JcFXuKu
yzKbF2gi5/L1afFgOyCGO1FybpCTemIs1xM+0kUEa/mjp/id0Z9SCT0dyrisEC+r75Iee9tnkfSS
lhDJQsaemcMwcwDdr4wSe1WOGenKte4tnoFN5ofAQ2vPL3Jyn8PG3eoyPvltqe+McY4A7AQQQnK5
VGvXtYN/hJa5IjDpHLkEh7K22LKqYU1YVT9msf/8Nvyf4DW/+TEk1v/+L37+lhcErwZhc/Hjv4/E
suV1/r35r/mf/c/Lfv1H/z7nGf/98SXb1/z0nL3Wly/65W359H+ObvXcPP/yw1qiqxlv29dqvHut
27R5OwS+x/zK/9df/sfr27ucx+L177+eX7gE0IixPX9r/vrnV7uXv//iys0C+P/8+RP++fX8Ff7+
64pAtjp6lhS0frzhT//q9blu/v5Lcd1/zetJQYsbVT4eVbYI/evbr4T5L5prWIO4R1SN31D4knnV
hH//ZRj/QgaInQ29t87sJKgU1Xk7/0rnDbmTeKao0SPNYgn738f3y5X83yv7H7LNbvJINjVfSZ23
KD9NgjRgCDKgoEDdSTNRHV5svCNsQG0eaRWI744xMSRm0q3GM2HLRH8g/nkT3EvqvySoDUtroE2j
E4G9LGFvQcM8AmDfjA5hycJOrlzNGreyJLustZBJZ58QUK6E7LVVbpJGI+bwkqZxiVIrSp6IIdxl
Gn4Ts9mWbd7ubb36nGKh39QVpK+oUMpVW0HSqh7d6zrkkXWqei6xNARjPqU2iRYyNhj44TLFZLgz
fbc9ZifnahIgxwfM4G5BjvZbDIfbqlvKMYJUbA6izJ7L1GyxZVTnij3jj1QYpMwgUUxgBsxr8/KY
oHeYzUhmWwxlnbprwSelIRw7hwcaIi4kLmpMi1Cmz2/pZnQE9kM5ZhscNPlyHMrhoLn0DiDKkD55
XY21By5YXQ7CUNZgX73YJgnF/RxqVbES2PSXZgxsx811A5AMLvcsAsfTa9DSA1zmwgTulmFmAA6s
48lU3Amqrb92A6dmV2R+GRPL+GiV9PsNYpos+6gazPJrevW/rpLikehVdNTFrjDEWW0IRX37I6U7
tbTsGnviSFzblLbXastBmXAkpohGwNvJ/Onp+ufu/fluvRjNuVdZvBsqRmfEO5RILxZsuqKpQ5Ak
xa5XmEyiQn42sAxVXq60N4GefVKEfI3M9KMzMD8Cvz4iJh4lDYmWa+G0vpzHJiRSpInYKf2c6ErF
Irngxvbp3iB+WzeNXm1HhS1bTFgoFneYYkrNQsVHQMPXsHc0yR/+fB4uDa/ziUCU4bD954FFynTR
NUNHVfeZrFM4FZyIWIIIr0UDiKRvtkNOiosyT/I2KdUEASaHXpKEo6TJniwSilwsPJdBL167oRBY
XydtK/J0+/ZWtp+sB0PXl7Uf3//5oI2LOv7bQaOvocyEQYn80IurF/AEECYec9ACTHNUj14Tu+O6
mVNKqtgmlsuxopXRl5+R3gKqD3gOIx+bAXWQfF3pL0C55dYQDUnBlJtsfPchQLnUN9b0mljjhitf
T0hGLeOvTY7bMaXyvO/8eXuijF9FW59Kaz4RevQyKEOzYWHGejrU73TKQ2TTiQ8qJm83xsWNg3Rz
Ll6wBprXw78+OkMSEP6TAJeXTQ+iLQXEVkbZNug/he6kXyGKWgsJzR9FbAygCdKiolA2Sycw0MWc
kUu8waLqAEA4NiAedfZetAYGXR0o3iDOXQkvPvZJhk8g+RcMAqJooXOl/rOgCbmwWghmVqKpG2m1
z2U+TF6lUOLOVbkufWcZBSY2AP+j5+WijcGFnv3ksx2fRaXzm+ktBWQ+Zq0R7xoEorloe075dF35
6Vel9WEgfZcEf0gdrPlQj/Wcw1ytq7VTB9NG1OB0B/vQ1EAkM80yP1iSGe8dG8dHuRevBA3ni40s
K2ESsis73pVknVWJs5/S/Cl3WSWXtX0uFAeBqgJyLWDq0zsV3zOwMhnYyIvTtlv2HXFq82Pe6l9q
J/xqTiMoxMC+5bYkl6srXaqPVrzUpuo7zit3IfXzJMa9JQ+4N27KAEsumcsqmb8wIdlQ3+AXArEK
+qPQimwfxdGXyPTtj6QWvw9hlkqhEhWKbeN9v/SIJEFMtphdxLvJ9hF+pPGNWU9iqdqQcZyJUJCS
yCDZbPvGOAifHyaWiQutDO/izMw8GUEl+/Nw8JsdFeeSCrBCU1nKWAigLhYeZqT0Wseuehf6gmdV
na7V0DYhvsqdTB1zxwIYPXinHnQYHESwVSfwGgqwXe2jI5kfw58eU3M+EiQP3A6ug9/3UodCaout
VAqPaRP5S8t8qUO8gVkatJsoJuptDlRMRtpkk05bolBXeR4WXkO2837sU1injfMpdSlMh+1kb3AO
rHN2kH8+W79Zkt+OERmIsJn5GE3mWfqnWkVLeGJl5wNDSW2dRKMRLkLx2xT5g0K24Re4xlOggo7F
8+kV4Venox5j9bp6sqLsxILyJYlx9LvFS2KJ+H7QwKpVPahxN7vRlRRCcISOJRemxFcFaT/WlU8t
GR3LfNTrYzqw2nOreKU4xYdn/2JamM++hibdZGbA7KNePpHdqCVRaTXRTjWJ+CrBPIb4uw+R64Ik
rYGzGTM5mjL/otFKlhVpG6992Ol7q86JBHP6PS0qJ4mVD54Z62K1MR8YzjNOOI5p1uKXLamOKm0+
+Q6VCqpRToM4oo7JSh6V8WypsKmHOOnJ0J3uMGsDbJuViKSs6huT7C69zViEBkxsDvzmevCVnSWi
VV4Yzs7UR419d72ZYOUi0Eqv1S4rN/QU54hKF36qYntRGrVnY1Cpt06x8pxD1LSMria5tnkZCNtb
m5PWLnH5Y3AlPyYnH7YlyZJ+5YyRzQHslhQOliLvq6vQbV58sm0PSduepJ5o17LjOmIrKK2ieXan
+Djoe041Gtcw9QSZua0IxFZJppjAEpt0wojAHZ8Duf3zbf1m37t49CxuZlgB7JBwOFwMxyxX/R5J
peKZLD88ohuYvem3TRNfPG0t+8bIultfzO1sv5ObErb/ZsrKYmNrM44t0NnFo1sXyWDtcJeQo4xj
dXTJ0ezyYlfl8pVQBuIZzeDRT0Xt8Ty7y0BU1gq3obkgrD3auY1J7Z5Ujk2pFtdFV5mfC/8MKbRm
50S+WZpuqkk8xcEcE1/BUDWk7+/Gzsj3Uz3jraGppwpkOlLqGR+GQw8Zpmj7731N/9nqMYYGLOdW
Nk6zRY+yRedZfg7r8ZriywhrkP2CgYOQxKDAawgumOviECH9KvSMErKwS9++sGH7EJT9xQoU/ZZi
zTVH3CCUzgl+zuO9SfwXIlbxQeFXu5gveQjmyiiIGDaoLu6BiwukCkliTcpZUqKmhXdTXye+VL1i
oHw/auOWVIJ13gPeKV1SSdVBnu2Udj92pdsQ9/E6dfRjohAHZpAAuJA19bg/30K/VXHnI2QenwVy
c2fqclMQKTo3kVJHP9bCZY/91w+Cda4yt1OZX5CPTJcD9V5PcvMmrVj/BGX+ZZzDDp3RqOGZBp45
OcASJzZgHxwd9YKLuWUG68B5cHHwoHK8OH+jS6aoib5351a6uY0iFYxv239JY6i3vl4ES1QGI9KG
BotmBvLXir1sAsn9Y9ILwUn/+YBoXFysBeZLSs8HXyMWcINDu1iVphUAtK7UfY80GB3kd00aDYra
lebuZCeVJ361acJIXgVRFG6z4lWkeoFHAeA13oPcMJBfu/NSNaTvObnhwcxfWc60Bx9a0Cry7ZRo
KgNyDvjiPizdzVvIbNrxVHQa+PEO8E7rwzIMm3WXDMFN5URsqXiqd1zKYzzUL3mRx0c8VYVXE5vi
6znPedD5e4czuQmDAGqr6IytXRHcGofh1WAhlklIC4b+zioYW8beiJ2blhXGPhQcZ0c4aG2631TI
ZCTimFWxN41BAKAIDm3KW8UirzcoUIg8UIM7YU/uLg+Z/DPUIEiaswgKrN8vDUKit2FXf+dy08OJ
6Vjoo/ti0Fdap2nFlyJQonFR1EkCZjycdUs9c61DHhB/4oRmfNbdz5zs8GjI/s5XTX/j9OG0CoiW
hA/d4ienP3llF4219gmpffCddINRxtyJOTVwawc6UJGiOjChflGcfro1QCqaDiUJaxpTkpxCa5/O
lYtgjKOtlhO7qCnDgeRNTAgReZVsmyQ1bvNzJk2LtV60SiDGFoliH6fBHQ6Yg8j1Yvb1RAtVNG/B
oIvQD7c5Ua9Pk77FibelSzfumkz/DhdFv2vT+NmZ5nh6B5yjW5vk2eEuaqlube2eUJwnBsFTpikA
xWNrV/eNf0oneNCNBO8bDz1X0iXWScS6Z/hZsapCMigLR/TroSH7wZyU8KbQM/JfTOn5OlGy7G70
LcHCI5Noq+wmE764oUDXDnMHrJNqE38rT3U/wH+no0SbZgDvadmf3WYC7BnIfD9Gol3ZvfstNNNi
I50+uWLRT9O0TKtFFg/VmW1ztrHbxOFfjrRvFXLc/Q77XSjzZmdX/UvvkPwYkGW9dK2C6Ac5EgaS
F9cUL46mReR05NQkqCTUn8f+kzmVGHrmZ9qe2lVXag2NWTDnne5YFOPtgylqykJ9bdPddba6WR3V
OA2PiS2ShR5DVQdxttK0huarRYKWWWQD4XjmrW504J8lzZSkHWYGdksPZIisRYrSkN5zeTO180eQ
GuTQmb4lfuwQdmwbMXH/WHRX0kcH2U6rUgP1jw6PzGkoCWxx9F2ezv6RSlsTo0vlrbJYIzotGWeO
MWwdP3E31FwefQ2xal37yRJIQXSTpg0ArZrpy3ABPJQREi7FX7RJqm1IAeuOQhu1B4OE4kWof9KV
YHjQa51SYJ0Rl8qCaaWEIaEDXaBvcrveJn7gX7UKVfCC3KTUKNnXDvedHG0wCVdFnAFIV6xpS7bX
tVDs4Khm3zq1txeT6VurIRHB0ZkPOqrFNQmR5H3kJDjUjsYSjF0yOW5woInKK6Gaw4Yshi39nuCk
j9/sTFuNZakdk24iwyaGl16Z5DsosZwF6jmE0lYLttHUnc0MfnIex1fdYMDMUJjKhRp6Te0uU4kp
qNOGI9mZzVqXoXqrAK/Q5i8OEq3fap1brc24HR7coknWfjx9SjSceI5UoIfL6trVOTgiFv3HsJmA
/6sCjrrQjpNLDGkIfr/VI2tLlJvxUDgxacp52B06g10us2EUQnjlsdoUtSWvbIMoNCdKzEfU6+ia
QX0cRh25ba7U6ufSNyHcJ/YNfXwTyAXpwLVLfUIzaw/POfGKmk7eyeB+y3ujg79tziAtLOIUfe6q
QBP3tmJS6hhj/aBZ8ZcibYItK7WGpSQ5ltGahQZb/3J6MiuGnrLtVmSTUprwX7OOqgG7xhc9Jxu+
tIx2Z9RKdx1NEJnTjHYRsmPuvgEKOanL9DYDrxWDtiIJFaeS9CwnPGdIyq/VPIc2HBnkxTRGsU36
o+NfcynTndZXXx0xWBQotWKXtoxDndIZJ8okTxoLmcxq6n2PBO2YSdD7WCUmeq8WQFjaV4ayAmY2
MNbXNImhn+7THt1Y1G6Nqn+WufnQ9Bglkpi89K5ySnpzONYIli+ojJ/e3nWoSZxU6dmsyair1qpr
zJkqX8yhYqxC/LkMU3VL+h7hHFItjlNN+8fISBExwHwj+tkXuiCMhhta7VAeulovSWU8TDF9wxIL
B+g4Yz9p6DuatiN5wo43aYDTNhMVgWMa6OApt+9oA2nXIeVwB3Lski5Fuu8nnHdg6dSdJnIQ4eAf
Forag/1PZzWp8JfpLDaMimVrUXT1kYMvW1mOxz6vYMwWrKGN7iltn5uM4g07FjLz3OQ0hCBB44oL
HGUQ5DKLYMaK8BrGC3Q0aRyxqoyv88q6krYdX4GYw+AQ9frGN0zeJkEnkTEJlllu3IffWUZqB0WM
a6GW1S5WchrBmXtV4wLXDMfD6uITEw2sPNSfJvqSuNvUfJmEe9Vp4NVkLAENqDbLQgACwk/ZeEKi
onDPgigwWJHNPlNqDX0p0y0WUgtmE2RdtqDOGkGkvjSIwDuotlzaUaWs/ZCeLBm/Bo5WIhf6xNE2
YnI/QfB5cdpQHoVJQzmjyNXGBWnOgK9nAPFh6tGwK128VpMQXmps2exj2mVuB8N1akqxFaQuZN33
mnj6m2RS8GFXRK5k9FDGJCxXKcqDwumSfVVb+iIbpnjpIBA3U5FvHXo4BA+0cNszjE+a2hc7EVcg
LPsvvfI4ZPZAUAnEphb1gutb98nc8GAc3/EUuItIsDK0Kv9T0S8rbaUQTOfVBq/VAxMLKtwVN7qP
WsqMPHLo4xmS8zHI5rYOoXl9sbWT5lmN8v3ATDyMBPPNJjF2fpSdZnNliqbWJf1hMGiQ1PZDAIl5
XdZA9bXJv3VKsU8yXJN2oyhLfyAWZRyCTdsUJ8NBPVKxdtpUmrmMTQtckb7SI7u/aqWyCCIQuWM3
tZRhQKGvfdl+LQKoq3M7f6yNz4GDUGDwU881kzOaRnWhKu1T22N+7JgGdn2KwrtryjkFR5JSPdr1
Eq+9ttKTQ6UW0SqbnG0STfDSJ8JiqhGt35C0/pqugOXhVYuQB6/VYcLyqXar4rHvCqDXVDdW2Nkp
ZQf6uZ+e9LaZk3LbaOZcdQsyaI0lgrNm3ZfjS9EbCPdT+0Uzi4e4J13QGhA5k9u5UVyWE+jBNyMJ
A5AgP0ehgc+i7tdpVW/jCO45FdYCEQW6R324UsUABLxXnkzSWSN7fGZvjyoSwDZJp56ZDjtX6oi3
k4T4c6kTM2vUn0I2cCwriCJn2d51WE+DsPgK3emAJ7RGiYNGgmzcYycp2cX2NjaILqjLMFtXoM2k
IN4vp3E3BcQ1DMp1Ikl5L5ylQqSX42QR2bolp71NrCWCuJueDJQGnecyblIiZieMXzGVf/Tp4bUR
bAdn4Y9ETAxsnNrQuUrnYpAo9OeoLY7lqBB4m+RXlZJ+0+V4EMEVXGTJ0+jMNz3sX1ZupyaoGqZr
0JVgHxM3vbOd7L6wK8/uik8N9YYF2dHxqhRs0k15qpICrkmmeiJg4IO8XBKOyePSl/G3pCGpHrHH
NLWfQmDiuELg9Bs+QoJAETs7CbTVlzrP5G3mCi9kKFjZCTj/eK4Gqp3ebasivC+qMQRobVVHWoA8
EuUA2X2qvrA4YsruLMKUQvHJjkjkszSJf6eU+3r+o6vJm3YlhLookyxV5h/ffvH2krcff/wxTnIf
ORRPF8R489ce+GPjWs9vr7Oznnns7YWC9uE/r3n7eSxVnDds495++vHC2Tu3EdiSf/z400fNb90n
bjAhZPN9T8MH0ObQJYsy41L8+s56U+jT+ue3BQ6zohAPyGf+Gm/H+fa3H//yx4f99C6B0O/lhKo/
17toQnvD+VCtSGUhj+zyf//5xfH99JYXr7k4cZen5sf7zF+RCOJPoqYYNQZH1Iv0ZxtS5Ky67q7p
CntdjDqgd4ZnkbYea9V2OyiBuUS0Ne2Vymm3Y0dlf1LzkVZpQ0xebWKr0Lr+BhDKVo+z/ikL202Y
RM9dIo9pRRm0Lix1mTWbykyMFWqBB9BVhOUkrbtWGzKtozJo1trQPQahFEcnA22q9v6OgGjJ1Gba
2NBL0MtJUSM47W7UKalYWuGFrfxwX7uFvMrpvdtOcWW7WXZjCHxFbrKWBlswNiDh2g19bYFj+3sd
iuAuVr9WPbQfPSGPRlbkbxChPJCgMpGmDvZvegYidZuAUwtQ/mlqMcA3wI5NtW9luIymcTocUyvu
d6kGcLHqCUKojNtqnPsQPql37gD1DFRQlKpe3gH1Kok4XeFKbrdodbahaZ/JxzSOKrnVjhXn69rs
QsxaN63eEroRSvJYO2wbhUOD3CAyR1HugnXFjo1ED9Nflorj0O3ipNX/l7rz2G5cydL1E6EWfABT
AvSkRPlUTrBSaeB9BNzT3w/M6q7q7sG9PbyDg3VSoiSaQMTe//5NpDHdVDOVanEr9JcUqDvsFvHT
G5QZSMsPrB5KrzseXZbORpi/Cmo2E/KaK5NxZzhNu81EETNyk1eIE1YgTC3dT5XqCOBKqXuGCMKg
9lBOrf+oece2HK/gGj90Y9jXugrj3CMMsqcPSkZnRub4llmRd4GfRNgw7x7+tJ+N4d8wV8WjOCP1
S5babhjhkVMqdttIZSkYbf7UWBF2nbEvDlM03+yCDdUu4nNCzPjg4s9PdPmxikbmWNaHib4d7hCF
SCvymmcLnG5l/aWjo3706nEXtw9Cj9KLPVvOxmDV4yzjYUpY2tMp7vNwWuaMn/WPJhvojph2/GFm
/S03UUF5C3ZsS1nDTG6Z5Li2OuXEjhhgD5ExensIt8g25u7oKSCPhEnmjJuoqDJ3UyrOwFlTw8bT
CY+814uuRnCDhu9VWJh1FDpLnB4aI/2VT1W1K3XrVzRnyX6aR+NgSNd7SKyc2GmeMTyTJTQFks5Z
NTdeWn8tmSZUzJWJYSb8NRW/+wKCixaNrOVUEUvjOOqgkmxbkL7b+GYYafgmwBc7Gul0rnwWltfG
2YuYftl6rx/5IawGMM0hO7beoof6PgyEY3TiK1teumUpDnhOAeBb/XUmuGIgWXqJJcepufxwbCrJ
Kh0fiyp6JUvgF1MkuxNLkIj5mBMZECXkBLVlER0GQQ5rYqfE/8UeA93IsYJqWVMb8vobBrssfSsl
RbFyI1Cj9tHKTLUiRwhX8hwL7nqbdEwEIJZyEHc+O1fbYeKGjClbvjwd6KwiULGExNCZebXTC/Fh
9mQtTQVAEmO6177Pn9bxwKxGjNOFm+4sJI55HxOC8qVbSQRqqt26BV5LUsaEJ2Eus0E/Y+OYgEVm
Gg+PXdHPQWHCKvcwqDq0rfO9UoJNwyZdxXBiVKApnBFzLAn/beQ3I0/OUhjTXlmETmAcSsn8Yjbj
Pv2jIoQ/0+SeBvRXW1cYf1iAY0A8LzVEZr8bYtxF1Pn7SNrlVmkClbZlYuywzOQvmCxAqChJUQSV
BcBPm4yvxGwAz5lY3xZf1BiTjNNzXdinxUXRlkofAjv9S2x2z36V1QSezO+FY5W7PH33dajXZtUg
/oqyfZoZ11pM+2ExT6btg6Law9GZU1wptC5gpkjIWBsRZ6PZ5b775aTj1q09ilAHoKXKTFJdSkts
VTm8YkXwaLXZn1LznjyJ84SMbAJaF3ubPvdl25LFimNOPRdPZV6Sv2PqW4YFljB+ScjD217KSxm3
H/5c1psshg0A7/C1WfRon5WZF2ojGLgfSXc7Lc1uFKiCRb1Qz2Db2dmACYbcEoHdQvnq6xuMtZik
3IdUz97xcGI6YY0/ImgTqJsNIjjUzOh6id+z3P5ttsh9CbloqIvcU1ZRUvTkHz9bMtkJjJPR0G2d
VliXnjsg6bSvPmN/GMU3ratoWDqzvg5Skkvs4DuhTnr7HUuKNrDMaGDzm49xr930NkWda0AgziOg
uYXE8UgwO0uiTu21yntP4ik9t3r56VLotVJfs6wEJXwEXDZO7uuykA4aWe6m5w7NlxbWi5YFdVpj
ZOiP9LMlc9I6mw56NoRuIWHmqwjxbqIjcJDDQRX1NVXOdwWAu/NlzuhDoNWNvg2GTM85xvHuxGOV
lQRLTZOYkqzVN1lL/Q0u7KWszAQHLzI7CDqCkNccSnOHqX+MU96s70bVV7tBnGTUVpj3JnVImd96
DXAeFPPLGC0jibh1vI1a+Wy6YBqtXbz2aqe5xKVZ7J60qinKvKE7FpCjz12ytnh9b55kLXGKoa/3
VD4FqiFe0HIHfZ/aVPwcVSe9h6WfpRCmNULjoRKJUNOH4uDI+A+5KEeIKmJPKcK2PDLZXvqOJoIo
8EAHTSTdy2T+iCTArzk49WQ+T1l5qOPh2FQD8eHlho0TEqwbotntQydP3yKATAyFJi8w0+lm2vNr
VQ2AwlY67modNI/te4QjrrVDHojYOml9Qp4vWvfO9SFzo5jf5GQwD+tNqvtRseUvzhFBisxbU/A2
MmxIvsizpOSNRUOmDI2aZjbTrW4Qplc6ICCAFR1jGDi5ary08e8qLYhHI5xlm5lNugUTes5gye+V
0cyhmF6W2qp+gYsXLVJRaBbNaWFA+xHn8YeyiYjIsp7iyGjP2sQYvWqO0bJmZXfF3iFV67GQ7Dqu
hrRcM385dewxF8mt01wRNdFaJmr9MiHirWVrGMxvsZHuvFO8lPaBbgegjiiAsp8mnLqbh9R3sodW
uMcuQ7pKNU/ao9DJCW+tnZcdZDNkp5DGDe/xUhdn38yuM87Kh1knazHaw57TtjDL927WDbQzCYfE
d5MeYYPlTzPz9hjoAmqNkZD0h7CzVBMUjf3e+uPzXPfvbcI4u03cD0X8yU5bHpUdkaiGFbueUJLY
ONtD4TvrsXXT+o53YBQ4XCWPLrc/kSPuA/4GqAUdcpG9Fe/s+w/MQ0k/nkVoT7YRsJPoYUs/xhox
pkBOy9bpIa0JA2NFI77Uk3xlToAvpeaXIbj/82LcZFeulE0YT61EnWvPUThkPB3VCAwhsS3WlL0d
JmwThL+spXj7EOlNcnXKEde+AeyzBo9k8m5ojxOhkmXvylOVZuoEdAsoXaUuUWsNaMrfL6qB8XoH
OcgUNYOlAk1FqWkNR2xjvcUmMyoVky6Av5nJRGacOY3qKlR2TVC6TzN/cBPyuBdfP90vItYm6HeU
Tpkc/17caEHkKIg9dFYHMLFeMCw4iUW3Dj1SyE2t0PnXFh4WlTBPY0E8m5SNQYprn55H902m+AYG
WrF8ws7d5pYSByP3p1MzdTDQrPpCQFN3ul80tH1//4/jikw6ACEipvkaOavO1BLtaGbdSSYCKHP9
PzQmDFGNMZb72nCOdj+3pxhY6jTeX+G//m2pUoRzjJdXTPqGOjsqizZDg9Mzuoz65C5MAauU/mFj
jZIsPenFH2ZeRFsgoTlrouP9b1ZW0vO9//zzKehbX0Y+/tXueAKyzsqNXy3dTi3ai62m8dR/Mmju
Tsn6/fuDpgnG24S1IbnfERu07DXCgfMRkQbJpm5D/xELvcEBsWOMXhHs2mEoCvVuJucvcbCNTqug
aslarlIWY6UPkvBOygpWwNCALXLJ+7I4LQ/e+qJKO+LlLD7IS0MQkh+JeQ8cdPj7zbV/54NkUDh9
LZ7VMANz8vrUSotoVVnyShh2P01r/3m/ZBwV4QRstUFv3zK4Uu2pzLIQtu9D5pZwUBtiF6ni0P/E
dYeyhEuOCQXBpbpHKmu2IGifzVM6U22Pmmd+5s4ij9i0EnXlOSdUOj9atyWMu2L9SonEa87l6X4B
zw4NJSiVx5ZckCLyQDTkP795/79i/WfnNUxSVtVepRh6JtrMIb5ia2KY3vuiYZTTbmJjRXDMhPB2
9Va7GIfoi/zkjPtkB/xZYXziepBoBtKfmfZDF8jFRhv0P3HNl5dhfCq8cx7p73aBASi4Biiv/r7Q
126grN7MyfowTOPdGYhwlgQ6+qX7HKXDbl6mBOhcHamJf9cxdfP32FHf2pJxqFXwq7EUfhTa+AQD
873HfwW6ztvkUoGI4Yc+EHOL6ZoMtfYLo+ofkC+JKHBpNht9CuAsHUuvOmuA/IE3Apnj1FyeLblG
VVvcv3bPqK+kZGRXqk+1mC95stDUrV/616UHj2LooJJjRc79/euFaNu9ltGzr9/7bw9Ni3Xx3X/l
/du6kmLbTfbHf3vc4A/w6+9fvD9u6R2P/D77iuMgU6GqxGtitoqAUcOf1hmvZJQBtfspeZjQldY8
hLKZtTdBBYC025enodNDTzuXGZYnndKgnRb6dSITIGAuiPGJ9xh17gaShYm7pEWgdswHUo54lZC2
ZlvrJMwhQjj36WF1djeLb/Ueo40hbRkby0a8cMsZ+h81kH/dTEFaTSPy8+6KQWB0ccWJaABC2MkQ
mP0he7bKmiDzmeKmqvPs5E7ZeeqJLXRwUw+6FbvD6II5RiO/Wmie+xrKZ2uWB4AE86AhWKbtF9R0
7d5xbLY7iS0/HOUQyciydZXxYmTtdLBVTNEdcRZ71Bgzx/Xech+szj9MSdtjx17s216XpyQyj52T
iJCUBkxqvOmQ0LJQKsK4TiCZ70Ei6fWl8UeIiXvUnsM+Z5KUWdm3ZsKdO7KXreDMn8cP3fCGk6hz
EqYKuTNd92dfeFfh9k+yLW6ujH/ZTkUOQqKFcXxpOMrfxtzc63nvHDPPCkad4nfu99LxhiPt7FvZ
eSazYQZ1OJ39qnvvvTWteNeug4C+Fg/cHW+pn8A3MGKC2yxv58nkK+vHb+z2vMT6iJsqvUSSvJLH
cCPJvVHM+xc8gghN5D6TY7Mb6nZk5rKoPZSv39ov+qzxknnuq+HG4xYSqgjRTryiOJEnxyY3RZP4
Ebix+NPUY7Tvl2tU9dDWOuvEHLNEbif6jvjJfHlB4sRwzjT2RvlhufZPUaEidcAFiSVK5+3KhZZM
YyfB87GidOVSNXiVMERSQ9Ts0668AfVS5dKcW8l21MyD6tWlQo24c7SKLYLkdVtPb5plfBdWchvj
4ZZBBnAKGsrRTvwwiuIO0lgLdJ1jn6aTErx2mts2d89z4z4uFsOrHCaJ6Sj6ZHN6jQ2GwFWX/NJW
FyOr1c5YFEBMUtepnD7tnHI1scYbmu2nzgWrkM6zPg4fSTF8q5LkKpzpkIHZO1njE6BcfvcE/LNl
IJpF47awx/pCHsAPPn10knb85BbJT2otQpOr5GjO+YWNHu9u95fb1xfljr8nw/6tGMmzQf+YCght
vTMyO1G3pSq7wJDYJyAPuIhy/ip7708D0byBSOB3HRGx0rhZ/S84MF+DgZDxVao+A95ho1za+ues
Izmfkt+TlwOeEccUxFP2kJTWZ76sUIDJzKIf3mffnOiJMsgCXswtioa+xcsZgvsn6zLdZroAZK+t
hznW36XnJmEGTxgcnsjc9ffAF1lTs0iBnicinb3uxfBQPfRME4FOysDBWnIDV2elARLw5qKL1yuT
2S16gcLEQV1YDOl54nj9NaFuj69ZK5t9tVSM+ltMM+WnLHT8G+aP1MvzreJYLY0SsG+I/HM3mThL
EretOahurXZvYI66QcA8TXDIjWr0w9GYHqwB0S0Eg2wmyHLo2os7MdiguX5MYpNT/bFZZUN2+9YB
8rqxc5Ez2JVY9ywTFWscJUc9IfONmRTQmv1z1KHhmFkbzp6RhGasqH119er12fOI90UL8joRqZsR
TIcvO9AvSh52KxZgZlDA8sIOWucduEtXnvAxG/snZWk/It975h0m83jN/Bpuc8zWg+ORNruhSohU
VfJR5dEJ5f6hxkuoxAqkLsd3ACaSEf5Afq6Uz4RA5M91Pb8McvloSGvY+EZxGtLygpEHDmF8PIMD
/9EAwDLQ4NHAFdaTlSNREdL/Qk3QB+mgkiDBz6tPdRg1zhA0VdrvyXaA5dpDJfkRw6UjDDP6voz6
sDV4HgV3ZaLdiDPc5PoCoYZ5pbK+gCYwq0SnZEfNTynxIADXyZrepcv4jUuYHnRuxOxKOHtN9u9J
6r4xtQBEUyDIaTH+lnXLmWl4T3oa71X7ieH7FNBlPRCrcM2M5aeX+u9TzCiUSSGEuG0knYWioXrX
SBciyaX5GScZUGATcfB07W7wImPXA+wHs097avffGCbZwZh5zQGpAjKvYYDXZupUD9OaHz/8Ii0V
xxW13DpXl5soKdERIxzzpuqPDiy6WjdjNRZxU8ImmLN2R5v8uvQ/tRTZkcpxBTelPBtDxCKC0L8r
ypeyMxCOtZDa6qRQSBkogcuBFGmRXlO/+4gro8ebUvcfY9DUDbPkL4OhwAH1U7pNy7o8YhQZ2JgN
bCEmlKGG0i1cNN7PLDIW2KBAoItpXeoFnFUXcxuSrPvgrzR6vYlOsec8eJNrv7TzizXkMPVq6BUG
bDwnkhlzCnfLq1zNDICXlHB/RhQ153YhdLse0YqoaNwvKm4PFo0YNhJkChcWzgJRA329xi0yIPDG
YPzc/8mN8VD40J7SvGR/Nc0GmzYev2CagS9aSVatXHPYPITcjkGiu0eILIlsQCh2P+wpN9OtrxQA
tMzTc+XMTy3zvItvS3Fx09bcoS3BT6p16otR+g0JrObVN4uveBALSYiVPE7MxEZftBe1Xrw6ldvJ
4ONFu+eezFV3Mk/FGT2/t9ebpTqnFg1inq/IEmzJU1cof7fKMOeiNA7gZ48YBvkwIrl4GNpqZhmW
rePvc0fMp7S34AQB68cu1jqz4hA1bFVCR+jBxzhKHu4XY4a5p/kwzUmS8Rjcky07rqpESJ8bQ/qX
iCDMXeFOKAsz4msHWL8mASyXicMwaNCNb+x6moNJ9foLterwIo6kVC4vnpNXCDgc8+yqGtMyyfRr
KMfuVRpTuUMVQZWYZebey1hysXS0J6t+i1Utbvd/uLEx74x1hl9rCO5tZ1y9DaEU2CaM7rzvl4dk
SThXXaqZRrc46SRvj2tWJP4M1e/eluneMjv3Uiwoq4wuPeAEQC5x2y+BnkD+ERGSeDFBm1ORRto3
sogCJDiwxWhvl9GUe9Ok3ZPZ4m7GobMpLTWG66Xktw0MhpeaKf+sg7mQTDR5+xGTwxd+C+ZiEtfG
lkl31hqhPRgYqFbDFLijy+/cR2lqXHA1hOdn5pAZ8V/lQ57Q/eNCedaS5bjMSj9Eg3XUfCRGCeVE
kWF1piZcUDqXPMv2WS4EQ+WpsUtWnSUiOoYYi3adOkeFXkLt7iqYd9BjZMhtZrOlRgdtwnaRtKkZ
wuhWtpxMac8PW3q8c3nL9o0LEE9u6ghGgbn+OMC+gDyAiNI+RSmEyt7qqRXFKS7sWz1kRwPgjwpK
61EvvXs6vcdd0KvWPAA97oNxofMbLYU+jwN0a3vYF9sxNoVjd42nVlwTfKf2i+wem8W+LH1Z7SbR
feaD9su3RxsuablR8UpvqQsagpI3Ar4OrWuUn4sK8TFFICnjEzvMor7seX5YhuqlrgY8Ivwp2tR9
7IUJNZxVc2xWiFpSQQRXF6dbr5zjTTHYf/KIZEIJmgfFaXoQWXRe/1scTt9MjEHU+u1HAkmMsWbS
jcXZi8zXZk7nR2/UVv86/cFqvM00J59aUT/XvbYhdTSCyELudz4XfEaUKTazszBN2art2jZDCFCB
NlcLc2Nlh4MXfxVZD6HWIoQ8nevlmqU/i8rxjzT7AKhu37NJzeQFElGJ+BERmuY617xq6Yg7JNnY
4BJtlZ8AXnu4WplcsWaDHVRnRuZ+oJLJbjIev7UR5Uei1KEitjMkFfPiZ325HUr7PE9qlUzj1+lT
MrkG7s9xbpEXMcnkYE101lmpI4cs453ZjtHJcgvuSr2Qz5ZhHjL7V5T7CTU4jGvcKMA0s+SmnEE7
RsykZWy0ATN9dEqJce6zyQsxToSAVQzltgQjXNe4vlUW0PDi5+15lsaurTgw5sk7Jqrpjjriq8yx
GfYMy1NhFLekLV0sW/uYmsNILyTLapt8Eo+ch2/61HxyC+nHRIPr6S2dfxQGiRI1SJ5p1u8mU6i9
q+QXER7jSTnpM6ziVW0yXebMvroq9eiCqS/6anzvcnzQ3BHWCTOPyQWcdeOG3yWHwM2YkCzL93bo
FLCic+l15AN2Q0dl4lGwYYocIaXMTqyvFCyvuTndEkytQvwjGlxDK/uoFqg08VPVDDb6cefsNVrg
QFpmKuF8FDAiLGfwUJgMCLor+8tYDG1X5RjS9kwktunUhJEvv+7S+Ps7VlZy2ObpY4IwKeqRhS5v
jXPAsnjcNJ4497y1YdXhY1LblIiFgW9MTmUFwxz1JwwRcGBACs/OLr3vPA1qpmJa5cR3sZ8+Sufs
ssBJwpjURjjOcnBg9D809vP9UZ3sYGj6aFqxKYDsXVGDDEkPAypZ7Vq8KKWZhohgenuBq/IeGQZV
QeY9GFZfh35LgrpdZVd8mjaqdSGO5J4R+JDjrrXfW/ws9gKy3d2lmXqsfcVz+Uqvz8xswbUjic65
kVNsoqap86+EoNWD4QIG94uxxcv+q7IhsUJpSf5q7Y0BQ9mRAW61+vlE3AFNCrvKXWS1T7BNsomG
Xq0EEIAj0oSmp9kOWqTvVjMi84Y2uq3nfEMdKPlsEM/F4rMAjAvoMF8xMsJg12qGIG6jY4FLcAgv
6oT3prHpUcAqF85sWrzaLVEohEEwaoPqYDfDDTutnvxkfvwe1hJ1zbb3I0X4II8UOQ3tfUvNnbbE
ziX6zIboNZZEJCbMkKCv0e2quQgxpfljDYMflIRuB8PChCZHQN0hDYFnFSxQjLTW/MV+ukrY8pvR
gMWZIwGHOK5CymqJ2kygQoxmHabZcEkd64cw2I8w8nuoEypqHevR2GSfT5gfQ2fkXnAetdHmQzKd
55ZFQshl6PXa61SgKW+y+VMqejG3YeqjpXzYdqNvkzmjMNJgmfV9uL4zDCOzDZ87I4lJw4UZhgcA
515ALrTKguxHI/m6nydLK46YRh3n7DaYzs+EAM1N4/Mjd/gO8xwawuRropacquFbsvDZGbWmodSs
kENDQkn5+B7M7NE2LDIkm6k8Z35mEAAy73olp12Z0OSSGUqbWozam5vI6TQa9qHV9Yeld/tr1yp5
rZm5l8xMjyKvpuNaA7vF2N4Ki00zne1PFY/2baCM1CezQ/BXbDXLHG65XCc8S8isrQrHccoOlXI/
+7grzveLNqjvSaLFJ9IGnG1RpxctJicuAJkbQoMm5Fwt4iMZNeizzmxe50lPD9GCEpx99Jlh+7Bf
TP25caS7Yy9xzpaKzpBRqIemPmxo8Q+t1373yfcJ2t4g4YUlKmdtO7ockuui0ldbh0TZ3zTBMDGT
6/sHvHZyZpRpmJsvNiAor/Iy+UeGPT62cHSzkxQbCE76UXoH0Rb+HpAf4yX4fQE8v3D1lTzOOYqn
O+3WUIMVGCbuCIpPj8Jg2PiUCePaqZmdGW9xSUa5yOiPGzEmVjD9lg0wQXOBmoH68cnJmwcxxUjK
lrBD3YO9K2zTLmUtjdpDTSUDxYGiqXDzF1s6FTSc33d7I9eCgG3QrW8E3CGeWzNjcd1u29F9lw2+
Q8zIl10Mu6fq2/eOyjhoJ/ag+0YEvFJjrmD5m6bnOI4KzeFm/1qqtRtVgt4/Jaum5e4XzCWY3VPc
klSIh9sGZsSxFEz9QdaGrSgfSx3LErL62oOOSwSVInwR04bRkc7Uez67seqHD0NDcB1Rltn4wlDq
MzImUF0W3QnVC2zbgUP1/j657jdthJtmG2jmTRRD9yeMf+Gyiam29DF+WygEQ0pXznqFkUlZkEmS
R7uEJQAxxfiN9+0Uck+GWm2jxlKQJQgTpGidADJR1YEocK+muoM8kZDN+4ZlGmw1OXQfKQdF1cPQ
IWmYmYpjnTPGS5vk1InkaxX/S+J8yorVBJEWsreh/Y2R0r3hJTbk+8yyQqOEk8o/l6DeMfTO0HzH
tno1wiFnx8pn9sdq11XtQ+7PnI/eMTWSb6jo+7AaEaLhCkFZwoNqKfZz6dD6Rp0fgK391hGwg5Z5
od6x5UcP5TKzJ7vjFeh6DgR2MEEK89OJIZnAD+g3K+wdeEhdjPKZPv5BixEICgPC3LpfDf1ugBQB
Z5/9uceJDByb1KqOkg+BCFClmX35/Xy9Q+rISCx81eFj5HYNBJfNoWa7F7HilGztpCaupmVtXt4a
oa4pmwwZp1/SUC0yYl5No5fbpbKZ9S+HMuqT0AE+32jr5/h3T1TjSTPyceeP2VfB0CpoLcQyhRGm
5mBh8AaBwhmxw1i91r35kZ4keWiZQm1KcNuPYUha1CJ1vCOucv4o0RzqIxnFtaV+pwA6B2zT9ZtX
67+n6SX2a/M7QAWMZwyeL6ntZgfHWrogRqweEoPws9b14lS39TElOeJqTcOxHGj+fMM2rwM1Tlks
8KzrOdr7rs99ssaW3hMqS8FybrA82LS4KeNLUoRp12MIqFVfTmVg4FFwP64rpDPUT+LQ3kyzuuIp
8DDW2IFE3YB3F+eu3tlHsG+aHGUw1gNnHtfV4+gtmxRVor4anU1+bm0iNhWr0DCXL7jj7Nj7vqj5
JAp0zq6df6z7IfcJrAOxbZL0KxHRa523T2QxfJNz8qso3EMyVuxqmaM2oBoBpBk8D13x0lJeWyMI
oZWuyH5BuWuvN1E78Yf6GmBvcZCPFWXzSDJwgNSX5d1QdqC7lZtlBnzT2ZF9TE7DQhzuBzaG1STm
nRHNZZs4doowY+ChsvNwNjvvq9G9Y277qAPNY2KkyLNk8zPqPdYsi0tXzuvkMSe3ywA9c+WX82aN
NHIxryepkMPXG1jaNoMUDj9SdhBTY5zrH9Z71yTlYlfydCbNe50k212nZ+TwavIBs2+2qrWcwMB+
Z7eolb36MSKSKNAr1NI9ULcT2w81PLzN/Znfk98yd35sPe1FYfrGOB75G1VEs/gP5qoNnhcOAksg
35Q+mxw+z/ZEYErO8r8bUd1vlzjzNwgkrhrcabBFPt8YEYJSWRY4DdtSBDkewca7u36Z+2HaDJ0V
Iixhd0BfG5YYf9SGH8yz/aC1Be+CLTo2MD36k65+lOvX9RmqFaUrKXUDVCEoQx05AcB2TEznqz1G
Krz/rfWxPRsc9kibOm7wzFnbnUboZmBa3EkqvaKIWlF6Dp2kIuXdszDtN4FDKo1pictm2ygWhYem
qXA7PrySM4wUyy+ztE5d7iEfW32yMhzkCgGiGK0Z1Ji/ZvRO2bydyzV1gGpw7e1LbbnmtfPTaehU
opLzOQGCFknj7wtNd7dUPu+DH221juaO1b8pCiQDd2muJyMG6OaKFE7VNiJ1ue1pxcuCEoEU91Bg
fsRwB0EG1uu40Tp4QrNkOcW7Fa5IILjRCqzHJoujRpO+7JFoaNulRX2Wo9qo2u81n9w2y/03PFhD
I9We0h4DJXIYmJraipYR562os/W90aa80L5/sUf1Ltcuq+jEWQ7WjIKCY9rTGZcn4y1D2x0WS/o1
mtz0ne3ulb/QseWUtS0qDgRI3SGG4g/HcoFSsvhAxut6HO/+SPVg82z/3PdutHQADQYM9qk+DLKa
qRv5yCbLevHaJnsQs/27KL+wMZu+MQbVZ3FBRQcRv4DTi5L5aOXpfGqNLkf9bPuhI7ImgNaQP2Zg
D0GRNYAwrsC6iNiJ2Ki9F8Y5QTUmZsiv2CEUhh6E+s7gDjraGVFn/vSWq5lo8y6HhDP3jPgJpQgA
D8cQSs9WH43oqi3sWKaYXz0LThQ3P2qNgdFK6y+Hoe9vBs/xnAmIbLPTHe0UN/tufuxBvBZ4S14W
YVdtdMcGWQ48HHc/xKgGlwY/DTwjjDTNkZr63U5aijM2pgBC3FBjdlotu6mVN2yPELXMefFsWDBv
arZvhDQkVtimyq49HXxgAeJVmk5eNd3i8wKBU8En+Wvp879yJ3z9v/sO/r8ZGP7/5E7o4vz1b+L/
1f/wv7gTnvEkVD/z+b+YE/79of8wJzT+wRTWMEmGcv/6D/7TmtDz/+EIorVIjnJcHOMtrD3/w5rQ
/wdn9mrbo1su0dc6tin/tCa03H/YeBwggFzjg1dLw/+NNaG1Wtr8uzcIA0GcE+m4Lct3jf/hnWy5
VtJBmIlPZAxnhP6BsLUQnJQLQFQ30TXy45Mjlu6EW9Bricp0s1AFHfTpKdWKU6aNE75ba5fRZdFO
F7hlMNKYkJT7HPRoqzb2XVbZoEos2LiTPHvJmb9uxwlNBc5IYRHpNdPeNDqO7fi7M3epoRa8IP/T
MPL29+X8u6Wdaev/83XyTjn3xEjTxqDxv/kxTL0zO7mJUVzULUZQO3I3Mbc44FsG1WqlYWFUW3Io
UtL4K2cLhS2X2rPpZDCpzRm7VIb+XkXIPh292aPQBlzLsxShhc8pEG0731In5RtvrhQY7Kv6hbvy
y05K+3a/FAQOrJu/vo18znN8aCC5HFOtpDZkRCKrrNqW7gDNH73/eAb+BK/U1CHFimU7w2QAGTHH
s9/nMc/d/pFbTRt2+exveb6vnpYYJ3e9YN0Gc4lpo17pp/ulh150QtEmjov29K8v+4LDZSnJgMik
Ffa+uRys1FxO90uSEscRGb4V5KpoT/fLsHKirCh6IhoegTl2QmgC3DLbEVX3WR8aYf4e6gTush2v
Ml4IS/hyf6PH5FBKTIgbives8imSYlfXT40Wx/vK9R/SOidufFKQpCzVOujui+WnYZfY1tVPRT6R
oDsmCOBLlGUFBhVNXUYn27WaLYwuiIPrPxep+/92uX9Na0SIT4I4NJDB9mgGbtP6qJ7l18ejOpgT
tA6Y0lQWhZVucvTAW4FBGPV5PsfHHF1jpHz7/7B3ZtuNKt2WfiLOgKC/VYMkJHdyl/YNw5nppIeg
D3j6+lDu8e9Tpy5q1H1dbLYs22l1BCvWmvObYVOMdni7NS+LEXbvudZQWhgDMwjGakG8OhmL5ijj
BRXejEgkjEh6CTtOh92kMWbw0tTZErEEEZ7gRZEPdPBwGIW0mLoQcPOT3nPXgqZ6JWJdfDw5G5GM
cn87SAcBgxnX6XnU7PRMY0EFuRzebnfdDnGMNhv4kBbAI3lakKswKxoGLbwdpPfHqEsM4PR3oeR8
ShrFDA0ujs2HCmgD28llsUPEPFiCaBXQwUR12S4MzPxhT/GK4bDFGdjXGHLFp+d86EOHySfRqw3e
ki7UdJ6GhG/KxkZ7qzUMpXIC/9aDdSsxd9foJxFLLBnhxOdpldzF8NC29Ug30u78N9/JyiCqMj3s
8MEjznNOXdYnZ0gPDqOH9CXGzYSmiYGqehxKIw257t8VQ5keGj/eJchKj6SeMWjJ46MLqXGjIRct
CUfkT6eO5u9y1c8MootLoeMawHpm4o+eJ/w7n4M1GMESeZQ+9kiY16rrM1cJoNLxUBiNoMpR9ZMm
b4DRoqK57pDHXr/z+2vDbBCYGhRlmj2ofdIU6tjP9qFPbCvMqCx35YglVK+bORRN4A2ZhQFMbSOn
O+dNne6E7N/atP9ylkILFQa3xTNOkYfUanDH8zAlxQEA43Ms5/Fsmzv62jLAafDalNTMUiLv6noL
+insI6skIRrmJIoG+WFOWFdxh4RuY3eHKE5a9ILYgZFTM94hmlqYBiue0VRvVe/Qis+L5TTGv+oZ
+VezHgr/ysKxWmcWufVhdW9vCyUXzOZolSNCebs5LKp86tzB3ZU6jX2C3+J9Wb3QLmvY3NkuYiF2
MbknW9QP4ADoQ2mBSU6v1plzWNMMPPnxayKVGaq8Ojt9/sePIX7NFfN1xoi5GL+zGvX+EmcBu6dL
Z0wJlE3/R+JamGwMI9Dj4s2sp/qUTPgj5qhB9Axg8Dbi9VKN6i1zvvqOiebALjBMGk1ssyZ/mRg7
eI35ingqXGZPO/RDc1+vyWWlF33P7rMVV59Rz+Ir49VCxYlaVGHBvvmAp++zwri+b4p4CWPfGjct
RvudG3d8hFs6Rs7CoxQjTjar5/PAnHjsigi5B/JiZixCOF0Qd+ItwsRyZJ24uuZbZ+BlYSPeIfTH
IcsH4jrmHj/r2udFIPXkwewJc0v2PeMQqAEVoQ/DMUtyOk+R7u4WJiH3RsJUrDSMXVbhBqdxrXhz
Jju3j6lsaOHaw7oxQVPiL2LbzuLYuG1/shhMnCvzWigLb7Sj35G4+2Ed/CwbEYvIb2dO7i1PM3Zx
lwFOUc3JNyr7zrElUpaBaVRPOzlno0va3xiYc+8ygsASYCKr20X5stB9bJkg6t3eFIYMPOViPM5F
c9Bn/yfo8iDV8uhpiZn86GwUd749It+Jz6aenxqR++T9FtB3UHeigSatkbCQFtpUL2cUyvhxyBF4
KKIi39Vp8y6MBNWjj3oJpvemBWwRJiNAipY9tBmzydGUJvclPA1GBhTTcHmOGdRhRGL4R3SStqpk
MI51tDABpruTN3mLixhWGVRgU3YKmjk9HxtFYkSU0Cb20cAVfjNt/cEKxgX7Wr0KOmmI0wHQtCen
W7+PTY6cnZCgERovxU5zfiF14/8SWUUnrJ3t8PO0Idfoq3Sm20vDD1PevrAFqVg+65brFdupqT5S
ncpsusLpjeEew51IPJzejmieHVncWe6w74uCDZtnAf00tWBdygKzrx8UbIvXiq2gyN8d36fac6Zx
kwrb2Y9t+7jUCEpqELbLqCMMju+YHewm18D3oYYnXcdroQ2yPg/jp93bb2mB9ja2EBDjEyY2zsq1
HV3uAvDDcqhR8XXpMOGl5O2XaWbu094ZGERSFGKcR1Da5ZcGpvt7UT/YyTXq++lhir2PpuraHSE4
w56k2xzzJDlnPwog/Fur0lq0YqYFu8NbEIq6PzLCFPFsTgZGOYfkMIxRj2UyHaw6+pGAKzhIOb00
E0puk/F0gW+9ntPukns6LB4qMmqaW/Basi2ghzBIrJxTJonD7v5oeW+dhzVFo48OuLuNUzyY+6rC
sL6kVv1VdyZCxX7tjTkZKtWaQROpgs0hLrqcXgEl8BDJEDRMf3H9hkvIiyWg1zCwuRiqufMEL0ya
re2P7uStdkvlT9tOjyf8WfRAvPnNQxDkKYwVTHp2LaJDsisRYTnSPbuyDg2/+I3beFsSKPrDskd0
OoScO1Z91xcGI3qtq/ZL6tWhl5vQPNzE+YKW2ECiWGK0ZlZYiY6WU95gW6rniwRQcaD8U/S+Vhko
B6RV5R3qp6bHCdGWP6GvJVuP2j3r8Nrpz7U5PuV2glAbzKqF9r8okB10IoND5tMRk8Yr0A7qvDg7
AqDZqZlEVfL0fi7jAkIgTw6VjQqkidj9Wk/uIh6WyjWOZaUbW2w0OUNopFJRdawXk9a5ytgweBFd
ZVQunll9K5IDm9h5AquFmq4Sd5o33XkOoXp1D86mT/xARMOnKjxqqfzHDLxBc7Mvp+8mxMLmadT6
oOch73KH+VJcsqOvSRESUwzKyRtIzpP6cIAsWQ0o4OpU0H9pE6SXxUAsVlu/9/PvuaJZFFdwdxq/
PYwVjMpsaGihqjel3B+VjJ5rZuQoasafPQ6lwF1om/jqDVfJwVWWdzRp2aaJtq0yBHp5zSe7PfWw
krewdeRGGOXO7BR03LxZ0MjaHn4JA7lY3weMqhjvGErHUNnfj1D2Yt7loPKKKsgJ54gbH1EXsCXb
7s7mUrw1DQMe08IJJewNZq2FiTq25AqTqapEdTYsDLO+910PX1MnXrnerC0VZ+fYwx8pxlOzEFu6
pAgBumVpT9Scf9yhwOBcVrRly2mjOf6dX8dnLX9aKLOvGGkoC1s0YelyNUR6zVaRqKPHMEjtX0v1
IYe+pKdDGTQKZMQUpkAArklWUcXpr2WUQ370KkZiBXHXMntv8AQxwUJWEXvLqVoj22csi0lf4k7R
6Yo2zQaSLO+tsZy57sunKL/HQtPEeQb0zfw5Gfm1dUz9UDJQPkg7vYtmb0b+7DyK3kJADSWEwgi9
PEyoUF9QzzfxSWVVc1wcf1itnWycmhx8lcTNnNvoLyOD7qhLaBVQPzzcNPHnomHe4QGNNcHR77Ds
IrbwmQmvHSClU0jGXvbakMJm2tN0ao3HKaceb3nOdmu6qFPce7+1IIzX9lmT4vfSMF3BOBLG9jiE
SgIJcGAHuszNGEXtlTKXnblkBg317odbxw8q47MPqgcPRrNvE560Kq1Ah5216/WloAXuf1qmFHfd
mp82wbip/QVM1EOlmjdRol4abY1pcWyzktMa4Ir5PWhosfx8J6vIPwzjiLuvR1KgW+Bjfe2aRDpg
VghJaODaMlhcwrja1nrJm/UlZS10GO91kZw3vuqxqHdEueXIQrXKeag1k/E0k9nd0LX3EPJaVHAA
kkUqvmIEX3vTEA/Vwurl5ca50ezXwoFY0Hq/onh6oh3obp2CVcIqRLHP81+ZAY5tTO0P2wIbpGPd
prCaIUMoDFHUu3rLXIog5oHAvhghbyN1EMmWU+PdQJsQWyOd580SUznGBoP3tL8vKpNScJZbTf0Z
5vRjStGBxNhhkG6vyuNwSKZfsi/kSZuPRE6nMIbsCMpbvN33WVqfo2ktSgzIXflU/Bq65EK78le9
mmsGtoh1USOzHE7DBPrW1xqmnyx/wgANM6APq/9MmL5fNI2aQxfMoLqTGfdU3KXTHpAB/7IRhO+R
8D1qjs7oRbf3IJOQvNlmExiLc3DUsk7gFfpFATFn9by2A7GebeQlqBLSkykIyk1gXgGgMMgZsE21
9XJKeLds6o2Jt3SfL/mh7xPkxgqFg+O3T5DgXqvVLw/fcU8O6VVW8tt0hm/BXsQqW/h3geXOn6NC
NN5lLic9cM7Be07xuY7aqhkgaRlcFSE/NQQszfl0qeD1CXhspVy05ZFGItdyBOzxoBVuxTSweeYf
pmzKWMA6L/+hw+iR62TKUK3a6R5FHoDeJECx6Zxr/E/FxJw4nkNj1sSe07hiq0sNHV+cHHQFyBeX
oii+hy6tttkkh01V1DuZoALOMoeREerMuumRM7K6a+NqaluTnDUikpkA4UXx5bgRJMTtasX8eFnk
i84wN3BKsSdCxt4OyUANGC3363/lqfBTn1Y4FNekknnQ2x90EPm4KvwVM/PZwUnwgGMN1pMf8Jy4
vmr1ufAaj6RrRrkFgiVV51QMnA6UBXjxYRnvZAkdSa4vZC7Fu3cZmVOjEnYaZnHswEUEnzGH0GR3
iiUAHYHmi09rQU8dETlL114SF6U3/BP+nyLJn2UK9az41ugFMKmERoRlfJdY9iO84XpTjb23cWz0
nKLU0RJ0b1ntko8TvRIRN++V72E7zuOt2Uarwit60houZOCmtjbboi1n+AM0h9+RBmRmufpMlobM
CKO5ptyYoFchZIqpQrsIVu+q7oPHtumPuhjRCtB45OL4KzVSaCACawNU0YH9v2Avz3UiVkodgaRi
aZh0TrbaQ+AeRdtpZmaoRMOOHMIBdjnHDtB4pIGVmS7CjyQ+RJ2/l2apk7Uif/qCJ6wl6TVaz0hg
beXel9k5iQbzMEcJ7RPBBQkHf2y9FaORHwjRxCak/ZomZgBR/5nCHU1xyKJvu2ttizHmHWvIOGjP
aKLBNKXlyxw/SMfaq5JRH6Nxfmw6iiG6b1VEww7yQu6Zn3lO/Ros+Tz9obRItOZqZwPWdhsfTtQA
fI0UbIucQVKnmexDzu20BLPJC0iV/6oMOEYW0Cxv9fYjpdlkDu8d8fPFrmcRXZgFbVJ2AsUaFefV
s7Gboj/UVeN95c/Xpo9iMr2iPCx9f9dobTi03bHz64uwqOYL1BJH31hezUY9R136gO4bSKiTfEvL
Ojg1Q7lptq920bxZifWUMbOwhzeiiB863dkMqFIVNYWLVtty8+fe5GwZqfqTUlzLdpdHbr2vsKIy
mcNrzeAX0V9ZZSsoIfqI2N1oQ0qrShHPBVoi6b+NdmLXolestOVpqAeglf2Dvp5rZv3dtNV77bKX
WBQ7rrH/tdSaARJL9Ft25Y+4beR+9PuXthKvkfGsQbVGka1BiZvvPNilfBYHa8unh2gvZEqbuFW/
8kUe3cWFkoQbxWi1L6UxanY7DZVEaf6kYCOqEcfG0MU/UCacCHwle1oNOmSu9BHvopM5f8SY3+NE
o1dmxF+J6T9G7DhTOKdOZf3RtBIhLs9Zm/pXp87Ao7CQrwhcwyUnEJs+S3S2UnQLPK6Vdyf8jaHg
6YxWD+dMnQpexXup36k4FeScy1NOmbqtWi9C9OEbAenr8ZZ9cFBIGAEKZATVV8gOBGIJLK2FNL4Z
X0uReUs4U0k2EF5sY96LtB/p6hOeHmv+c8pewWx0rtLZm4Zf4VhQcqCGMdh04BV1ynk4kWLoIfOR
Qazn+kNcEYbtls4mskAVAWfYotPZrgZ/t6Bk9vKYs7TE7QiVrQuKxfggXw2ilsybQy4rvJ6I6Mnp
oZuud+fIAVNDiU0Lc5l+lT2zu3HI915tV3Qk2Zs7pdfSIsioXsF29PeT1bzlgYFOkY23IQI9td48
m4oGRyz4PFkwG0dJYWrLz0IqlNN8jDbpWFkwfADaegg9UpR38Ajz9w7VzE7rrk1UYDcqk+JZ6SEL
EXPnDjrQ2n06NnX9Wfflq0+wIFrz+rdFrbvVngonuTNkxitdIUtI+lFdvKT93ScxGpvUMg71rJhf
mrl7F1HkU2stX6r0SbnPCuseSy0lqjc/lou1nP0p3mklTAIpof+2jAfFzDWEFbTsvYckAaDOvDjZ
uKbuHmrppHssHtM2Woz52B6LUvX36dLTSzMI7MMjsvN6/ahP1h0hv/JgFH/MpC53fo9spphpVPaU
ljxvk6Yt8dgwCzLqadrNgE3FdqpfhI7Jg4BZJzC0FGHMCDxeY0jOoP1lwnBO7CC6QLrjTNSdcc8a
522ait+T07SLqwhcB+bcncpQU4N5fvZFmZxTRrlJloWSSfKZKpnlax4sWLrtz7RUvyVtmZBUgNCV
UKgqgvDGZZSBjHT74DrOBPrV/dnazb5zveit8sx7Nx5+Kno/Z0iKM/Y8swsUknR/VWtEAgLxHJHF
SYZJdsfwfOsIrKV04r+yfMZuL+CTsnFcLp1XfmezXYC9pCslPHYEVoR8RZPFU6cZqKGx8li0r4M8
M4oDT+XYI+e8Ti0nt3LMUwrv6F7Xkje4Kim0efXVZ01zaSsGwV4sJQQHu9zhP9iYmq4/JNN8mtXa
rGTAj0wNT3S310WCFrmlijNR95G9bj6kjYsWSKDssA1XHQcXZTmZfXtrgmyUZdYMeeJBG+EaZroc
ntJK3+utOHGZaHY2ym841qeq/dPG2nThzfsNrE8esnphmOGDVDW0i6uP6dn1fpjMRA5dTonvakSX
DZ39OgmzfkDoVZliZ7FxDvzyoOuME8qVojPVjJq8pJOhGlvOUOQrRR+uPhkKTudCa7YLTA8tXac3
vwlvvELdBq2a3PWL80Pn6pFbw49cU/ahmXhHXfagfq/6g5N+N31pPUkxYDFJozDy/ozAlQuQRhtb
pg0FMEH2SLnDWFtpUylUZG0ZrlYdP9I6mg4shYRu995zhboqsBcPSBoSMGIup6duSr/TvDr27JF2
/swlfsrrtylNaHhxShp+91XlpndYp4W7dFL2Hiz9j9SpX4yeVM1I4R8soJoM5hz/iCN2HHpuPS0T
RDV2dcicERYTCZG+S6YEAeKxeMnPkBajzSLdj8Ewr12W7BIAh9R2c7SfBrDuVBADeTc0I1yUE1Xz
lJn6xB6oXK8T45F0lvk0The3p48JLk4DoocPKIk66AR5sm/FDDTBSO7A5R9tG4SKJ1GJpfWSIwiN
Vm3jcqxzO5A9fO22mAC3QT3wmns71CzSEzOi3PgIrnhY171IoNqude0sd4Mykop53U0mOWzcWJIa
ZwOILpPu29J4nEkmAzwwEQEO1l1r0A0dveVX2a3+PA/LRFRDC2t+WBP0VEAq2VA6cE5zmzWxS47W
4Dza01wzXLJAlBmZwyDPwJCYU5Un1SoK2i5EIOHvAIKPDimqjXLvMrMzBmumX5ffR0v5i81VAuUz
DlzH/1JSmExnoOJb9RoxnmYnt/0uppGEFnQbbMD8nnPQwtMdPbalSWRkU12J717VlCBDOPUePH/4
xJ+7HVGHksDrvTd4AUHeJ5ecaffOz5h2Iq1H/+texrJpmXvgftF6ZGX0lh5yts0rtvXgJQ6gP1AT
o9nPiElqzCIkW/LmqRfX/gR2cJ+WFuhGUxtCw7bKDZcSyGPY0PwZpZxuO0foIBReXRdoKp5O/SIr
cOj1M7jvNwA9R9+arQ2NxWI3ShaBkvZMNqx9+5UhX3SJFeQR43pHVfnuo6ZV/Z6MFr/dDftWH/19
ipflvtTldO57CwEpPOJkcrjSw6ZCMHYpDaSkS1p3pwQZJ0jZ6TrlsXPKX/oiX/ZZk6AXAOoQ8SEJ
eh1ir20QwjGjaEJJ95pjGjyqFBgtdgMdfF19EAI1JFe+X5QNy673ACIK13zKmwgxLe3mTWpQgcgR
o0HmltccQOohsv0GH9XQMtaHt9jW+e/YgnJV9dq1L3qX18WNH90cXJ03kvxZZDYb06eltPCdp8jP
EIlf7ZKrgZ8u9xYbQhbtYTtaLswEV4DXoFBXyqtJSRPxe94/tMOfiNr8aRGVf99pCwzIqOdh1xtU
24CTxMDH7QnCGX5NNMt9RFtuQhD7MOjGz3KeMaXk2kM3jMOWiv+iGVyeR1hHd43Mjw6qe8zV6Klx
oxtxIQ5TRfBMkR9aAcsVyRMIuO88+Zrc/FTqnE2gss19jE/Ara1jPFEDDsZkHWZRtcSsoy7zCFs8
GIm9T6zcRwKdIZG2OoxauhEM79ki/1TtQIkMv6tozQ/frqvfJsBsGzDc3NZ3WeJmGxwVBxeex6HF
Y4aRoDgvAN6lppJgsV02Rbg+R5A9vFIgqlguShQ0WyRizm6sVxFkqm2KabrWEctPj/UsBtELzwad
RGrGP90ZvFU/GgLdPYI8IEhsMPw8QOF9sZ04CTJVXoYhHzYeGwfGGwqAUKydCjmMZyNfDsNg55dB
/WhB2Jx0aqNtr6V75ST6JS/reFuW9PVkPcSIZr3+PI0awt81Kw4q3yctYyvEavDkTDmpwdPyk2pD
A8fxBYML3sy0ToUqJ4wxFaz77mknlEWiQ8bFbzbKJ3Otb5wePUfXpns5Ze69Q7s8gq+FLNssHlS0
IEkf+0Nj7UXuHJmt/cravt67rQHHNyKQKWX7cUtH9D0RIrg/TRaTYP58F8iquKL7e1zGfHxAgZ2x
NebtzJrlJ+NKYAdF9r24+ok9HhezeD8nPAsKnO6KTv2ymlCkbcNb7BABwOg6AZWO722k4kC2CMqL
TQhMuRnotIruuGqg+V/6B4SKvH0Gp3Te3LXI8i3BWtHp3o4mgb0pxVA/ioTWiZtq5NU0XnoEF3Fk
6s7QWNDVrsCb0OfByGJUH35WPdjo4HYdALWszy6FMvJnFzZdqorL7aBpWXmxXSCqdI13ieSzAN1s
QxHbMZUEt2yRe02CZzaEbc1mPi1hkw2dV58xkW1F4Y6BK53PtHaZ3SaL+QjqnFWTuSKqASYRXaOf
e2X/AC559otkJAM4fqjsrHwvC97rnuF75aQjmDYbHck66TSYV4nREa9Afcz5oWVEGOK9oBHsezkr
M45EmibVeSBUwk+bF3DfZDlgsNnRqSsHHwYbTS/PFofGdiCLgGbZpmSxoT5xMeXl6jEXMDdUD1ur
Vg8ExdeHvNOCxTcnXBbziSLuG+U4c0v6mNMwQKHzmR44Mkb96tj1XgL/xh9EgdLSIbKM6YwuZTn4
FawqMWb3EIWvsDLoWi+jRpns07jrIXvMDvZFqcaJYESaZFCZO5nP+8ERJ7+LmvvbQXezfZra+9E2
05MliSepzUQ/SMUyS08Ozy189PeEisqZMcfqEV2cJjHXnHSyFfXOfFTFIC4JZKncpOVqjgn70zVp
3YOQt9imfzFLtgJV1T7GRF2w7oa1Q+2keiYgc3z0qkoEBnqCOV7OgK7e4sa2L4Ig2QOT9mKT6MWX
Z1sNkluQ4TAf5l0EJmMnpuydyOzDXOT6vhnFRSkWplo2J+0ts9BuSK0cA/rO0zHtuLgLM+IkQ056
KGCnlZ2MHmNF5R3j9WcMPS5Xs+g9QOvmJSbW5NkvYRngYhHWmzQpazEk6hXIj9khvizrvXDAlOCZ
2G9TpyxDK3UfcZaBqPCavW+WDZC+QjvaSoLlT3/j+fGCBg8r0S2ttbfT2aWDggk2WWoJnQ87lrB/
kuKA0KbM6GIiP9M1tLQtUpQqdk9e7nxUaUp3qffvhnKJn7FoGRmeNspiVsbitTG66R7xlwADLOz4
gUkIO7rKA3hDPWCw8DOG3bdLDPtXrs3Ceg5qKBjbrsyOUvCmd+wWVjcwlx+YrVs8x4FQqJuX+HFg
QEb7bu60Q9cgDySrdMNV7B4cISElQ3eOF0IJaBZuBszjuzahhyJ73OK0uwvTw1s/k1MgBsUjxd0o
oFcyBmRYTXmgMdkN2vpKfAchl2lqHXVSi3dYgz8c78U0GA3pY36pCywFUUV3g766n53gS5SfZYF3
D3kARd18ZcsPFo10Gt5PBA5tJHDmt+3V9cAwZN2JbgtJTtnEaybscKp9WvGMI9gjExKS62SOJQUk
meKp7ip2SioJE+R8B9/C+mZOHcHjqJ8NB70fqOLFMeA1Zfq8M4r+w8k97YgTCAp9qj1Ai4JLYbPu
LiVtM91z9rUlk5fRmdytJ5cnS3Xp3jQjVJj1SGSr3VG6Lf65HNLouLa8lYQSnPbWb39mb1/41XGc
auNQWS18nGIGJmq85YB9QVsgyMEUOrMOcbB07Bq9k7SoHPWxA7zBwNTA6ZbHSFhuh5saA2kC8UIF
FmFqeTRGrZnh6xColEJ2HAx80pqCNWE/hTqsAqqEg6thLsS3bt+/HTrVxEGvea88dEa+gJWqEJU8
rU+je0zWr253xbSjm9En0HmVtqUWwqHCrQMLBx5/F0oxprg+oOoEbQdgVktgAK0HNIUIQDJbZx8G
KEgBaAvpcA9/D29Fz/P1VvVZpWUvbgsXNBud5e9dZGtOf+PK/r+W+v+W9I6+GInzf4S7/6eW+qvq
vrr/XUl9+5V/lNRkuYP0cl1kvNg5fGGgiv5HS42i97902xJkPVse4zObiLh/tNSW/l/IqHWmHALV
9F+Z9b9aat8ndQ+NCdA7w7H+H2Pebwmv/01NrfMHaJp5JpHRrEUYilBb/7cA0SbqvSKLmTgZhBea
WaEDbh109tuT4nRbtpSEzoEok4MxD814TldprcUgB4ag7ckQfU+CDJTpXuekGGDX+27K29utm/z2
3y9rgQ25b+3j7ZsIGbFFENq9qisN5uXh7RbW3Spsh4FhOHvd/9z97/du9xXI5ijk/vPtnpb9QZpE
criiQA7gNVz6rXhv32bA6QciZSNghSP2mVgw2y7DXM9XplVbbr0u4d8awBMgLlmDBLI6Yd7WyGOL
hR3ovv5S0RQ94l3ZARZKzgXF7N5xnD8jAryDC4bKurRld/QGVv2ltKn61kMHjZgdSvFulAx0ZlM5
q1W8906o826voxtVAb0a7UC1IUNR6CAj18P/+FJJ8xNdgr7vFvUAZx53U8IurliGu6KDSGp0CIwd
o2O2X6nwdijsNfLCK73VnnShk04fwbf9bSbgdN4OK9sZDtX6ta0PxNfznOsy7nbRSI3478O4PZZl
fXy3W7cDj6MPOn168leFaSOYTv97uN0HKgk0fdEfsf9HxwbQsJ0i/smg2zt10Zw8ZMhFsrc05jqm
5yGhRWTSoQbnoJvTzqiz8aj6pUVai0tm6QuqxjF5Vn6qwlrZKdtRWnhQOZ0U/Oja779pmCO64uLm
BljMAqg16GI0RvnB87uLnk1DmJYmYgizPqqHWBspd5tlnW5neK8GRnJmTfyA3iEKhBwVpk2yNcrU
3QBa10NLYlKuG79i9JqynTLsYSsb46dfe5DsWPGjevznIAayQnCzbm93pTUBcR6ge8hGdCbijNDU
2+EWn3q7Vc/2eDKKa7RY7+48Y2zmrEqXBHF2YzjeiU41q39ABEN6rFDZHf1s2PvEJDAVK+a/Ws9J
MuDMa9g4N3Fz4q0p9ML/4zdAymgRkZe0asEJ6FmVoejFYJPcftLqvlX3EalN2ukm2RWrsVsfnixE
OIHhuvreGMWv2yVWMByhDHBJL8n6KWwcA3gG5llUvcAUS0naXhmRH3y7ADqzx7nUgB79+8oQOC4D
Xcrr/3ju+Kd4PSI3OfRRC+lnMjwwakR5oGiuwtut27kJLhJ74u0mHZeNPlQ2TeFtaY64o1Ltdzs2
KFjLi9MtNPN6z99Onc+4M2EA2DWKnvgM7XUhf2ALFRdmwdgQ6jAkNoWLfEEPTWjgimFy2/G10Jw5
yAc/WQMMDnmeHttaEd8blSRPYk2Y3GgJneJAf9c5iQpm560+cLQVqyniWmw9ZH3rh5x5glonxxVi
BPbLa1iDSe5olrS7ZmRs6upkTRhTG1qW0IiDY6Xo1y/J8DNw8sVfpVBgVGPZw4fyKXpUDPOCD2g9
+suedizbUhI48jF1dp2NvUEbO7TchTow1cP7sB5SU/xz63Yfuj0AIU7263b2ew1+kqbJWQ2WGnjZ
6KygFEklG9nMOkHzVXQsjRZMtjXuvRZv6t+HlKMbb0bsMOsadLvL9SF7WprRogn+wmswYY5YN0de
MYbI4izqPCDYXY1O1CbEoeLtvH0W/t60GndbD87IXBYNk5HXn36VmiCKaT7l/uM8x4Isu4V9EZpD
cs/QeNMwBF0M8fo+kawQjG1mCj1KW9N79A0p9reXEkbpCOPqPBFAhMg6fnUE7TESFfFMsL4k/k4v
aLLe1t/b+kYK31nhZf67LnuJ1m+jkk2h2+K41A2pHZjxPWmEQsJXXIOR5B32kg7FKHPWMkrzLSUB
Exl6dTt9Sek7K2ZGdtZeNOFMQBLSAQNCO4S3W2Zm4DnX+iM7anDVNW8Hc3bKP521+fZlJIbfjV4T
YZVIivv1T4FxZtlzze85p7tRYzQ5T4lOYllAC6gO7Rjfi8pWc9Tt5u3AvIjfWQ+u6AjLdlg2W1rM
WwWgd5OQ4AY61oQvUVh4FwWdzUUvyvNsDCWqfkfu4XBVm7JHsONUPRO9GQ8FLJvsFJWwi+J1Qemj
hFAQxBFm6Yc6XVakX7oTWHl5rZgaN71JqpfnPVUwl9qF7h98KpoPWVefXIyCvlivBbf7ZoesPL/Q
oeBNrPOdByvZ0Ilzho4e2hTVBv20JjlEvqR9iK8hdYq7UenqCEpjCWHQ0mHLGq74VoT0cyat2rTj
PUKskydcePpWfGj4qXOGRvDsI39r1B5m/85QMgqcuAarcXt/ylb/5526fZlQCB1MV4XE3JX9MhHz
NFzVvK7E1n2fjiQPNrinNn1vFuxOdkXDKXA7MA/LcBJUb4MF1jldy55iLWBuh2q95UmMyFCHwWTq
7Cr+fsN3WBbotxTfrZoegFtMF2GAMk6YQeWY3jdda1yzGjGcgkuMZBSBFMNbWfwv9s5juXIlu6L/
ojk6YDMBhaTB9Y6+aCeIYpEF7z2+XitRrx+rX7SkkMYaFOICvGRdAyAzz9l77f45CorvU8PkzRrq
ZD1oHRKlSd8DVId8Lx+y0oOaOlg6nXJ5ivxy648DoRZUEHzRQcIcnvFxNlun88nToi9RhvXW9dQl
DZncCC3tQEPyOevFt8SnyxxqzUzhf3p30pI6kSLNAeKbp+iq9R06h2QBdC6wORr29doBlogv5tIO
RHIIy9qVk/WzMRGcT7Nz7HxzO/YUpVsjmp9qD/Is6rYdYkHSfuvqSaCSw2j7JNsxu87Q+Vkq1iXC
ue3ElGgIg7huEv1C4Fy/i4LwTRaEScxU5i3mT1uEvN4KyvEhlsgEBBRwNWM8pBVxHqkkar4Y003R
FGoc+F4CEaMZWjnHFtblWsUFHsakNW/h3T9m+QSeBT813n1YFqipWzX6eAwtcw8znTo6RmaPhEU/
6aATQrRCckkJ3s6+RaZSJUaoXsZ5NJ4axiQXqrWwaep5qfZDyZ12fYplrqb778+UG7A9Yq4nBw5T
7ipC82EYabVqu56KEQlLBOfiolDtD2+Em5gBaCTvco8IiIvOCM4jCQRoWVdpIPJVpGdv4Exepmkw
7vowg+Vnou+iaSvQrcIDewNkGJ5Np6ZAFSHQkRTjHSlvzAaAiT1MfLye/x2lwsluad5ICQagyKAw
W7ci6+L7JMoAV1qIDuC9Hy2XHGLYES1FawooKIJV233EjIcEnFaa5hDcObXBo1khIuQkwKFGeBDw
9/jIqLrLbQDtRS6sHY4PakeSIkGYv/YFvdwoZsiLw21OuXlVUy/eZNTONrbWv7ldi9Yh1J8GB3F7
LO4Hp8wOduG+JthAWMTY1zktyRU1WCrKON6SeCvHYrjqBNUnMkhlCRtEt9wWOaL3mqLV1jxeaf+t
C+7gdZxDSo1r7nR0XcIa/ukUPtr07tKy0Q/A21DfRMVtaxGQUsApWdkDTx8pXG2cqHmT/BtipD34
+JwypGgSy0f49+WmnONL66RMSZsypA8Rg023aGWa/d0U4PmXJA+TOu+sRsf7ABfEjdBG72UXMtmL
3tf3mj6KTTGQBCVu+rjwuIrRhqeZgvgn/qqVVbRHC0wmpJdgm3T2uApD1idy2oQBBcIBQgn5fEPW
PxSZ80GOwZ6wUvBSjbuz0ngL++M5GPP3IKTxMA+khVbUj1cdXwyt1PCd/pCOK6R7JTwofTda8b2v
6JyzXN65RvdSewZrKOnQfUBzOAWO3GANCKcyQzTKRNvLRiJNK8GaaVLLtX6M453NsMESyyl9n4Y8
T/jaLE/62gVnwW8Wamq5HPzLj/+Px7KIfD6tjID9QXFndhSoVY2lRlxjRNO2XvaXTaR+8rU7KCH8
rx8L5ow7ED5XtZ/D+p6Z7C2PWqGXx0APMDeIKy1jzbAcXjaZetbXU7+OLY8AiTF7+y9//PVn4oKy
0rILp7Lns/n6Q7rmBMeJPuVy6OuJy+6v/2B5uGz6xFfTRVspQ5aXthwtmDnv/bQ9zjHd1bmsnmM1
xkVqGt8hstskgBxUY5bV9nJw2Xw95+tYManV/df+X54DcZmkJq19TcmC/+1pf/l7ybJg+Mvvhuol
fR3LO/px61/P/KevrPOQeCduPv7xpOVXydlsd8kQ35U2kLFtMchbww2GXW4w0cY29/tGqAnXcqya
pgolQIu8cplr9aDdWfj++fNf+//8Z/afz1qen9RhRpexYC1rk8FNQkySCVpGvV4YQOKx86Y5ORY3
y0NYJiwqxkpbY7hgbqgsacujrw0hpL8f0ytlvZX14esZy6NcC4ijbwjaWsqpXz9dfv+fHeOKiYBL
/fnnv56je95dWZK7q8NVJ5OjZ1PnnxqKu21Xau5+qcv9fwnzfyphgl6Q/10JE9s0bAKYEBE6jI9/
/xfj1y/8vYCp/81gTDds17ak82fx0hN/E7Yp4DBInGwmlIiv4qX1N2b0hitty/XAStj2nyAI6pqW
oM7kUvN0bal+6z/+7cf4r8Fn8QcSofnL/u+IBEN6/KnfURAULy3oVsK0SI1EKGFRQv29eDllbdvn
MnJPyAyfxxZOXE3fGPsOFCKPUdmPn1xzii7osS5NNDfnsIQgLifzuxZb0VYjUnLvl8UVAJn+Urpv
YYXB2mK1QCAVEAOUgenPCenrYZq8j1G+tbVmnO1UrvGeagdY0+Y30iq2Y+la51KvL1E/6dfd8OjX
eECzHEtXN6SoCXXrbiJYU2vG01QO3BID0gZErrEWxJRCno77YJcUW+sWbFaS7c2gdi9Bjd8URdzR
KeEnWJ1GrjkR7LugtrYaIlKMahKeaiJZY6TiOfRi/YYKqwn+Ot2WuAyuHclsUPiQS0vbuqty8SkF
Dq0m7D/Bm6XbmXBtJpHj0Xabx2qcEQukDanWfobfEWHO2bYn8l1aTCOWdh11rOuV/MIhkMHPDVg0
zEpKC5UlVOl3YB3nookOAWLEO6DnxIV3kJGstMKJkcxgys14j2vpZLS9vgt6WeA/p7lXod9JNYjl
RnkzoDWJbLT03hihpsJiMkEPqEvIfu4AT78op/lcJxY5xUemipuRxt9+dOB+Sly6Ubj1AG9CP57e
hZaaF8DIqEYGZjvWmF/bfWfsR8EktM7f7Lp5JPurU06zPUSubG/4zgecTNrFqWhOTEnxrZq0Kj20
vvtpSAQYu9sWNirdT9rXxnyPrb86NYClxGSuDMeN92kkz0RImGaPAwSI9xbZWoCAxf5pWXjN/KE9
Ywe9kIEMVXtwd+IpafOAHihRqEBz13MavqONge1jUm/sE/PUBs61jbBgBy1vPETFp8bLoz2po8Yc
M22vx91rzooCHsJE7aaldJr7zhFu9XmosFs3MiAJzarz9Rjia56dxtpFmHf7Xn7khcNc1zZxDAb+
hyGi4WAlDYJ/NOMb0EWRWny161KTd07eIxUfWNWARTZ2ruhxk4fjIbXbqySYcQn5ZOYUQ3vMtII8
ncDD/y22xCS5ReE/F9MNLf3gDjwc1bqNEdY05DjB9pWhZnPui0MMxnlCjNxrpn/MzPKurnvrCk19
f4kNcExjehVqhGqTX0GjWaNK21BxLKVdnylC5meuuBEJl37O7LI7ll6db9o2eu4EPDUboyS0p0xc
9OKHNkKsJsH5NZho1ONORnxXW+EJHw5zMudaN5e1brwJoMdx1k2vFmX0fUolaa052s2Q2ZJLuwUI
uiJ0VCflR99ALnvIFX+MQAg0bkIMgInFTpTwywicTdZIcuROUaG9BAxoO4HehIIL6zp9z0Vv79OO
+NhoSAP868lLS5/Yl/11QCLkenojUs4jS5FFXeje1wM3LmMimG8mM9t0o7NDfu2q8jlr4vzNgHF6
GGjoYAS0NpmJr0wvmjsCLn7aPhE9SXYOImIgPcg2kaN/uiI4igJ2pemXPuqC6jDG2Q9et0sqLRz3
IlJoOEBTLvwsRxaIUZx5XQwTdWC8YPs2ekUCvEr8BlhrpsCVs7sd9fAx46aNbqIleCMtWHe0JXSw
BsLmfV3YLMV9zKgOTPlrUnmrFjw6bGgTyoLdDP2uc8QPxBR0aY0YqzTd9p0DXRn9WWci2cZtCqMP
9V18WxNfhCswKZEFY9ltWbRlyrsgNPcQ2zd4vVoklQbB2EWgrzuf1d2khTvK/j4llRf4IQnSSacC
80vtVB9JJ6yQRJtIoNJinkm8+HACgUAu8eEaBMEusyHaTqJ+EyPnjz3yLquW3MBmls/ZJ5XJdJ/k
9XyscYgmOiYiuskXL6Kn0UX5j2L0LiyxkusEmROF3hb3eY+Vzu+OmGldgo5ZcgEf846AviViAYfF
s/Y5e6bYRWQKrYpRrzfW8JlITP7TCB2lQV72xJi7a8foFtB1pPzs9SaepkuMRnWf5tm7LbRHTffP
StBI2CGcI9QzCMj652rsthooVmRa/imtDXxlnnkO0yZABdLfV32O22i06i0ssWTbd8QJjiHqHmgI
D5OvNzu3gAwrG928SQiafJos1z91causaXIkaEiUSG+MCY+SnV3rssWZYEKzhSymQ0vOG9QB862f
1C3JCtXFgFG4pUhgqYXwdJtAiOVkr7k24vnSFjDjcNR4J9em9prUpF6PpYPkFTIi6kjNWNteZe4B
9xxs/C1F1GFqxEyge+68qZqedn6IjtKD1HIik2Qjeme+tgQykx7T2wb13DnyB8YEdyx3npY+unTv
8FVUj7qO9swNSMGWPRbCZhr7TacjdxYmEMt25nMD0kTxqS/Sa7uYuPlC2RlETT5oeckwip+tugZj
aTb0J7hMnLGIb2iQAeK3rufSG06mBrA2jJJzHhHBZSq1GQVRobUGtjTy0RjZKemCx7SJ6mNEp+7h
GgMeg0EwIs/tWhThXURIDgAhvOFaVZ1lmx28Cv3SGHUxpXvp7SHF7jVFzoTxxplL6eHohAzA5HhA
xKakWbvoN0LTvepK2zzUD/gfNCgTcKWnKPhGl4ZYi2KuKGKX/XoIIePVFElcqo6pI4wLoSvgZuLY
IbAThySemQoN5YXqOSs/8jy7pHC2ULYw59h5dtNETAO8xNmAdw6CVHtwozA46q2LmhCPJu2ZOb10
zbSfqiDYOCma5GpUfQK1sA9VI81N07h7oFNIKGhpHoJZGvO6T+saKuZEa6cUtDRDGpC1XVaYwNwP
s6W/1pvHJZpwObo8slVcocRagK8IgEXTP4yqyeN2E9yHQiKJ9DRxKk0iu5wQMWem+FCC1ix2CiR/
uH1XFmTXmpvYQcd+Qld1Uq3V6TSnkJIc2/vOMrPZBk7/Q5tVsYC5QXHCDcC3neKGsVXFIHPm7kB7
i6KkgXEipGsnIw9HUgdrJjbdct82Knqysikvw0BmHEicHoc/zWxw6NPWaNv3ljk4rO9C+/UikaXU
XI6iXReqcTl2Dm7uHo+61TzWiNL9AAZMoNWPftImu1h1+F3Vx8cQcImLKcAfyV5QuhcTld0OR+Uf
YYPLoyV7cHn0tSHnkA8j8g4odfGcqA0UnD8eTaalHSOi2FnFn0OX5nHh3Vu+Hp8r30/AG8TU3RRm
KSc6L49JqigcaFKwG7HjEAO7vFx6uO4+BAy0hEWman25bKwlMPJrH2mt3Aa+eF4SE21VZMeMhH3a
V5c96my0lKxlGFvr/ogEvN43qlxh9zXHlocNsIF1Qs4S5h3ON914NnqDDrZqUvW9AS94eZg6eAar
uYLBrL5WDJCU850uSNFHqu1ywLCL21nopE6b42tQ0Tzn/KRMpB59bcBHoUJSXXWb5qAw5wJz7jAh
FUeCBBKkPDlqs+zWU/KJAJYw5T8PJWWNDdrrmGepxuTyWSDKgoyxfFaN6VwcM/J35rccUegpdGrC
PajlEJMQk0YameF52TTqEVlfFQx/hPHFxHhmkz0csEYp8qrH+4LTmsnOAZJPD5Lu7xvolANCBnRO
iTc/ZlqpnUjShOw1qHMu4vqscHjPqgu9bNxe0l0UzWcKuIDW0VDN+7CRB011Jr/iSF1aZr923dzu
0hXcBCyoVIGWCNBlo+j0tDaQazFx5N7XNThmIASsYiQISAW6azRxAf2PGW+H39T3RF1Mu+WHvbrY
cYNS2APLC/53Jly0S0fSNxSIbLlPCHWLqEMEB8sjY3LpmC37fRs8Re4Q7JYvZfkuli+qT+goiFw+
NIvIjEyMiq65t5ORIfbLN/OX87dRpt0SYiwZBJRplqdIyPmqyW12FY64X/mf3DVUzmPVHGomBL8+
EMbx3z8vbyx7emnwOY4sJ359BMu7XN6vrbh5X++c23ZOslB4zKZ+U/Y16H/d+kCvgBllzO2DbI07
gxWxtN1s45g1c2/LQycy2wDr8UIhI962LYXcqXjUcnzjsUu0uDmjA/Tc9lPnW3Ex7I7pML3UScIN
1g28VZ5j4U7AEAIzbZOrr83o1Qa2nugMBJEAu7TbCmJBMD8cdFmMREQ7930IAKDzriqtujYpWNf0
HNZk52wqu0NeYWA8NQUhtPZ90RYPGB4ZMTvWYkgqJR3plQFcYfbyq7G/ivP8B6bUJz0A9ppqCSu/
IXrO9CdAVRMkj/Il6PMXU/oCBj2XgJHF13WYp4fCHu9gMjhFFe/AQ16iYKBdiXSLqYX13DWsPCl/
cWvHw9JJegH67BDWknYHaO9MfWT/je5jeQ7q9qq1BvcQpCFiVmjpaqKq24mB+T2SR0NnfA309ghN
Pd8blgmGf7z1MvdbjO2bSIjo7L5r1AlQDGSHqXOHewce+DARFdnY9lVa/xjNO3e+L9M0QqsKa6/K
kkvojO8sSLJ1pGnXWgcC0bRpxwQYknzXrahEwA0SPiaCoNb4xuqHOHBothKhl3z4UzSv8LRxA02D
703HZEXDa6oUjRc83u6abiRxmuW9S/9ILfVMbJEESxR8XO1tImEWhvA/VjbdO3/IrroCNzyV4yt9
fPKlbFdtIK4mJhkt7S9qHRMa7hqfqQGEoywfUYJuDYsqMV3yGuBDdJxbPJ54O+3ke+P03xrhvvV8
CDPmnVU3kNriCeehTpOTm+n3VUo/0JqsbVnPPxKTNXUfe3RUhubO9iV9IkFvPPVMYkKjp260NiRw
P04+2PbAI3kscz7r2qoJWqjQJISgxJvuNiv7bVjsZns8t168R1X6E35xjrXPo4PTQGscnUsFx7ch
BLzoQnsN1FhuY2Clq1Jv7rNSE6vpYMYQkCnXvc9mch97k7UeaQikk403JMkv0h8PFl3HNpvO2Ah3
SQ9Rq7fHHwiHSVWsH+daPiSG9+qJDtsA19Fc0FDVLeXTrtzbtMz2uZ5eDwlGT+ak+1rASSqye17l
CoT/BDokdvfKZ+HbpL6OVj5vJh11s88ryArGNhnNG42vIRhQwNtMHJMtMSs9Zn2rF3IXDTjq7B7R
vw1ODyHAbTQ2Lwj2TtIhORbj/ksdwEAfmuTYmkLR6+gezXUgqVInAMwjWlP5rL3WJDxtfKNgKDh2
LHpk0cid7woWtxUJvGbHzU/rto4Jmgt7Q7gRHTwrmba3XYNLh/iCMMELG9LL32lpdBa58a1xc+Jc
8IJvwjjbxCbEJavua/57ic6Wslyd9cO5a5pp47bBYXJweTV2i1wXysQehxXEh/xnWhFegPXshXZ2
uS5pdxSG8dlO9PvDor8G3x0iQvbxS6Zeuu5KT0JiqDaDTaZiEt1PSTidu6yPVkG/txLSaEtkKECx
actKqZ3iodIuuhlc4FWCeBr0+Lbskmnt1da+ceS9F9YpLEqT7iRiIjsd5S6exE9mFsHW6vpqzTUq
zcA4jdnT1ER3rIvni2FHl8LLmFmL7qfV4SrzYFjxJ7+PTq3v51pHZY+Afp5BiEnTADlIlBUuV87y
Dxva9naOZzjSwUBYWbkeURhGlntFOxWpNS1rexYmUArg5MSTrUsdiBICx8comm6bnGpsllj9HneG
cWIC+8SoQevRpxA45RegSyzV5HApOv3ei+d3WDD5FXQRUmqkJq7b1LnRPfjiqUZHOMrotbb9oU/6
4JiFlAVaqAY+Xtk4TsctyxAoKxpskVhGiN4cYxs65QsCEvvCbW0TjXybTlD/pOwx7Wrykyw7KQ+6
7z9U3INOmDZ/hulAg89n+MzqT4ICmXAPP914Kgg1uLiEXm0DO73D9Jpskl4gssn0S1t3N3aVfjDE
XBpuZLuMeaCI2peudz8Z0qHYq76hB2UTQegxjj8SB+YI1j64pigHRnDEZmdba7NxyWFB0g08hndM
GcSxQcFrCb4CSaMd2lZNWZJgmAySiOvdGn0XbRyNuwyzWnJg9YEocxvwAx3Zd9nVzqacaEnr2P7M
OrqvEye7FjnsDJEJf01bWEIqQUwrb1MW1uvWxbOt4VvdkEhVd1cFMZcImN9QMeXMM7thT0P4oM+f
YJhDMlAJ+iT8ExVl66yJ2loBDkFNRf0cAV53qorwtcBnup5b4p0cZHdDfmPNzXTnO6Q7BFk0b60R
dSsmKeSq1o3dzWSHVJI3bGbwF410B2UL73ApV4ObxIfKOVjQHC6acN9Dz7nSWIVtUE2UWCq+5QmY
VnpfkmIpN7Sg62/J0Vt3dXkYIj9em4RAT0FvX1mc1RHynTkepottDQ7Dl9ntwlOSpTVosvQccZeA
7FPMfDQVWbZF8IxbKGsb+0zBGycJiUyOcR9w6qcGPXG5c+TwI7GSb0V31eSus+rpJGzSLvTWfWcS
0O5Bg81mKnDCRJ3b7iNAMrdTvx+NWT9RJssJVMO+oTuOR9qFuIsi8zaEQLFJ7eeE+vaqUWuLZSN7
QUhI7h+MvPyGH/TbAPVwKojHAwsSUxwq6UqjVHWifVz7OMVhHKXBz2z0S5BOAPUliIBV0wl1MxwP
mpVeMcytk7CDbuw5As95/hD371F79s3K2bZMiVay9B0CUazHuiWIr5xo3svku4cxCrN2VB+mtH+d
jfGdedMWb+ebyhwbktS98+MCGAzzljq6s1JeTyOHjzG0j1QqL1rm2ttMIvzy7e+OM5WnNi8FC+Xj
rLO8itr0s7PlfUG62apt2o1jxe+lab/PVDw2ZYs6b7RZanacda6rXZlRH4Nhhssxdhgj+U64DSe4
hWTA7F3rBF8nYYAa8XPDhNaUkum9VdFCrats62QWokHv6AtwLmZKeNkMGOlQDNkTFu9i28mmpJhp
HYWFjR9bDjoZjJOhsG+kEeLUcmPYcZmHGFOBUDAK76DM4qHpyR2TfcoMBXbhJRRQxPSM6DYZNrvI
+Z73Pb5Y/UdVtpBE+R6zMjR3nUAkUere96EEeR0TwJCtqTrhqdPBOeFEVFlYE9kx18NM0QJEx7cs
lTXrqwlbjyI1t1NKClup5KPL/sJwNtXS62nRbdZLHSFTpsNl/2sTlSG3C4c7vZZLoomNch+iFVsV
FP5/SYgX8XC0rNkQ25KJAixZ/Uf5mN/RE4H4/Kd0dTm+bPphAP8j3XgN06Q7xZjtmkNvI4bU46t4
zl5dShmK5tSdXIludLG+5G1OXzt3ZwchM6YhoDMBFYEgQH5M1+E0qA0v4DIbQb5fjuviNTbt6Rhl
4g8ZqtsxEZwnB1CQAiaPVdPRcKMzsuxKNJBrDbaIKpb9IZkN9SorDyXTmQCAxpF2F8yOfIaaqwoi
jtosotGvTdrq0WY2oceASGX9rlbyo2/do7VnpkbYmzOY9c4Z/eG0bBaxPrZX3pbQDr5aOC/K6lDJ
q5dHX8cKfbhtB5u2mTQoyqsVeODD7AaSDxV12f86SLT4pnBS47Co3tO53aIqKQ8artjTPJYhoztG
xU2NQXu1cM9TVc4Cw0NOawVtD8utY+I+LbZazO8twnxgvM0vib79p1hfPaMy3fZgeSgRmhaucxve
upaMTw6yNE78LnZPuon8KRa1vWbCZp4yYZqnUj3qYzCFks5nT8rXyU8GOACEE2k7WSc3y7FY0aqX
R8ZIvLTeCQqcefdpWNa4zZ2K2YRCyNt+bxyT6n3ZWQ7bMCuOCd/YFz6+1v/Ol1+Ofe0y4W22JO6g
vVGvSitGi1N5YzS8Yb0rrF+b5fDUtv4RuDZpug58CBFiO0nja8MO2V3Q2ssrBtaqfGOWsS7VayTR
Hta92iy7y0YQlLOp6vukZCTO0qGD/vLr///tRaiXI+BOZPDveB3LTyZOBDJAucKHxNn6LgmC9Y3X
TyXENmiaQM+KSn/OAhYrM/lrqygERhSPLLwmKehxWP4ByJZVl/b1nJESmhWUtLWeanbjtxegbvF6
dOPvyZi+Mwci1WzC+mkC1DSK6NNx8sei5SxJwH6Qp1mt50Tv6PSAhpoTPq4xL85M81lLaDQP+wj+
mEGhYmdN9rllRdOOubNPev5crYWbn1BAWW/ukeNGTE6CM0XfmiPHOjIeC6P/1JSGWfQ47INY41MA
wkynlDO3J4W2ReMle/1B08DlVKKO/t/39kvo8T+KRlyduIn/2vd2pE6QF9E/Ot/AqPNLfwhHXEno
B7Jd6Xq6MH9TjhhKHuIIDruCmC/9N+WIqX7EcdsAsuLqNrqV32xvQhIdIzyiP9Rf/N8oRxxssf+o
HMFxh17Ec3Tds6VjSY//6nflSCSQGaRGE57s7rEpPO84+dysJubt65cJccC6Vw5lobzK0MaZBlOf
JEIHJ7ONpVlgbZ6rFo9zWON2nqKaGjMpjBE2haZXTYkG1Gjbrnoc9VNpZxfXJGs1I0J5jbS2hK74
pHORGT8Ca5APY+VcZk2VTCgF3A/N7DKFsCmfGbp/63Ss+0Yz3GfULHaCmzOr9okg87lFD92kxip9
GZT3e8AEXiozuHKF59jDDWzinvKLJ8o5nioPuVRu8gBbuVazpjGU05xsSWJrMZ+7yoWuWwjscaWP
wWFQLvVc+dUHcdI6Fl6TcrID6F9PDt52ick9U253OaQhhTEc8AHS8EF54lvljm+VT75EjT0r57yj
PPQBzahEuep15a/HyMXApTz3lnLfgwOKjgRubmeM+a6y6S+bFtO+C4x1C/6U18CnkZrDbuqM4pAw
0VrTMLC2WUyJyc2pdtiRdm97Tnzt8P/hIZ/3DtiAUvEDIkAClSIKUAkCTaEoA7biDYzMHZlmxbxB
WAQJUIIaOAHqo0Fx0HaIBAqYgOONrUgGtNLXQP/G21pRDmJwB6PiHlQ9yXFNbO/nRLNYy1lke2wa
X/U5TJvEuLL5lg1ylWhjfkbGitmqxsIcitzDX13guPJuGAHNOrceZx1CTUbg9dYGghNTfqbFDL0h
BeMA4Tp7pkd24yrCA/FiZ+6GL7pvnJOhse+0AWxcaLfA+0k4uRUmeV+5dN/ItkOdaGlrMPzlmRy/
aFspxsQy8bMUd0Iojo45aQ1pYcScIbqiC2NtaCpTLwV3fMmRzvza8NacCVZcH6WXRDGhmhruaEB4
nZm/+gAxCkXGcBQjQ1O0jAFsRqb4Ga4iaViKqZErukahOBu0jumGgt5oQHAAPKyuAt24l8A5TEXp
cBWuQ3E7EgAejSJ5mISb4g+DkC4n8D1VdtQSoErk67rvSQ7CI48vWSmae9grSJk92mugC63KxE9q
xJ/CDa9y3yDlhkakDwN5pTH3vqlq41arDBLmcpzu2N9C5g1E1nYCWiex4MEgvBNJcXcGQIXtiDh8
1bfGDzejvazRytYTx7/CNXDQPK/eSK2bNrRxKF+Qao7uvlkXNjPYwSfGBI9HsY6wIGBr7Ky1Hde7
ZBLOxTXoZ2dp6K7R3aOIpgyNyHMgbnXoI6oy5g+nVkvLlsgUPee3a7wxU+mSTMjspSqAlIa2e3Rj
kgQQMTwXsYE3iaDvzVQWt/oQ77wctPNYRB5SdG1lFCAPAgbUfZAxSzW3iN+IYCPWBKIry2lVJ9du
QgGSu5yGx76goDPXJUtibHXcGqm6mgPtKavcSGN4Ny0Vq10ynSCfnTmPWs1BmRbaKNbEnTSwOupr
K7sbq5TcFp1z22bqDcyf7qqV4b94r8NXaYtx90kzHtuc+ZFrGdZ6NPO3bZvfpGOJ7rSpXuDox1Sj
aculc0IMg22UK79APN9DcdiFtLpRCc23RA7CAx0eCDYkLVBswAETQjcj6vFHLHHdeE6qOqawGL7j
KGj58JL3Gm8qRgq4uO3ws85DxBRJ8QM6MjKoGo1ajROp4665QZgoKFLYCWDxnIg5mazhQtwG1EoA
WdFaD/wHWjQ/+97it2w60XR8qAkW9S1JmXttIB7Y+xZSYgR1PD97uOZWJXEbU20SLkyJoumuRdk8
Rmn1liPsIIqjXQdCo+Gp0QgpZzDUTAHfMsrwpxLkExQWHGc9jG5KsAxVpr+OwHtGY05xJyTpLu9P
LZjALKAaXpcf+Wc4BLdpmI4nE9GiaB0u5NE6xxkkTjkeQZminJqsfRw65gYHX7Y2Sz3YSx2NuHCt
Z9NP39KU2EpiQj/KSD+WaKWm0qLj31svATRfWrbRM5yR6zDsnL3xUupDsq3qAO6NTSEsi/R2RQFc
XzmieY6K+Ox3/sBqDEdupas6VjM/zHn/s6Nb4TcYIMhxcgwMkhpOydD8Wcyw/9rBcw9lG0PrawJJ
hPZ8Im9Frgr3hap+fCkkUHCudQ/dCqGBXjhQSbx2W3gngkrBDaiNbV/WH7NrA9+JlWeW/wtLzRZE
Z8/81f0eRdEVYnmygn2oTNxbHrW6eYAUbW78uP20nfrs1rF2bUliK7zgJiB6CTUlwSfcuePI8c+h
Nh+GnBWFaUIvTQmynTXAkzHXB+kH/ZHspmAV/Ywa57uN+ATRkP1Yma0JWL/ZAkZB9JRRo/ZeYt2+
n4LKvupCOiT9VGA+ih649bgNf70RVbIZGDewf8Kemx8niRPVG6dtM4kbb3C/O1r/BB0J1KP96TIC
UeJI8GQEazsb1pE5vVaDpW1A5dQbzTSOZJ+SeGoZb0wjimMXP8so5jurGdXySiabSZqvREqW17w8
nCHWRJ4wA4cEVQWqcySQFzdRq+7hQzc92lwYmwE6VpB9cKnORy0cGIvpYQi+4ikzmcpUcu/VQ47w
HP58p50dL6bQ0eefg5UevWrqVl2E1cYX+kvjO/d0x4C9l/aParzzK0tsZoFUpsscG4Sruwoah2a2
hOMxC+B+Hf5Pp14b4c0040RoSW1h3ODWFRufXcZQioseO8zaMsJtGYXcePAXh1X2jsDopgVWqNf5
u9k6b0HzNPY+jQqwJNJE28Ep24FaTA5t6Dz26SRQ2CFeEBJJWrLmRN+pItCcAJutsR8M9fcZzSiu
5Fsvte+Jg7gy3eLDxEzcqNSlllUtxbXOKZ9pMltbwSmmU9RZVdqBs3FHhlK473Xq6TPz9HOUu+95
97MNm25fKB4UjkmIitDVR58UtR9WR0M9wUxnBPKlyX3o+c6HkKZJxLP8jNJrVqAabEq0qgUcMspa
3iuOdn+DuJmLJ+HeVzqHwdEIonXz2wnqHMnNQNHy8pxbotswQbgKSgoGbuK5az6lYi098yYkgL1h
6scJuzb79xn7MtmUd7LGwtwDBY415DXMK/XKOuUfthXcQvpssRxnuyqMbkYq2Lynehcgdp6p5qyN
hog/7uBU7tEHhbsoe9HK5Haeu0uWk2GqBHTTxiCwG7vJahxmxJHpg4yJqTYC/bGla4qxiFvLCNMB
9tuxIl4PHwddw/GZhAtiq72Y1TE0PPow5mEMTZuX7BgUIdFO0ZnAuAM+/T+5Oq/l1LG1XV+RqpTD
qSLRgAEz7ROV01RCOaKr/x/Ra6/etaq6PQ3GBg2N8IU3oLDLXSUTQHEN9OOMyA5YCwRpY+l2bwQr
oBrh1Zb6TTsr6FT5w8q6fRpRjAfBqUlzbReS7tD1hH8749qhqOsBDXScNM3VnJ1lhP9sRdcuUoPW
8JjiRzS0ezi7EsRubv+gN6tCLdZNxkanJsXDT+6tTbFh8XBOR68V6TmjhhYwZRAYW7i6MW1SOLF6
vYnrkZ7Y81vNBCSiYmtop8uPzQjdpn9+8nyc1HXsInmO4tXyi88vzx/IjD1gyv8++e9P/n3OkGO0
cB7J6vkb/z7//73988nnB/uf12RZulXkvgiyfsFzPF/HCdv+51v2/QWb8d+3rzVpZWIeRrAebnC2
OMOBq/znH35++ZdN/e9zSHz/h2H9fK5fIMDQlrUwxHSmNz/z53s8X/WkYP/Pb6rqRiROJU0GUNQu
dN4npxcDIMkmYoxdLVwIvM8nn695ftFQxNtMi+RIq19KhPqd//n9fx8OGaTwvjMQ8bsvUI9/fyKV
ehbUjBBg+2IzLdy4uIZ8KxWJCWeV54AoQvalSO1kEzgflKtO05N+Fi8IszgHCc4Jw7e9EB0LcKqI
Q9YIfAr7VkUZFITvnnwiTa8m0HaHoDT0OKk3lGyn9/GknFHyPKCENjrDlsglstsrHeXQqW7zjYh0
Ecn4ppPu4SBBJL1JLhKSAWp+Nne6EKToK5AFOXTxftOD9YKA4Hzr91NlnO4X86jgUf+t0KUp/eax
k4iHnbsriYhnu9Xo97+sX3KVHqAC/cQPsL3JtsQSgGbP58jGk3tiHuhBLm3wG+bb7rtYbLhtvCUh
XJbDx4RVw2xjHNG7yle7D9H1ctpAubGV2Ig33dHjdzCSeKsu2RanECl2x9xdzJnxvDrXaLhypO3v
wUIGvTAHYggF0uSqnm4OL3nkHO8H84hZZ4J+SND1vijVdkQyGx/yDSJfnV++InDR3Hd81XZFvAC7
YsD6f9AAn4AAmsi4CXu+SiBsBbv9RZ9txoDK5M9ABCHv0TdJkAeAKVthZTkQaR+jw5FcNNmGfRSB
/ExYQd0ntd7IVOTwpcOI/oKQuXqZXlPxKnwe29KnxzCvEN7CDv6cf7BB34/I7a5K534uzvUpdgRb
8+l+kprhTmjLBLm2Yeeflv/HsA6InVeIrUF7FsAM+3nvWvqmEx141mAcUMwAjuCQYroVDfZPDDFW
jff4ox4q75vENNpZeyrPjz8FRNQPgHG7CFfw0w1Uz4FaJW1Ue9pU4M3pBbqkh/Y9dI41UIWV6R4z
B4A2zuToJHCNyNo66jH8Mdf4VbqAft/Di7nWIjvQj8leX+s/xRf/jsy15oaCyldyReAz/BF6v7up
qctUhejqzTaWYPYyAMrKAo3wgV5ySI/W1t1f8Vjcckc/ciqCYtfX2J7bJcmom3yE79/W1TyaR3HA
1dPJvUld40prlW4m27IGNB1zddvwQcze7QDshIHJg1de69/soxMc+kKu4n6UL4fo9Q80Xsmlp781
JFs6gIm9I6CjrfSJLomNshyVbxNlAmdyoF0G0isSmck13Gkvv8rrazKsBee3q7zmq6LJVLrpAW4T
7w5W4XpJ3V5zpS0QE1JaFt5pQgbwvYEcwFoqsCVwkEmzvIweXi38RqfigInprjqUNEtW2RWQCKpP
7DgB5poTI1XuMejbCom/Lq9w4SMoB+7/e5aChk9X2oSIQi3ltceXRvJrJXXpm9jRZgacdeXvpoc6
qH/BFjGXnW4Fkx+4/eRUb+2ODEW23lB3dTjCHs78zWT73qe7yYd85EN3Tl76fXPozh3SmcnjYO4n
lTn+lqymNZ5y/i+V41WtIN3oJiBUvH9mym/mBJaDf7piGw+3uX2jNrsSHPNCzYfzGzZHm/JRkILq
3IfqZnvhJYQ9bk8I/LIFsZy5mcyyLYSnaLMMZvu7lvjxeM28LATIdqiKfUgrgxrHJsq34kb7ploN
aXQ9nwBIhCvajrO+woUweYmP2OWBCCn3kx19UCRJnfmWeJF997MP3Go2NdWhDXkOVrL+zMiVARLL
Q37yQZchc0qU4ol7jFbirV/qPgLD+ctHWR3lU/8XozxGpRF8ADX1CkcWPcfml1ErLaf+bF/AniC6
yup1x+ZD/qE/K0pvRLqUsmBngw0np3alCicz2a/0YJqR73Us9XP40Vq36PZQNbBbtOyPGWUTx/yb
iAdki7/QktQdFLCFF632s2voTjc86syEZ1D01Yo18rBUokCWH2KKmw5rIv8t0drFXtPB3uq3oNlL
v2n02MKwCbPrPZOlDBgVDzdnZtM1/tOfxmAwDozOvK2d0slw4PkyXdBT5EZ4niqmfyeNR1ggRs1k
pw7v5V7iFiEw+Ae/dNoOM9gIG7Ehj75wOaGgtWONJJ5YvCqrNuivKMeA/TV3newJryn1GsnHJw4M
6CKwG8ylN3Hrx9/UJbxaToyz8sVhyRFIr3l7dyM2hzFalx8N+7DGQ8YAXPsp4aD3p68HkSrtjsql
/MMG7Sz3nlJN+ZlvZntaSbYm/kD/y5go+9gfVuoy96rWEfq3PBjC5bYnhHip/Erh8n75QFyh/IxO
9zP41sMrH1H8bc5c8HLRe7YezFiSeMV6QwbTDtetj8vC/NKt6KI//0dTe/6KbGkbeX57xY8tMWyg
Xl724hp3JzwVx/JaXkF3xuoKEiEjgTLJWDoPjHRBr36LPYi031k9gLCpAzyV0SNBm7WzCcBb2JcP
jqSltSkEcsttyH85GdhGbn1Nb8jhPB8jpzowzznewk1to9/vReBKnPTH/IvbqIYvWsMZ5TOFWtZK
HXBA+ZykXOBk5yfpC9s+nHI86Uv+zcHu44VlfRuLxCUGM/ZwH+303FnoNx+SzRoDq8L3kWfS2g1f
N3oduHlnp0jH2rrxAs+og3uPoeeaJhewiBRXldJ4qcA1DuJbfME9YpkDL9mFxPuru4lXFupv7GLU
FW2Ubf1BM89h82TPqO0YksCXsR1n4NK2H237T6gDa5bBn+gz/BC2yrreRj7Kp4ygg66vLW/K9li3
5OP2/Yh52BZrIwgFGNga3nNjctmcXHBeDa6Pb0foZzYFOhwRGmt44ea0V1MKGELn4S03ETF3rjd1
L8s0rYOBqpFdbU0ExlOP3RGjCM3uHuv7Z0GIxl6HmI/fBlhBsfLNY7WFOeCQNAho5uHQ+DaXH2DA
CXj4KgIwxTdxwPqG80vIHJSL9XA3IESq+FK+MvqzgYXleI4p/dJ6tEURVQPw3SjbqNs08aXXzDGc
38DUHWG1dcVAs4k9z5ZlP7BAzL3OsnFE4pYrwE7t/qM5oI5tHfGr8YLQp5rlhj7CXQ6z/FUBJmOX
3niaDuF4iOovuLn5dy1cwKQ6049CNikr1l7YVnR+48IREvRXoqPUI9gF2gO53Ll8QV/nm6syPyO6
xRPKWcKqMz7vJpOjX1eQIFvEVy5qBZVujYoXxxVlKvhPlDi1cFdgBOJlQiAU3/KlwcRcR33Gl3G+
M0H5jLierqzhQ3WpJABHQryOOAM1k0OKwchK+WJv4zwhkJbo8bK1sfx77lx+KjA7snzClfqacfxO
FMbWBKosvAM7T4z01Kb/rZ36irYeXWa8bDOXEJSAuhrYPF5bmJWvtb6jHo+pyAPbn8H7nrcDbgyh
bdLrzVxEP4YWz0pvlq/ovBJZZx74XAyWihN2Nq3TnMG+VL76q/4K1ap19N8xUEzCiPfqwDo3bpnX
rcXWRrsO1qvpPPg8s011xc5fJeB6GFZ2HkXipttQKoEODcR2ogQduTo4SHiEYF/YxVjxGJs5+rnv
l3hHHrcouMhUguDWFmt5kVSbNpN6oKQy39Hq9oXXEO1n5Hv32YfxJ1RdU32ZBp/hG35w/P1nPNj7
7hwpmafymQPOhApmKl4aB4HEY9um6+pM6EL5URzXNUYC+O0A0VvuJTrR5BhvGQgMn/WMrBWNJ87e
izqutGiHdI3sgE3eiBDivGreQQyetjgQABm2/A4r+/s2Fn8FdZcmWEu7H4noCNinExbJXog3tp3Z
nNPznzR3+pfm+LiWODji5FO+DrVXY+idgWR1xStsagHJJD6BTpCGCOBeac8P4S2c3vEkxCSAzeWO
HNtHJ9pEhDfEb21C8NjG+Fp+nQ9TYkM1sPx77RFgYBrRHwhQ520elMx57UCh0dj0nAIiIQYGTSR1
e2TuFxtTF+2js5BdaOpsUK0wx7X2hQxSPB7v/gP0MuQYkrAe5wVXWg3VqslPeryZKmwvLvfUxzGV
DK1wJ5puqGqzm8nIFCFVVX6B9kdecmuQbSnHXjoQznA+djBbWmf8NX/HCXyHNywMRt8yEJT3M8ga
9/ISR4uRuV9pDrBVEcInQ3OgSQuENjXY2zDuAdTgF9kma1ZGvsXvI0/xkv5LnjCyz56phcBLotQI
G4IenaI5o0bx2y1SV6wCkFqhBTl0BydxUgGouTCzD8v0W1mHgm6YFdCOyWA/fFfxa7oujJXk6wA6
0h005yUI4xzRXDo9j1NU+/d4Rzm6sMhbdwB/YJtAgHu85tg+9SQkQu3o4uAQI/IfssvIlWdXbsD8
RTQIdUHfZBnncp0d8yxYAIAxvWTaJSgYrAz10zSOjYio9oYjW0LqWf0aP/CztL4qwSEcSX45lWTN
+ZXDFYJrj34lHqHd0fzaqRFnOUHsVG2ofD9A1oGpcakEj3ivg1Fnp74HKooHxMvCVfO73AeZDIuz
uDWSl8d439nE7k6O52C5TqYLH5o9525C+NpE1EI4igiY2Ovm+2mCaHfheOB8srsD68bcKLSw/YPE
j3HVoB7uE3d0Z2QV2dFru36JPrPPbvdRrUv7o/pRVtPtG9qJ/m4JTge0lh3cxtKbfD9hY3rsuQk3
g5iGKfpGWQAfhiO57CrZ56cU31xq7FRmSe8+BbgL7nQGO259Amw94HGVfhN2AVDnGDN2F6yWBPee
saGa6+ZrAD/D/K1PEE1psVMxhBk2kBrRTaKLTJTK1+KQ77MNF2R3Z221FA+CZvSXg5eq+1cq+Gw3
ZHrZpjgUwE9fpx/Yp4Q0CcjLSFwlug0Vl6BowQ22H8glYfEdlr4lU/eABgsLg5kJw/dK/3B5hFWr
uk7MXUY/9xi79bhfDpLpzNrincjcg/rKNgY4KWDBZXy+GmoOe9auOLN4WZF32Hse9QL2dNxPe/ge
lAhWsdPQBF9LuxjTKcF5/OLx8AORHTyx4Rmhm29qcDY+tai/4hWtsGrFu+QkDcfO7bMfiAX5b3LK
T8a2DAyP8E7fPz9PNBzSb4C9O8vn2Cv3BPkVSrOHsD8U6ftsbFqE03EjhT0J0No105eSEgJh8dIw
7a8KAZV1S/+Qk0OeH2xsC34pMAlfGbZb30bl9ifZI9Jhg4S7xJ5JWXU6MrW6A5mqdCO81J3uHXk7
lXKBfwBz/T0bQXOgVoK/DpWnxC9q+PHOg8FJaEg50jeFowSikgip3Kejj3SuTfhJalGioYPCzof+
DqmVVbOwZQQ72xM0adblF3cGeJzXafRJ2gfFKwvXfC8DWMOBgbbhQuTxlOzQ6Ick/yvZ1o0370bf
YkZzHNcLLCTtPBFnusgTL4JfQuvhqNZ23TFCL/91fLnHvrwOEaAnmlWVYxmuxHed2od+NFlfv0yg
dRhwDbKDdTtbFujNeT242WezQ5esumhxIHyHFUgNJwe4MHiRbx0BsD9UByN6u3YxFi38W/2tBeNu
vMTb8NZcRw5Mkk5gvK0TmXZ8cqLOOTfGrRSBgzmfqG82NuVEO/ddGIIwAjO3cDC157CvsUL/DP+i
H2btSqZXhR6anSXnEaIk7szMCP2SWBiDUbXfVcOf8ZPzjLf5yAOwdHX3fqv+5h3ND+pN5Gyq8Ldq
aao62cf9fCkdJdq1J6KR/kNfPJjxQtx2FF5zuyhXIC4oM3bEsVQH2l/UGeH1mfaouTOktV9lG1iv
xObb3CPDpC/q9tQw5Xf5PfW5kWL2Er2gBNPL/kPeAruHfA5URPZJJjieizOxQP4hP4KLQTeMmQoI
bknoCMKWfdpOqD6DG3br37QJ7v7dbfePLOBZUd4KzKFpLdDQaPdIx1i9l+7aDJmIVW5cq9Ab1SOA
8+pGzbcyQMPAwCDYb7f5m9kdpuaVu77HTbDqt2DoqDtYgN7K+1fJQVBTg0ujyq54tbETH38WSUR9
Ixo7dKa1+Yv/qMhYQHCWf16UcJsrOPdUV8s4TS06GsShenIcbGVVlSsMkLE4+wGxPAhb3qOn4h+E
f4sDs/6b2oilBtOqHdYm1PfQZUPbLRYw1EdA661CREbYWEPYl6v21Qi3+MmBrgyhabxTpyOEhw9w
I+IlW6JgWW2E0Fkz0Mha19cQiDfqDLfuxj9LxW2l3axXnKpKKs4A0PV3LJ1JvF6Y9/geZgGkHLK3
28D2M1ceYRi7xoFMwyw+xQVbCU214AJcRETYUXkbytdkbSzmmF2d8BcPhlXqo16caK41vvHHvkgu
0XoEwtMfAIovBV15CzAyJ9u0pxtqOOAnXDbVxWCKxg9BVOXJ0SqnahPI2UuSgVD0wdUzIB98onZk
I6URZnNWkkVzIoIOS6hhmJDf+Cj5nu32TK5enXOyGj19mb4YreFGrMW2hg0qHNxl9rHpEZeG7xjE
fZO6EBdTy2WDTHy2JWMlp1sSi+3vHWj5e6KeCTHhqif0hGCtzV/sbtOfXAoGXqNDt9uCbW73GN+l
Z4oaLK2XhWSzbqP9AxWucSVxSt/QA56+JJrYjlJRmgklPwvWpPYgpcGKBCLGZzdxZKWdgFQYlp1e
RNqUmSckB9QchBcGOalhE8GZsS16OPvxqnoPNIdt4mqfRaZ8dWewZDsKHjXVGgJQ853oHjNNvqX6
TypESCFRsyJG0LkHb+j4ouzMOQCMRcEL5NCDmrJxGP57t9CAtjPdoeSOSPfoaSE1GMISkBHpgKei
W/6O2q0gh1Ku0SZd/xHO1ETZMoIM7geaCAw3tedgGH8jyjl/VQ7F+hHQkUB2hLBqhNlHtRc9Y1Kk
bEOSFL4/xr1yKw5Yzh24M+NKTG/YzzLXLiYVmgyzHzS5vybbfE8+smjN1sCnya/TF3+JbUUjYRdt
TvixP6A7Ol10klo8bRHX2OHFKm9lNriP+Dy+JNi3UHF8C1OSBC/cp9nBQLmxAIN1ZteSGRlyi7Oy
Gs75G51k7bHDPOwtZhLy+iraVUzqLwyOrfO0ZSFTrAYJ9mLumeBUmkwOn7KiougxIOxdOSFWBp/a
WdIRsBujZ5l2ihjNIxCzN6255Q8sTX2aoeSv2YXXUtipCS4yT9Z87jt3Y1hMDr2JkhBpdQ0W6xgT
8dXArf0RipY7Yc8HqMsdGSaUedBOLtYRxVHtRnfGXBfWO1a2HegYTCupMCUbau2T/lFYvh6tKhVR
1lWrbHPtJrD185mF0IXFj7vOvQkm8bFMnoWE2bJlk1oDfgEiwaws6P163AeMcbvDPJC2ebHgCpwE
TJUzgYmKCzTFinLFp+ez8pf5RpGYz9TTubs1BdJ6GRuut1OuvCE7GeNRsaVMF36aI7qguQUi1LLH
96Rc5RV+rCpdUg1DmmFFY71kecc/1fTDoPbjO7/O+yzpistAd6TnAOi3DCtXxHUhaI2j8gPrUmXF
R0IEFh7cUo6bgdcs/RxjOHIWMuKMlyqgQeSnaP7MSxiEDIvmGhCseoo95MUVd5ES5Qezk7+pTyfO
vVDAiOkPV32n2Fhnb5T9ecDHp7LeLeGIxo8QYd2zU3LykVKjUaHRzdRcUpRymSXcM66VbDDMlsiR
m8o5z6jKfGgKGrh9suLpeANtqWC7IZaA6qzH3GoImbFS1B0+I7eIXYGpFGrscCehPd9dWpQfFn5b
fvod++ATBqjgwl+Vsj0ex5BPl3ObOgmlyt70lklrerr0h7nCQ0qusrb87X/emXewujUfAaMoahoq
NEX64y7pSYV+BxN19PigXOsDRFBHMhygm8vw8/Yc/MX5AXFeXC6BzvhyQyOYQx7XniYut5HLYdIr
8CRXizgK8SXoAmpVwYRgEUoSRAHMdxiI6OWg+KItQ8BnxE+W65/R/Igcrpxf4vMyCZabVAHbdAuQ
behV2ehzkTTGS/tGfLS7cEOygcYXmxGXyXQwe/exHz944+FMl0AgY/J5Xy6H/+b2zB/UKfNoL9we
6sIZWbOqng3twKrQ1DVLPle2HUotdAU00VZpAouwrOibuvyxZWEkDgsVBXf0errmYmxV8h80YROf
BcJ78EJuO1fIZapYfyKuE9SnSF4J7A2zN+enGpjk0j8ABkr06w7LUnYka5VXyHL7E11dy5Uu+n1L
8UTIKCacmfO8eQjqGe+x2nsYx7TDwsctjSPXMzKViAcxtN5xG3ithbYPcxFgCuVneZlSC/SVijvh
DnMVWOd1/NWaANwoo8yn4HXcBsnccBtmSgoGJJt9DGJSufILeOyN6DYh1qwQcNgTvg450mUB70TP
PUaoONmkAkudJqC1HZfVZ5D28an42POOxgbLAiJV12+ZZLCTX2mQRo2zrEUodBdoTlQ9qs6La8IW
UDoBLTaTYrYfFa4Sf4pwmignwgONPSLHqfeRbxehXGF8ZhTr19ly2U6s/jR07ykwMXSay/s6V/dA
2kQZtTa7lfcdfx5/9SIoxTWtcUvxQIxlEjQ7X9Ru3GM+5hBeWHtGe+Yhl7sguNCbT1bE5aG0MqD6
C640MG9pcy0DG20tIDoyakVAwpm86+fw2zkSjB56YcxJs76qOD09R5i9FJV7MJWMT4bSSONkjTMW
nvk2wQOnFoLfqMctYS0yPlobsOCKpevkNEf1jRoeo9GitpqtsM5jFoIpMDBDE6AaBkW7inOfW8dA
0bVGhA+szh3AJwPLDsTjRvOWRKrwsMRk1Pn9DIUW3MHwhJaXycGCRNWisn1qcj9cH/eVaRnSt1OX
+uR431pf9SnkmkicmIxYHevAhZePxPUvgCDEAgGy6l5IMd+GfUluCj4SyZ0mv87QPgE+MAngtKno
7zn4UFM9x3lYpcpJVmbTuZALxJ4Co6GkZi98xtGqnYDd00ESG1U8Z3xN9D8sRmsbf4NSzV+X+Sog
pGUP5vqh+yjAkT0wyUhwyYFVsrZyvGQ4ck87cQq9WriJYDyfy87EW3xYRlphBBSbKl9+4swktFBa
oHAYVdIYWycarmcgKrxlwHVXpSNlOdpbTO7AXg68iw4j6Cn3waJ4bAflBKS/vlBnA8lhmVsJo0qp
oEJ0Mu6oRoLXZP2oDjI5AoJbwO+OMP/KfscT3Oq63jY1SYVr0TgHw/ISvjGiorwH2ZVSuZddVkDJ
HiLjcr3SNfgPqwYSMPNaQd7CodCK2UBD27NOsEigUkjIdvdZWX3rA7ikkssOVFAmBc6VW8u4PVCk
ZB+WZYvdnxS/fjHA9+M8YEF0dXMkLNQg7/AQw27FLdUN05CrQG+dBFogUGeBNkg4OPoH6W6drq34
BWFKkKCRyOLxujSASsFKA5GJkDlarMI3iBW2MfW33gjWajJf0ThDfVAjvLH+GM2pgnBvOctM6tcg
yxX6pwQp6E7jYrJt5q0SvdDZi+rtEG8fhasNf4busnS9KCXEXoy5GisUAxHWHyWnbpnXrEWUmtVP
yggWbZqgqldMTG4FUxbEPyWpIgkeL6xAjVofQZYB28opoiuHkVk6zHaaeKMJOYsS5HLIPOJ1exK+
eGzGa/5UFF90LqFac9c4yQuR034jZK8YF2B3x1XwyrJafAzgfcGbbgBGxtsYsDV0Lmu1RNKsewHs
5zsVEd7eQLULzfuFyk1hsL9znDqlzGyk6f9YNpDlzL5TSVuzkwBQnhMXARumTa+dWJaA08P2rWaj
x/hw2MiLfL7XJV7bfTPh6YGEyoml2yVsdi4TKk5fJy4IsAOrAiG2ucbVOZC6DdySp5A/W8TcbxUN
A9qV8PBRE4lxWhVO3J0RtdVhq84rCjkMt1CcQiIuNpbnZsRirY73d+YMS4pPxk40D8vN5kVMZjYj
dg5uUSQG4n3NTWPnyQGt6A7nIy9ju2w/AYSwQXHeCdqal/fBSN5MvIy6AZi13CmlA9tYn+wbE5wx
sbmL2CFhA2/Gu3L2USzjIWNIcMZqESdy1CMdHM2ibL80Gbit/FYeQcwBM763JA47KDnpNEKqfxPA
kmlfS7zHnyIEyQK2kPvcwu8AIIxltV0MzP5oRP1lzZqhnnZXPl/BBNCSIRLj6o1vNvkjtVGSdfLV
5fgGeUL5E2TR3dEWmEHXgvpbg7SgmMzh3FBhConIG4QKJQyUJmwpHdRsEFSBFUnRDW7tUzRLqbuJ
wVweC0iG0K/VMLW9F2yw9UJZ7Zsa4nmUEiHp4wsegilMoc7YoKrgREo6uDkGP9RzRQTxdfWUVLA/
pYVtadUSMDJ0tJ1CzdcQ1j6g5aZ+3j1kHDCYU2KdrcUxptEtQGpJ9KbwhAYO71MLK+rDCAsMWWYl
4bHhDCKb+GRROGuQLN08YLhWsH6xFeCOtKN6HXX0BqKwNSBWTIs+nKp4Q3ypVZNEalE4MxdJKGPW
fhp8gcbF/alSOJ3jOQ96dGSIa6LILNYZoGl77Ky7lxnSeTKV0n+KST1/PdRxNgoz8/B8qsnQp7IU
8fz8WZ5nDxyriYgWajYaZfj6tHq3GWE/B2Y/7BIZmGj23y/yUyTr+fgpv9XLFS6iNQu3WcT2nrJ6
/3xR2kDTSo6SESaoqImv/74gxYjIfOi9pyxqZc8vzfC43+1/Hz+/G1qmX17k6wcCoPQ9kC2Er8e3
d7HkW6jbaVAU8/apGiZkzcOdVIQSC8NgjSTg/d0OPRuy9gXpukiJNU/Po+e3zyf/+cUaXCjIzu4/
r3w+WWXheli04bqWWk+zkNef7/z8ki53Jnt+nOe3zyc1xO8tkU7iBE0ZjQuxJq/kpKuWgX1+GZeH
//Pc8wfP5+QeA/lUTwIFUZTcQF4CAd4aqEtdeWNKIhdHAjtA/daIMs4zdWy4Hf0NOWpHBEU15Fx1
UObWDvK17uEiUSJrV11HKjMzYDEEuilvp1QGiulvexcbMr/wK8KDmIig3pSh1XljrdEYmcG0pZTQ
UmMAQDAUGAoLAGUUFU2MaiHSxS01z8pEVdVoYTYthnc1ggPZo8cU/jEeq44DeRA1py/uFZjmBynR
HSfXhU1oqpmLFua8Qoz2K2/PzUJz1hqpuIi0QhLSdTHJRz8y6zTQ5IpGCEUStdFPD1k61iJ+6ooK
8LUeUeCcCE8eYA4DrdFRlISgRUpAfQ6jVyXGrSJROdLKoX9twVVWVK3M7B7uq7xfY7wmJpJCE66p
3XDCQDs3ybUsbVi195E6VKV6iK1AMZwY6eiBEi8GMU1fANgzdhjcNGTk9c/UCxzQOHM56ChjV04z
PRUyuvUcQnAPDYeuQuxKKVmhQFdmxh/Er82cQUUNdByoj1oiHjgjiJBcIsPIy+StRPELPH2ijzRo
U/Ln0kDxW5rBIJVUmU0KhDrq1rSJ+o+hZNCaelSpvL4pFrlDMRFtipZOJDW5Qw6jbfqAH9gDzUSh
CCWHWIn/1I9QILGMI8foS3SIyxQ/u8rXpExbTQrSGigxwB8qaMD0FKt0JF9JkEgZkE4B04YkxVz2
6B7X8llesi6oEGuTEiJQLxi0Bsgj64AoLqtmEIxAjMf3sucTC0IGKFAwdz2O1S8iZ5fRxwhHRDOB
PWDPKs7ejY5oVNS+kBPS8CXmgENFFJOaJLpJOpkhOGZEg2SElOJhchG7xvZaGSBKiA1wNvxo79IS
3ktl6EVjcd9DBxsXPel2UZYukJiexx6EFI1eKCjzVjK0P7WsACXASbrqE9wKR9OtkX5G9veEZk2r
6NYNb8Rh1jxrVMxtPhXrNClRZUOaOEORdasJzd4wcHXL6u5DX5Syx7EGq7KoZ9eCceoXPe37oqx9
XzS2mUTkOQk6aVmFHHc1jxipwG1LVfWnFgjnItwKO514RBiKwjETAzBD3hbrPhG3sSFp6xEkbboo
fyNQCnkv7d+zRKALNC9CnhLn70P9MSJjXI0NxD5oHy/KoiquZPMmKu9E/4/wU0Ozn0xk3KMrEwWP
S14b/qBK1q6p6h18mm4Lb2V7D6W/yqOFQIOImMcmSq8BQFKnbTVNSgMhHRBngHm0aKKL82u3aKS3
bSNvCsARi3o6Ko+g2J6K6ou2erOorMOQ6lHp137EvMyxAtODUELrT2na64hI+4hYuzKg2o6Z48sy
02HqouiuLdruRvz4Mhe1dxnZd3PRfx+hqNSLHjzxN3owuEqg+FNBaV7k2QsLrEczj8k25RyxugGZ
jhCy90hWvIAWgYEYixJ9jSS90BNvaXIp+nJkbFB142AxQuQv+xhdq6hFjk+Y1yMibCc1jldppW2Z
IvnXPZT3ZgF4vSunq5STx/XQ3PSRztrYUjaMm3ecU1eq2QnbOQGmISwEyWrR3VcQ4H+gMbpWRGVX
c2soOYL+jmJEnnvlVxvJb2BcoaNtERVJ0uNlor87RimJUKLNB01VbjjqtFQ+5gTtBIWYsKQQhaIi
OeFi6bR4CAiLmwAuzuAGY7rIgg8RFi1PBZoOnjTnB/zXzSNSR3SJrNh5yEWx2Bric1ju+qRSTn2d
XkLJqn0242wtp1c9KsWXLqx2VjQrW5l+lr54InSPgaYOUKx28UsYjY/pgX3C4qOQj8nfR5zbQNTj
a+lGi99CaX4ICf4LFkYM4eLIkEI6hj0gft4XiIQY0s8yq2YnVlWyQ8r7DcV08jw6GY+7tJeEmW3T
xOldyIzYk/IKxTNwhbVQ7fW8Iz0fRuJmS7t7SSvQBYy0syo03n3WdA9K6W86hbu0lRXgtPndmSvC
znJMME0l271ntF1qlTYQtnH6tg+HS5fK7TqCoUPjYSmRwB2OmjTZJ1ntq0b+tzUk+AHSdwhJHRLo
OK5bJckQJZNvXR6NXqxqUzAOle7nxrCutQdHrYq6tzaSHhmN6ufi/U0aFDAaSGQJRkRTTBlmhIVy
1ypLNDfw+97Jk0Jsy9bS44rlj6Lc7+QqP6Kt8z6V3QEzWmoE2aSsZnHYqUkVBRgGDtSgx7NK1fCQ
Gg6DVwaCnCc4+kWGiwh6QanzAcRFUGBGI8MvTwMqc5LQbDoNQhIGvxy2nXy/QP85oAC/w+3yBXkY
yzPmHBYEAX1d1TUnKth5KaWCkgrFT4GkHGIyHvG7+onKL4U6s30tVIlSuWGuEyL0VR4B69Djfic8
rFcJGnJUNBYtE7MAwO0KZYtL+9BeUbphaxeoKko6ydYcmd/JTLRZmj1QGZ06VSNHa12kpJkVBn5t
o/ew8EkgOZQGoCYdJm+ok1GbM2vWjCj1gWqUoMzTYQ/rccqKvxD37Z6x+KzmP3UzmFg2hTjpDly/
DuNlnq1k/4gPppaDbejfH+oEmBXTSUHePuZ029XNhFXeJIIb/ok0ncAcbc+3WMB2DDx6ZrW1H6bD
T/JQw7NFZ0lEpBw5AdPcR9HwHbVGGAhrRatWKAPp/8feeS3JjWPr+lUm5vqwg6BnxNnnIn1meUld
qq4bhiy993z68wGpFqsVvWfvuZ/oEBoATTEzSQJY6zcQASfCAEt5rnOm9Kih3+Bubj3ZaftFdMOx
MZhu1B5BcJTYXuIAIEYNS7iaZx7jV7dt98jYdntbDKSbRcAQtKT3YrqbkRK77bEV07zEPIzCJ0Ho
sshhGd6VNgveNEJ0sixxv43cP5rYP49G/wcDzjvHM3DVkooS1XHkOd3jxGXfVn52g4QZ3p+FjDHp
pfTpLc8IYN7M2cSHNCD42gToMbsmPdia8J+det/UtzYqtA8ugkt3CBMQ1p+ZsBAh8CIc6/BhfDDx
DbvFlPHGniDipOhuk39Dun820s9eGSS3TdCDDkrwPHNsQq6TjcLDqJen0d1Fxo41kn0jJq09uLP4
aDrpA2J7zp3Immdo64yTHujNBEK6YfDKmWaCe3PhP6YOPyVCEaCaDFwP5og8pz5WO0c8ETHrsrxl
QVHnyAQUd4XVJkTAO2J1Drr2WdhekmGon1tgi4eK/DrqDu8cpyF8YVX8ZBkTukEnS1+LgtBwYxWQ
98r3XdKzHEZscgej6xz3hnG2fP+xrfX41CetnCeipzu57fCBpWl1bKFhAwemmXuoEWap/Tr7wN0i
DDFGSMYELcVrY9UPeWlKU7YFfXgeHied9ywe+XJtx5KYXKakGuYizjQfrK6x4WMzjdB4M2W4vYwI
vTO5tF5L5r57lGa/5U1Bzl6Kj7ljE6GQd3J9HtLKCHmNmdzgAelapIzEORhylDXLHL4br8kCCUtA
NHBlg/aDqWfeXT0Q2S2NEpV+SUMA8FkIW9xMwXKv64M4GYhDnFhPm+MiZwVA19NQP6DcDJwRQBgL
aixim/Spj5FajXqS6wgxNqeyxH5ucWYTm4X0KLCmJGoWI3NpT2dnhH7kuUhHe6ghYLs5RIxXKTEp
ZGQtsZhMT44Y1sxQv+fw2bMH8KZpAXesFC/hS+ZCwU+Y1O8cd0lvW59wSj0WjHmGHtzPbir5AqRP
sLrEL4C4iGMJ8Vh5kGEtpjYbK8yX/dR6MOVNtCAsZHWBASbHKliKU9SVN/AYv9WzG1/8pYyJnLSv
2JecF61oCTlk42EpkchqQG7jxIg7MmG0IuTD6l74gL8gifyF97O+sDC0deLVng6MbAaboSW6fSiL
9kXTcPMwjcFnzpI052YGjs4qgpBTDOq/W7oLGo2sX+81YwjvPD15MKxR+8By12Ts/LI0bb212psB
p/et7ZFr7LV3ZeGeA7zYWD+Q1dQDhu+sI4teuPcshnZFan4Z0wiV+jRGg9rKC9IOC/it7mUIpmfC
DjbLJ4+3nN2eMJCrIVD41S0mySMJieycsri/uFXDu6XGpIVMv9bowTGtU5SaM35OKM1HbUFMuBtx
s5ldfbjMrQlwMiRn2DN1LjKQocKEfSLG/OzmnflojcN5IDwyhEF8F80a0Ha/ru+5P3mdJuayS2yd
d6fXMd12tK8GzIIbT8QvU8ywqkc8jdwtPNBMYaEPTcWhEeWhBfbaCl6jsxM6myq0PHZo/iixbdx3
c/Oqj3ZDUjHmEcXE146WFxHrv0cJqcJlIC3v+SP6nxmp/mCeMR4p6tcoroXUxiRJCda8rYD/RzXZ
jyiSapR5ej/F5nvEsJBV9WeXvMey8T6PIfDrOaqAauClxuShyfZN9JQt8/OyzFDIfALAfZnfF237
+xIVJy0Lw/eZ/bEdhi9Tgoc4gjz6piLMgUVljMcysVujxc4e6crdDIJElBN4Be8yeOld1NyaQn9t
FiQZctO/cVEb2Pi244G9Hd61eIg8pfr4zRyhkXg2rJABcclN66bpezvOXpzxuSpL++uCf06cPuVT
g54y0r/7NJlk0plMUOsTbk2tu4kBaU806vtQ+8Op88nloVszMNIv/hEFJUyeBYhG9Fs+aQuZBeGM
+2GGe6aB4duL9CMvLJxlkL0D38H7vRriL3GJXCuykER168dGBP1tAZZyYFR1F++r3+pi70hpkLhb
nj/1npju9V7b+zlfEroV5bFGSq029k2GTqdoBhzB8Kwsxu5Q8Abf9mK6HYbQPBuhyYQ/ulvyErOa
wSV1US2nCXUN1NxnaAc9whGxc84NGXORxMSxIYgxdxUB8b7eRSOappFRPcDxJXVR8+xGtfVS+P43
E7+lQ9K32AjxiyPrXx3nxXkwM3zKsFA5oIN7wivmrq08qDQW3gp9X9RQ9AGMTxZKID68LX51Hh8r
2rWTC9YjRbx4GiK8THk8N1o6B/eDX32NSVN2Xf7dDsYQhDwc1AYAM2+awNc/aTlwIhEu837OyCPH
JOM0LAX8tvlcCFhQgXeY27o8N1bJ69ViKRcMEQrp7cs0LMtDZqNmDtMYW5zsiOZHAXYRUSVNY8bc
Ekv3OYeWtU8dxoeHaMSkTKmX/ccd8H8QeiNkYfxLd8CPM469RfjWIPDHMT903tBb+U23TeFZts65
XBOPvvFb2/3XPzXWoWxiAmCa/g/7wAItyei//mnZv+nCtBBz8x3dsnzD+Kn0hkeg7/uu0HXP1HUX
nbZ/R+kN/bm/GAR6xJKFhdCbMCz+jokO3VuZN7EYLfYC9Xhv1i8RY5QNroVl70RK7VHPrzfRXwwK
3xoSmkjX/cu/Jrd/+fSO76/FV/H/1KGpV9PIXwvu5u+8mpxn3pQl2H/80zbof9gfS0D9d+ax/MB7
1XrhFf0tPMZnFn2kxEA7baPb8VncTjv3TKgTfVpg8hpatvvy5o1a3w8vxbeXKhzd//Vihefxuxkm
5ok2P57+14udRSsyO7PEndvCe1PanoXMlhDamrCWkAqfxB/cbdUZwCeKD267SNzqjKdEX2Mj2ylD
F1lLQjJJIYJuTLltsautYoEagpORKgaxJIfA0l+V1ikP9HQxxTJiuFXBN6mK6VIEI5q8zlzt6sT3
cZ4DvxzU9XBYPDSdO+nHogpPOccWC/K+lrBQsJTiC7GK/sc2EgyqPajsgGxW+vBYePV4UJ6jjh3D
NxJVvDUbrb6sBTLJzWV2E+eAjx2+XLjfqCJvAnGs7PC0djUixvADhyFWIeYERmVqKoxO9OrSuzgr
bPq+ghA1wfOOZVIA5WHjVNQVgwl5G4vVMnNCVaoOApaw0KS7TJQh9jB6TXA0h+HAOqG+WNLORZN2
Iarmy5pqts1t2QnjbEsvktyMUMJopSOJKsgD1BfWO9WOZBZMB+WYIl1BXOWYsrZLK/OJfgQf66wG
lacbYGhTsj1NxxzQBmEcd8FBdXWLRjyfdRCwBi/+wyOJdQm79Ls3AOh0ZEt1qWJtIvnwYo8JaZma
CYP6uMp2NulCUnXqk6tfxWvCW7fN4+P6KVUNyW50fFRVJ8p3yJfk/foJib4gVKLabifVTHSz/1pF
WrsPZPoG9y5u0vXDqpqwsuzE4wDDB/FjJV2sanFdDsdBRq2nGlyHaz+rbVkMm7slHTsYLS5fWovM
H8tUOIRSjxSGRnjw+vL52jSl2Q8QUXknrKrA6u4wbN04jSQaVb/q4hf3tp3PPR/6KV9RLZ1+6iDr
CVZHnQbYe3C3U6i5lw69dCTGO7BzUQ0RBc0y9BVHl2pYzGAplwJorh8jZyaa6TJaLoJRxXJS8sTq
th3kNV9rS/+U25iSvblfq8TlrlUX1Zb4TbdBc6euplSX9LOwpViILwWN1dagNRFqwFTiNMzcNIHH
qyIvuXNUUxWT3LA2f9klsyq8XFpsuJS2ij5zh4YM//ApC5ABjg9vwidDp7YusvZLswgI6fo+ltJW
MsC5ymAvmmZggFKRui6OWFBczPqX9fSq1qGOcuqz4bpXE7U8dRM6S42FkvMobZtnWaia6puVQ3PR
xIDuBhwrVOcieqLgNeuH6+Y3e3aw/gYtPyfynZUqp2lZm6ykal5U5xwWYtmrqipqz/4UMWTs21Dz
ELuTu6tCHV2vnevZ1GbNy1HLKiCfqG8+/fn1O9bIWkEz3hGshtfIOEsieeQ9FdryFSXy2j+NiwXs
X5pPu9JWWn1eVRhkB45+qN9ct1rOwvsumuVb77odY7h93JgfS1TP905i3gazu7flSa77qr1UuxS4
hK1NVVN919O9OabQemmwmt2IxnCPps5cOJEP2d+dZu0zyMAsW6PpvrptCcbBh/kvb1NvJASElcEn
1Upkly7v1yxanJ3qGwXPm6qtxa99SiPHQY/0qPFt5MxD+QbkccUS4QjMh//bY1dpHbW5VMete6ra
r39KXuHaF/ZWpEN7NGcMGknufi95m+0HOcyakdi7E+5yWqG/WAE6qYkc5lQxylGvJn/kZpoxVQQy
UNWrQybUS4mE/iJ9znRsR3cq7awKjyy8meTN4Zc8OzZeP9Lw64Yirr+1MQsMldzWqxJIQ4tqlkp4
s97JdfwBDJyDQ6JGvbyHVWHIAXptvumTo16TQmpOsZjitncDJGstvuRibMWunwFstPZywgclR3HL
OnsZlBVMIl/5OkhgC/02caLsGDsu3C9GWj0feKcP760HK03T698clBaSeoJqq5QWntCeiEKXYG35
epoGtyQSP6cijiEpdzUYRzleDnk7MmWT1UjwYlIFs1rwSQ7pSW8uD9M4BwSkv6gvyDY1CEcl2btz
a9wrnIb6lhS+AnPmh8RfkmPYtlhHjPb3PjFr/NXALkzep7qNwsPohic/beeTDyZSlOHFCgkL8PAq
y7xJTk98twfEMFTBu7gcsI2VffJ2MA0rOzVYQDIaaosM096OgiGkrYE1RUH6hDT8c8dcd0ZO9BKP
N2UjUtTUc+dohxHZh9C4CBJl12Kx+geW7ulp6OYTmlbePcGrTWQsH2pE/g7JnF+GsXoXCyY4pXCb
ncwKNEHhPiVWA0a5Q8NGl3pUqpAv24ufTz+a1w0xS+s0g1mjvPRUcb0DVDV2UibB6Ths46hjkHW1
ezdyja3eLs2uiazbMQC/5qLLiN1Pex4wXHsgfwxWWzrLTQbzVqd3QbbA4a90e2BAzcX3dkIXypBT
NVUINUpLsJBqFuZAftHB8Ki0vlaTeCReNGDfpw0XVasTgNZEXLCeKnkIcz4B8IYFM8M3bdzJ6wsB
etmdgom4bvN4dQw2Qsxrl9rjeo68H4hEEtDwN8AUcKyRgxBYHxz7Mo+MnKr2FvToIB6QsrFAUGz0
0UetTe1apcw21E6qNsmRS9XWDWq/6yHLFH/NSF3tVZ9b1/7RI9nkVAU+C7LQlwJ0jGpzs6NCtBRQ
nZegu6g+V7PYTBZumEk7qy61McK556JqpQatZKi5PELHCNyAMWnGAAJHbz9OgWMduFMY0o3ojP/H
eBydEEjita9rvoVe2OyNipm56rJzgTOuSdKjk0etG9bm+FAxwyUVRBwP3v+49zQIXiRjNu5RIMeV
HcMEYsaN8Pe2tx8/Ft88kd+NMBQYHY/tzvlATnkj3mn7wAe8BULi3ZxjSXbsCCPmGyO4qR2m5yiy
vmvH2ya+l6ukZJeEl3l47o1PA4JJiP8T7UiNfZQ+W8kDeXBSA7l2g7ermxw7g2fm6IobbwAphwxE
cVsk9/V020+3CEYG/i4Pbjrt7CHkZT+FOmhfXKfPaY4eaLltJshVG6gZFxyHtgBuSBB2X5ZwB1n4
ew1ltzv20dbVXgkV4TQzvu/cs50kyK48wI3K048GLlyYue0i0rSb+rPQNjirD8aHHpCojGBue2Sq
CQcDrzugo2+ZR1c/ODlohn0YHwjG1NYDAJXk9yZ5bPXP2Z1+qDa39qX6BAfoftpUPKKoi+GaeMGW
43W+bXfJd+A2n4CfD3uckh5t3kQIPrwSn4PJY3wVT8V+PKcv8Ame6x3ogZMPAPABttKJoNwmfkS/
lej1I4tOZEPOxBDvxKn6jIpQ1N3DQkPiCoKWdLDTzsipO7cmXoX9QTDD7tCE3AS7z+3GhLOPZ/EH
okZoOTxp9+G3+Wv0XH0vb+vbiZX/ttnnL+R9HJbZv5Mgtu+ND+2LtfvWnZabc/8anLmq+LgcoQM/
8czZl/LxYk4n91jNm5msCRypkiELM/WNeSzyvVO/dMkpjt4RFzPqXdMcHPC1B18A4QfVAAgNsSfn
/ZLtCCXqX63yKSK7/kdYHjR975i7BahajgHpduxPWIEhfzfBzyU4MGH/TrqM3N2+EhhRNq/Nza37
hFjXU3EGpfce+p9HRHEPKGjcacFHczmV2MkTzCdAzM3xe39Ygtvo5D+hX3AXHqZXTE7ar8ZtiGpE
SzryFMbkPXfzexi72FJ2E4HV/RicEUIpnXdWuSk+mdWNvhz+QCYwMZ6KFGro/XjQv1Qayhf7fcRI
Kv9hnj1/dr+C/xpGuFvwADeufhMwFR635gO62ulzPW9v7A/gyLQbcUAE6aP9NWIcRNi35U66Dd6F
+s79g9DfHGyzV7+D5SQ3YrZknYbX+QNpAcM66bfMvZ6yV/FNR2PC2+ifffjGl+GTzl2JgXS5ZfZz
LICvIoRwxrUVCcNoQrd0EwuWjBvjoyRTgIbduM/O5+Epf/Re6vN0hxh6Be6ouOXx12C1wl16PyDl
AqL4KwSfbz6PjwA6vsV6fkIWp4Tnf+QKOX2GHgAOWXfmBZAGemUTEeLTiELbN/1O4r2zR2sP/Bcl
ROMl/Jp+APuGjAxaJ86m2wb36cf6Y3mjPxEdCA/RHo4IcI378oQA2vKSna375/md/R5AxWPyrYCL
DS8Nvv9O/x4XO+cyHco9OABeNM3v3XF4Mk7WjX4Gz0qKM9oNn1gdp+d2Bxdgr71AdcdAbwdsYNd/
gAfMu1CgQSk1tgewL2LXRTBSz9z02tPwmp9xUQYXn5C7QlzwFhD7MfxoiQtC/+9L2EMw2vYozaOW
zep33KB6d/BOxZP/Bwyc52mPGu8plWTuvVZtY+/BhFbf7n0Iu0hlXQrkPnDt2gJ7v+VxQ4Di3jzB
XoTre+hu0VzEQ2dPSGIkrIyoJMpLSQRn4mAfp6cvwSm8ZeV5Kk5YhyDdgWhRd9LPJP6H5kCOeeEN
iOGZvzF29Xu+03N3I6V1dtCEIHfC1QPKEA47ENUJj/Wj/4L25wwhnYyeeQBRYHLnI6907+LFvEU2
qT0GhHeO4R59iGPyx3hXNr+z9kqgXnBG/2B/hBZTcu/lW/MW0cRzfRugVOU8W1zzEazICUnOB0D6
7g10QVRSGFO2FqP6NpQoHDwF99/mh/TW/2Q9pr+Hd+ExIm6+te+nDGHmdfjzipqAjxoiTV4b+ZB1
J4JHiMW5zTEyg3vhMbHp5EolKKUBkVwb9SNgv7gFYhsb3ouTeMytT5YzEuCvKoQwiYBdBnmIqoVy
QaJqo212xela9fVY3yfZgOUkUnmkhcDdqtXNf3+0khytW2AwbmcnSF1JLdESLI/7PSJryIIqwuQJ
c7QfBZCy/oIP2YCkADW1oW2rV63UkfisgW74Y2NdwmU5RGmKJDaRK28EN74sFm9KVZ10Yo8tEDXw
LFaLikvEhBMvdvje3jChO++SM8yLKOG9SwwCSznaAYKpF9fMYI6Bf3Yan+m0XuSEQj1CRaqGDDGd
a7sBcnyMI/3GGaxsh3TvvDEAJ190Wbix8ommtvYJfxiPCAw/Bkg8xIKb35n5gV0luVsX8CjnRGjH
APVwR9el9RVzEKcQ5yRqANzKubQqutS+r2d0uUYZXVgLwLssI3/2GSOY8mjQH1SUbZKrQ1VrKo9X
7tppOS34+7hBvUlGIx3sz3ULXSoVDu5kSHA1fYpTQz9hU7kVjnif6WZw8HxCU6jlp9u5YpgI+gqC
ii7EwTJ5H/fPk4R3jTHQLHvyj2sACVxPD20VqamCRFm+iaU7c74QiTE7yCWGX7Ncl+7qPTC9ye6R
c5RNfYylqJb95MNTc0NSkmjZAkWIFvGhajxgaRY3AnmA6eKLyYS7iqHuIn/hxrKhKlcIMGUTLG60
rZH5w44SFokHK6McWKnIX24t1r5h0Oezgc4Xyf2LUL7gVo/UxWzVH/S2vXdZ9ZhYA58GGYhTITqZ
Bdnaw8BbT4aTAf0RarkGj9dgsmEMr7YNWkHXkBZR3lLF3N2w9o14s9afMUT2eUb6LjqUrflxkAZZ
qtBRoi/0sd+38Aj2KqyqfmBVrE2vK9EJkSbmOnNy9fMKubTXZhcHblH79raaR3RsZuliXcug87WQ
MWQbxW+Go1Dscj9iSlJ3UjhXouJVhDWRIPpr29OnfP+fZBx+vd38PyTjfBCDb9I4u0/dp39c7Zru
P+Xf/uufO+AFTfyl+0f5/R9gB/r8c/zpbWLuevyPvJzr/OYD7ibx5jmmQRpttWBy3d+EwJfJ1U1y
eX+xYDI9sm8AizyfjJ5nuQ4prD8tmLzfPCxvDDY6tmsYbPp///cvubH2l/bbBJT8829zZZavk5qz
TGEbFgBjU37yt7myWRRAOedJxzAFcRqEy8Pv9nLTh+FBB18hGPZ1EuEJfq2B+GYzcWuH970e4aD9
1cC+utUD5sch1IrkNI6PI/6t8UNXvwhJRo4f33zNf5MtM7y/u1rTcTCV4+sxmLn/9WpLG3scj/X8
CWjfRUQeXIS8etRdY8Hl5GVmatoO6T4EmGS7Jw1/aZeoVrXcY8B9qrXus5EjkmcZp4VIWYgLhgX5
ICbiPprOeYYUNfIai8sIeirg5AfX/IZ3zSZlVRAFD5ymLlDmCtAPKapHeboZzmUg+9gjlZJTdflF
7jOk0ItZpMo/h+XFafRRSls0Tu0duhCsMZOTgVc8XXIXecq6gsfMFXjoccpTjXZ1ab1+r1dfLM7+
50WR1NvJa5IXqC6YvFqpoynGnEbuE3M60LwbUnm7oGJfuRzzmT7GRPKo19TbMdgGYIMMnNfbEDFT
T3+Q+0S5Azv3WEccymYLiFlYcYjcNaQPrtlcI6fUEdybzkafY7bEv6Zn5d4wNcU4OQ9enbbO9vIc
McS+OqouAWIdNcfWyubmSKpxN+Y+CjCwfZObfmhPDFMHuUcaj081e5fdzPyOPzt2+nfDw/Yx7QFN
PNjtjQXAhyPSghPwN9R18cdrAcTix0eVf6/Vpo3rI9Ovg4CCQMImy4zU/1Gx0T+3CapMdb9XH4Dz
WIC48IA9yq9Hfnb5x+VnAKixr4v0IOvyKwxknW1tyUIRgef0g86lzWbxbEFFNEhlIFEOxcWARpgj
tNOTHg0NSILUh/IxMT4ETr7TAcLpSDFCk3RsxKZoyp1bwcy39U4zqBBdYyzIclyJJFYGfcK+uJH9
ATPqYWDOv7zG/A153jYdDnEKXpjTyVMY1P3ORVYMpjBX5Rhi++ehnoFDViLFxqDixBYqONZGbqvl
afeVxSfjbKkVI4ojuvd6hnsyh8srkIeNEJP8P4QJLsgJTkM9Hwa/QGZtQDs3QUzLwUYJEgO5DW7/
W8D4W92Mdp8G0LNNn76btOCDH8JyzMzqNcWQMAMDj7H6Y5Bnz2PlIH0D6hXDXsK07k07uzBimVaG
/baD8+JGBta4KMYXXi+gNx3HjnHQ8LwPafFiAPuCqxTU2zTxCA/o4xfi2Ls8krxVkLgbTUSPmTD3
kCu4z+A2jN0TEchthZ9cXy58g+YDL7HwP86F/yvnQteRqIz/3riQcbNsPn0t346b12N+4lmM3xiX
PN9nWBJy5FzxLLr/m87s2zU9GyQWLoT//MefgBaQLoIBgiN1DAwNHb/BP8dNBmJfGIyarm2bAFv8
f2fc5DL+OnDqHmBwV0JkyLnblm/9MhTpeVTpgbZoN1kTSU/jPxN4KjWm0mzXPpXfS665O1X/+21T
ALuhmWH/v9n+Mwu6pu0ML4SKN/qPXdpbCxop2VM0uCDdZI4nVciMtm2RJ4LYhP28RGbI1YgqAKSD
sL3u1ODNDVFfblN7KWOLddc3p1v3WTer2qTlmCgglzP0IOjXjb/81dECq/tm89+d73plrQb9J/en
eLfuU4j2o54M/l7LunPlNsOxlZFo3H8bVtsOsWv4SLwHVK8qXKf9SzuV+QK1ZcEyS2h2eFZHq65s
kKuJD6q+7qiaqlj3vO4u/+ybP/B3m3/pCwuZ0U+REidw3Tt6dV7PpGqm7965eu0cVFryrUOIXN2r
zOmaujSmAEayJUMFqrM3WZQvPlxl9ZWtv+IvP6pqFur390ID/KjjAulxKqKz17y5vNUSy4vQz8OU
MIngPl2z0iUO2NtGVCQJZFJE3dSqdj1O3dKGraE53Yl7dZ++ScfnQtzUJuF5tXM2Oh7seJSZ3xyr
qsZogWJGi1a11odJNa8nlRdoAogU2r3Km1qx4bAus6DvqiIexXDuUdKW1N45lL6aijSdtk73hkMN
xwPZBM1ES07gy+2WWdScVLWbpb48PsgigtXYeaDTUrlAVUXfTj1z3rGBCw9/yvWI7cqN8c899DQ4
GkWjwwaRUR+J0kgUrmRtm01p7jOn+GPNgjk236lqmjIfppJiqglO+OMil8qe3MNDBqJiqD1NtnyY
yIpSelCJAKa6J5XTU2nW0MXla/OmaqKpZs88HjN6z29SfNhasiOZGIIXNalcO390Qt8+1LZ+pz4Y
aF7+hKp6dh+STcqJgJV+QMoZIHb+ACVq6yYJxpjWDBlwvXxXEJM3JPvYkTdwJb+ObuCGVU1VwIT6
0UzzGs+0yINzIgNmCr5lLBYxWJxJq0ueW91hwThHfQuJXMWrmvprYIChyQO2SSTqZpbL/kQicSKJ
yZkUPMeSSJ0wlqAdW+J3qpSEQ5YaLhz+mvRGzPx2TtoOoQh5ScDJCctg+g2XySBZoC5K/SZQ1bZ9
0Bon1aV+ofW3Cg4LtJBLFkiYRprlz1VbhIh3yWYmr3lOSo0cG/GFVjcw+wTTFMq7LwDm5Eu80wjw
KZEIqEWiotQ2VbMASpFbzk784qz0JYRM1XwFrVKk+FrirQTAK09BsJQAgKmAWY2MIKg2OOv3QuK3
bAVnU6AuVQ0knk3VPIn+8oGBqcw5LlrVJVUgsVWyAAZVCdEZqJTthy+6Rn51loWqrU1v8RGFBp+h
uvo+/IOQn7OPUK7klSLxjF6WBwczXO56GdlSXVHYGcAISuKz3sdKouLWD+sp0NzaxqGHWa5E162f
8PoxFQzPkYi8SmLz9PxWyR6sn1I11eetZKDFAuY3SbxfLJF/ukRDqE+uVBhcBRHEqY+bUXWUQAgd
iSVUcIte4gt7I0Fda71f1d1Rpq2/g2Kf4hsgI07XJ1g+xn6vHfPIFMe1y7Ly+xqW+8GQcMjElAns
n0WIrRxgWRCT6lcpJYqyBk65Yk0sOcJf8ScKgKnatkRllhKf6asJwQr90CWSU5OYzkyiO53B9FGz
65CRk/e8MwXjJXdJ/ic56aNGgkJVX1DMr27ZJQejtxPgpBROli6brtRxEoxyHAgWlIZ7CUVVoAhV
c72QHH2RNtO5cd+LkdyPWyDUV0p4a5XnZIkZ9wjvymKYiCL4Moj1q+rDtQ21KyDCTxAsIhrmqLiY
+vmVgoUqlmsETQbTDBlWI+ZIhM2QwTaFEOlUBK5MoB0TklvBIaq2NjsZzitlYA+uCT41i7iogijc
R3sg9LnIOKWKMK9h5rVPRZ3LpfCRav4ZgFab16Y6zkzC6GjMzo1qWYzQOI7IU1+rqvfNea5VT4xb
p+O958DtPUAEujVkhBxiL9n5drJxAXgqDdhxfe9aO0ukaGxrrMOIQpDXLnJSLzK5n0lUmMrhtwKL
6o0lO69VtZ2XykMA2BOF+MbZFDLsPUpESaNgPKqqOlVRyc2qBlPUZdCQwKP1GNUcnszejq8nUZtU
rzrR7MgxKzWWAelLhwC8akPJYuj9eaYoSLA0i+1ilBMUgL1yS6nmM6oaqUmu7ExkTTXTfORHWNtq
x7V53ZyrebPaUx2UqSdmPafaf21eN//y16CyM69WOyH5UuI4Vl2vQHW9ucrrjtdzuHUTQEz2kMSR
CJJykoNeKxGCqh0YFtnRoCPCJftU0f+sqeYic0xqZ1Vbj1XNfoGolSFLJveyQokwVVXddhb0e+Sp
NLw0fvzNa+96nvVPMSKiYZSh+KC2qr+3/nlVW3d+c8b1XL9c4i+HrPtNMW8K7KnXGLkKlEN9Z2L0
s1ib5ox0GAO8jU0buxhybFPA2LWw7LzZB/b8VXXpfczwvuY/VOcvzX/dBxcXrcEelJPaDwA9J1TV
9bjrX/nb7f2AknLt4HJxvWI5yq7XrmrXNIGqrvuoj9aAEgRX8/OjrvvYIrRx1T75qImgtVAjX8eJ
VaG+rVHr+MldeHeQ8533VSVDlFmPb7ma5OXDcBeFORE0OUtTIGMIGkz5VHstrp1NIYINND2kBH/Z
yZRTqOsp1UlUWx1+7VRtHSbyHsotvEhX20SeNuJApGssZBv/0mUzQk8aMTG8bcuN1+AGhK2vuezr
ysVxxtRA2MgkmgUBdXwvJrTo5ro9DZYOoUo0eIjIWbQl55JXKsCi8GZRxOf3GtxDZiFdd3vfuviL
bl1UDWdZnIJlnxUPuJ1Y3imSiRUFbPfVrCqB1rUlKN9A1w9RtwM6YTB1ztUU7w0gPZZDdygL1anw
6gq5XkLaNiK/OWR6OKGDFHkXferm49B79mWSRW+V1Rm4/wYf3e6SyFWLquVDe04S5gyNjndOJ4vR
DZZL2yCCC2Dts9WTpR3kOmgtVJ8DGnVnChNKtEd6UVuAN5PC0hgoAKVkGoLukh+wNCiD5Wo4XikE
7YIeT1l+RDvpT4i/YjqoL0bVVKG+oqwKB+QUkRKPc2e8XAsjI9y6eIdAvRsVbwSBFF6TKjl6rape
vYjvZwvB1nmMhgvSAj6T5pjPGzbz6dedhXxbq8PUFlWDJVeZ/Bgk+7o3heJQ/F0fZE6gZ/6EJnBR
D5fAn5HWSDBB980I8r3sWzeo2iS/Kn/CGUmlDdXvuyYQr7B+CfBXv/na7BRNZW1fa+D/o2XuD+l1
tSCXB2qDOljxBOIQJw1IyxhmMeSqdDNzQzRAfjY1NURGarHXytG3FnLgXXeNYsKyAYD+7ZudMmDU
EmMbDSxV4TYH7QkxkEEmufniDdfLNhBzWPU6uDOxwIi2o4uL4WBW/a0qepQX3K73Tq4+oSUYSliu
KnqF1bUsbzfofXV9gddKPGx9h+VCR6Zg6GNyF958ycx6N5rleM3UCsWo+NnsFyuS3PI/N6ua2udK
vZAbqkDPTv9JeP5vEp7CcgWB0v8+Wnv++in6S6j2xxF/xmolwdAy+Q+On+5wa66xWuH+ZpikF8nW
OZ5LEPXPSC0xXJ0Yrcx/kuk0BLy4H5FaSxCptWEkEli1fZv06L8TqXWFZDG+zXHCfdThMDokYU1h
CdP7JceZiqDubaAB92JO0HhCCGCM4hBbCZjtmyrOFC0BYINCN1RxB9gzjN45cqmaibg1QENSVQWi
GS5ouJY4luQCqGKRi+BJFqpZKhx4gU1INhrx6ReGmxoh3vRpRX4Mg+amSGXETb0JFFhB1ZjR02k1
XoX/HLkNRRF6wxYKagMt7EEOjeXHpUauPtKafF+HDcZOtndyyugxsHyAcOipIv/FCj/KfZQgCZq0
KtaihkrHJ6bcefld1KL0O02YGKNhcTC7Xt/1hQMiz3fP7ZwC8XNaJPN5Q0aORZRNvrG1AaBJbbSP
mk1X04FhhrSI+mxYV+/mkNSe5nJNYeL93s/+2UUDNEaa5GwaC/LDrR3vFCVrWiSiWlXbppVICTmS
m7j6oqTVnNR1ajKopmpxXCJ30B3qLFwuqsDMOzqCTHmYhrY8xYwdYQL8JyW3lU7hpUZi4DQZwz6r
nOEgkMHqPiVQIyMQmnrXumejYiISjNU5DKX4qDudrdB6n+cxYbMuv4456v0qRnR6tYlFpuI5roWC
/qzNWa5DENxIniZP8LpX8oSyWFl3io+nNhie4Zwy1HoV8kVduSrcn2gYbUEuasoth2wbDkdq5OsS
soNhejS0kzKfFNLm0Q1LKRpbP5m36FCBfa1/N+z36MFOX5FUwm6IQaEkX6BLIV7WkGL3/+k6jyVH
tW2LfhEReFAXK+9dqkOkK6xwwurr3yBP47Ze3BsnqrKqMiUBe6+91pxzdAzkPHhoNtEBhJOOn03D
sPxUAbBv2yO/mrXEVNvPKyn4JDu/dG8Ud003sWjQ6K0Y1aXShiohv6f/JBi09a3YEH9L1pCi2ARU
dREsBcbP750ynNTyp9CgBM1rFUxbSkz4SMqcQ8Rr1MGpq1YDoBjRQo0k29J87EBjks5ACjNdb85Y
R5gr5F/PaPIxKjBW+qSxtMk2nMmOUDvkgRjqmnzqjrsQZ9RvsmfXDjg6wrQiVZj+8QRoyk9K4ulX
UrKZzTK4BJZH9Oub+LvBidVl1vsJSRZE9oDcIjkVXeMErYF8aZBfui3Be/083Y6Pb9ed44N+FWbW
DFjJujmRJ80nYTiQQd+kGlGKoxKWN6NpB6oFJPtAwsTryNfLDybU7me6gBO4ErawURi+lh8tadVQ
h1U7B6U8ODLRr4QOu4xqqMfV5UsnEcAf4z2QiEkB8NvqVl9/M56F98HP1NNFAQTnWzTR+B2ptvh0
Gxl3A2MVW/xkyo1FmPn8awt9uFYhdDKeXiLybI/KsMr38kW5EU0raawh9EHJWXRg+4gokOzyFCzh
GNWEUbsKefUhsAInPZYmSmSrZP5Dy/aJ39XNTvoacWdzy7+MS37F37ojtpsUCKNdTbnC9FTm6OoF
riLwvcAnKLs1HJMVqfvGZDJLL6YfbzL6cfuxAg0K8c0xz8pauJMnzZvhtlU/1d/hTAhxuJp4ns0C
C1oXu6TRdrKT/YAzDGGxBn7yDdxYnGibSNhlhZVirl7TFfQANAIAXIpTt66uw15+mM95fZ/oglRM
pdWtzXLLRW3/6dlS5ehECgRBJDkRnh6URPwilbEC5UAzK0QLju5b1N3irINC5krYg+lQ5khPV3Ib
oumc97/ZMrMxH6DLfbmYQ5f6v9l3dFZWr1/1B9n+Z/wzO7DujC9XP4UuMhyYq8/3Jcjm2NcBN4rF
qtyT1zQ0tnQLnAwgF0wRtweJPbPUXT4nGHUHRw7dK35Wgkden/InedZFNodp9X56ZexGP3BN4cyU
zk+3aekLbUq0wTd1HRFy8/S6zczRXfnpkDBE9jwKM5KswMdnGwwPOlSjFWmb52rTwJ+esWZMEdXm
v5zI7yt5c3njKs39pXywdgSjRSk56D/q08mMI+nK/KJei8lC/hwxfy9p39J3yPh2Q8GLdesP0oqU
efLThD480dhK58UR5juf+evzDTtV+ip+CRALyTmek65OlnzHElXDEx4vZFKGFstijypYXfTewPsn
2PkSf7wJVvUKn9Wyf3SJ916U0ApAVKDb9bmWEdHWASFHi/IMZTzwcyS8e+G7AiTFXElwufQ8e/l5
AD7Pk0i4NibfdXsN3ouhdkREBr0zEzyT98GhFVkNau1hRa4npMKcjY51R1pm54SbsnZCwQ0/aXNF
M0uq6YVbSuOLyTwNXP3A4314bpKvKLFn3+GxCZbazlBZQJRfYr48GccbKdvDveguSbVJJX92EoB3
khdaWAEcMQQowhoDymvMMRGjUlzX39KpuQfER9O/3KeoykMnvPZoUoorxjL8Q/MCKJgK5hVIwnUk
n1Q8vIadIf6LWt6+E0b21NF6uoFKp9d9Zr/ou1DMKpIlH4Z7GVsmQ0Ec5af3KegeMtgzFlme3mp0
ZMNTeIRKWDho1nNE9MyWMiLQZsx03LT1WCwMzmx4Yhqrx1iB8WrGlXGy4BF1N9pez2SJ5ab4ly34
H3gjDDikkEGzsUR/MuJE3+FoS9ZZcNVDmN0JpZG3OS+3sd+bfmEHd/xhSKHY+lYiBEiBMBoMHd+d
vibwEltP3tDDAVDpyU+C+QiodRGHFDUwdVdqNgiEeXk1MWCjEz8XEph5UL47XqyEft2BXBNalypf
DAS+sIw56utgpHjTylX6MVsqy+Sor/DtbZXdexdczCV3NEK6lXA3/toaVkqgmWiXd14CCrv6tRPI
IiJYWNmWr8whI1dCWhNv8ynJ1VG15RTbf8zc/lx4mqN4ZN5kC4m0stLN42vcbNNh3asbRLvjKndT
78qQhiuo/UjRtxp5gUzQraUoVlE4ak0ThPKLoF5cTu94pR9nPYr0VSDa1VeDGQVKgFBSRDJnxBI6
TxLwGkS+s30SM3d+FzBjNlJHv8Uxs42OFpWAGGxKGYYUF11bypSLu+vIQnSZvhXg7F1UWybVrTVb
lL8FrpyLsFcrX8Kuwdar40ewAsxNv6QOEdDNLyOcpKNP5FMJbwlvQuVqrUOArwAPHipr5SbKapZe
yVKVQeDkVkh6/rd6Kzezj6dpAcxFpQY9YRWtBshkVBq2eatKh5d0lFcdkUxrQoe/1FvhiOvsiBV3
nJbT5p9gOPU2nC3gFtDAdTof9oCvuPmjOQj4Od5uuBekJSiAXb9SPqr5ATdX/ls/hm3zds1dyfcg
v36lznNfL5wIDE2/ISrvDl8yOBMqIkLTWvEZVfgeCDlFDHjqCvsV4IWYx4Sp9YscXXR6VfbYSIip
a2UX90xPYImPt+ZDJKTnhruuvoAKxC7j4RR6ncYVtRKvwqdm10a/1Yn2tbIlIbuAsw/qKjuMt/5W
X/j8+WFxuyoP5KXXWzaObnDtYvE692cdDtqK1I83AKWBROQt0vmrdHn/RoOrkBWab94XzPzMD0qn
4RmU3fC73ZefWAlfbK0IzLiHHAabpAkZ6Tw6tovwJJyNH26c2pcuYnObAb65SoqPPA27EIcIXbyZ
b6Dgtsgr+ZToa14zvhlxfM287o595GuFD6uuWhkoC/CqQIXtrHUNMsQSAUhAw84fyQEpXhV4r9bN
5q3oFcglU8gcbtv5eoc01KPj2ehY4TLmYYolfbqvalf8sE/TZBqfnnJFGRn5xQ85X36zbRviyGw5
uHCqqnbNRfwiW3B2N71Y9NLcI27EgHUMpw2L8tt79lS3++5YH2t5I8V2d1QKf5Yu0g8cPaQ8m6tq
P5I+NfOqU/rNm68Ut9/xA0adJ8aexctqj7mc8MaXDqPN7oytTEJqvCSy+7Uj1J+/Wug4zub5UYWT
ZCDncU3R4YbH5QeRfJvughuvqB3JK0bsE+66AlKVkzQex6bZP43ynGYfpBD1kPZ+HZ+M8mt4ztuf
KveK/p4BflGcdjG+PaoJaQdbuPCZD+LvfSsT70Wh5ozMvLbowKoOxzJzqZFkvlRIj1+W7YI8PnP5
9x8jymdLgQA306wfweQd6SY/ybulvfT3q7+v/f0nVKduE0YZBqP4U7PJilLiSVEaOG31ZFP5TwLz
P43L36/+rPl/v/ovBeBPF5NNJpgUN8zw54v5++Phzy3z//5rdbLaaJPphlxDAw9OlQr3qgbKLedU
ikSjTUGnnDNJDSuW8jQ8ifHzpLP4BX1lXOaT1UfF8/On3Zn9+YD+k/FMI7Txzya011luG6cpbuFv
8RvLKyaq4oYjGpA68DSke9bko/sgNAtMKAZ9Ows8BERKymZOKdCXF/mqnivqokOoANThS5csc82J
B2SsQEy3hXRT/NDYKRhvrgsZDpEDhBFzyaYjohygDcgk3eebqvq23eCvsOWTflI2o+QVyUpAbgHv
Q7RkoPa/+W3c4/CiFp0BsqTWd8sbOiD8ina4aScWpwSgkHe/JcPtbcH/naPaPIyR03rqR7upHpw6
yQczsYe+HQxdMHOpx0osiLcqcfSPcCnupYd+ar6E0Ql/AS7yQasfMGr7iczEtUf1lmkukabyb/eT
7DmkltlR+yL47sBAuMO+Fh01wKvwD3MvX1B4SJldrps1aIw3T+E/AffsPZ2Pv5EnPaZA/Q/joDIl
nqhz4zb5oSjmpNfjGvx4/RYPgt+FP/ZFhEcZBDmEUIpL+p0fGN9wkFG7ydf6hM4W6XWER5LVFQIg
7MH28PK5Ishrq83T7Ueq2MjjcmPCHfcjhpC5dmiW4abvLWU74nRM3NxAB8CeZok/mBFbxs+YfHc4
VYcVP00n2LghUdgdc0LKEQpb72PlvO6BV8LeLJxGhp9aIqe0MQei/FtzV5ZocL6AWU7JereIj7Pn
oxbc78EeWMfiNa4cDMHpQl+8RSvdBF49uhDel8q8JhuCU72PEp5L8MN3rRT7Pdr5vFmB951hdrOE
UxO58GvTOV84CkeYw+lGBRoANkk4cn4mYbpzpZXEwnJKdsAkQYmATgSeDsdM/XhBUDrCoeReMfA3
/0AavpF+iXGW6C3+RipPIPTqghpGcvCRrVQ3PORAfZA++tURYnUZI8elCWPxJR3fqq/UNIPt2UYk
7Noa5u0l2ZErb9wIWVqZg5/tCqiMaWUphTP+GLZyCDrXgPh5QTMQkgTJZ+52X8CMkUtHtxE8yl6P
XflH5fDNiUoAlGvzPmo8aZTUJ+An8K65GpUPR24HGNT8kBFNX0rI2xtOLxO+EO/iQ4W5yEEgZQ3G
RKwspCPF+aGEuxU6XPaS7PuXXWl2MMcIqmloIeaqRL/Lal4e+Yy6emxpP7FxAvzh9CAdMKMGpwJo
1ueEPbOf5j9oQoqw0eqFwNn9m+KP46nul4upWUbgAnllkatxQqn+Ogb0COAvXMV/Jhnva86RIqSg
x3sddJ/E5kQgfdgnENxLvl7ZaNg5DI0vr/3Uvp5zHARwgd+o7IDvEhAbnvLsrN088Tosyh0MQtA3
IgZK2Pai04cTzAisfEcf7JZ/oMwL37AwnRKAGeqrL5x00mpU//otL/v1mO6ih/lLF0GlAcONkRKS
ihS7dbjg7YGugHDn8K19cZNEdzKMB8GuHmSAal/kbz+zLRQ4JN7Jvf1liYs+sBZC3ikyarVVt38R
lUpN5XS3EnlOzSLJ66I5sdAPGCHociX7/jGTbFoZpGjSxxq1G3IoAZU8YMDfrHZfjxGcNB9av4GC
/Wb7hikb2+a/F/2vzMMf9nwws4vIkPUF2j4hYoYNrCrHcF5fgemRYqduFKARV9CVPrkDeIEBu96e
j9lx1LbQQoFJSpPL95Cl54CV6YZlFfRkV/shuZDD1GZhCZ2Is5AzG5pD4RomhHwC2lEl1hGv+3Rw
oOlAn6Cih7p+37o9jtF5cILExOUsrPeBtpY9wGqu7PonPfCQhMrJ0JZqu3krc+jZkC2f0XIWe6zQ
ivO6yC6nFzpp8+pljZfnAWp3tSn7K10vdqIJbw4zvHfZcuovw2UuxblqRe7QH4R73JQ7fT/uixmh
4daMVQmoAwF6lg5eHj89x1G+3SEuj1xHglTGy7RSJHZ04srzyAm3dpOZhxg2PCusycP4xa7xAr4J
M17BtQDMMl0Vl3TT742HOuG4stARfwfgkjxy6Ur4giSZKp4YzccIQoBn0gmNPWz7BWXEbB9QxRiI
W6gXF4Xw+/d5c2HIDjh0LALmhyOKpJv6T1w6K87ZgV/uwPdCuwXwyuIzwz2P0LaYP8mBkF3olrhZ
nQqf7+jTwjJ/2WrNHumtL5ChmqzYoVhFubHifgNqHEBkc+6P8m/DZT7xuEGTegIv7Tx6d4AKiUIP
NEJGXX4gLGYJbh3766SFQbViRdtiQbRBBDWwnYzf+SczMSJrgzvD3Od9fPQbnjQWbABVCYYGSCTS
JksuorYiajdb1AvFKUcSQLidignqzGclKBeqhd5w33OeWuB5ia8Kx25a6BXOt7x2Pm/19OrJy3P1
Yp1BF10pD21wjdzJnkQNLKoWa7pfDZ753LXcjT+xy/HY01JPwpZNCoN01kcXdN5ILMPLrbE59Q4r
yGl6z6wsxGZw7TZvi1ss4jdz7QtIMs1PLniAEKGch8Y+RZ81wWI5VbJtg9LNCe7A4ATcGEqgCxpp
ulFU2ilekx0aFhgCLtqe9P8JHBpzTg5sIOqzLcuv1bv6FXY8YSqmvJpgjsx/fqXXaYYuu+N0uRUv
bIo0BVtOST/F4RUuCnzwsQYmy1Fu6iU8QGD7IdnW2HarrqG1OcBHp2oL57MpU2EWOtJ3sg9X6O67
YvFMfZ5RlQ22BEJNXwQju3iBOzuQY80tcet/qb3gGzcMh7C28OFP7NKd9DXCsgvBQw98FJRzh+as
oYK4ktRKCnPoBIcXC8nUjk45LRLsXjpef3xd9OXzMz2SYfGoCkePPA73oIRo6Lf9As2a1/+b1Thw
bcmLbMY6+UIYvicguB/OzU+WX/irzwub5Fv1xBMfLMBOnt3XL7U40dtkX5Aq9Cw3AoG+1kRaVpfm
prxLkhX+w+0z1gREXpqmtyDam6JPxyblGtrBMqURxpfUqbEq0rIkFfjfc8uZ/2EYFs+K/AtPtSZu
EurwBVjP9ckTQIFHKCUrVT6XNPu5wv+v/4tYgWfIAiyR0GKXPjB9zFlO3sGwlv+x6qIsRSQp7MIV
d1lzyn9UNw+svHYG7gSrXI+HxnCDXyBnrOBIOUr6QMnyzfCj/1WccZnsq2M452795kUGlfdq1jRL
y3LHRa6WwUKldPO1dAOqOX6Y12qrusMqhilP0jHwNEXm9qSp0/5jW55ldnaWL5RexG+ILuOEtbTT
3vtxtPlTQIIOxfmRNapW5jIJFgzIiLLQpjIjkFahuY5Qj8UeRHWxWHO0675mXzycAgkPN24W+Ucm
r8CwrNemvwbLfMfT+7oMtxGEsxWBp81/Htn5va5PoEyiZUL/hP7NGToLFfZC/Xh/zW7vlz9eiAl6
PtiXNHWXtdto/GajofwP1sojIOtYX5nfVCegOvLcr5NFdHxSPpy1Q0lD55TKvGQr43Zby2ekB9mt
m7e/GeeeZbZLN8NBvBOzXSyyt/Vc5yvVcIeA2YlVwCnNrIYEbor9RenONuGeEI5oPrjqDqpGz6km
uYIid3l21jAU5wCU9rPVMB+O/R3h7JoI8pLD0nZspsqh2dESZ1AReVwN7HEyhZRLdRGZlvRF2mt3
Yo0k7hqkefYlId/p5pTvocDxiZ6zWZH5ZHMggSFvlG5dEWGO79GO15o/82kT9GcRZsXgiI1LU18x
gTiTNwkG2C6G1ejVGOFm0AsWReaZp5Yg+BUhFXpOmoSVKmCgnWzmyDu0R/PWWI7KpWRhJYV/6jYs
W0pkmdQIlwIRmti3tCTM9dGfuxcQEke+Qx52uOhUzECYIQDnO059FKbHQrGlB5bPRXHhxLdiILDg
YGFccN3NNtm2JNkJswa2EJ4RfOcfRP6HLPrhnNRr7h3hM5j39+GfyNtDCLOp7kLjtd/NNSDLEbLv
AXZFm1twcbSruRK/aFxpRDXehGUt+dFxuPa1qzUerYviB7iIyauimw8iqBTnjbLU315C7mzMAIDm
JhfcLXXaIS5JLy/GeDmgHVteN2AwwSgPDy2yxTV9nxGc81pxDd88VfeQjhIjKIpxY0SahM/Ubo5q
+uh4R/Giv8f9SVM9KBXIxSJ682s66d9zskHpCB25bFVg2V1G481qSdWXoGJDqrD0OYJW4Yf44X/K
laFHELrP0NcYsUnzeK+84VE4L24LG8NhZV5erQ8b7M2dzzE4syXYJ0z2cBISA+qr8z4lP5XoR9Iq
bDqK36Ul2cAJ6I+pNmHBqjx9/nGN6cIajtJIDByVhsVTwBn+fRx3GRqfqSlV7M3vvp7zlzkXZKRm
wRzasGpnnHY47/0AhOChZra4r7bhCukr8eIezggeHkplNpJwo7mlV3y2V+2rWSfQaJ9O+CnSSq6n
5Tf9V4zW81/zYRLTFYLa5PjwWr5W0YYZa/hPOSf+7Pxa9nbHgX98qP+GmKtHVOE0G2ULieaaCUXF
6hbpMRD2b4791TTjfAfLWty/31u+Y9Quh3uQrwbZYiCJvIrFOmlBpS/NFEWgralrdRLRwy+wMvjO
b4/BZjztWRfpi2DM3JxLM5+hpRL6gYE9GCKK/yYMKl3AiYVnwJioBjrl5yEeG+oIZqIm/GVb41of
yXbBWsxPnd2JjGNq+gw9Ap9fgsu28Boc85PiONjqI0HpFqyuJQUB80IOfg7ZYcJ3/vGktyY4rJb5
7KBpuAGuMC9OEpo0kwLGAnWeW9OW5aTz5ycSvbC2iKxJmQZnOwYc/YymNNPPOQeXyg14FreJV3P4
2oQPmXWM6t6VScSac/WogNNDDI9aml7B27SeBxkbuiXJ+K89tjO33US7RIMCtjDcmg3RsFFihT5L
9pa3S2Wc3KmWn+U6H5gRkU9EatOncSFnJ7+mP6Hucqs/16k9c80POgGgdVmMHrSZnodhHW4Znzbn
hAAPeGszvztzhmegOPuoe+4MvvmtSrc80n3BO3CF3/7b/GCTk+GjsyFBt6bYeBBHz/bNDgcjZmIJ
nPqt+gtPnBJnYUxc3cpNI2+UF0GwJlePlMO74nBP5OywPEkpkShQo7w4d5vayUePm3Zaq7n4lL1n
p6phsVjMywxEq1bzzQaq2MnPeClMl5wZyrRig5JdvPbusBNYjmQmU0gaCWu04GkngmWA0+IcxpPG
fY3M9BJ7r1NKSpXkpiTfwPl4ZKVd7ctLUcwNYc5wgYmDlNCz82bdQkr2Y3+dJQBTqZ1ZKCg2eCle
+5XS5/F12jsOY0HudaJtNuOGpDNLmNM64l6gsgO1fqEvC16upGA6GXskitpORvNmqVfFq73XDRZo
KcyLl91dZMmuE/q265imcUpbqoNWbL1P4fV9gofYKo+Y1ABeIGMIRllzQg8YzBkwUDQ7FnBg8tL0
RRh579rtczxyD32ru68lHJSWTN07euAyuVTTa40/h8zG/M//lfmo+t24Z2DOwKhvPR10pUMR1+Hn
dtU1w9P3lc6Fyxjr3jKmvEh7YfHcVefsyKaOT15fCQ6M6h8GRmjzY1LuFgwc4JHP05Oo7pJlv9Mb
i5+V/QY38QbyIqPwXlQfuZ8sIQWDl7MUaA5W86D/jwJegNRgy6v6kbuBKyyaS3zi7agET7hMOQCD
LWIEBizXmh1twt2wyX35Oc1TkmlCF0c2Nw21XXauzzyaw5mbjAVPrjztpNwxhQs7PHzSgoRaRV53
xYdIC+Oq04xp/H5wwYcQVykmKBwBy1jlb66siCY16QkxK2OL5rOn3HnOSQgFy5Q1zFy8MXA1lpce
wL1XpMvEXBjlRiLrzyC+z48Mt1X998Asw0NFhulJT7n7CZKc5g8DkJsWPK47S28ZTN/GWHXCVtqw
sdQjGl2bT8/4m8cBGsU7mhrMoy3lo/6NT8+vIbfzXwbCB779hMDmIiBYBgfEUmfHt9eq/q1BA05w
DstYJ5eSaImjKU7vTun+Jku0tiqLEWCXsChZwpmrw3t8cf6gDLvJq9YxNvoOmZAtrswjs8Ohdo0f
4C5OQB+ihmVMQ8marECr7nP8Tonf4SD6jznHotnWg9VU5Br6fX8N2y3GezIQo9TND+G9q6yCzq6x
MXyR2YhIbYtVRfPfLRlYDuXGk5ndFEBgjV/xjUNF8PRrgExMdBieuORc8pwi6fkyV2VoR4fyQrRQ
7BHgiGnMU6BwFetZ4QHGrEDVujwGlVNB4T6r+/BXOo7Mm7/NzG5sZBGX7JfwOBLw+Z7yjZ/Xebx3
NEIbbMdz5cJIUXCKk/ChH4ePMJlLC1nziUb6flGi/LQOOwWNuIsQLgC9+cwWL8ZIhKn9OhFMStjb
LTyxKOjiJETTVLdsp0PK1tz0c+YMpW7PEgKr7MqL95Lff6f7huGbsG9FjIJWeVE+VIY88SlTnfJi
EkVkaTR/Vu2Z4cm7mj7P2ofyOZ75Hs2hPohf6irdzXivNWkf5EywUtjD9f2ofSWcRq0vGg30RU8M
mTWo1lM+oXyXnecpenDbhSeRZrNt7hj5lKSarT8/OVandBjmg59Sg/0avdVcKppCdsQP4jXGJ5UF
75Rc3ie0ATlVLSs4oW0QQTub6Kzqa8a/ma3/ZXygszXBdTDKHTgrEbPR05N0v+TM4BbdlJv9jidM
0IfXaqqQBzZehAAWEpILDctVs33u9K1AogjTr5IHaxV79bE8zBbaPnWq/eCrXwoDQ5JwbSxqc21v
ztzmHt94dKMlVPJDtu0dpovjsIKPie6Ftjxl58GRFrmPq0v2BCQdxhwdHm0WGvNHhcWjnN5Ee2se
3Vbn3TK+/ZlatvA510wp3060wpIw8jlzXI+s/KLOs6MeumuNaNAVz5c+J7wxrhZc5x96MVHoTtxe
0uQZ+SA45AjmdXQdGCIay/dBkRf6jhIzrc6zJXnXLJ9sPdWa+5I42ksBJv1T/+JrrWQpvywR3CjS
R4Kchsr+Vm9kR6Jii6mInErew9RMmNSMFm4LwlpYsnmHaugrnGxBz8gEv023iHiuD+g+BQR2nKif
dMs/qd5L5UxuL8BDSfYVzu6aJX5Xa74TYlmTSL/Wrq/9CcYv3yeGvPRi3qmugsjRPtvz85ysuD8Z
XgPWFOhsI8Q8NRthmZ7bBSoq/W/Kz6nxKK+j0ekXVOolSx8vkR2TA2I0N2+MsKvUzjfSB33d34Gq
ah1e8/UkEQsdc3gE42K2qz6jBY/Wm37qHU0Ic5vS7lorWwts98jn3HKGkc2t0MNd6ztB888eQKLD
uj3cJ3Ic3alleEXRIaz1A12Bhgb8g53uTHq1eUBYdkDmemg+qhu4cOpoWHKfrNjk9pDhqnD7KDt2
EHYafYlqSK2QodEIh7JrSdUmrOzxQJVt7HGXDpFdUB7Xh/H8Omn7fgVMPF2QaG9Q2V5rnwVm1wK9
X83OGfDErYiAhJ2Z9sf7m2Sa0EEUsyLrm5VP8NA80mah6gVsqpj+6M8cVoJ7bTjDlVl3fU2uswuH
0gZqMZvNJeQYRPnlhk67vJN5lEeOQV1Lx5ivzizqE0a94794Zs/uyZkDQ8OFDEHuWrpb7ettQs3B
saayg5cLdnBkQPTTfHJSjTs/2c4ewQkTIUuiWC8IKI3EOdma1JNBv8rLbSLO9W/9O5UtFp2ID3Ft
GI5Ggik2vjtnKvgAI+MQV2dwJe4Mil3CbPb9j9jMi1Myz7c4WDjBGZ/Cnp3uqeye4ccEm1a4uVTO
U/1cHNdNT67vMc4OWKCCyKsYtVKY/lbM/27UEBOv6UEo6ZNuE72VS/g9YNwNaHPYPD6s1OQHP8EV
lm4Fmiv12/qWwpvkqKc6Fe00CbXsnLusJnUcilVA84pZU2jRBJM3xarxiUrle42UVXydpaVzdX1p
fDyJjPX7rzhfvF50AfSV9heDyoFayRklTAvyW5gqmvDpPtmsydciMeg0zpvfwZdXxLkW3TRb0M6v
W4pENZxHxdoMbI3uhwoydl5kG4BuyKhY+QTG+oj4DA5ttvQ9LqN1SS/jPZWwnG7oW4b2q3Ij9qoK
oUxC07y/Ds3OWJiMTbu5oiBDXbNPM5b2QhacEP/Nkax1ZVhWiCDgYLYeFQkv+JndpQDJKGZikHMJ
wQuFI7GpMIygtpanj7+S3XRX9gtimLvh0BTHON3Jz82T0M0CIbuNyPAtXAWCCcHDjEuTaRczSOJc
yVLtNkpGuNZSNRGLXUeTdg0Jo/kkQ6QWokgA5FHTDKFkp+yWXTOGzEecqPVO0OqtZwQ4IqobbXmc
B52jAxygeXhXj7M98qS2QRsLi8E1i7kgWBRGeelJxWeoLl7DGios6iIWZjhg3UX/6vbKNNhvp9CR
/835/34rTbnY+pSQ/b8/iKb8bI0g7b8vDX/h2hBsel8jcPvva+OUwW00xr4LnrOFSTz3c8rpTl48
CeWU3Y3hnmyoKc/771fGlAreT2nfVb02hSn+++9Lf38oT+ngrykn/O9rhIXzx7PpX/z9fka0uFmR
Md5M0R3PhNxxkQBy6S+9/O9rfwEb1V+E+fSfP+7G32//9wd/f++/f2L+hZ8LUw56pzLe+vtLOGiJ
Sf/75d9fbaYU9TiRCbjXsnoXdouBaOOXOiJUaYM5efmWpMemX/evwgvCxh/RAMlJ09hDr4+Onrvx
JW3HTR2OhyHAwhaaXLXiqWg7PY93OFE/Z8rzCETtUxa7xlMzVcWdZUE6GhcxgV01z2sb7Iac7Mmo
kEjOyO6BMHtZRpINXoaeLg27wX83r9B7QsUllyGyZzmjxgxZLKg68o8FiSPNxCE0W3SimZJshTi9
P7uiX3Qx9SmOE7Y+nX1Tb2MGV692mD91Jttx/1mIhbxSA2RRr3A+mqrLVVkkOZ+RJnbeSzI17kFa
o/3+2cjSigAkphuG9mOKzOJNKMqkN4/pyzHr8YEr5GVlbwqOtoMiGCBJE0IKoyxmZBmj79RQW7y6
KnTHFlnjq2cjTF80m3txWGRFdO8SeVmgTp2MJAHjgXZWktGHWb8gJ8XjA8ltrQhzJN8VwstZ1cJG
ROT1VhPEdBhDQ13+fWFpZcKHwv+FKe3NvLyMehE0nPGTPLXPfEY/I4uxthZa6mgGyoTBRPtS075J
UFMQucIRQ5EkiKYuC54gliYonz7nxLp7RojtEASO+Y855Inbw3Qd4iM2tOaFWqzuOAYkY+hMhk9H
q6Z/HoG5jaNrXHf5MShSBE+RfJBENg5N0UaI5EVOHDgQTvGVPZcv7WsY51ouLN8Ca+BYJLHDR+6+
yN2wpDh7u/GzvQdiVC7K5z8xQfkQ1AjWjSHrIfBqSzDPVYfpIZboOdRNnGyT5um2zbTWZPlnXOG2
kLZJWSFSKExEC++GE3lqPCLDaHw50L9m0XszyhlNKVNCeQwFdAQSPGEKnFCltylH+rB9ahCMsyKY
axGI6YxHbWEorVt0A2Hg4xs1dwSK+clMUdGLa8Wd6Eq9RB+yWuCIQhyZspglZvav7qN6VZrj7v2m
J2LGIwt0zvMR9JGITkNlyJNRuxoPlsDyn/oMfxK9prWWsbelE1NC5pZt6KHJldCt33j1jLfCU5JQ
DajJ60Mw2Qum4CAY1FTbkDldudVZDOTsU6uetLrq5G4AFIYZgNbZKE9iypGgE3L6yh1TVZG+YZiw
tSXK7ERCHm2/MtWcmqUsKZ/aTuL0L/f7gBvJCSbImByaTlWGqHMz1N/5v15I27WUsnKrsuLM2oqK
PCa+RAcbtWwpaZIgHPzgXZAiiOi2kFV0hmKOej4T/bcdgClhWyU6fNT0lc4H0E2W0GfLbda96YKH
faTOTRmJ/7tOJuR6aD1fVH15mR768DN+DUtJRe4tIjJgiQ3nqmbao8oYIk77n2dGtGMah/eoYKRc
GJlEmEzqj8qrteM6ff8fZWe23DiyZdlfKbvP7bcxOQazqjZrEZwpah5fYBoiMDrm+et7gRldkXnr
Vle1WSZNFCkFRQIOP+fsvfbW6AgbbtyJ0wSlatgD4/+qZwvUfZe+1PP8bKW3Y8loqmWGOKYT4ueO
Iziq3atM0MQqGHzGnvBVOml3jqXam8KghEnHL83R3saRzxrcw7QWU7pGlv3ZFNT2hyAy+Ggn88a1
aDkKi/h2nWv1RQI0MXBJNMS2KkeDK+v7UQnrLaXdaJjMKh16wSGhnZklDgObCGO0ueA0bntI+/g9
61xggpl5NHEDo4qcmVqTBNGMIbaEAJVIPFV3nt5euV2SHQuTMXFSsXNodZNY0aqoN7mYbox2Whu2
Q7ywSzJoUJsPkHNyxO/0DJ2xcNgyxPOmm2vsN050k+uhcdaM7rU2uqcCBGXRzQX4d3zgBu5oCq0m
OquSAlQytJ+ldmVpKc12qjlnKEt+L+ubIYJ7EYTMKSqRHtAiVq08RpL9BXbkwYGFzxJZuK9aSpsy
UAkDfBwKejK1u2Yc1sLOnrxxsSvY3XvrRsFec9gOD/ZnZqsfU2t7WzkO/crW6MGrdWQ7BHYHSEsM
Q0U+9jf9piuQmns6qTiuRb3UDbS0YFpuYR4im2iitRd5z1ahZXSa6VNwmqGUa0aEIu4MHSJclH6r
JsTfw8R5yBN7n7mbPkRvmGsNPP54eNa6+2lonpvifnmJIIciDqrIFltzIpw1IWNeTNlzjPl5E+VS
PxgxM5o6nwbGOC3lpUdnxG05FbNiajdex2Y6Z/DR26JDAq2tGn0SqzkKyanr5U0asBt1pFWsvXre
d3pUru0mu8NePhHwQ3vUbbaOBYBMIweK0ekApUtNAUL7jB6jM8mNShsMIvySkQqnS3xd1TcEO1pc
vZueFBDKioaNuBXzmXpaq7AloF0RpX5l1zSXy7l3V2Ki92UEGkOIVr5kGk0D5Z7mVsxrq0I9UeCM
R7k078qyT0BvACmVYbYucraQnsLal4R0+UsZdFd94IabgCosFXHMBI0SBuHJgGQhdOkamlOdbpz6
ztRLsY6kxpBwpLBPLLoekN6Z2XKFJXiP5pfjQasyMmaYAi02ypFq6vurym7KbQhH+oq0+/ME+w6I
ApZ0ZrEd8/3YsVYGS/8mIiV6nYqi8UNHknLBoF0fs00cIJCvI+NFd+kuC47vdUtDrQA4SJEonrys
gdxLrjPzeUn7w1IPRp48iyrc6SMLctg1A314ihEtN/wuxPSSNwm+JS4mqnZemlQaz8o6T2YtuZCX
OwGzCQF7imOrLb55xynZXe/FduXwOnXuV5Cph9Fo5zO5Os1xCPfmyDzAsAk9kkaI0tyjqO8VXaja
c09erj5kEESrnuhAXvXtGLnOwZy7p4kjkIOVbQ27u3Jotjhbab0yaUwCDcQoey90XCATC+ZPyrZe
lWKQJRCxEWJF4RvTwyLgPEONpn+bqXwuanIVxlJbkxp1igNEnz31iy/7FnC8bhFVgXQhau5nx9nH
duXrMaIGQ6+2Lvld4BTx/Jih/W42Q0X1RdR7PNLEEvm5lDBW6xnDGMODUhkbT+jipuP1+60M63Mx
1edARG8ETUU7e6AbA2NeWXdWq+1C/PdXyvDmbeX0675G/6M1TLYtLduOY5Psg3iGWz7cVlkRb3Mz
2kYx3Ss9QsVfJBU2pLjDrLiUQIJ86Yi9QNNzmY69czjo094hx/eqTgo/Fb230UqG9FmU+Ll1bQuV
rOyQ8aq0MTJq+k85tF9klfO08BYZ9HRkf8cbVj4BAnIJUvDG1nqYDRvfrX5VKixp0IrYRj9HSWxt
cIDPO08/lDHDHCvgqNVneRoiyTClEmBL0Ao5Rr2PiZu+Ghujos65LUOF4XbCStrIFWC+CW2tAjQz
O+iuhuvR4yoxMPtpKltfeRNqyKF7Nk0z2ZM5fosQYTRqDJcI6iudjzpuR3OtiXqd4/a96p3K2U9O
dQQWEt6XSeqHRrQCm4G2j0xcYM3tuwMy5aQ87zh5lCueJLNkfM/ltVHGpwar8Fo4LiOgKaaOdl4i
XT60GTDbjtfK25SgJiSzng1k+jiF7mcse7kzJ9PbNHl7rwO9OymLpSyf0jeZih9pyxtKFizB3P0+
kuVbXSExFqp5VQaJ8IlWnCHYkohDwT1w5vrKJh+6bXkXYikoSjIsTeaDpgjuifubsKS3p2+r0NU2
btED/WXnVOXzaZDRtzMQmSLCz4AA9qsgneSazdgmb8vpbDr6WUUC2D25dObG0kskxyVNtY6ql8Xf
q+40j4lKGxcNyasoe5Oq23tORcqGif4Lw6ac+3ElQ/aeDQ6RSk7P1qgwK7oxCbRJo689WR0rTcEb
cd8Kg+vwkIltqtM7KvIUpVBD822axG2NteBRY2g2xM2bGpNmFZkDuskhdbYSYX56tHtDWymjP9rw
Y+hLGZhMcsVXE9o5LTRr34nRp0mzhmiMVKMm1XrVf2nznKxEm/OX3rUVHugBS1mkT+HalphDhx6+
jD0RTRUElHqzmT7Ak479rGNWy6dRrDqZElNAUIqumBhRRdPPd4H/UHbsTWHf6k5Fv6vZpNp0EOgm
RsV4iFQ8tuc57dNYAWdFoEYhv+dM9u6b8lRnm2jqlo4bWkFOHjROpfK9aNibhbGNgpqx8hS1d/QU
nkSm49tQxM0EfIBCr+mBjN172hHaZlvumt28ILBHI/mRaa0mFSpI2o0TYmlp39lUQwdd3g0aA7Fk
ek7Cjmw7yH1OpGcbFQreME52UiST4UXqwlpFgY6s1lv8ss0z5u7xaJTorW6sPPeOsph3VWaRlBPL
aGva413f61TeNZuZwCTsqq/cs2nTew1FeD0Hy2ZZ5+BkX4ogp7nmOFe+G3rMd71PtyaccGqToy4g
2YXGNX/4TNoqBZsgdRC8NXkvWvKemmm6JUNE+Z1i8SPZz7ec9J50uWrdmy3Skon3V1s+9wA9qakH
RyPwshfNDmgzivaYtItPUfVMIKcsv1KV2GatZNanMXcZPXrTfJRWy2BDpnV2PS59vqYU5zr67EZ5
qEl+OHpuw9HhWox16hCXD5JWl7IinEyG1jNu28F09lFyX2TIGMKo/YLy+tOsaQ5ULUWPx1x9JF9G
c/D25wPvLvClbhN2CHbamIG3KCgu7ArXFmmW9Y6rAAbo2kSnix7RruzhOiqcTenJYWll4PE2EMXF
RtCt7dFEsDob+b5bwEbAgHOqbWs1mKjJtaB0iSUj3BHhoywsG1NV/XNi6ZVeNJ1Ul5G+MdU2IkbU
R4MnA98KguHcpNGu7+frWTPSY+6i+xvn8uh1beOXdYB2MIjXMgnu0hrxtZiNI/DagcEWC5Olmmc7
cxjBab49vMxhuMSnyOfeMhFz9Y1zxYuyr/g8o50lZlQxIyP3XKqjmXcYpVq009PEca3ExpT4GqZn
M7Oxomoz4VElyqqGy0HIUT/MhbYZ8yjwqYJfkGaUWm18zQQMGTHRnKz6Dh8oBtNVE5+NOMYbDAa1
QNhRGigMy6naNekSsySCB63GITIzF+YPy/TsJbPNTT/vzQZvhTDjI9vCOzomM2KLYZuTA8pC+R3N
VbVycqq7vBt0zgDlB40lruoW/nliZCuZu8Xajj0KWtd7zCfJSWhzoDoMCwdq+BuDxQZzlvM1xzGa
EITvXaNR7djDGw6qlg+xrk+T5I+NUFRXgBg3okqYc4g2upvsTze8x+JQ0pMivLjz1lAp37WWYcqw
TI+mV2egcsns5t3QKOtKEoWt16DAW4oF66C16DyyLvpoNZpCCcyApAC9bgxsqxKGlE1VvXLK0WAK
dPwimvVWmx3xTybCU83ODWTu2qdpDw9zzUyjtc9pXSAFaFzkfDoCsiH9jpw4v52R6hvkoE3FUsdK
SjidPVw5hCcwcRt3oAUyZvopmGP3QdYMRAaGVxPNr9CM9bNT6H4hsVGR6JAc0nLMH2ZT+3RLPfqk
tvmWAae0bj/mnqSraTbfXN/elE3vRbYhu6ybourqHXQlOYbjJqziN0uz0GXtu4ELamxh5m062mos
DSeFwmXK8e23hh+bqtrKkE2MA6uhNoliAJV1Cqzi4AyZu8r1/jMwEnI2UYoXAbuTKagDXNf9LrIy
HZ4oy1s+6R9Z4D0BXsW/kl0WK4ZPwXiOx+zN1ZuBrEvVnKrRcpl3CYiWBKgjyKk++sHaLmXGqqjl
vJ5saz56Xo+Ug31LMdf5pteDaxa65OiSyHoVljnNDVd/LGGyAekdBVJPTHGye+XiFd+lUMZW0vUe
XCf01sEcoPqvmic3J7Rsqix/LCpsqYX5YLWsf7lu1X4WllsHwvAWjapRYn8KALZynaPHM7L25aNW
Qx3p7Y2qrUNd5PbOQXlgZk63DQSbUBcnpxnkrEJKw4/ALkmLC3zylHp9xIrittZeWKQTiLBcpXni
7Uz2FoewsL5iJbybOClvZw1T52CY48ZTVHuzi+NF5WzkLZu8Y7kJKm3TT3B7LS9vz+bngPBEsfCT
q6CWDIDUV07D1IEsvjxfu7OJSL9nnhElH3VZOLcu7WiqhunK7p1nD/GdwuqH58Wa1rIUPyHOkozp
2lRu4sbp6m9isdnM1GglhtKctx5KjLmkWV8FbLuXrn2hqWITOiaAsyh0dkMwnd1xNAm1YkYqg4mN
HJxlPCooigOBBmEyWDF0+lfhXBtIWUexcrruLQzFc1I40s9squSoJNpgmtXOkOkxCIBuTQP2Q7Nb
RJZt66sJH78YWEgLnWaz2dzWwgXFECr6HGEkN817J7pjDf55a8wDpg67hlfQdA0XK9H4vY6Xh6yu
xpcxaM12ph0xcoVbJWDYdomhOevK4F0lbuXL7uS92Sj55gk0Vm5Svif2+KG14mzU9olr7e3AJ/tc
BgDtNDNbRXmDYqXhHFSZtUny15GqeBfUcGQEaob8lA4Y+ROk72pg8W+xZXEhIRjS7rk+29VXFuZs
SC9ks2KBnP3zL6OpviMJAkPVgkcbPUno5+XpYQWlm0H1UkT0w+RT+BMBfnnScvP7rqpsmAiX+398
efnxf/r47x+f+xrZ8+/7jsuEcdjqYvjJP7nE9/2FDn65Kxa6a71AFn/fvXx1+d7l0cvdf/a9f/aU
ANoM8cd6HaynFKvwJeU3SEv+mmn5E//48vLdy/3ZHHlIqEuYc/FAffKLzM3RBVX+930xL5T5y/0L
qhsfTfzqKJLm01msPKE1xsqilXnIUhLDYle0eytQV1k5ubtgNKHluExPVV/JQ6RF8jBHget7Llua
y922mn89kC5PcWyLyYMwd79/4PK0y11BU2hrD9Hx8q1YWtZhNFycbJ2WkgZvwu25PO/yyOWmUDX/
OEXnfRKbGLftHENXsryMy8OtIeW+ML4mC2r9KvF63K02WoEYitiRjQOUrYVW5FQM84OMa3FVMv21
kvahTRjQ9PVUr+wCOuPlxhhbBBFRUc/oG2cUIlBnICV/jwKtBUkmdD8TPT6mXMCtmolZ1DSMC4Ug
fTkydhc+7IUwe2HiXu5ebmCtI93unLre1SGZqnqPveHySH8Jrifa50c20JX//XN/UGWnzoY9jy3u
T/DbMlwi7SPRE1XRkvC4gKkuP/fHv3L5tX885/LQ2DJJ0QcSNH//8guI9/fLuzxwefIfP/efPvz7
N5Ru0my9rtn/fu6f/s2CiLg4rY+ZzgYYZhbLn6sAKYDT9aPQexgshIuGjs/OmdpTSusZnBT0jJ4E
O1+JmNblR2rp1c6pAqYCRbR30ols1iipT6IbmCqlzPHbcNdH/Tppsz1x8gbpn6C8QKz4gSc++lr7
aYMdPPTgQK/qjK1+zc6FilNSZUMqELZNT4yZpRFQeXq5OUKAgUHUe6RSMvsQNq2AJTlsk3qPbMCK
czqwpHmVhnRWI2+qTQMfVGaFWYlhfZ/XCD9dahFrBGrQwPDI1Y8+jMW6LtFAsRfwu3S67WjR+djl
URfZxWNrM0CoIsggpHZd9XTJfDbdzLtb/IpxZpF4OeoPhpPfsL1tVmOmIUSIk13GJXjX23p91eYw
eHTqMi2IkVO5+LmKjmicJXMzDrrzqDNY6phg6iZjum5Rg2ehd+iLcfKDFNNWItASy7mcObWA4jho
leF+TAgl3VLUtwWzxSC5iYI5W6nZQ0Kjt98yTN31nFQEA3j6sYhI2J0sAlDjJjiELgYQzfFeUmSV
LXMQPwxjHEQdip68oXkvProuzTZ13nxqzibNspZBo2Sin6a3TUWxncgSDXWEXzdADWowXDta8t2R
5oeRdphnG5pp1qTvpI12PCoQBhQ3fYrc0MmqF1wGZDm5cE7qNgyvKpc+qZ7GRCnrzQyQg/VBWMW4
rxxqh5AZbNrG9dEZxJk5Qd23j5XGvlinMm1zGCYTWHWGwech1U8DATboxwgVbd3iWrRmRaxXcCMM
6zOvlr4tL0dwCNMcMYjjTTqQgTnGmDTIfzpZfMyCAeN4WInrKKeHxuUMplAseE8y4xxCGTG1vl7V
De2ACgnMVIbGiji3V601f9ip2OUh5gp+9Jp2ACdMNN8qYT/0dj3e0ns0QjZrqUQBZkvH2znwaCqa
IVChtQnXVJrudZcqKPfE0QkeUquXd21m/JQGLv44ewrZoOCoh7vKqKgn18D32vkl2olQp0yYjYTo
+kXXa7dfDAOXwm8Qa7ei1msLTHxml63LhFXNVPrMcIU9q5kz0kYC2+SO5jPGMtZF6nyFfR09F7S3
gsAr/WiIN9UAuC2gr7sJVHDQ0nhPM/PJqKxgX/EOCc8UtDoL+aQX7SlTHho4l0XUUgO2OkvuejNy
d20ZXDdRXB+sJeesL9SBlsC1hglrbPq3KqvftZJXoEpEsCq4Kwv9tolGSj/e716se8lW0Oymbz21
xXUd4xMwGlp4ItJR06DDSmNk4IkMXqMYUfWcazB1IsWmEw9wGwXXxWzT6+X8ILlGfFGuoajQ9rmH
wTfsjhYKuwFjT1ODVGI535gDNL5SqBBNrao+lU3boIGQ6Js28D0LfZtOaw/xS9psnNkaHlRbozJM
EMrw3iJgbiNxZk8PwE9HdDvlx9aJw1un45ocMhayrDjcjKb+7iaehhomR39ppE+TFXdbwmsylhtH
nvso+GppoXW6BIlhIO8aO15X1SW3cVuCD5xN3LNBx9k99j2ymOnK6+lMyRDRVD8EGzmPxrp02uGx
KwbGlsNj1TQa2tLoh2F2JhlxprlpJZrfUTcIvXT4pUyJ0bh0ixNx8LxVjWc6a1QL7yQxiIi+4SUa
vtEELYpRWh/W2FTbBdvLGB8l7DgVxzwcWtB5qEkRchCxIeR6SDBVQANSKUpju5Fqb5iAhaSIboqM
nWg0LiQEpnebIHHbfRtqN9WMLoxh1VNHKgMdjbuhaYgXcOl9TKWOvVALrcPgdl8JpFQabfn3mIAk
HOooZ5emPQutanjXazxIElJm1U5HTboY2zpn0ycdLfzCpMFjOgsGlExarRofxtZAD27FdIuFPxvl
fGwR12QyVNeLyIwj1yn6+JSWs1rXSp3ok94I7SJAjwm7Jr+UsoNI4q5F/z+Mc3qYaj5ob27OVkie
XVf2AW2E8c1J0YBk43iT0rc/DCWDFeVi4xoTE9Nw4e21MX0bELw64/iW2QzTNTu57maBPnrCamEb
WJi02lyFEin81E+nrk6yQwXVWd1lpc6amnsfgMdp5rdYfO36OXW1GM1M+WAz1MrnGIqozZVZCefb
Xk5VmzQdyAineuAEomfHbm8ePwOtOg/aVALN4a9PcLzrGpZsV2FBrqJH3WukjlTXq/boclSFEAEK
KL9OHQYbuB1jZmxQy/cuD8wubLzKsR6Lpg2PXiRf4wyyYfLvwceXbGR9SDFThPlTJKKIsFtI5ZM1
vkYCUEWTm9NBZ7eHvISbmniptVTICRJ0UMeUSOF95c2+sXQPyY/ZjpfwCIfioKKOdJtC316SHi43
v3OKL3f/eInLDzSA6w/5+vKNvjXYzo3LK3cH/VGkGZAfZ9B8F285usgXNbbHMp/yLdvHmYbTlLYH
13D5kkF6QaB8bvq6JwCQ1N42h4mo6jczRPuve+g8L1v6y43lcigQzPZrmx8Jlw46BZtvtcDG0+A9
JF5n/uNFmU0zzOuWpJ5oOcJTi+sBoX3zlc3ZQnHJUPNCxC8M+CWXr/7he73rcd20MRjVRvIrGliI
kh5RaHaoL8lbDruOgu6S//v75oK/7mJJ1CAT55VVMezc/caEh2lIzZJr20sq74UdnzgSKdPlfrzw
WOeKboyXmTv7EvVyIeZfyKyqvu9bV9/bDsSiCyR7XmJiRFtlq0EbFlIVsNhDV+I6qwt5HTkFC4Rt
kMLeFebh8lWtCeNQDnZBM4NWbLjEQ1emuezFJCUH9y6v4fKVTanr2xYSrig+lbLSD+0SNoyOvY/s
YC+XBBQjRfQblhEm+Ey3pn1k3l+w+rnuVtsocYGyNW/zwD6PWk+tGBtUfISF5gehwLLjNCaBTLp5
aMyk9omIwF5loz5wDJbKBZ0M69JzcmgBEG+yAJpCiaC0ZFo3NZaxMntqGeaYt2UQxFtdORxOHiXv
uo3FzwuR/XLTLRWGPgSI6WeTxhDM9suNk8euX2c0ROrazY95r2NfElzQoHqVHkLcJEbhzA391X3R
zvp2XPjk0NJ/vf+XuyYtxUzRzOHtDgHoLZ8BO7dfN94IQ8VFK7Ai2wAFbkZBZEQmotJhW3QoXio2
vN4CEv59AF7uTgme8mKaA79r3AfTHN7KEk9dPy9c4mROmk2kjZ8m9njWfWc/jOXxfyirbyKrFePZ
AEY4e3uaO8A3Q6689KyBT6bbIl2nawd3mPY+f0cUEAltwjXyaniOa++x+hSPxZHRlIZIFaX2sheE
uZywISYkYOWcoqf5DbzY93jDxCJ4ih4VWo+tM0E4XamfQBSXk3Lc0vZkgljiS2IUMF2ZFqkXbNwZ
ltNj3bSv+QIcA0GyYVGfH+BJ1wOg102nbaE6Rv1Ou59v2q+CuxOywSsLMQSII2aAbwanr+4jzGlf
+adsZnHIvwgovceMxpBQ4QZHeGOf4k+dKgZ7KtmfHIG0n3aFOOKdapM1O+d63OIIMaxNJL8Qw4C3
LQGNPupvdwCs1vFtxzjuCpsxQotHQadUbLCdJwtoyj1NX+GtcUKdBrhgjT8WIkHG6PW75HKWrewH
+1uejQfxbh6CB/rx7PUa7Fgm7N2rIDqxZ2BZMd6Sl+km+B7xhr8MMLDbbXjS472Fgb9bDSzaNoXk
xqp8wRQLOfkJ+OxMcji2r1eOAxzwM9MJpkan7Jh84rgsV3mw1q1NWOMowBGL3gJjL4CHjszcmBHW
CnkcoKjhlp0Y6waSeO/uhNpiO36G1ZW8/+G1m3ZCKn+a8Hm7FRfDnUWKh/Mgsu2fcO237EjCIv9L
zLMLz5194fL9/fe//Q3hCTHPbCek4yJN1aUkM/PPOc9lNRLcZeoYNbVDKZCsrNOf4ljs0s/uEN5D
Oc3QLWy04DZ2/EltaSs6J/d6/uIIYV+LRi9b2C6T7esbcmsUH0W2cFKTcBu5+yC/hdk5lDBUfVNs
iZJmxs6+YWsg+XuFaIIy8Hn+Cd1vozbqDQrHNR7QXfnc3yX36rF8buk4rAy//pEcINa+Zh8WBpdt
f84OXPvRYWocsBjrd+Z2YiKxde5YzNAa7JDNYKdGPo1v38TYNG2NYWX5nB0rMG8oS2cLd1T77FyD
YR7pZp/sfu11mx91/20/qhM43ugnxgQMDc5PHFCSILgjVZoPMO0t+UQMqX3Tt0b+OjwwWHgkASzH
agOrmEc4q+E1CGT9SMn2GGaDk7zjkG0ZP94jNqtekFi452JzxiiBV5fecMb7d0AS9ebEbLJ32Sda
/Y24M5+hYG68dfhj/rQxdpvb+DFbOI3Gq2uu41O313bR1jrjC7Xem3KFfWqN9b69AwOI4Fm9FJBF
cL2gbFojd8YcyXnq4Ab4TNareE/mHd1JzrDpZkEAPJra6gdgsthZszvw21Xs74BZAvtkgh1hIDx2
i/HiGI0rcOpr/Z5hpR6x0znRIocuvtAbOGyR8Z0nn12GL6odRIY9f2K4MW/1b6X21W78oATnpXIB
38pD9TYdvTfqyi07tw17853AMeQvoIXzm3xHSYhCdH1Itu76vzjyF7j/fzjwbUPTLduxPc+w/nrg
A7JvUHQZw9lw+zOepchf1hgOryfHezUWhelVDK3rHdsMyiaMRk84kpqF+L1olf+LF0MQwn94Mbpl
oXjWSF53/vEslEk72rXXD+fYoFfI/622j/L1xFsEog2HDdcPH59dAh2DOdhN2d6EDHCxWT7hH4lv
Li/nf/6TNPivolx29lH7Rzj8v9/9X4+F4r9/XX7m9zeXPPnf967jr7poip/t//NZ2x/F+UP9aP7x
SX/5zfzrv16d/9F+/OXO+pJUcdf9qKf7H02Xtf83xX555n/3wX/58d/Ku/AkH8x/Hnfxv+v0I28+
mj+HE6Nz5Gd+BV643t9tS1oO26IluoIx9t/+ZfjRtP/2N+FZf7d127Ntw3Ik663H8fYr8sK0/846
rLNt9kxTeubyU78iL0yT3GKE/57Ltz2X3fj/T+SFQS381wNN1/l1mqlJR2ett6T9D0d9FVeGVRqd
tZeZi75aWZ4fKqAPsXwmnzzed0Ycrgfb+jLnjYPV2CQSwYbO7qCCAJ/axJRo04Nrq7fGyyLfnklh
LwpctLoInzzdvC7UEO8R6iH3NnEGRXGGwOO601ArJ4bq/SRgONl3zks4JVhqWKUi0FklfUA2axjn
pDNf+5GbMNhWFJFsrIlANEzEVIG5KlP90x2hU2nNiXygfhUpDUMArUZGvoCuqsL5mfam/dDEw2pA
/G50SXSTyWCXNS24qw5zP+IonOyjJrfKMICAsCOzNVtbO1N0a+WeASRlXafqfV+X0RMTfng3lTsB
t6Dn1s/WWbnFfJvQvffxU2g+hY09tCfhAjfRHPowRZF6uyI7THGa7GNcBbcz84R48IA1GskIoPDG
Y5K2aRP6f56muL5ZC6xdBSOqy+JHLp0fgWNm26ouXr3JUFdqyPPjMB+nefGsFrm2QqgfXJ31vhn2
RXcovcA4RnUDGgJtiJFwHUTaMyjjgbae6ecqevHmKlmjq7A2E9JEPtYWONPwM8jGm7YObrOEFnSl
oXS0evaicY8DmbbBLu1iON8Duq5K827Ia2H33CDW7aBX9BZ9qCKN122O6TtIAzw7WG9tuwJehoSp
Eni2vF7bFoO8ljrE5SrcJp5Lx5h+J5WKYgfKNtSsR7TTKW1iLa9sH/n7RLPAeywll6eqruttPICr
s8tkNw/5ewHJt2jqvdOU77XLBbhS3oyOEp4FqqcZLm8d7yevORthdfASZkE2DhV/1vL3Suw87AJP
sGEdxJaoTr+ShWkTjfegfggfSnZdDkcrkeN7RG20ylAXDgrEmtKg4HbhfrKh7rY2yu9aoqOo+3Td
evq3qOInmPT0IR/rzEUPQI4p2DLnwxqTN8udCNTs+HQrWXw4PbDCcMCcErigoWIhnJ1C66QKcDFY
t4IjSvWU8hbqqT3iygdqMVbWm1bGP2ajplFRxEjJSmszYO1vLdBRSI6Z+fa4YdB8Dyr86A1i39Lg
ViQhCS9qeiU4dGcoe4uYxh8q1Ps4nLx7R/U7U/yQpF/fN6P86hkTbNM83CU5ookoGvwU1RlvqHHX
DO5DFvXm+rlI3BJdvgBO68L207IB3IqNfc5cDdj3Gi/2hVPlOHSTY28NIBUSNg9BBAagwZVJhBqf
JLMzw3y3EpgBfTBYpAfbG72EHKCnhV9LNJrVwp7I7wt7gNg89zZ5aPFzhOo7t2FzjpzQkZE9lxq0
WPjHUd0eQ/QyXgkbTlsPSET5m4oBXk7s3ieccQweTzI2zkHtYKyXPZAED4H+2IMWyIZ6awA8Fq7Y
9xl8WOGtrYUOSvuSGGGcTyPqM2NGTBVp6svo2fZMSt1iIXHXUxY/hiIiktEYrkNCHq9UrmOcrzBb
6H1KBZEPP4U5j9idqzfZgRmb9bUp6uSAZ++9yaLobNX1Pnir7HFgyB7ZBxx0UI/jbhePE+yQVv4M
OuwdRjYGx/DeLQMagUElHizj4BjOd5YnUNGSBIyHyjh1WrUqQitaayGKak/r9yrICP2rQVURz3uZ
IXMN4DC3XDwjPfrteHbemOvdo0vQlpNy2JcospMhMK8TV+T8NXXjmxygZj9eh0bL8KKE3G0QFbbD
VaUTScG0xe6x1BlWPBJkPL4PEzwkTWL/Fc6nFV/XEvCkBA8aAviccSH6BS6sDRJ1nSIVKOOM/rBL
bsyUimlKGc3aYVP7KkjEzgXCqzeah1kOegKnCui/MKZ0FPGphVLLgA2SasaMh4yP0Vmow7SzQvfW
IDn4as5QnnmpAdI5Y4pYdlAxiIQ6dkN4b7QolBpE0JsERJgm/b78P+ydV3ekTJZFfxG98OY1HelT
Xiq9sCRVCe8JAvj1s6G+7uru1TNr5n1eqDSqdEAQce85+yiXUR3xtlJZmx1n67DSKBfkFRYxHAv+
YHFklMM5D9oLpk59O+EQg3pPe28wEvhdaNU0DzOVVqHS0qISRzbKj11X5y+BRbqODi61i1oQZgHs
2qG3bRYphEGUSGTHCCmonuvKx6Bl+n4oSi6xLOHIaSpu/VD9iGMHcbzsrkNd1tuhHd4UkamHgcVU
V7TrzEUsVMJvjNBuYMaL3LVFIwL70Y1yiHliMGBQLgxUL7r0LYSla8rfMPhXZUMRG+UfNaVmIHLB
gPFVhi+1raD06BtkXFYOzdDCtpMEJSDLERFMKq40ewxfUhvdSBtJuR6mH1UsnxMa3y+Tu29Nz90I
A7S1jmrWgHIWJmKPkczcdQX8ORbg7ijgYQz1reinbGt5xCS29cYs6K9AfgmFHR8DF0JxwSatYnIs
ZbwZNO+lt8H3wGoM52Y6nhqVHgGtxv7cJEzcNRGyZyc4iboBcS5i2HUQufkkbfKuOtyWCDiCrF9o
7IFvCTx6sBN/WE0KYKU0R76nH4t0fEwLHV4Nn1FhICH4PFb2cW9ueqVrLnZNRFIajPdjbr+HNf6i
ZpAHStZIY0OJhopmfaNStWg4kXHr+FolokuQUBUZ8+7cWrAz1HJfFUG8IZ/zY8xBW+inInA0Cibm
t2fQztHGXRlF7XNUN8eKZZaakYg8SA/PZuypMDOiGxm52QVgdRFy8lmDcQmgumqxIM6KWZNb8oPG
wturU0BtgdWnZeI5LUn3kGD5EScGQ0agRSox2JELYt3EyIGXavU7FiWwApILtES34DCYbZJmRjHk
A3s/jX2dA04GomFsMT8bTsRNpoq3Hj/Keswq3xasbKc3R+3e6ZnnZzVw70pmb6cshy8sEeCfrNR7
xwpQkRUGG4lL41OiKB7oIq7aIgzqg6uqHum9UDYDs986IdEIBtL4STFUPzIrgKpDwl8+1XSLsMT/
0uu05WJooZZrD4GkZpDm5aatuJISpqYyHjFYtXGb7B11OrimRzSEh2o9YyYYm+PrGBv1xmm7AUcG
PDO6Mwr482FgojNXPDr9kDQKh4eAsh5ESL/1SAvXXj0cJmkRb9VFiF7L4OA6wPfLaZorjoxdzAJx
DbkH5Ln9Oh0VDlGD1TdtsI3Xx+JctaDVOksjEieCohgG3l541KhyowIaYUQfWcoaPMUWl03ulesS
Ja/SAJzu2B1HJAdoVgSvurmyJ/HUD4QEBK2ELk8DKkroJBW4PcxQf7OcmoQQ4BSui2FsmXNhYdqQ
js1PnbQctcGxVbAYEd+k4Xze5659rgwnOUibS+CoAkLA1kUfEIWtplEnSywj3qgCJUUAGSyIbp7s
0V3PHZWspoCYVfsuaB6iGNaMNWm4qFqwv+yEpu2wghmvrehG7CDY75IiyBBt2kwlJPWDHmGAFF4P
y8zyiQTUKYPTyssH29uOpBAcbHPOwHrLmLv4fUJWjD40/cWZnHeNbqgIQoJFivAzngQssKDF1+Zi
90zBxuJwPo0iBBzEkmP2EXwjlKORX7Tl1jEYlEfp2LjConnaZjLdZKoZmMMP/LXGVX5Lo/oY0eoi
FbnkOrD2OMPMHAnjrYYiJlK4XEiDjkjlWwY3d8cU0T3WpbfucH83CcpbWREuRzA6iyHi9GQ0PTj1
MADTbZBTQxe22uEp7alWDRWMbKsjmagZXINVR02zUyVB3UZb0JYM75aSPNKesEh46OisdkzBcz35
iFX1hmaG6SbJb6njoQPxHPCLNYCrAykcDsVNVSCsVwrOE4iErlQPNqkJZf5zimCZWH3lrGzXPbFy
VZ9GciBwWiDsBMNWtl/Mld6Z6RUDtMyyNMWWoEfwHUgDm1G0226AsKCHGmJ/KCN0E+p1pEB40W1k
+naPJYqsjryHhseyBa/GeA5HFaW6sC8iAIorZfA12VTPRq45wimIXElyG43MLutcZaMFlKONXRr1
zs7VDPA0Ebr6POtuJo5JfCguQxwWsJRic8oJeGgM/RYJC6JG0r26UYRgo0/eCSjFQKhUF2MKEHvW
eJ4sq6BFLeSJYot3L8bkgrNcHAbYDNQ75Q9VyHhtNNO+qYxvMiIf8aqShKVd3AiBa++hUkxK0s1S
9Ra2OzXG7G0G7ZmkYJYxjeHS8QEhMTbnIA4OSqrGOMmMl9CpKIMKWfp2RhGba+jEKoxMu5Ot3/pZ
3o4yibz6gWixBqsXGtdNaClfRumrBMpiwe9RaKd5tSg+d6j2Nw1IIbx+n4mkAk8tgHSSkiucZTAn
YbGjbYUTRTtdDY80HljMd4AO3QxpE0LvGfDKIaZrUBnwzJIIEuJFxZ0DV40SppnD5eBy+u26zjVq
nV2iRR49DRie1ej9iE2Mh2rQPXqO8qAWpFkk0P5Nz1wn4bNTsOdSDIq7kCV7MbI2gdWIcWntTaCF
HDuwN2E1rnS1+tBSrFl2nHo77JAb1tiY+k1hQoxLnzynP3sxBONSmE+KF+GhaMYd7mlCjp9IRsZp
jMUSsXe5i7ToBKsAOmIO2QdRzwuGGMA2Y0dIUWx9Kq31XBGauGn1N8/K0ZYlDdc9plEGWP5Iw4kt
wQNoVTnu6tTe9JkNxJgCv2hHYxXBHDVSDaJg+aNr4VGXMTwHXb7LOCpPJUNBXLiuD43gEenvOlPN
6glafK/qMcRq22CKcKe29Pj6Cc8hrPzBQrjr4VRel8kXYp3XxK2tMwXFC6gCrOXv2qB9e0rzHgpI
mp06G27wI1J5Wemt3Oq5oa+R6J89y6YtaXEOR5JQBT4jyFjCdyZU7JQggkPY3hXpu+zG7KxL6seT
TOhPyJ+i+NbRVGxKScNGncMHrNkNI6W1HZR6PdhmsZkC2W+mztkV9qABTMXe15ZXx5bBfUDAU+QM
zTHVYfkhOFspwr2oMbFyZqJsc4XURct1HzIE8nuBMCrvWFW6tcrydBRyj1gRgj9oU9PCsS2oUbVR
saN2+qRLXBxgRV5JJS+VNMCYwOCC2v6SwszYd8x47ARcY4+bYtOELqnZJPYF87wkDFg3GRncKEsx
/c4dEXYN6kvVe8+NwZlmdy92DcbXsPUvWWL+tqmYj2Z9RroxRyh30cWmqoVZFVZN/tQj0JM4OVZq
Lzg38+RxiMBMFhFlmXWShY8ZvU7WYuOlqykNIcJBPKKq+gOKhrdUV9sHLUKMnRTyY8J71CYVWAfj
zTaG9aXzusd4ip4mwwXZ1jKAxWb1W3bbCvb175uLDDfJf6bCLQ9KTHBIjY+5aki7Xjaa7fo255y/
3MvmlnatFZ3vmsGdTtrSmDvqIZgDevRsUnaBUG99rCJeznFA5KZ2COaQUWt0EWMtN3E5+ITxMOvS
0OI1qdgvi0m3MYmpCpH3Rnbb30coh8ZafhcGEZ+RZjdb7JV3raO/iLYJN5XbF3uD5Z3W9zNOSlhf
UrmzI0ug1a8OdYYsq2+t4tRyC5W23VDiQKBuxIHLJ0MqT/A4v2fYfNmEsdoK6KPEwjTgapCBGSDw
5SGD0PT0Np+uWNdSiAcA7GASqqq8MwLnokibOeRIxkQcVge1g/wjtJglHWS/thvB2ZYQRtptr2bd
g2LVXwxFs/vEvpguxDKZvdtSXstQkZtSAamchlegEBgMn1H2pf4UC8J2yNXIKw7tysXi75EOqarv
scbQjgEaAGPmUtJ39YfMc1FEONUPLg8nTe2OdYLYIk8mRCCWdUbQy4xOSU2/qTQPYaJ7TTv7h1fp
b5WXY8+s6B+h9RaDByegPMVlDkHZ1oiaqMNx1fbAOfCZUACrEGLbm5SDVr0TXnPR8D2gEnI06rMB
XQWtWlV1e3VG1dhbGaYaBe5pdd9bCs3qrlMos/Y0POk94zxcyTxPj1KKQxYniCOBlxZo2xcFhVsT
3hlm6YlywtUEqYmfE9Zmb1aYVwGWD4IQNIgIFeqUv28wYxDqO//J8pgVBTSwDBg07hSURznktKdc
5avKMx36UXhrOZT85V5Q589tjscWqdS6bjHHThmuneXksGd5iam6OoMMlK255V/GqXHsjurQVEB9
QWNlcrbm12/GHCssl6Y+c8jq2GdzlpOJUGr55MowST+eWPtNjoY4cf6o3ZJk7siIXNLQANiRvpfm
dN8kTPldC7DSssmXAOc/9zV2lJrY0eGPrH4sBpQnv89nHTBgbRxKVkadAW6iDjfNrI1JFptmP9gO
fdbmErazGiZezAS84qFzX5eT0XCoaOl9s1/0+ctLamH491ef39tIYwqkoZuLU82bZHPQ9PKNLUcU
8wjJ77DcLyKvIfBlfLAM8en1gD8jyieyZe9agiS9qI7JNhGDPA5LLDvrMey6fCIWY6guTCS+Mk47
rIwIlZZPuowiy90Se+/anddNi39h+eiNkb3VXK24xIiW3HkCJ+3ehKFidvsiKLeuw/AbCcm0URdk
OwQm1o6EPuKQ51hhh1lconjkBNSF90Cnojj2o7mPqrL3mYMxJuDnrvZRAmNiNkGMWKJ8w24bCZRK
PalxYJ60BtRuP0QSSkUqj2rYEcvQOCgAphHFUTTrcpb3mUKS+KwMWDPYg+7oKE57tBRjXSqtjl7I
pM1KcXGs9vMMYxl/04ggca9or9247ELkEGbtMRtNI4IEEjbLrWWzHHEq0plJHXICoCJazXpIgdlV
s/3vU2U5X+aNbo8MmJVD3kLbkU5WuZg5cc8Ci+A/r9ywdTZ47wVHPtkXRVsQFC0MJnrx1kzLA6ZH
JCeV9SsPhX7MM+vqUinYqbO0ZtkYTlMCLuOUd2a5k1HVLnoxY3CwSDTUjYI2pN7NaDMbPhC9rVhc
YZLOAj+dFTuwCgj86Vj1LCfjsqnm43m5Fc0R3h26DKUp0tmDCs4yrNHgLJtp9qF8wTbhKovy3DiG
1WAchf2sFkl3WPaDPmuIfu8RqjmurnwpwMX83o4/a+mBXU2xvbcmPjsrTGDqqNPzoFtQBuP8Niqu
cVHnTR1HO6Ho465toxfVYkk3uONfz6GU8q3Edg9o5KxzFug9Zkt161YsmHIqEmfbpdKVxba//EEh
h/akQ+hdntNyeW7t4FuaONIMfMZmI0dfTftupcsQonKYN71vcKIRpVHkVzyx+z7z2n1LNVTrm5IB
KrCiS21Rg7AGDJ0ynb8VjFiqV4/UFqjgNkyS9PlDqw09rkqZ+nXOROMSDSxLlZ67ikm4wyi4PBri
3DnmqW8L1G/5RXikRTL0F5dg/EYFFZ1tvaWGRMGNqKMRDGWT7N3QVndJx+pZyhFnHIe4dmHI1C99
Q0Cz7tJQMNPsHOEV2guIOWu9nwmTsOEdV/lRhyQhCeQPSpmf3AAHLLBLgiSqwQIn0CIhGPL3aqTa
Y6nZm6gnidOOg0GT7lfc5Hd5SjbE2PaJL2rm2IQCuBWBmnZ81iy9OuGp4sccK2tjay0knjqauVH0
vAGZGvnpz8YZEJsjZNM2RXDWewekrOvdU7hVURiMdXYixQ/Hw9QxBwnxVcZc6kCZbKwR4Z7bItdb
buHjhTWu23tVzbAoT272e+O4FDk9i8mZcH4NI2ikyMq3sQemrRzJ0tZMQzsut+r57nLrzxNRW5FZ
Ak5mndIxXS9PqBFyYb2y8s2fv1teZfljU4tfWurru1pFztabOnK2MgHLu9z0HE3BSQGcR7EkPP71
8uifTSNL5/d/KnBsr0oLdJ3WG0zRBudYdPB93Gm+klAnP4aB6uLcI3FY5uq+CchFZUY4thycslZx
KTekxvWQPbQehX+OZlIGMG6BjMDpMLZcCtgvDI+hoRxVLpyHilF1EZ8Ck5oFUtImnD6VJ22ElJqQ
qdzmTCa1QB5MnXGtU9JyZzEKrAxL+7IildO7fY277BfVlTWOqzejxJVmgN4QZfsUp6xxU9AzEmIU
foKZRg19M+/EtQiin1mF435wsmhtyIrWG5D4Flr9XMM8Gmn2rslLAqHFSqmk9XaDWknPvgaVfFmD
nyxr2i/PoeeNmdIbyEjw3syRwjgOMmTo5vjMJZvAMa8jbFZS6SqbR8el8eXaCZWTbuanEUJSmlh1
4qdIxW1PMQMbpXC3Q5m/Zi3cCUOn8mgILrKMeFZEsE1b8StYlNuK5M5to2OQIR2v0+ipz9/jvHcZ
127GqBA8peaI5xUwIHnwHHTzyV6S0ZVtGQcrwoEHqkNIKDv4b1qCnrxxwLC6lLW1xuasD5BT6ll3
msuy86zfMKpvZyYo6Sg26+TOGE1iqRwupVPWfXJlkDtXv2XKcKSPfzeUgy+T6K0e6bF52VNH45QD
i3YWiiVZPDUOdNQgxhM7lRwBjJS+5w32iqVDvTawBk28GMQ1KkoNvxGOtLYqqRiTKEC4fGueHAZF
JJQW7K/VBK8kx2mwz55afDeb3tDv0JnjAIJJ37DAXes1vGB1Ui+YV350GNaTuN6WdX4YSIKo8vgD
jNPKyaNdWdTXrKSbo9wpOsQn+iS2R9oJNiQBo60LiqsNYUGLAToM3s/eKa51gOc+6uMPhBvbQWwX
qa8d3wf4G9dpa2y9EotqpRknxWugTsGJi2Dciw3ViI1we1+j5Fcmysr0qq1l6mcKgYhfXfUig94X
kumnoeIxys+Uz019uGYkWfZ7XFHPUNi+hmq6uAWpE5JoKT18aWztUcOKDiuyMa5pjm+K+t/jgGKY
xQ1ZGQOu8FGxh41lGxiUYS6eONu103Jr2Qgj1E+jy1iK4+a9mjRQk7MYPTWnObAhf9WtAO26DZZ+
8BC7e8Ac8bwB6MGHxDmOHNBtk3uBTNFl9jaMXnNUC057ZE1ynpxxH3ksOaAls26pk/6QDoS1JVQY
hUTdmFiMvDJMjR8Rc49V1o06SyH6cPM6k1oFO7OjWkrWDBs9Qs4ZVUQbKXoL5yN0rkIBVWDoEFnD
sjlqHuvY2C5cCgpMC5eN4zjwrKdmVy0Btou0enSNalq3w6c9QfjPchYxi8S776u9G+AwjapglhOQ
rW0COsT2zXJkuCEdy46LIFyblzAwJ2YTu9rDg6LUvM5rxPA6bKAk4VwpIkJNapPIO6fgHE61Zjgq
tsqOp0FHvoU186og+eapR6KHJeFYQ3/AlaFCPM1teQznTc6S56i+G/N8u5uUR7fgmxTKfMlb/qjJ
aRhERAxFesJPHTn1kcUaMMLl5pBUAen0Wy0Fp9a64asuO75OHjcz+mP5Ur9njzOpQqDKUDIgk6ch
ZLKni5xS/DxDNVryfXuzhA7x534BgVaV4Fq9TtLt/fP2yfxBaOzR6WZsQYV/zFPTXds1sWdYhZvj
8thya9koenkuOfWZH3nDkamKsx+caBtk0w/DbInKk8WLNQvNuRaQ0JJRZCoLhyZdSZRXIcSb2sLu
Mfq5Wcj01xaqIN+QDe574r1jQg9bW+NqNG/CqT/a4G78gtrwcdlYxDK4AfaHbvmG7VQSbceUh0pA
QoxsCPlM0RIiSCvjOcOCoG2HbAB/4ZTNpmrmADLRY3Wa59qsO1luxADf25YRlZs8mLWYg2XnPf6/
WO9/JdZDnqD/T2q9Q/Ez/ig+/kWs9/v//F2tZ/4NyZJhodbz0F3SyPiHWs91/6aiwzRNFfGd9fup
v9R6pvY3x/IcVXUcC+2o6SKh+7taz/mbwxOeZxsI9lhH/J/UegaqgH9V66EINDSXl4M7q9uujvrv
X8TZQseJOEWDcoBLP4GegEKDuDhh8RKMEVEEHhqlSDjXNhmILkiGZmVSH7ZGDW8VE1UKG6ZvZjRt
IxV5DBIB+yhk5ueC2mbbfHRtjvEv1T9tB4+gWWj3DfLFY5/GH/XcGpASUlBput2pLEVIa4omY5Jj
CJZ2pJ5bJd5OJWqyumjbQze8daCxzio+5EoY/WmUIat+nbZSTuxW7lCUMXICOLICaOHYn3vQaju1
pAGGauFiebbOYA7Eqq6TT4RKNauWgQS7gXM7aImq6cSDgsK8QYS2cuLexhtqsfzG2NkZhrumJkCx
D/YP7bz3Uhm4auUafYQmO9UgzfiT2i9D6SshOUyi18qLRuhQM4cmm0BjbOtHkuVrJ2dcTqfqu3/1
VG1nQXM9CTRPG+BhHo1ea+slueOjtAKSp0D2ZbbATzyQPAiaZS8bbZt50sBk0aNAqfKDSsCu8H7R
ml7R3z7nWer3hXZTw0z3a1i5WDLrF6suNlWVwuCjyBxoQ3dFAnRuBLzYOI7uwKlkW700P1H1dLfI
pHfrpHa9L0P1UXnMqaLs4pZ0OgP6WdPB+KawQthT4V29YFDva/GddDdP18NXCX95k+Na2xiO/iUQ
suJ+Q2wEkwoFTjxdzVz4+eQ8jHHFDDY37Vud3afIK52eqrqdZnLbTk5412adc8g75UExcCTWZfrT
rmEY9ZNoWAR59TqZRQOxkz+UfUm8haZN+yimJ5PUMCM0x7hvXVhqGRAYJDfZV1B62TFxEAwUVEg1
KfVN6ygtOEvlOcZO4RWNcR9FmWDX5QREjWFxQv9B0DA5YO1LCUvyoGfjQ4cTaWOUksa/o7Ub3a7O
Gpc9r6V4rBiLlIsZrDXK08g164oIzNuKgKVxp9qPMi2rV1I5xpZWVwZNu6IZtgtUSkx9aJJG1mXd
ZoJUw9IIVauJjrSkW9Ep8UtalY/QR1H1DXDddJqUXEDbta5a9t5GxEm6T0GYC4I5y2TqaygCHZOZ
7ZJoutro4eEYPAnqsV5ASu4U6uMhQU3jCqbyo674LUS9bV7WN8c1+/VQzAb8vG7WLI/OQGJ3ONkh
3FAn30g1j86x2n7Ek/1Kd0pdK5LoIk+860l/S0Yule6cq5t21YPihlQ06ntHJlSVk4gpckJOndUj
Qewdks9jev5IdoOp133NJDtL6cJPJYt2aTtGvjflX0qaXiNDIdoGSJnO/gb5HDHSIBYxLOwtpLHF
Bcb1lGavqwEIN7TE3g6jiTNU4sC10A6OBTG9pVlCTAAataO5KjsH+FbdvSVjfUoEeMyspWrgTl8F
/GukLPYFYxh6XiiU5Bd298ISv1KVZr6iI4nM4nHjWAo6YQfQamc62Csc86G+GPxcJuwfGAsCZpYR
Als763p7DTV1U4Tjtat7JP+ptVNzsuUd4CRROWHTqhiATCt0txps2L6jI2zQlzTsKtoCdT5CcTBX
lYZcScnxZwl51jg6DoDm90kIa04JbXQzRX0fFc647l2kr8S9D8IyLmbG0A5kl/I6KN1eMx7UyvmB
VZowuTw/SeU10wUpBiJ9VUyWpFYckZ8jgVJNqXmveLDKO2NE1kdooDfQDFC7gjECIkSkem+RHKxt
ofUVHmGWiUNTf4S1fu1jKpx9Wr64Y+XsW0r8mygt9o2Mf2llKe8pohKdN7lPea8EO1Pp3Mcylqsw
ZnGPy+4umMTDAMgQ7IFabrWmk0ePcVwTRb2h6meuqKLgrf8OtTg4loCYWfGb91b8y+2GzsfEu6qk
VZPHNlh+Yoq3iUZYO9lvXpVcUEk9QBV66NT6p+niTYn7vNs50j2zEGROP4ruOA43zL20/SlVUxNE
XKZUVP/cgSBn4YeTmu4SAEqVepVtTFar5jwXkcaaSUPAM6HL8w3SxlQTV6GmnI0Ug1NaTh9MVSt/
0qJfxoTAL3G+tSkEnOwd4FDXG9c2Dvi5USFo4h59drmupxvL1ukBpD/Rn2mwFbje+RWScd9MpKdA
CioRL1u3xBtZtjroYQDPYvpvsBe11srAJ7seBucxlOOBVbuKzgzd8EDFJ80EzhmBxDdSp/rcutNH
YBYz7ix9senQXr3KOoSsYsEnDNVDPsT7NHUz3zQZDexABe8eWuAVi3sJRH6dtxiiAB4RG9MAd2jV
6lflFeq5SamyG2ADUWWID7uxm+NIDrfL6pFlM+XDwNXnQgSGrowF7VwE3NmWQaBO4JUnQ5Wfk2Fd
1aRWXgwafXRqP3sHaVBXuxYidB3TP0TfVVEWd0g/jlrI9Tb2pp9pLz4TCL5+CzgesW8xnhiUjkmI
FE3PIwiD1uOYeMNGCUAZgASjojxpEjpk/aSmTHGUHL+WZdDu1CCtDKx2KGNO2LBSZSu67K7KuRYq
I3R+vVSDTag9RVAbQMUynHXVkFyaWTBtKzaLIuj9UYLovEpno01CTg3d9bkDAnTWvjgQMUJBC2Ak
cy+aQMSl+KivrHMnbdynBkLhorKZfRmq44OVxssbpdFc1rkVCiJMbXyjV5VvALRQgQhTqCMR/NZI
PY0OuPuR5EvUeybxixkVs17/CGo8ZLYjnEvYg380W0XzLYe1oWp2P7XQGs41jX4yKXIWj3wTYnlq
vAVa2fwcHFHuSq18ts36vcN+vE9bLiOhadjo1I9j2WWPcdcQuWg+uNRXKRbnr1Fckzsy63AQ7BHA
SL9xwNS/QssBwF+ZPuOW2oWWFNemtABwWeQ9arH5oneavoOHy/xt13vNS3WnBopfuvhQY/StiCXw
QLqdi9Sqz7Yo+fBHlNNXJBN9pTPTIyRYnEgDoSVMFQZDMcv0Kq39Cog0gmLSnaBLMolrGNhSwH1w
4vDj6RRZYxS/XQCFSWNc0wAYlFgzS7qqt2yod1lpuARy2eLQW7hAbBDdg1CJNFWYg5RT8uIatXpL
cuo93iP9KeVgxB1SJW1E7UWpYmpPeeJOx26M0TdM/SYfiEHyxpeJgX6gVjZ4JXWvmaeu0b8qlETf
NdRyQO0yC8Qnc+iaWj90AYTOvLrieH+P5j7kyCyfRb7Ez2za8UgkllX7g0ICnFM86g7Bj0Mx926M
hjaOM1Jn8Gg7q9sKOMJ2yKOfuaKxqiWNAcV98BSb0VMc0A4f+4Y4YfzsNHtMejUdYtGVG8TiaM8b
iwLpccdy+6/7y4PMsTXisR6MJfDlnyJdyijZhnRxKdbHdOgs8EpbcOZ0eFPG2iJGa4KG/VYL2p9c
Rerjcus/3f1Pjw09DkkvBRO0/N8MSPi6gvSw/m9fZfm7oNZon9sDYbvMiOA6z+++bKw0p2X55z41
DVKmXPQB//TMP91c/nJ5zdCmJlC7QO/+/G9FgbYThiVCcAqpf73u//ZbaiGyT6uils0p8D7WNvnN
//iVfn+D5aXSWYeaG4r3+42Xx8qGrlzgpO66pSd39CzWVB0ZTtZyKDQIHVfLE+V8BCy32gxOchhw
OfvzRNMw3GB1JC0Y6BrcF5JzbG3ikEIDQbFnaSMvmyApTiWTeR85wl/N3qXju2yWxzyDGNOwwAFL
8sPkUwjdL602odTUBLOBzCj4NczRkY5AiK8BFOXZsz7vUDAY5bqb268LYG7ptS63/u2x2QuiJr3w
R4d5y0mvrcIH2ng0sVSspVWNv1UuS59QXzh0asPqNwKvynuQ4RWTugdGFNlYPkDp+cdmQdqVErLH
n8dKG4mKg9DmTwuaChCiF5nST6LO+efxvh/I9y31c5RAAxEOBUol5z2XvrUX2Q/IwcqdZ5lou0M0
34Dz5gb3Pxrv/9bi/Le7+jiK3USnWZ/OS7tz/gSY02JfqSnwpXPNbLnlzhWy5W5UQW53galv7Ln+
1sylvcas6uNy9/djHHcbQgn89HA37qbjHS2zu4R0pLwD27R7Vb2Vn0kmWdEDWbC79Ez0wOV1OCJq
OaBo24B59HuMpvApBdmgu7vp+Cp3PjD7lU3tdksE1ZicPWzt0yF49Pv0SGXaXfvEu22te3zQuzNN
6DWsojUCVH86thtq/tsf85udGZwpSN+lzQYd2/o8rNPDa+FsXl1lZ9/GLx4QG94QGvkjyZNT+VPL
IWc+cmL7+fk1gKxO+YAkRbHGzkCT+cAs+J7PpvlMAe59Xptj+xtUzAo4/3Fa41xe9UQ6Rpu5MOc9
kviDQwj0IRYl/Djk3l7M4sbPMuU+iUil9cXPM6bqdpoOnvVGTtbwPow31CHbKe4wGoGE3HbBFu2f
quyAAvT51hvB/tzZzoGs8GE6qLrNJOfKeweXrAu3GTN1eSfRVK1Ar2PzqJNzlu57xL7fBZEwHmne
kJPWKuIbkMi5n56F6/MxUFM34xybLnc2F4VDIvlaUEjB49D/cqknGmvueuauIk5lCQ+kVEzskHmL
QO/IE9nnpKPPKmAkqd7FZcH8ZUB8AJsgWQ7vtXfAPjwKebiSwD82TfoouxoFz9psj3FGjtuVyf/8
ZsOV3HP2Qvk2gemc4UNr3r1scc9sQGuFpKejFtmot4nr2kWEWyLYOSzAVK0LQvtqxieg7+3WfXRv
SMvdWwZEIBi2/GO+llvdZ7zT7+e2f70JECh1fooscx2/GDdCsyvyiKFYmA/FRScS+xIdydlYkfy2
kk+sMLV6Ld1P9UsVe1zQ0vWB/96ReM0P1v9CtF288+vk40vwwKi48vQr6WBiO+3omW3idD1+7tsn
dUcFd9WeS9rcl07BKvcLia5OmvHaeAAm9VnkF1JbSB55AZHf0BdP64v6IFbeBr37yvsGepXTHyaH
a32tLpFOGGnxnFVn5fCNaGtVyx/9YcjuESaiVswPFiNGFayJIOaI7qNhU8Omyg1jwxTHyo7G9/BN
z5lkv3PywSEgLLgLzsEEg5ZsxWN/zX+iJ2tetOQApAL0REXmLZlGL3Z171HoT6snLffD+r4tfvDf
ceOH+vx7mLcWfFSzYa9rrLHz7TC8K2RbjDeOR3aZWL9OR/XL50nxRq3knUT7ft2zeM/oZW05kLJp
X3x72WbA/fmgVeu8uPHeycgBucm+2f0VYv45Xw4I8j2ODA4uwlwjokA40Niz7mMxXaIXvhwvyQkR
sWOd9oFknxrNMlH0sJKVHQf+NF0Kk8xMQP8wtBtE8idT2TEYjPq30rOWFx8cybg/YYB5yjkKLxyU
mbMxqjUaXB4UIw6eGQl+zJZfqUhBqj7X1ZNXfQnjZ1SvfY/Uz/9i7zyWY0ez7fwuGgsV8GagCZBI
78lkkpwgaOG9x9PfDzzVXacrWrrSnV5FdJ+iSwfzm73X+la1yauN2BJIYxvVkqcMo71QvQMdVHkC
DcxLhYJ+37G479B0ZxL+l3EttW+Kd+5guHPLp+UlHsk/HdDAv4jIKZP8LBcH82GStmUDI4wz0iN0
5v6WMgBw0aZjLx5IK54iyD/vxCnkT3Xt+hULMXILGbj4zBX3ZLw0cRJvoJ4RkfZhkna8jKtNO52t
V/PEGYaoxXHtnDc0j6fGPobBVVuNH9zBujQzS7hNyBTtEdZQdV2n1qlX3TflAmHBhorCUB7voYJJ
K77idBirbkvCCGMwYywixAuvsZK27Qfj6sCmaMTiyKibfWt84/JW9tkTdaZxCc4cnwuf1IffFThw
Vr7gzXL1cNoQbHyIS5RPNphfNWZNfhyX6gMZtgfolFwn0ONQBjPQK1suQt7JsB2fGzs4cgyou1HF
WE3qM20eWijeaVz2hG89MnKGe04cGgeOltHeeAsEILOzdohG5+I1h+W4TEZenNGHoRT/LJ8rNpkW
vbW0JWONmUMlzMsNHcyz0GaeGCzpys4XKlW+KGDW8lyD7OS9fjJjZlKueuGmNqvsW3jNK6Rdy27L
yaKMgytMwlDjpiRgsC5Fsvn6oj4Ih6/Bc8UPDl274F2MdKpYkNEw4+mjO5UUhl0t3Ewed77Dbxmq
f15eSVcYz/I9aIw349Xl6As349LY/fMs+DYuTH+cR2PFAQre+g++WJESV82zCHwZMJg4mJmHmdhF
TvQ8E6oLRgewjTeIduTqQbbIzoXMFXmKDCQly+mCRdDl0uK9ZjZK1T0bey4HxA2cDoXDxVIyRmEL
lkP8eOPKY7owHLwc23LP/GWeOEsWFHxnYiaul5MT741LyvMxH6zuxivbsD1EdQcnMX/OoKCsxJNw
EG7SlpPE/+7R0+B8cBD0h8HhvHCYtANHnC/5/HwsLv45amk736farnADogZt6cL0ApVHy5+SJ/mB
05jvmZ69B+PQuFzRCmMUIG6GLI6VcWD20y7cZemep43egmwnc/4cmcTlcc0rTiumMhP6P28a/s+8
POFzEkpzYKikzrpkFK2fX3gwa5SUS9pKdwyV/iab1uGeE8/gkzwxDEpb7jz6JXs+GWPAM5O7dnjh
UyivfBr8qsyhHFly5d1aWPJSxutLVe9DJtRX/qHiOToMqP4jl32KQtM1LuRhj9xGnJcMdNMyeMu0
Xc08uWlcdcEoycVKz4c3YKw4wilJRBfGfx41zBepPiy5zJJv3haTPy/BVhyFFqh971x/cFt7xoqz
kk0bpmxA0bwxXto64I8NN6yihD2PHHXSWx7mq1SFLEZGHTG9GO/w5VE0Hlgs4EQ/J9/U4k1We/6V
vvu0GqfhgfpBQOG1vTFvNoyp5SvMMcw1/ZlDkO/DczQ6ANZa1Gqbzo59N9t5LWRee+CqbyxkD5zJ
OawhNeALtQfhalAMXA8cYg1WjlXvKX501EpAJ/N3VbtUO32XBOF6UtjCb3Am0NQqRaeoSZNxGv2x
oH2QzNEmkqMd3swHNul2QVYGiVfzICeTv+P0w9E3buexfEYWixwpfO058SLVACJMEDcisgk1cmKb
DWly+/ngS9nPEm0Z9g/3JKWyuGTZVBDe6pjdTn6Qpb2enhiiDMoS/cewRWWGa4UiQOHQEXlhOu15
mj6MiIjo7IpZbShdcgOsQ5E/aQfd2hacRBoi0srzgF8drcFVu/kygB1bYDvmlW4+DvXJPAbVchzP
rMzFfiXnh4DLlRWxulMXouKS6FewcuX8XP2Dlruo44L0y2Sv/8TUatwidpRcwL6rcJ/6C1o/rGnm
C2xfMo6w1v/gmmU6Z53NtZuuB2sBwkpd1i8dDldW/tCsiMrSluXzCJho4y050W27jtDpqkvmQCgW
gXls+PYymEdJdGJox2DkFHe1WjHINdVVuFUo2iBUPjNecQUMJFNS0x6WrXWAwsXbCosDJGCoTSto
sROjAMPK6ADkkuQNTUF2GKxWBkf8NMMVGhpBfOy7HW+YHQfXFmEpxBywb920rN1Q19nmI9GG1B1Z
pDNj1O1aOhJdxtoAoUTAQrhngnIQhI5wcRfpvv4Y6u8UgoZwobsHoWK6NtpWfpReywU3pYEsmsGY
/caODCWTpTEDsrpV1Mn2qLIn4nAuqUg3nro23q1KYsMfvJSy7kZvc7IEW5nQekgijCNP8YoH+mxR
l2F6naodh8LcoJTMcaJt0WFFFWJoO0Bygq9vN8Wn8CK4rC1djYtrzcK2crkAGyQZabgXWZAoh/ql
4XZPV0ykrFqbqw6JjR6cg4FFJGfdtOsPbrk8crmJI4MUPZ5bw6MyJ0STRgEKYpFlGypfoDLv1JtG
6vEYPakOfTTfTFPGzspwktnCgcGEkxvgs4kPZIj4AAMlJz30B4qPNDvrixg6U/pKc7fc0mmhe4J1
lwIiS5eU1EAgWp1LokPgjJWr0xLrKdfqm1FAK4QtawAVkR5N5Sy+gD/mEhq4lYH1tp8mQdlndLaB
ukwFyrGfZgDSmMi8p55Ot7aNhOeYy6Zy8EgL5Y6fjOy8n9AxaccxQ3u3UBn5CTUfngdNdsCUwdhu
3dr60nVGoZdWc6RiFeW4rhykq03ktNlSxA+HIB3fq/hGQ52PooerIlv7rJ71BQo89LOxYz5eIVku
wT3MCxOZXZvtv1pHbhzjagGj+fJv45kJj6g3M9yp4i6isotRClBlRyGAWReeud1m+0hhGbKCrP3p
U6S/tkS87jKmQTu7Cy2xGLb3CEWLPI122QYKPACdaJfIwM/W9DR7LtqVSBLMulG5ShvuJMSedflq
MP6Urx1hS43PzilYsLwHxYV8Tbt6F/DWymeiODAMXlWBIQO+Ij7eBx8dGsQ6q8Wu/m4Chck2Rbnq
aUY+SJDXugXDmPTq7a1rg7Avn1X4lduto6hnVuQ0q90G+6O89xrGl2HL+MOlYNg8E+ca9GZp7LXm
WNFor3Zjdwm1s98/TkR2d24eoM4KXhTeABVdOyztVMXdoCM62EvEgJ+Sj0lZtJfspX8tE7byC2Zg
RskdsEL4YuOCmEtrW++ZleXMQZFdvfNfaEEn+dacacTUlhNj70Jm0Z2sDrsPkOiFCu+E8SJyBWy/
BMu5JZU2hAdvjBhYSSPwgz0YIgfpQia7tYNtbwN4ZcuxAwxqe6/TkizxfcDo5jZ7X2Ik7Mhht/03
c3Xw19MjWEhSzyzgXz5HpNsg35/TBc1ygQQ1NLbrqGCtzH4PE/ZbLZhn0eCeKjZQVF6tpbRkzGQy
d8snsnHNg36jyIIh0EZioWrsMLYyV+29AV8sLTM67RTu6KMi+Cermv3VmsB31ijeQie1iAR5yHTL
eOezoLdOwm43phvaGPrF35Ur/ya36xJYzSqOFngMoRCQvvkSH4adJtqENsSuslYW6dUiZTrYBwxn
C3yowk47IcF+kBkVYv5s2OcZvc43GA4il49TPWebjObPAiLKSiypAKxyt9a3xUoFdwc4vDw/eEdt
EeyNk0BJwTZOuZvvxNEeHsJ1S9gmq1B5n34PbO9O5bAYHklwWuq940/P+ov/2t4aok2CbbQob0T0
MvocOFnRtBfRI0CmGWym1bt0hU6RH8b4CPE+N92qfuBE4+th9LDJkkSLGy5pbfXCuspRYrDYWuWH
2frGmJg7FmP+sUCYvjHc+jm6M4qKL7MVbiVxlJVNGDF+73IVHYZddm5bvhbhIzFz3MXStVTPY4Gu
zJ5UIPnfczJoBZPXFqsNcL+MVXcKPpNqqGi/sHVi+mOFIHTzJibNEX1UpL/SEp7/O0P3BRZFi2hv
utl2cv3UqTew4TGZwozCoE9dhffib1J8qLM1VHcww+37ZwMJAmta857uw1VKjnEbjqvqjkYh911k
251o+xCidzSz2FXR0qHVZiIMQqpvtxfVXIwH2QKe4uSYhHQ4A+CnNhnsD5x1xgr5Jo3BG8tNdugj
fsjFDNFs7cI1rPMkXSj1Az2f9+woSdyQF0HSKiypZoBnWb5xFchEuzILrGjbjNFrBvTcadzgGKz7
T1p/7JpQWmIlou9zSzr2nobb3C2dMF/LDp8gaxNCrB5y23uZR2//1tAawk4+PMff4b19Jygkp/y+
QG9O9WRhreORjHXHGzeQx+Lxtf5OsGsrs6iYteoBHATpQtwX3zr0QtyilOjsbC+VUL5tGlByTWok
fb51FriEMW1oM6EPonyAAogVAqM8io4CyMpz8QDGvF7NyK21uWGR/zCV29pJr3itJMThxVt+qVCS
FohxduifKA5Zx+CkokPM1sndZK7qMZ85GP29zyiT3HiTmu2+VjSYLwEEtMWwDV/ahUClSJl3L8FT
J61aeQHhMroKyJjYPlvlS/FESfWjiS6stIRVqp7bhkzyo5VvJUKFh4I207Rm6Ii3Fn4swFPdpj9K
d/OlFexVuWJ7v+eWJDPtobnrLwGjKC3xZe5rcC1bbVj70TluUa9pK6QCLcwOm13gd3qU8y9tBlSp
e+U6sJ64wfWSu0P8JrPv9d2JSwS1+hIkF1AVlyZBTnv5XrwX7/mHddC2FTt76hon5AKoBZTyIeGG
Rmfc2YPLUuUrgoKAtjY8W0dlx9UR4nV0zJV2GooLxpFw9gZK396+eQ9vxR13OKuyk/eYKWsf5GJJ
pht+lRhezFdZo6SG1Z/CLHlMwmUm30wQPl/NDByd1v6O0oABEtQlW4zBzWYFwAC8Dlfde2NPdsft
w7MG2Ah3w7pZD2gR5tDmbs1I4l9Y3h6sI8ldj4SJHWPjGbKZuRTVxQQhF/HGw5Uk11f6VYFBX/VF
fKDG9vRGA0ifR9un4M4SCnU0kAPHyBnpzHNiLclYF3xYJnZ3N47IYamLnxRGcjgHFD/taCmzj1+l
B+0+fKJazV+Va37zNi0Zy/dwOzxyJX5hA+iykoL2k4rx6/qogouzP0onvBH9ffRQN+DcPMZb4dgy
I3MpQJdbwCooV6Q2547/miJZtE9znqDsyuLztNMdfcvijOpGLF+aHpJTv2msRyMX9o3gn/25eeqn
A3v/ny/JMcTtUUEUR6JpLYFbkInQdMiDf1x9rYAlSetoffQz233+mVWGuwIdzyqe3WLBLAhHIkFB
RibzlZG/H0nd+cdv0vmrv75VfVAmkfjYIGbH4EF37ufxP//8/GmDo53eQqwFs42UceBfHx/LlbTB
AhOKNHYaQS9//ePP3/78zMNIRofO1N4sNEOuznbYaIPf/vRvj/x5Dg0C3m9/kldevkzi+gHwJOK/
KnBp1K69km7Rzz9+Ob/Gz5caDXvJ/fnSNGICWQ0RnnI9BLu//rz759v862eWj+3611P8/PDnb1Ko
V2umGlLX/vFSPz//69tfXwUkTTh/+02sBpBwa6amv35hKiDUwZFwlHKoxLZUQBn/eYrfXv7nAKAI
9dkrj9xWtc8Ckns6LazORRlF8Wuu4YbZuOwKzOQVlo+oK9eaZgRg0kxxJSvlAeglZbiI2tUEbDpG
S670D7UEc6dg+xcr6kboGg24EvsoXXOahqldD8xr6AvvZtwcalV+tSB7jBk6ygYITSVY6GqVe6Bg
KFVoWVjkjbADov4zCiTPouUlS9uKJmrN5qpLJYmKcacSji6tRWBMIN0IW1E0ZLJBfE/6CCxlrW2a
sUKDJz4WP1qfuAPqrQ43hWh4W8qjB5IXdpDIQihFbtaNi0hay5HlDipryzI+R+kzmTlLlSoH1uYF
cX8boR5YKoJWD/qkWgJLZL8SnoI6XaqSwdil+OfpTTTVrdECpsZfu1XT6laEwpuoTxdSaMA8vvcd
cQ1kg/toBHRLPhE/mDtoVEhYzzXZ1dvmYLQSBdCJoo5nvA7IRcn3y85IzYjEqwqNzRHqSHYAdF+Z
RTSLgDvEeoVKQSfvO5JtkiOg+K+xGWR4iPInSpKD6BvPfoyEVW4nKD4fkrT1++Qj6/EL9dnEIiCo
0a+230FmvtNGznYthrNVLk5zPna4LIT1VCJN1DS2042MTLfJ7sYY0SuXtlVJXkOpEydIn2Xy9kMo
X+uqO4+jDI2lQh2VbceYjlCVIcpqlimOhKrXWYsx3HsVqkZVvrXWqjMfyWaM7NyQ3VabVmAYgEHf
wPi9cpjea0R/ZOidJDl6V1ltJYM12JPkuzIRrQVVD1h6OyWSvoqofa99EbPapLLaY46vZnuiT0XO
wNcFyV+oNOLPJtP2GgmcNdJZ3F2KjrPyUvqF+jHFtIs87Zo243NaVNRBrZZqqpKgM8q+JJ+cjKAV
dn2dLwY1xxFaGqshpQymteyp1LlPzcIyigTiBMroMydDRSaBx0/7W2Eyu46NVthZVw8bkjj3A3qg
Ra3h3hOqAjNMUhzDWnyZCnK0Ssz7WLTYT6by09BKOYCJ6TXWJ4YUWUIrA+kPGYCwQBv4wl6f7pPv
SAnKSwyoS0tRv7iSXElqnrzefMNBffLoSk8GUg0s0rdh6HYd2SuVXqLc7WZQnUgOiv9A2Mo2lWAO
lMTIHcjKuQ5PVUpBJ8HPTrpp7RZyIzs+5AalNUlB1OS38kNUrO8yTrtNnHO4Blg4gTHuZE3yln3J
k1vjyOTVebtGC2ccBVkXgbYle/04id4Sha93RPy6s6LmS+oteeGxeSAz/IaavEKIifp2LElD7rQ3
PUO+MOSso+mITalVukIl0rUY889oxPntKe0pFnOThJMj4ueTVMLekarRWqq+9+0pfbTv22dNYpgr
xWGrJbruSgrd7WCUTNToFtkt6TfGO6exemZx07xUJNxjOGJB3n2r9fSA2jlEx8C2kOgG/Fh5tNNn
e2XL7iKV+8ZGAUgZxqLZkZhl7BZPiZRqq0abjoUgPAXcmxxd8lF0q1hKAhWZUNyY/kivkhSwto1e
MULeCQjCpFw1/koU2DGHgYY5gUzqJh6DmVM2B+seNFPa6aEM0GIUiedOWKn2/jn/6qri02vo82g0
INOtEoDdLdUQ7qfhO4bswQkwavheZDkbmjwvCem4EH+9xYr2mk90PzWBsqfA2LOuEo+K2RCeg6R8
1Yr6Vmb9kWN+nCqZKGtvMbQRXVNBvPsmRS8S27y+PKfQOISiOIcqYatCxsRQGZMIvir8VocHJR9w
cpN+bUd5cJZVBVCmnlCRF2NM8hLIKxSmjqB1KLp0EWp33Djwuz6E3AQzPjXfqk55q0zKja/G7zGD
t9MoAXnYEwBhlDjEbLHlZ/xOSnI1CqJOEYVjz2segJJ9N6E8nqWGq3/yUaur2OuQVnMHTthmU7ML
KQ9CGo7q8jkeit6pm+yknBUqIQIQUD/90lJZdj51lXZBGbwkzbseTNzqooy/ahQzRyKxHKH+Vk4v
glcdcWvWR9TVs6qUgrqU49qVvWoNaY9uTZM+CUH7rslKQXjI3Oqaa3WEx3aAakHEZmQgjP0t1IkW
FehNIvuUbQ/hHMhb6vUI2LFXJ8VWGAxjJeYqbeBYAGxCxbxoKIKYaHuHIj8rGb0vpLiZrXr9XRwI
FQ9Vc1Pl3hxEK9doqrW7WIms2MWMq7ZtKIRU8SMBZB95F7h53W5J4xx8irWFxuopQVwCfxYFwahr
eyWikt6w+wyoiLl5GqE38pJuk6k5SOAaZ+xWaPeQUGg3ibQZoPWhNRmStRRr3sGn5GiliD4NZfwg
QQbgR03JKE0p0XYU9GPzmLa5R75Ga/Fu6ZNkWHNZ6UgU2ovs2tYlLHxVJCWnpgRgylvRmxgQQ/hw
oSfYegVpNUQc5tZt8QHgc/3/LWX/N5YyA8T6/8lR5uRZ9vXRhKzofneV/XrYn6YyA3uYiTdIN2RF
V2RTwqPW/0LAG8ofBqYwUVSwaUgGtq5/IuBV+Q+EcJJi4L/FtKHMTrA/TWWq+AdmMl0zFVaokmxa
0v8LAv4HQf971IBqGoqCclTGXGZocCDmXISPt2uY+fX/+h/S/2SAhFIPRJqhkPAIwB5O65d7hlMa
tajWSclunhvhm7D5qykSZsfOqXEz+EKkJ1PdyMxEtckaNPExsPHOVbrA5qPZmfHWzwpv15VU3pJ9
Z842LUE/hvkc0xFCVRcYniOwlOi+6R/4RNoYHQE3eGxWGZApJ9Mh8GXTLbQwR4zSdGRGvRSWwI5e
Md7qISaYQb4kEhOT6PcHVWDVZ5xFV/N6uI8zKLU0BtuXeJMVkWc98itFemOIKAD2wiIebp45QSgO
1Ys1XsFsPFZEOgoTzvQp+A4qHSdO9N721qnWg0NfsQRs2AqK1TGWgGjgYZhoZ0F2KbrqGRvQY+Dl
184rX+qkWo3igKyeYJHUM56YJc6tEX/DzQX9rRXPSR5+535D6lzOYTZ0+aIX2q7SpL2ccZxin/fs
G9WzylIAFomSyvT6ajfqs2NjYX6XVGBQ6rGzIlCXwJUkTMLxVLMWI/oasntVmZtQ5LB5NfUQhYdE
HmuzDsUeCBtC51hKKToVuVig+q1zVtV4DYTXjgPqVmLJe0i6AtVVlKxF2G7ArGcStekWIkWoQX/1
jObDm1Ouw47U7SQSnLxPd2GWosX0mLH1nytFqNkkTa+SjmJJrQrgjJi54sHf6CVrgQ7DymSglSrA
kc9PHKm4sn7OtlcLn2pBJADHoUgUquqDeY9aGXlrNJgLP08utU9iO0nZEN+ccEbSx0WmbbSeEhub
olqtqeXU/bHNZsQRi8X2h1lN5PGCXcYtrlllYwcibTjPvmtlgs8YZes89I+hwaXD/0HC4cloDcI9
mty4Vw3dMyvxPzxS2BFTWY+RUWUAww4+AqA6YZUGi8iuRZyAAbiupdqA05aM8Sx00odcMSyHwpX4
wYWU0JTy20JcKMGitHTP0dAZzSaVyjDCNV7n3iTEhhVQvOg1Y9N5xgYZvvNzs3ggEsjq7NyplHAn
iN+F0YkLaVQucB9Y3otERQ3+PZySYxxyfoHPpaJ26cKK7pXkX/BWhMt4RF+nplBxy4yPWSz9SGVN
5xUDprmPoUNpV8C8RCp/tZpZN3YVe5hoomVQj0upJ7IrbxPrC7laQDOyYOeEpmmVqCTjeix7Jnm+
8cp4kwRIxVNNOwIu/x4sFqt4Wk2Ux/ld69cBcihPjbkTxLsE5IdrdLA7CcC4Wu3VnkvE6CBppinn
ys9mI1zvP0t5bS6anLqIWNKRqerquY/YJqHS86nxYgMPcV15SHDEVVmkew9GuR0qj4ZF3FyHqdIn
p25iWVX6S0IGwEJwrFveBWmI32qFZKxfqlP4GE7DUoqlM9iagpwwbpqqK9htk2MVo90r1YFaW8qa
XzFiNwn4vW5G74pEs5CxkdZ+6T1nVTCuW06hoRqPFJeIAAKLym+I6KTnT4+K0mGiM54qEJ/RyFFU
0PrEtYz62Yh5Xd0oFazswyqox73J6Bnr9OX64pwVjEBpbZKFmFJSLuL0XWAgw5FTbkCT8yAjtZwc
34lca27hl6ItU9guRBC1VSJdW5Pg9cgvofkCZHLkAixsX41op+X5nm0LGhehcRwiBsu8qt7k3MIC
Q34tMjbgi7RRKMPY8D29Va4K6Otwzje+co6DCUGyIrtKyQeyAhRtDEfxvDEbe2Uf9nOjpCXHsawh
a1n0/qsopIUsxgeFA4Efwjz4ZB6EkFqtUHkQ1IY+gUD68kRc8xwHIEbxt5KnnhMIyK7hIxx7gTPY
qRodNh8NTJdlNJ9G8ya22jo30UOhzkGnmVasX1uA/GJKULIFK5mvehRBfuv68NFXvYdXcIgRv0kZ
LlTqCiisrLOkyEtVOZGGrgBfyvZy4X3E+BZ8ScIoVETAMZMHpedsxdozEZQpNPt4WuZFZa3KkUp0
LPKZa+2xY/J1dAWwkZqYNFOxrigql8s8loBvu4wVjTPfaq7AaB7wZ3zCw7hVRPgCl6FFpej+2Yg/
f67ywVo3MbaOqOog6a56tQ+4Gqh+FUZ+CpVwCfuT4TZTq02psI/9mbCA6NFkF3ijUMk8pyMSmR6G
Ap1SC9+VrjgNY/MG8+07AEYaTe1LXnIZSFLyCVEIOZhCtrUvpxT/Zc0Feb7xarFzTEtgdyUGuzKy
SvBewOBw8ZWM9iPyHcEnbc6T9ePUG4e+F+eoFkZgryOuFi0JeYwuiyPmqUn8EiFumhMt3yAZL5OS
Iv/MypewnQy78JmMBAn2uDJIom3o3MtTV1VMTslRqMkemDL4iUaUvoEwv1eFuJUo/4TY3U1aN4Uo
fmlqgJHNG14bT2Yfpya+o/tvRDBRXCj2Wv8SNHmyqCrkJZ5UzuB2Fu29zmBjxfrGanm00TTZUgKV
5aehuKhY9guJzyDlSwilCgaf3hAe625iqDCJrvFa+dLhfy7bAeHVPEDq+MLtrmYmJpIncSArl7Pi
wYcH6nV8iL6VGJMDnNLjbFKVjgoJ62kyF5eMRLF/pkNuHmVOaXhO5tVXBIB5wBDWhQyIgi88TmPz
PMTktw5QcJ2MpnylqReK24tQEoOl1TJTBspBa0BPxxHLBkErHoSezxJYB6WWPEa3RFwEpZjtqQb7
uRAc56UL/u+DUUMdM2TpOE7i88+VYyk5kCE0ASaRpkEm6C5FGxSUTHHECuj0rieVVr1Qn/rOu5Oz
CvRXK23/aBkKEZgqJnVtMJrFEIAgnYjcaiKD80+RKyIuwc2RmVVh9mX2UrkNNR0mvOi9gRXQ3I49
W9Bi3TfsvDSQbbJUigWWWTruZ4sucN5Etl500ZJa2JVDnq1lXW92jTz8+U+J/W1X9R0ouLGCpY2w
BEj6VpHqldkU0poV+EtQ6swSPsaWGtQVi2PYWZUlkSiS3NHuLAKhnp/tqgXGGzapaGkWBc11r0L8
59f88+t7EXzbIuvgHpHM622DPDkRzzEsqKk8mDMepxiVeivNeJzcWJLQTuZaK9HXUXFp4a9qtz/E
vp9vf/4B+tpuveXos2vV1ff+n8xBAghyRx97qGOhHOzi1DypOolJ8cwasczKsqtI0kFp1jtLrsCQ
N0vd7OX1ZISkR6hHCXrASgx1mmuxRwKaijHMiWLKmKlMW0BtFBSXM7wk4zhuBzw+WmUlKLTmX5Qx
lxzwJQJiS7/ZTo3kk3DqhiXhRBHUSe4kb9qE1F/Mtop3QXYcY0rlmYyiUh8lf2/ozZ5AhNahKlOy
aK99hCDJXshlESgeUo4fZCcID3Bv6oDqBZFGlj142pc+ZB6Ge4UFmNV95HnV7QND7PbTJQn0Y1ES
qackJuoeyb/pwWsBw26rkHwZ+l2ySbCJoQHngjFrqmZN5wmS8/NlbMgscXSw1vMvwgI3fNvSYJOm
6AH4eL+NZnjPz1cJWfeZ4e8M2Bm7KCckfZCNl0wgPb7kYnWmVif2QK+XuSwp2z6Ila1OYRGw1T+/
lwfiQ4ie/6RAyxY/HAyynn6+VIktGg0ymaCcYz+qgMNJgocIJwmsXYqpecEyB6EBYb+rHKF6mXfC
rkJSCDAM79j8ndyHbKcsHyIQEpNigetc2P38U8+//vVtXzzB1fWWet4YLhsVgF1p0+/gD0uu3M+N
VEPvdoCN2BtCp1/EWdjvdS8gYlrWKDlX/jGdRG0HxETblWmm//rKUwk6Vxv0kj8/+/mTtvS2WT1t
JZ2gmp+fKPOD9Az1h1HBDW9r8SAp2sHrow6ym7ArBrF6iSsvW5iaqNMN8JB4WW2368teP4yCsI8m
VuFzqHnY1MKxSbVd1qMvKJUe6AcNiEehzqB25Lq/+vmWqKOjkgaIDHrWZkUvyjRuI2lfT5Rg+g5L
N+SUYgmS1180odLDwfLBOhrxJdZkqv3x8JK2RvpUtJbmJhkLhDijJilSvlJajnZg6I+/1RfOv+II
f8/nlP6WUjjv1lUdzLOOq1snBI5qwu+79cQS5EnNq3bdpHW2kme2WfAdYoFeKJn5CNucjYPItqQb
CWcNmb3+K6+vSiYOJlM0FPFv1QKy0uTRaop2XRvDTZvKY2WwmGQjqITxJ4t9uUYG1+ow6aTpP8km
neE2vwU0/vroBqF5skq8AISef/3oLP4FNZyQjIBIQB3BhrFurcchGbEcqEg+VXEtBrX/K4rxz3TB
Pw/538IO//btf8vsQ1mVFY7w/z788BSE+e9Vrz8f8A+WkvgHNCRrricZ9Bs0heDBP8tepvoHpSaZ
3zKFsuuYK2J/sZQsSvK6xT5J5z+a8s+yl2L+oUBZApQB+kgyJOBM/wh+/JeT6H/l/+Y+Unmif7mY
DMuSTHmuoCmU5H6gTb/fR14v+F2QadoGVNuC8hyRv9ZAWgPLP+jB2rvSjk5kvpuddC2sHGGKpcaL
rjafS8vM4ACxbGx6n9sPxeIM1i4qfm8p7PtjszsnOYUQqSc5JTcMVD4UqjWruhTscu2COhlEm5RW
lUcrTEnB5YWBtZmiY94wqowJi0BNfIljkbBZggLs+jHLV8k4BetUYtMw1Yz+dSv/ZwGo/+aQyCLH
nKNCqVKfT8vvh8RqzcqjP6VuSDyy1r4cKo6fCMekQOiVCwIoHvIRYY0iAZ+Uo+gHa3mKXwVJR3tc
QNcf+aRNYdHatjI+jb+3CvYHdWTR78j1pdnN6AFLfx4Nvdj8duX9m9NJsZRa6b+cUJOoTMIZdU0X
DVNXlb+hsbxApqXWhiVmDe8ZwhR2OCW9kAxD26qxciwIEuEn9yw0IN0XCMBLowQoWplk4gr9SqpY
sQ8+4ue+T0o0MszEWLxaghf0AZloZMAJqkPkPeV7VxRYzGTcC7lJ99pHNldrYF8TGqhUflZ4eS+h
VFIbFaqvVCN9qPCaXZmEiVvkA7pV/67K0yHusbYFg/ksd/7NKNh85qG0EeGRABolfQlasm6e/QAQ
Tl207TK04tu0p943rQW6lang4Ts0aRkLkOlVilYKgIyYMHBxInopmEo70LuPMdu2pUkuII9z+uBk
ClLl1nPIu6R3FikHn3IQ+E6CSs2M0LP5CRbNQJ5X6vq9nK0IUl22bPVZTgtPRdnoTicLH2AkZ61R
o53oQ64N2RhpYbGaabwAiV0r7sueq6UPSKDUMK+Nqv6YyUCPq/9g78y240ayLPtFyIXBDIC90ueJ
MyWSL1gUJWGeJwO+vjY8sksRyuzIqn7uh+ByikG6OxyAXbv3nH10TnIBf8QoQ0RCvXgQefEZEkl0
Y5Pt5yVLAPlkfaTTs6ZBSLdQfPjRwfIZtAV1dx9LHy10hdSqAYmTElVKjbsNs+Rtnt2NWuCgZUMj
sxUTE6C8vdRidrZm5ABUnG1yHouPmdWSLixc/Hmu1z1bqUo2fJZjvIAHyHWqQdTcoFjsmuhEmCT5
6V1RrIE+EwCX+c6dHfQ19oK1E1hk1NT9Qwp+EdD/PmtseGDEEsyWTQNVH3Ov+xY0uF2imYgCbLNR
XHwYbq75k+QZBeZQbOdyRmkGFGmqprd8eGmAD6/IrvtC2MR707XfvAw0juhfPV/7N0NXfG+T+MGO
GKpbcXzXUEJzHIevbl29kQdqiAApv7eY9Eh/CP1+zfz5VJF3CcZDvHoxhX5pX2oT0XuZ2Lt4ohuF
WgXBtkVxU1k550+frsqSHkUNtciM6i35TjdpN9xN2PMjuztHZbPrEKf5pJu1afPp2Q+OGo6AuV/Y
Qmab0NQfxpK/0PfH1Ek2MxLF0ifOsJzR5WKy0iHaM3/y3qMJoxITwoPMi4rYIDhDpvjqp95zlsZH
YcznpIrMTaRxo0RJaO4LgT8hx6sal4/sgD9Ku32Dfb0TYbaVXEngNfv3zgeL3vJ0xI8wodi3ltUz
uw2sGxN1q0cb3CvcZ+IKCRHLvrW+/zPgtTTZdCyE82G09EhsxF1rj9l4q9V9PMjXhM/TIj02DeJT
Wic7qB4vGplTPdCXkfKTMD/UD+JDTORHMjlcB0Xw6CfVJVGYhMyQzpMhHzPRbDqRQ7m2ly7wMumc
82GXh9aPgisPX79WNLOylz6dtq6J6i5xvYBrCOk1+Yr4i+gYoKOg5eyVj14HFjwFL0NQDN1Nd0Ix
kzl3ZUFeCsJL/vLD5Pn3sU7JG59uwUrtK0+BYvEx8Ess2l6G01OpDYS0WwJqaWKGpVg5pX1o6d4k
TcQgIPhmy/xsFNGTmrqG3aV+qYj5I/BFwrsbzfs/njdF1Be45NgO4T6ccSynHmQuQfQ4I4iGS6nJ
40OAi8ZJzI2FJGsW4RtRSbR5Bv0jyxFT1gEqWMNBTGrdB5X1sPwgUR4WDSafWn2zu+AxdGlAjnT8
YiIhHN9/97VzDv1TkB68Vi3Ss+F1PhDZSGNliTdYOpTZrJn/mquo7oGWG2jbzcrdlXZAy8htrvKD
ekvRymxfWvsk7g+0qcUq6lwcGtD0LDHewSs9FJ311ZEbkYAJST3v1vXKr6FqiGORrwQmsX+cRb12
P0wS5dZ1rM9zXCBHZfxS9OEKqJC/9oqWXI3eh4nVec/oiZAx0KIESAtbTfmQr1neVrKM6cE7bMYA
4WTWuNGFPW4d2pBZ1XwJIg1qYKAFWXhfyMG8SdL2exR79Y3qne8OzO+yQ/sD2x9DYMwmCYXL9UcI
eR8roc4Fwqyp8he2r/POrhMGVkaQEmksEbGb3EIMXA15CUsG+4ebzkyY5+GndvoHl7m7DvNvrqnN
o26ScU9gEQGUQEXCWDfbkj7i1p7kXdhh1yEV9VBm/TM9IWhhJunlHmvPZPGeU+sTYB3JtUG59tLB
J0JAvqW6dQiEtj8qI/jaRP3FCbCsFk5ZbHVICwBODuP7S+7BdbVtidWnmYxVP+GdZmNyQVm0Gyf/
ibxewlu919wHrNDnKlq/J1VMmOK86V3pfEgKEVL5tg10uCXDrV9VcVcg2fNuhU/7ZkapWledez/7
vEHTCaEcVdxZlnBEcEn3InYXxRfTRkKr8KY4ANZshBF+rqqLW8TmiTzd77NvMooZaO31zC+WE94A
2YumAF8SIYmmxNg6uuWP2KxAJlmlCZCi3eRTwjhPHboQd0jeOcAZ5HNHmO15CA6eznAE5gw5oUQC
fRi/z/EiZrKnnT3ZL0Q+g0wxQkQYdr3qPe95dFlBQ/9od8OtNm8E6mK3lLQmoXT63LcQm3ygEZp3
klPispVZAnC6/zr7tB/LEnKTYZ/HTjxlWq69Lu3elkNH5A95k3weiGlfGSF8nw0uYiSdr6OHb8oo
EJwI8ryt/Cn3aHj2NA/a0nr1GvhfHhDwTmTfh4KxVUW13cHhBaFUM1sz7sd+eBcsiGzmnJsxKF7c
YkKrDePopq7B04XzenSy28itD/3kPhr2eJdUzUye6TPlJxIM/RwQXY6kBsV9MKsDAgroxjMIRfly
fXcsjyvB3jjPpuywPK3jAgpI1ZOfuD8YLnLOa+9L5cUPA+/QFS0JCwL086071XfAu3nhAnwqPvkg
U7TufWJelcru++HbPGA0CNO+3TXtTpnYGN1q9PArIl/OJw8iqouFf8wfnJJhF7d6a7I3dVG9kLf1
NtOQgMVq7TWY05WTIegBS1muihFdU9egti5nmIMxOGKD8Gh8WATmuaLZ+jPBHVUOklXhu/Vs5DJk
jJPKZrdrBnNHq4mQAuX4rXv63PS9ny0mmfDw2MGkwvn0u8Q6jblGg0aizRznL7aB3I8o3WwdCf85
STHBFzNTrSUWKUgxcsHzKOICpikRDARjnZU1HqhL+r0q1I84xIRczGa48hMOfDqO8XmyZ0SbLQMY
rsNilaMa0lNvPqJyYSEM44c6x1SAKAqzXIFpa2BCAy09ucnagw5pYhgZ5Ndg8TX56M60bc0bE4Uc
gEvzUHsYWoTs1tNgzDdFiEciC/KLl9dPUeSl6wY2/XqIolOfLeRMyeWB5Az74EyqZBZE2R7FFOJi
Z4pJVmgXI+S45P0sX0yfAJJf314fWZN7atwx3l1/OBr4Go0C0OH1h3/8gnOfNbOmMoKm9OtPXB9N
5jxsvcG4v8KgytFU64mg9RtSc6Nwdg9Gv8QJXSlQJNUkACxx3xnLCXP9Yi8v6PqHrt9W2r4vyKnb
ghYk92RoMGpeH6ZmwP4igLvh+296Eb0X0RL3IkeaXQlIkwqZZd7g3IOBWe9iXRBpCUqXXDIVHlk+
njwRAqWcgmchKw7L8ueXP3N9dH2K0EIwjn2df8wWChQSF7SeqOMgq6V1vmd2H0N0wPWu6xFXe8gk
2xs3CCaZV6LCOKjGNE/BYhVEazXfMj5ix+TIaocudO/HYj5xykR3ZKtGdxqE7daYMH/UdVtssgr3
YEi+x20UhKQZjGCFq5BwVEzYT6NmUdABbXkvDBnpJD2hhtDUgQ5grYKtKNfCJTHFMoR8kLYVo2RL
QQOLmiEl4Dv0aZazoX2Oe2oyLmXg19TtY7Fq08TEqGAgyi/fqUfKgwhVfI6j5kuXG5oqsdjUmb2l
aci8sXPmeyOnePDzYhPNaDQNq6ITb/H8rdTheRzkG/2Fz7mZMeXkVKltExwx62ctwWdxzphIGJWA
L5Uc1YRSV8oZDkXL/aGoWCq6HOtLG8nsfWZB8hP85BlSlFO93GeFTzp7HTYPDFmak2013gZQ/pOw
bH0ZZzZT5hK42/UFEktaHZHbhHeWZiZto6Jgjy8O7RAkD3R+XdSgPfN3r/g2dOc5NdSxFCxgrZEX
p8KiEkvqsH0JJ8wuIPSoLj2DG0U0ZK+eFz6UAZY2O030Fo1R+DzOxU+n5v69xAuC4u0OpIM4x2kY
35DY6p03evOFUwSzot0VbMbDcO/aAzWm559G1/BOKCOVTB4JUqJ5khWvdGHY7lUQmIQ73KdponZp
H36TDI8OyJG+ZUDjT2kwpBvtYvWuuji57YIuvjUcJLBBqElgICxlmuvp2XANi6b2wN0yY6oDJpww
97ZA+98Tos7ckF29e6+nhhDllBH8zZBQsZK3bp+r5ctgYtUb5cAwzUo3cu7sl9hz79NqzPdxry/t
ZFT3SgW3Y2Jle+wN7SnU40vmZSD+sDbMs3fv46nuk8fGctQ5ztx9FAL9ZGvyOE2gGBNEQnARBfpa
KEFmng7bUTr+AaEFbBCXAUKhWFXN+jWgGlmziDmHVibqkA3lBuV+xTAEMLPIQ0G0KwHH0sFCm5p7
YxnIpyrrYOtCrxqfrZbGwyxcYrej8M62mVQDqS53eoDjLYpii/rhOz6b6tHSJjTbAQw29ga065ID
Zs1vAxHi+5i8L22Wh75IT85gQvjlzG3gcBqm85LHwzGKpHPwSEnaIs7+GsxW+gganEFH057Gii2o
mcfryuOEYLCK3zvHSEVXBje6lQKSKILxVhKafvBd/RBPFqYmieOoFqnco+1cEEdEAXWtjfTEiIwT
oV7d4ANKaiqi5/v+RwJj+67X/luQO18GRSWj52ZXjVPzcMXL1WEOp7Rcz/3sHKyo3VYDA6p8mimO
RGDTh4jfnbgcHusQgkiXHpu8CB+SiZRJh5S6uOgKNiDYKxgBOgVTDH/i3Tl5shHkRJkMSiGIF7s4
yY50S2m9dJ6moXATllN3EmPan27KuGgeZJxDy5qVtQp8oXfu1NZQZpxqF+nCPEXGdEc9nWxBB/oH
uJszM7s706wG1urMgOE43QbpbB+bTGA9zW21izvl3kp35C7TMJs2TURIvVu8SGN87QYE883XGr3a
MxDbNWSj/j6I8K9qCkYERY9m6LRUVZnYFAKyIVOW1KM675oS7Ks7puvcae2NlkG+brX/PczzaTeP
PQqBbAbGPEMKRTVNr3RbhT6tNVe8TCrv9oMc2B7RgdNZolCFgQNpugIw7UtjJxcEgiEKtjHA8bxi
SnvKywpgQAYusGzNB3qWjPA4OaG3jA67glqpo7d8uT6Kwc/ULMlGTeQ3PiAeArNgC8wkKoqMYzgk
+3Ea8n2iwBwFJr0ko9FkspGJh4eaqI1VblTGMYvqn4WB0bQ1SYFK6BcDulAMOtFV/TOZ7I+H8ZJP
RkGTHXOAZ8VoBnd2ljk496aO+oNrre8SUs/TmXQ8NvBdnuSbTHrM0lsBLwsBHzsMCBbLP12/TK3C
L0GrI+0Q3DHhsefj4NnwOq4P07KODybeNzOXJol2fLk+sqUmUWToxn9+T8ArxLIFjnl1tomFK3l9
VLAPp8JffG2uDrEjUq5df9DHob8qNSPspl9omy4xJ3biqrVZgtK7/ltwLV1+/dhl7d+EbfrObd5d
Eevu/el3r3/g+uXXL/z2rWkmOcyshrCNJmQP+utXao96NizQQ//2y8yt+JXr//jHQ6uiZSsjpNe/
fvtP/9P1H9FVgdBua/g3v72D649/ewrlQ2jRYYRnejkQ0ZJegqjAW/16gt9+49/9lV//iwVaMMee
t0UnVB25EQJBEFBWgytw1XBhr7YLhfX641r4HPYrpDVp8J4R2OouPNfrF2/Bu9I8ZTB//R7+LCP6
lqS+lGxsvLETmzc3h3jsDiTq1JPxlDEzdBXwTKwYJYVu8Klo+WxkOZXM5Re6KGMNfhAusTBBo8ut
b2dPimi/PND1zmB4Op2ytqEpsHBGr37MBMCthiHUDON3uJzjdklsDoNLbwOMRcdyQ2HBAjnhEU89
B9ox51RM7FwjhxeRAh1r0uopjr2fUVndKViAoaPuSyv8cEsoItaQ3tKJ/dn063aI72tQvuB8YzIN
3fjAtvt1iOEWMCrApuB8c9GlLQ2fDne88YEshasOj0gyV3tsOp9pjmxvrlDRRwbSBS/0efZuujil
8TNwKYCV9VSM4iVJYQyi5dr0tn9/nSAg16PDm42fDpLhsGRn5NrV10b88DWdXOkPdwzJ9zYkI7IJ
efKRCOmo+yEKMqQXA0eUnnIj3KHIfLeX90xUZAX4zrb8EzKSgAKRqXQPc4n6L+n1Vvcl0ZBh8WSk
xWlEe92BSMefdVNIcWfL/ktMMyyimZ7VX4ZJPsqyJcWNKIouNr63vjDXqo3v7Fo/+db8kpaD3lui
IEhLwcpq2n1lNMeM2i1Ng/RYIQKHEzc9VqE73A7BT6+EyZXW2Mci0janoG1vWte51CG4x9jtqDsz
BzcRE++GeKib0WI3oLIX7figYMZ5658aii2A2j7WefoQqp6dlcc9CcQR5T9W0seufpnSafxpszVl
kEYA6PtkjFv0UQerD25r5KJqUJeugABBvgfl+a3pJ8/LpBitj3ry9DqZLrVE89QNF3Djexfqv+re
h7EFHzQan6Oqz+lgYaQOxZcq+VLZyVcdRKhbg94B7Z2ciBmFhzSSj0AT4dG37QDIe/WtdKArqFZt
Bm4kOydxiNbs0diNtSu3nD1LfFXNDDpQWDYYJi0jr1VfMYTInRJgd4W93bG4Cn3kmqKkkA+XjYxb
4vio8++NMWJjsody1e4dMtEporFt52kb3MwJB7AaC/pPE3tBdupHfxHMPyKCR3Y++98JnrgTHgYh
W2N0CRYIcBk82E2A36cgWY2W4jNigmnjyeAlLr1dYbZf2JQd2Eu4N/nAZydMBW5EyHvSsoiLJEJ1
0S+dyij7USIVjtKnMlM//RFHKWrco0ozCGYzmM5A2e+t6bggyfV6TiFzCTqqKzsji8Bza9gnSJw8
+vf21zLDJFnmHo2gLGYi0aLTNHVNPIku031aEYDA/EmLnrn+XJ9Gj+OmwvR1Uuah1wj+JV3TmUNQ
FYZc6+I9Y5Hb2su1Vrk5m5ZjJa3b5b8gmeIV6RCSBqezgcuVbA3ZPHPCc6dxI06thfSeIvxuSlp2
dUaXoZlZHEuQlaIBlKhNTOBxArc5wlyZZ+U6HisChGdXrxobgQujAlYzz6NCCM8ojvBPFGtzMuxN
FrJyZyPAku6tpd1zass02s6+M/FuG70ukZ0zvh03jZ++NrRHYG41cuU09RO6HlgnIrtL25l2k/Ga
a48B1ch15Xo07Nx3JLgBr5cDaSUkhc4yv2W3soR1PQ0CAoVUnw39ED4N650EwEbbmyBHeDXrHx1z
yCZNH0mfROoC7Slww5dlIM20q74hybzb+RjUmrGON+6SFuelSIHH2icyA4H2jZXOGisdSvtpTA6O
H8XrIgfzobrl7XdkW/qogRFSg95X3i6rA3bMgv2gBjTvsT9ZtdK87wwDUIFLenYdtbvEhmhXm4eW
QVqTgfMIbcHMT/zEOQJMU57kYNzppWHfLVdk0R+KrAzXhF+4K3IbYVgbn3aUnNOs/GyWfro9YKTE
rF2eLr4ijBezw03lGPHOc9HUd9UhsIFicgU1tJ0Ny/oyxLRuoLq/BfqnNib0u4WzbsvmdrQY7xq0
vlNOOpPWqen+xGRHw61idLDodrus2EdyLvbsnMgjZzNDgq1fIkKJ8nQr6MHeIG19i3HcrJP008ns
bEM6MB1B8u1WKhwf5sb/TLmHVoZ88VLrlM9cDbZlozMe9Ka3xEeHme+G6xtUXctrwjKyLgwnXgWF
e5ekQN7cYlHS6W7N1c7Rd5H/U0Ek9fWjEM8M1mDmqibnRjVxQgQmDFNlYOLBboNGHFvDMHDaB2qn
HZWC99tnIDsz2Eh1yGQH3KxmEQ25BnT9Jc3uslLN62ke7ZsG5bKDILTvgWnoytuk/a0J9Rtb3QTE
or8oc+LGl1Ak1TPFgZ2F/9+R9uN/4khDl7Hki/3fVTlf4/azLGjH/Vma88/f+j/SHPcfvuliT0bp
4S/eNPe/pTnK/geLkEv+GQIK4SGm+CXN8f5h+g5KGQQz4mpJ+29pDmY1oRzPVNIVtunDpfjfSHOs
v+pQhK+U9KSDIY3Wu225Dq/hzzoUG51y2svIPSmSG/de0Ok70T1Kq2j2GH4mchWG6FZSVlUWW/Ii
RCtYmBMsLMfc9WK8/Onw/TtpyV8Vd3+8HA8frhKWNGkvc/j//HKoROzKrtASOtKGYlRFFc3zz2Hy
qjuz+FAVTVbp52CVUNCPZFse//75/6pr+efTC9R+SinGmfZvqjeV4IxVNhnNjQ7eSn/on6QO9m7X
UgeShboZXZjTQ9WdWznE/0FxZy2H+pfk7vrknCqcK3KR1ZiLC/HP772JxijsU0sgshjlRxlMKY0H
5yafWD+TJrafjSQ8sXimpTfDjUq+u+RgptAkTgla4Z3TxpRXkYmIfWRZ+/sDY8l/8+IQF3G++Sb5
ndcX/yfj4linw2QajThl4AIWP/ObzGok4jUos7yN6RW1EcUloFZDEvxpxAA82Tqv08F+ykogBgVR
MySgbf/+dYm/6hSvB42rwVK2dC2fEMHfDpouszb3dCxOESHI8LcD2uIdbi/utD/NNA1fhJnsHDsD
74RWdd1mgzwS3yCPZQP2P923ibD3Tjts3ayeThPrK+tLAO7XC5M70zoqNawZWjb4zKFeTR40CDeM
GeK4+ruLbfGhL9/cGna/YnIVz0QVRXFIw7pTL2STiEcjre65yNKLAlVqUlQ+uGayzUL2Z72aHkhm
+dniHHkISqT8SEidQ5R4b4ZrfzXtQp3//mhZ6AB/O8Vck8vKNdEEkrr1e6RhYkVBn9HCPcVlaW6J
sGB+I61ujQ2BXUYGAXLWNRY/RLs3ftF8lgHQ7v/XF2KxIDsWVzoX1G8XWphgyYimSZykT35Vb0aX
3Aycxxn3VWV3T4zCgeNO7UnQG+86eLK+oZ///mD865njmhZaRGSJpvRN+ZsCL+6qxnDxbZyGICLg
dy88dgK6nw5CKabOyZbP6D/d3v71bstzurZFqqRpsST8drbi0xReZ2eC9CYJVK7EAdvaT2Xo35fB
QlhT5nzKZXJLvA+k8Nm7YLmhd2Y5X5pG/odLx/7X+w2adxtXM7ZnPoglgPPP9xsfg+4wG5ZzKtPu
XKY4xhzVXchvWdGsUo+mP31Kz4jXeYFtNovHYTsPxcViNnpoZzQXTlRZFzKX0EyS+nEc/QkznZs9
IomWh3JKeorUNACXX57zpgVejr1QWgN8/3bob/7+w7T/9c7tmoJ1DCM3D1CM/PXNADKxg8BNxWlk
4Hwq5iq4axaVodRRvtOQIetA+efKaI0VLXlxyFrZb4IJuCNNzccWxdhYEdNFPkzBlNdzVs4Ipq+s
ouHQj85pkDbizBYeuhkBzc2Bp5uIhqBYhx7ZJlBYiZiCbVO18S5RcNf//u15/+a6FYKMUrWcrt7v
QvA0U67O04rzJpU1U+sK3ZjJyx2x953q4bUP4Zj8/VNeFah/XY5cViPHl5ZHGWL/fn3oyqe9jCXy
FEulHylNp3vwVfdWVUMskw2t9NyH7JM5/un6xbdXwv2e1kX+Hxbl39YeFnrBthicmKBC8f71Sq0W
s1hd0wvugpS0AMt8EpkC8eGCMYp0rHf2mNDS83022SGoGWTxrIRt4+zp8fc7fMTrMGzCJ7L4mv+w
aMu/3lGX1+b5VGMUfVzSxNkuF9mf1sUKz9WioFbHWuVwiTMmfxIwbTrkkoWCJsXQg3vitV1Mz25P
FiZ14uH9u2VdAZ8Eha32gDkODiggGQcor4DiDaGzRU7FIE2qXVNyGheFJJB59Df06HDYhjRIcLwg
RppwgthTcNJWL8+6zsKLSmrr1o+JKJ06WkBaBA9myFY/9NUGZ+SxYxizbRcUl45ME+wkdR9O9HiX
pzBImjLfUB6l7D1ie50kJAwag9qLsDLv0R+RUHj6+/OMj3C50/460ySlr8cazoWrTMdBif7bYlD4
Gn9W7gBcDq2M3av7AjMKU2cM/d4t8jtUeCOLNqntidExCOG1r0qXFF0qNASwQZPiDUpYR8DwkNrt
08U1S4BSuTOlRHkScr/4euJuTLaUXe+5yFFMQyKOAC8RZM7YYEpc56g890GPZrzLUrhhgmChNWmw
qxT/6RHDY7Ib3fEW/2C4ykMslYxH22MkUAw0KoBCNQvaNHTf2RXmxUS3TaEeuH6vE8YQrWIMAjaU
RaYCBbQNkIQ6yI8PRjYMm7FyylMc0aH140YdR70P+nG6LejnBVmfYygKi1Vnu92W8oBTaExPXa2J
o5n8PfeN+MHtHGNXO+i/4+JrVqXDYY6Kx9KXj9zXov1SFjXZ8D7FC209ap8imy3wEJloaGu2npXr
Bnep9JYpp7jvuIfejUZXrod6jjbEpY8H6v9dnUTtGSM0wkcZshFFOXPjMSU507NGT4oyjU/PBn9f
9HRP5owuryaW1cwNIpqw9ie1jS0rW05gGKN4xT9aFuGnLHtPiuTVkftstuKNRYbg2htQ9LViLGnL
mF/LIQwPvSU/0MWg6yYSHIAOwqLSCspd66Gno4FjMNIZnOO2XLxBoorFQQ63ce+4l1Ylu1mXw6lo
WjCzynsaw1ndlG6wrbH7EqYaLDPp6SVZLFYaxrMtzehg5u6PAv/Wto2AQxEpS8B5CclMkDK59qIu
vIcfx/i3j+klttF7WjAW94t9HsTDI4QSpJMOhXzXP7rpkBKhSdBYKAN0CwnGsrSMngVd5YeI8SvZ
AxQeed7sRu12hxjT/zousp+t24aPBl3hwMR+NJKmthmijCYCTDz61hmRLSH5t8S7l9xr4r6IGLdj
5rVn338dqya8SYpLnYweiXei2lGo9itYd+PGygZnHU5T89wP/UY11a43AiSe7fTo59FOlpG+NUgc
dHJcw3NFEKTLaY3EK6VF4hnWxq9u7RrUg5nJec+55hD41FPPWHw2BHSnN5Fd+FxKxJXU8Bf+OMOb
wkRJwcS0JgBzY9XBTxUzei7JnVIha7BSc3k/+uUtdzJ7XUWzApSapMi6zOmoeuRIbfvN4NJ4CZy3
pBgfybOzz/NIZeGwk95VkUhOYzFcjD5bOjH1U+uEu1CMwX3ndjSt8dTOCdHUyv0RF363kTnI+9aI
IAamQwnVYD61GcI6kSSAxPFVPExJ/SEc3e6bVlX7Nsw+YHjdcMNQtwOOzXveIB7cpCGNyg4+hAqm
U5eXPw0xjJewJ9o2KAnINvlU6Xj28XMoOcOK+Nha8fRFkOFloydhNu59785yHqJHNNbw4H0Kb+E5
zV1bpOuZQdIxMwtCZuqfarSMSybbjzbravrRw03ez99CsxiPRT8xT0qdcpfGzSsosCyrva902d5j
izFHKaM7t2RmFwYItyZfpZeAkJ1x9JyjhDMADM2Ds1lzC5xrGgBpn91ifmVcbfBpmRDSoNIDkyw8
IzmXtfGlYTu8k6NX4yFtmeqp8jOnpAALCQHUsqr7Kg3bAz3Gc47G9mJH8KvtuXgysSBv8SUdEJG9
R3JyNkk9eTeW4WWHehDgDoZ3ROxJn6PtK1oPTRZtsCVfChWB5RIaZ+2nNkDsrVu08NuCpNQtGK9+
JWSTcNnBlmvajm0ofs/nwgMf64XPveUMRCjkL41I9BmDe/ClFuIH8vkJLfGUso3mlZBO7DzAF8ZY
4I7qS6/S8tbBGLtOmF2vi8iUQPyMYh97RHU2hB1aQf1VU6HdWCJs9k3f63M+qOdoqmOut2GHiV7c
GdGCKMz9da1bTRaMnJ7Ds8baCcDZRBgdmrB6VPo+4NMYrWRRQbOnJvzyANPBQPBn3dPn5ddFf2Yi
5F+M+dIM/ri9bs4KdsZbuyP+NEH7jVWBeO9d0xfearTnjHrxCRsTwk8t6oPi7vSQkiNTFnpj5b48
Tel8XzCX2jR2MWzhZMG8SdpnmmPeKcz9clOn6j3I3fIxn2HaJV0ybtxxROtva+frICxkBYneaIOb
E7MKVgi7/TFPLWHOowO1K6CBTAsYCqas+w3uqpE9AxM6gKvkIGpOEvsB4Q+5opK9hLKDiEs3lRsM
ymJTFdmzZ+js7LRnwjaNvSrrfo0EKZxO/VyxW6z0fesTTY8pZxW1Acx323hRDVDGwIBG0oWh3Om+
YhufAgeNGs/YgGRLV27jr7Rh5EdtethMEH8wIm23dj2q17qdXmEaNnudi35ng2Q2asrskOhsgk9z
d2OGab4uMMjv0xlffLVsLnwxtt+nZOlYe8iSCTWub3pN16gWxc+8hT/jG9I515H30Ll1fue3lkFX
v9KEiPjnYeiaB+rwmadTxLkFcov8PGLgi8o9tMjuNeS28nRxNCL2Lw4pPCZmG/RCDJoLB62MT+IG
Vmf3ME6a3aXTrYUyhl08W+ZWp9XK0CDT7U7r89AkyaZLCLFwR0IVIl2y+xf0b6zab861bxyl1tUp
Hsh4auZhPHIfNnGib5W3SGs7Av4wLa8z0Id3TVnXq2FRwYK16Q6Ta5knaIC3qm++17YzvcfhUoDZ
O/AsBrB3sRFp0t+2AcD1wErVphnUbVI7NPrmCsFTgcba72h52fRSWfxtoAK6aFDFcFsMAYXsgzLX
m4Fh98ZvkSIaSsAMdPJgmztxcpkyGg4IFw25uT5jUkf9jnk1sFr5lgFvOicB7gQ6eeCc7YQ0gHmA
X5s39lkQA5fjDCMRWR4iMKZA0V0A9azgO8el/68b34TMTyga3ajNOKsfXuczOh8w5vjifSjc71WV
sN0VDPSDpFszMP2WGgFsoJZQh9FAWpd3EvArQ/DIVtuqcZoNA8Cz6Qy3hduzURHdm20gSdcnY+L8
zq3qh5DWO1Qxri4bVkCgkx3iQdYO8VlWY7QRQ/7aM/vaD2nMbboMb1rLfdQ5IIzAJ6qpLqJ31z0t
zTAdOUQBlOA7LfkT3UB5M9j5N9/rv8oWS4fpEp6h1boq85AijoHrGEP6ndsnzSW7aXFawMN5b/0K
noRGF0yiM+gh2PKZCoNtA7yqmRDvBZF1EXUD9iRpL4bt671ZbIve+i/2zmQ5biTr0q/S1nuUYXDH
0Gb/JiZEBIPzJGkDo0gJ8ww4hqfvD6HqSomSiVb7XhSLZGYyJsD9+r3nfKfbuQ9qMJiEj9YTsBhA
Y3xsKLK/yDG1d3E0HlwJWziTsChCVb6gm0RIkOz7CRY8qBggKpGe3auJXKDKTcRaVGKfN09aH5tM
cdGkxpLJfiMhaOPFxy2VETgEYKQHJjDyYZQCnazrQTwvKxPl0kjyiCJheag78tWylPlgxfSzgHsf
NJCuhwmHThQWt0rHQOcAWABoug0slIsuMywdCgygSCSDcbrFpH+qRxdbYGIn5FEsjMSspvrFH9T2
Jfkzot0McXlVJoB2SIHAtgsxZOzu+4r5V1ab6rDxvDjY6ALlWWtA4xVDdhOSTr1TMyICG6H6rCrO
HiFpdmA2QE23+8lM2WQxlmlKAlvUIi7ncGCgXQFJNxJcRAz2N0ZsaFsOfWUXD9SyGextj6GhPV/X
KerM9HOf6l/yCH8fLEpyCIilgYd8rTmN3wck7CmPBZ2T2oYa0d0hcOg3iJBXcIq/ceLdo2/o8OfC
C1CNeGJjuKEWfRPIvlmT2LlDoPnUnQQias6tS5qkb7ZiZzWy3hVzfZcVRgGXialW6kY7KvTV2DGZ
RA3AEsoq5+ioJupvk+SIYZWpz7L53ARISj1aSRLNwLYjYpp0BPNej1gt8hwvC4jaC5HkAPytFCE9
kAxou1unKro1T9QvQmtiHWNg2VfxJgGpTHxC6K0yKAN+kJJeI78No2TPIF181+IVwa1A7HM9bdM6
YiNIiJHD1ENMXkjGD9lTVmeCd3dVveaMf5tX6VXsDneALDLWjw6mkua9Ko2lUjW06SERhjvcKrar
vY61vbGUBG1EWJE+BI+Yrt6sKifnnaFsjZJn09REYtfmDrLXNjBsYz2XJZVjyfbTdtApjP6rVdzM
UMBWA5ggPFPbUMNhOxf0dyVRNLmSQJnKr5kGNLSDSLhPzbcUycbWKxVYIcxIjlZvjakglRMtxNAZ
n5UpMaGBBQkpBBGnqX3hoGBApu6w0o7RM/HEEEndABluMDAJzkR7a5r8TS3AWssTOaBKLC9a3QYX
BppE488hyk9F1VzldsZp3bktFInltrXEdBgIM+3PsjEWUms54oHcBwlQZCuR5H6oCBqpw3vMpctc
PUmv8CDm28bgOA6nwUFzK5gMzyVLxdf4Szl67UqM40uGT3fUyErI0TnDQ7GA0iJdaanzlzm73oh+
5dY46IrwTti4WarU6lfBFBEig+VicebtckOCsHeeLYP8Inj6YQPtGw8yjI6XRn7KzO4Nzi3lSXdc
tjATz8UmbMVFa8WYbOPG8svZOMVNP6+xM3UbrU+PkKT2Th4+FXr1HWTL49iPFUWux3EYTVXnZlch
u1xg5sQMevaN1k3VzoILNtOe3js2VFJT9+6w0m6ytlAnWqDDfeiVxpazxbw1FxmNNdekBLtFye6T
JltDz5DHwHYit4tEDU98oeOpH5vAIqbDdM9UVDiqoevQwhr1Xa8VBGdNyF3q2pl2zhCb/ljW3yTK
vEvbLk+KZfhoxBTaUL52ukInbeqlvUU2m1zxd5Kr83fZWGAfCPMba4rmwz+/bzvCM7R5QqsDFpMT
lQ7Gz+S+OP94/sKhpFooVOy4CPHJfBL4R8ZWdb7K6uiqsqxUp5pV07EOhkO3/K45/27qoreoIN2+
HEGlDKa2D/VWR6IahVfnL/I/39lWoKMzxDY2hu6jNdifRGapfW+jeOO9HbxDFGonZj786AxImyrJ
JZSuK49YkLCOzW0VZ9WXbFdWPbGbWpbvi1gh10gmFzqcIsBFS4O1metfOBUj1DHmYedVyD1tPkL4
43FevbVFsihzEsKtAnXrosGCUcRuTYRnhVmn9AxqmEg3LqaW/Vu3nSMvSRXtrpfptKa1fdnIYRep
LtkAYAaeQ/G6cWztDeL6aRa4S9OQ/hi+3UMq+/skCa/7LNJ9UUY7/uw1TZlwHc+c5jwY6asVU9oU
Xr4JxkhND21tvUxxa284nnzvZ7yytqi5gZYeY2RR/RP5nEu61LAx+UyrxmkOLQK1O9dQJxTh0KIS
0GgxcE9R+GNMRxToojotK+UwEQ8dS1TyVpFYF1pIhpUbtginUk6DQKRRdMOFuRghCZ/cttZxDRbX
7RyDwQ6z0meTGv3Y4uYJEriPsjf2wiS0j0M03lp9lBdZPr9NCMTumV5cwhmKTq5bkx5UER8xToF3
jUaqkG1zq6fgGBpKC/y8hnOPvL4hqNlQ2KbT/KKV+XUrJZt1mA37JJ/yfZrie9SHDjdFgcl4qrhF
ozqEKERU8LiYijT0Mm2HVE+1Uew3iM9udFplq9EB258TpRgk89Yxh+c80sIN4w15agEt2XV9TUhC
Suhqumprx74cFjypa/KUi9B0ffbNwbfrG1RmzjYKXONWRnfoh+vtEMThs2pJaauM6GtZQbkaabrZ
i3KzltYGK6bacrd8LrUs2+dZN6+ysdZAn2fNvnQeE6djeR/G+ZLHylKj3DUj+0DYxw35eAcCtrEW
REiBwHxeC8Qy+1m5RLdN7K6on794ynmazQUG1Bj5BS898quceJNxxO40kDqbxqnfuKC0GXjYFyP+
BofDbSq88HKYbswZ1d8YDiECtsBbeaAm1jFW9zUTQZhTskEsSXnfhSjcy7B8NsscV/6Yyb3jpNrJ
rQvM0+kOJ3i9c232/67L8lOZ0z9Bdb7tRi98bqrgRXPNGPWuezfB+TohuHg0MmlcGKOJA5oe3bGa
tUfENeWdYVlIbF13Uy4g0PPh0yzr8NAp+5JOUXjTtyEOJqRS69QKiXajf3gJkEO/zERiXLY68E3m
sd6ubXVM+edfnv+doZCK2OIlPkETdnsbCT26H4a03cXMgGlYUQIAkqAyKfLuVnmiO7AVkg4zZiU4
hVLIUxmM1pYAKaJ9c0E+jRqZBFj9QHekwAPsPhgVelOR0MaYEU2VRUlAGcef/TDYD15gefu6ySeS
8hrQ5eGMGwNehwt2Ab0oQsrOxPZXJRyfs8BcR2jxluv4LpqNT/r4KcHBijEIQSzg9VOro8N1nIh0
pWoEug5pAhsGpScLls45FO4b6CLuRp4ti5yJgDIJqOzceA9WNCU8PXqL4U1yJW1MUVwyzherOpbF
Lhfepm+uPQ5kKyxnSBjrNHq17MjYzho4vAShWh/Z3h44pnkUZm8f9PCpUv10PH/hPrqbRfIqNJeV
1B1rll1aLfPi8OsHevbn78px6eFXCc6Qgr4BvuVwCTcTxDxZwJJHB3AaHW7elcylpRnNJQGVmbam
GjvORhtfKLUM5Tj3D2Ao+lLbKBfR4KAMZkFIcUtF3KVV0T9xrZNdcG/oLM16qI07L8IiaMH26rws
O7QNhxBY0ffTYL9i5pPrxD6vr8bDUI/SV0Z1eyaIjizXGD9GUO5kahGIEAWABBsLRlTZx7CEBetX
aw2c/vvkGFkEdTkYoaD5fcuhqh4c0V5oM2BOUjPsjZ3LA6JkDgxh+V02qXbB6r+nC7ekbYlpT5gz
gm9EybY1+EXfZCD3vMcKnt1tDDfBleG3XtT2sZx4xqPUkq3qWB05khF23YSXhk3ASoVVilyxhCqr
ANOQ41nbc4oNM2CENSvnqooDlJ01WH+cWJc0mtIt/m+KQ1oRJAJ6T5bSzIsh0+7HRl86ICtHC8GR
ODT33bALmZPhxsELu/Ky5oviLHlIYhrrRsYSpbi4MVoShyS2/QgecW5hAfcZbmIz0ZFcpjWiFtpg
kzkdOXauxJTMN5ZxQDjc+nT5/dAWdxUjrbWceyIjeoQlfbmSXexte1S4tEHsyCctkiN2Rc4jNQly
VZLXnZnGpmahUwSwp2WE3osmP2QjZsixDPyoynxGCi4844rQwPGV1pzGaY2Wnk0ZSn/RCTnvuHP9
ptMkyjOHFm69tHzGHGxe9eKkJgls4+0cTWI/p/qNEVadj3IGCkPhXsW5sA6lGQWbXsOUWw491JGG
MbaB3cFsSPcyEwVuEPLHjHNM2T2vjYgExlbsN5X9rRZ5v3O89NbinM3BJ8GpUz7bbAzEQHHqMcQ+
kMHn3NPxnRresKY5gJwxnQkcZl1aI96GhuJsRrzPWMYQoVqpCaqpKm9VCgbPqL62NMP3tjfsywg9
aW7fhQJ3YGcGb42tfZOhlW1VAE2Dwu9LjJ5npXkU1yJjlFY7nIPiyDnqdSV2LBCPEZZ43XSxMNnB
5yFfsNgKmtTY0CUYWnQNKOCF3xTMaTqi2jPd2nqF9RSE4WevWQT0FirVwoZGN02xQZbmkuHMaRVS
F3tiwDCV7JxOI6DELbCQzJzb29Yyr4i0eeoiuBpD2twlTf86jx2X4vchplqoGTuZSJwvgqJyWCl2
bkJTJO63M2FcTUwLPyZ2LEvxBeFd282eirGYk2Ma5ukFB3h7HF69xbzQMJHeDEQbJU1NeHkZUqaD
O090n4kwO142Is4yppNBi2KHjOxRjgUIhDZ7knZTbWIqq1UuKZq9iqShOCctPc3s21kTXyZd2awH
BB/ghdtONrBPz7QakkJaoucDwWKB0pe58HeZTKBZG0Ss9iTg0IqelodxUYvA8hm+ssZP9RsSMW4P
t33Tg9bcjB0S/i6JKsTFBv5cmkAD53HPoQCfFY0M3d3hYnjU8vLWm13fw0+ybxcvVV0pNK9iGm8U
8axLIUnzq2F7iJmR0tVmEDc2SMCM5H7kCH8xlOC+OIRNlN5Hy0uoSW14WShrkg3LKvAeuxZHIjK4
gur5sxN23WNCNsq1HanrXnnhLfzwvSeH9IGQOgarDTlDp2Eh4AUkxvimxjx50CniczHBRaS2M52w
3PX5AaFldWprH3foI0yxFzsrqz0Ann2dds51RbCNR59+Ny/5OnrGwYIQkI1ntNl1PEN87K3xPmdk
uMqK7mEOteAiEoV7En1EfSWAMniBP/fC8yuHQqkCKk3LyeIcbHI6yiuTa7Helu0SKTIhtGduwPXX
G49ZMMDJh7RTpPjylAjv8Th/6zWLVk45F5d5OV7J3h38iZAuPP/5azErjhhJi1lCc1+QbJkr4MD6
kxnOpNrE2DyLtN1XMVkzqVszcB9vCgou6LR0XoT3XC7DjsAMv1hj+Qw721gxXAv3VKWvZsmrKfFG
QfLAGJTOc+sDpC3g0HYwd23jRg8r3QetPW6oALt9XGk7Q0H/Ton787AduiGgraLy1h6tpnUQlzqj
YKZEigd6kMD5S6d/Ffj9/S4wyNy23ZNF8gJmvuzQwIpdl2C5s6i0fNPIhq0l2aGZIbkgt9GN91EV
wj/irFGkboYkPiREVndbela94aOL+co8GrpZUt+6rMW+5WYo9uFCrfW2QX9YQDhdMEB5pgH/jQM+
HrqXsayYcI3iFmCHD54ah0OdIl5oyGphdesFxQ++RqotUZvb0Ks7il4iImPvrm8wGAYhbvJwdO0t
wtR1W+eXUAYgGE9YYZ063CrNWdwVPWNJ5uFGlJtYO9h0A9BPOys2PweKTw571TEzxwqdQXrQWTnX
bsxQlIZuKrvsMCuu9mDJOmvoQlJD0xHctElLqJ0WHZcsc7Zz5pnJWEfgOOtVp+NgKJncrCE+senP
Kf0Ch0S0XrOtgyxCknFhbK/VjDzKm+3qwouSi9TpDgVAsMbBkquW2aDQ8V/KIPk+xRMwocH6Okrc
0r2LZTObOKFj+8VePPl1WGfYVDGNuSP0FCeOwoOmQQYLahjUBATFxNXTjs6vbcdp1sU3BwZLOFbi
VOIUwTRvCnhx6D9tae6rclfwKV0DlsAr3LB5o55Zi6jZw4cg814baLYO3nZista1OIEjG0B2GYFg
og2K4Uzr0FcYaM1qjtetHeyt0oXnlHKg0jgWhSYjcQ2dEk6mpZPjRDGp4hw+Q0dszSb1juBQEjKR
rAcdVRoOZPMqG4S2czsquMSsA9+oja39yRxzY6uoVU6C+bo2Jp85Zbvsrp6+Cxr5vXaJHE1cJING
vM/jPGQCEi/bRouS2huObKBXKut8wbH0WraK+ajRnsymIZLLDpHQ9tVJ2c2lqoNuZ5XThVBldlXj
El+BV3boHGjMDdGSr5ppXIyN+FmcsI3YvLCsBap+dCZuFVfLHvESV7soGOiX6+3F3EbmpkSXsZGK
6Kqedw49TXcUDg9dtQCTZs8FaDVhHS0AQqGL2Ydmt7e82uSECyCYhkTD6IGzawKDbQXYJufCRna1
5LisoiVAGB7uOjHykkRaZ7oZpE7RGbTu1u3rE6oFYlQEjAh8HFuLU9jaNCuEDQ7YA68V+VVTGZOv
JhuXlOmMoLGXzDzLDY6pekrWdqub104JzmwMdMzzIwqSSDkrPBnWzhS03aeRSU6lmJm4uboLkQre
5555kTa8b7WRBMdA99bV2G9bTT3HvH1AyuSMAash/9dbXIYAXpOvRh/tqQt7tt7k5y/n36lf/8H5
d1qmE8JhWeOKcCbCTiuG0S320jg0yXhwJMGd52/Pvzx/qR0XzlpLJnPfFI1fItEM6rY5JiapmNps
ECF//vmfXzqa3hxr9q6MSptvz/9mG3CdRR1D9txxOH8PrBarIG2w5S1/LS/mi6BkmyRBjedwfuTo
/HTO3+p5kR/wHrCBFJhs//OlVhPAun9+dibq0NhOXrUkgv7GyzvOUr9rhqneCVlKXzNb//zP/vkX
9B8u4cpdt4xkfjxbI5zJAD4/8fOXaHmxTq9Oqo4TynrMuzl2+2O+vO0Dt3+Wp9PemQOcRpZ+T/Jb
vsP8VeLIQ7tn27RCl5/Ovxpcq9y1obiHNJezgpLoGqZpeYjpsEJ2DufcL+Hd7FXAmBUiy4s9y7fz
f54uH1Il3MY3iocW0rZjjhTHmofk4ayy+/9g3Yep+vY///vlLWcpjFvYTK/dz2Ycw0DifH6rXsf/
A61289K9/K8f5p+rl5z/cpeVTfz28of/5v8ZePR/6YijkUpLQ2LO+I99x3X+RcSUDZfEQMC/CBj/
Y9+xjH+RM4VXwjZ12nViyZr6d6CUKf61AF8XG4X9g7r739h3zoLxn6WTHmMRYWGWkRbf6u8xsuEw
6rNLQbmXKeClOm/ia21JEWyr+robFbHOGc03dpv0FAe6se7NulyXBDUm1Y2o5ujC7PsrQBoAsirU
EY5sipMklBEhKabQvmgPnaEuW1m7+wbPme9F7Bo/vd9/8Pz8qtyWkv3CJanLMnXisuzflNt1jRSP
6Wbn0ySj3uixwWqULai80DWYJgfH2lz1nvPG+pt98NjGr36jfz+4B8Jcd4TgI3knG2+sRBkkKnZ+
U9NaVaVfZxaggynaZqYxrPogvK7sSsP9XawDK+5/3JY/rrU/vPY/Pj4fm2fZDtcYJqxf5cOzgTBj
Erh3cre9sSCQbIzBICYQpWDuhBrU80MdDxsduCpsOor5v7/3Zz/VT9fP+c23ePWCy9u05HsPwKhA
y2aSN1/Kjolww9bV4FS3JmmsdIEcx7K6EGRz/Er7kwhBLBtkx/su+obcIisS+eYHb8ligfj9GZHF
stxcsKzfvSMd0rDAqhBlaiXJ9UYyRtvCEPVHTphf/UzLBy8ZrJgobYVtWq7z7mHa0MWFUAe9P85G
iRauJMdrtDGqBwNDmY7+fVgEV3NL4oZJSHA/aMMN1cq4zpwa/pAlIj8bUVUkBB9+oClfrrlf3wE4
WKwPpkXgnG6/94HJWjEtQSjut/WbQ8G/srXoFZHvagIQFgtdX9tBUn1wJfz+tkvTNLFR4TkUDI/e
abDJa0+Wfaz3ExwWeH49khnxqn9gKvjTuw66HJQTGnJMJ8s//0ktz/HJTECo8tI4w0Bm4WU0pQ32
1DLqD66jP72LPz/Uuw/YFvR3Q5n1vjsB2urR7oV98lYl2Iwtup7wH6NNHE0fOHysX50aP64r13Eh
W7o2gaLvF+QJ/ZU7DNzQqPMJk9a6Yu/lMCpjJwdfQOmsvOsomfrLqhoeOkck26lWe5YGb1VpAPRU
Jq3tkGi+NtjmnoFzwPM2d8pm3XX7ZaQ4pqd6OaqqnsjtQIu/Y3MhIDUwL4OlrCya8Dv6n3k/pTfN
4pIOUyAD0A/jE+iIsLs1eu2LqGX8gUXlvFS9u2wtXQCNxyWIhfP9ZesyKTc5u3c+o/B0h0Lp1uoK
QrhDXpUWqdtOp1kzKG3roI5sM6rHRFCng7LajKNUZHHcZ21Xc5zykJVA7qzccthYU9JuQjoNJLrQ
oqXBvmob4IyZLK9cGOgV4RF1rXN2Na0ThqsEidlrnIP+CN2BGPZPkPFQvSX9SQNB8cHqafy+d+Gd
Ze9aFivJ/5a76qfrOfEygK2SIxWxOPm272fiMZJvI0QX9D+Pc1Iyq+9dbQ28c9wXE2+HJr9PXnul
d/GumhPtFJZvRcr/6/pnhMDlhnPIZ+J6jS1zEDK9pLGze1murc7e0f50HryenpT+NdHc6DEfoSsM
uNZhLPYkzrGadSqfELfg66BlDk+77Va0e1FHJPntqNxbr6weu/4E73wlCs7YeFsuzU43DoVci/Ei
mUMPtImzhG7Xx6FXt2E1PJLFl47kDpV5H29Kca/r8tGV2X2TSLn3bI3otKJH0OQGTJeOWUo3pkHm
s5udClW4SSO+F/ETeXmuUaHtI5/JDR+tJCamUV03HLmymHmFOw2vE3LOtVYVzLfDOue9o1+UHuHA
OJvJ5sisqv5B6LRdMCdchwNsaM5uu7F6rGOCYiaG9sxYsqPQa7oTcwfmWzYLHFy7M0oHwb/3GjXy
tXSaGykebPiTK+AHX2jXPYgZXHeOBFLzxkNu2DaBhdA2Opc/0qj+0Q5dtUlkExP5wumf9SpeFU13
jYvxg6vq94XLZRmxQOrSIaM9sbhlfrqmxjaUvRy4j3rR7Soofa6ik0D87EMwAmbD4bvGSVB8sP7/
8VElu67UpbNsBL8+KopE5XpzyrarPzEvwtaafe8b+2pkBAqW6Bn9yacP7p7fay9XkvmKeXfxQ4r3
ZmukVqrQsp7aS6iOLhudrzG5b7D4bJsX6ah56+kXeoe8tZLzzd8f/Pcb1wXwtpTn3tl09O7GDXup
kkGVvFyn/FQ15i6Z4HQKgIu7qjOP9Jwd7U0baKb9/XENi/fx11WSBxY2PBsyFCze6l/fZ1yuGjR6
3mfRO1cedxhUklytgZmMBwJ+XnL8UeA0ug5O53zF6I8spSJ7selCIGv46Nn8vuvzbFxjCedwaHq9
9/ilMed9u/JafxypgrAUEu5apVsvRCUJ0Jk7c2iNq9bRkXmKEhp7sMkylzDlaHgobUKqJPFlf3+H
3jk5lx3UldTDBgETuFKN99Zg0MMkQiqn9U3LhMYGTw/0rrFTsXpC9P1dtYONHKIMVhhtQ/a97Bny
z93EAOHUZsbndGQ8u8cQf4xcbQI+gxDcseHX8rluOj18wKBy2cU66ZqJoXymEQGOmUt8TkTxBSP2
Cf7031/Suax5/6F7yPk4EVoeZ7V3tUgoNE0LIgsxj0BJXWxQLlwZDi3hgnYzOOqUgOskRkZtwQtM
MkiOM6pvZLDLjU+DeIN87oX8j2plo/dZp8hIq6rb2IvAa84tJElZttMlQYppGFiHHpKwbpa0HggT
xwCIFqjxTh7Zb3tZ8oLR2eCqaTdkA+xD3qMyjvIPqi/xzhf541P0DIQRDu5iTtC/XueB0Xj55A6t
z0xn3UXRPgJG5kTatCdL9aS6eh3KSByigdFoD5qYfup3tDsbGVHwq15oe8pzchsD2rUcABkwWigj
ZzWZ6yEpAfbUPe0cDrMdIZtd9lVzh8cmytwjStIWmNdS/9jWJkdhDduZuC5pVthnVHp0F2FJFbRE
88XTC9oipI8p4kbABtbG1Nv7obTf/n4BvPPS/vua/undeHfXDx39XBiTrY99ZQmdmZq1ORsNkQn5
sIHUxRiWmdJ6ICLBNlSyZmhrog+Vjyrprv/+XOSfVnoKcDZpViHDsd8tfe6kxEAcAc6a3FH+IFz6
vGb63DPRtJeJYSyB3Vcx2OsmDFkQMuM6Bxx17XjVwRPZfuaJn4ISjLKsPLRqxXTheExwGiIwVvlS
4yQFViKRfpUmfySuy5fO6NXBCwX6LMg5G96MB/7sQ+Pio5thexP0XkJaIj1yS+/9O2OvaR045nWX
yWAnc/tTXskG2TaqcGsORp9oY+p3/RCZLFGu5eYbCSkFZWxPDrH+bIngxXDKR7tP2Nsrb+t09XPf
AW2rIwjCtbUWTfjmGih8Pnhvf1/c4SsYQlADY/B/nxeGW5jYOOzfvivSlzDAP6nN9DjLmZr+74/0
h/2LPAoJCUY4/FV9+ZB/KhLaLLXJ6CU9sQqL70lVr3On2rN03pD7keNpJdQ+J2VYFOLh7w/8h5KX
XhhB6CZ2bGTX7w/OdYCZzwkky3Mhtz2zwVXPDOaQdu2raZFEPCMidUya8naR2isZ6jGYfU7yAXU9
AuISvKz7JmSPx6xCZz5FTbIFfRbYTIL//lT/cKEvKACIXcS604V79x7B8a9NElBbv4hQdQ9oxdrk
RenZzajJdR7H3wn1+KiZdS5a3i31dPxM5K9gFSTjo18/GE9p7RjH3F2GAtNk6ejdtQ1J05vZdkjO
CIDH2W210zxrT5fhzgzcg4l2dzMQ14i7VNwwR+gWfKHaQZoCmBhPD7FBKqD2UQm0bDq/P1O2Tpyo
ADjel19x34HYU6xJ+C27jY6khXXQiZB9gh6UUfL975/GH69YjkguUWCEEL3fA20vScO8R0NjFZdD
Z14KwaOaBVRcRRJKxvW79uaReJqPLtjfT+RwhOiScrnygfwWPpa0AIUNUbV+PnfPwyRuDYfTITGK
Czyguea4sjZCzp/pGGkYKzoobrLdRErjHB6EOePpFhusrna6mx7JPao+2Crf4w2WrdI2HA6POjez
K9+vGsPUE43YptxRmnhhVUFfJSDppVV7ybnxWxRTHSvh7mxcK64z3VdAdgIxw5ZvECqyin3H5259
cPOIP31eVMh8UpxuoaS8u5C7UAWmVeiNP/UhKoV8wqkO1yNrZ4ZgE8Vr2yGkSeIQjozSww2FI5x7
moh94uY3U+4XpozvrXH81hOye98b4S3atPYqLC48zZovaje6mllpTrWHoc8m0MePKTSvCvYFD81k
5xqMyz2CcueKbaJQlHCxPtkkhHrqua0vi4oTAqrP3j+0HaDkUX6a+6w8aFbiPJk1mSAA9mBQRv5Q
RONlZrCtWc1cnaDRtzU1wH99fbsMfjBF6g619HtAUqS58SQLe3EGYCKa44Rh/oyxv+ijddnLhzjq
b22t+Z4MHzax/1Breew6DowMQ4dy8W6hI0STdj/jf98eM2ef6D0kIi0ICKy00jVgWuMwNM1RoYs4
ZgH9Tcuq5TGarP/+TMVZSgrdXqYRv+0MFTHpXeWKGvPxdN0IdIJ1qutbYP7onCPjZWQ8fTWVxQnk
UvvB5fqHRrrLg9PN5RDj0Mt/V9WYc0DmE+JDnzQuuerDyDfd8mtSYc0h7MjcxhrWVSzmh0SFuyqq
ow/u4j+sMp5Oy0/YiD2F9N6X+PivOy+SNdSrGd6HdyAAInHbdkUOM8xF/cNXzFHoD2dJakpYZY7n
uBbr+K97jZvCNw1ng8dUufe1NM9p9Z19M9K02ZGdA3EY+Zwx1t6DJhdmRh+8EXIdXTgjOolwDLyb
RHspEqIPCfnC8BPjk4EDFN70xI6h/BDYi/CBdSgWNkButEcX5Gg1NRKPR5uetHR0nlpaTK0eVPdm
lD23k5rWTtskL4isd9bUZrdtlg9MEUAdcbdz7C3G+LHoqmGLkhTwLU6x51SIr8qO5HYAMsqd3ruX
obH8IWEEL6mj+YlaI5rU7+jmaA8C3CpOMvlERB8xTk4fXAZxFuJsEtqN1FVzO5tBtuoH65bBRv3Y
kWDv9sT1KvvZtZ762Ui+Kfr6zQBbEUO+wwnithykdjk0sJIrcEek80WBd5c4HjZEjMZRH9/MmFSe
2gLdGaWn9wkIQOFbDg6szhTiuvCyJyqZ/rCARq9GU7+QVW8cu877wiEovayMMTm5c6aT3esWT+OU
POhN2G9yTKQ7z+imzxF1Wz5144so5SIEIq2ymzUcH3qGlHLqy/skdoBwVvOrnhq3hZt97vJY2xWm
iC8np48v+7F7WxTy66gf8KW7edlv8wXJHYpMHeOy4ATWoZXcxEzpyYgmrpFkeUJ8M6s9zmVFVd9n
zyTN9b6x/HT+lRPNLtmZIt9ggouv2Nnjq67E5DTRJjn/ynAroDKu6WcLPONM0Ch1oX58d/5dkCIf
Uk1A8okLcNiSJ1qP2KqW7/75MkBV2VYDPTlXVvluIjsSd2oZk0k8xZehGOl1EgC4DYO0vIhGHSaA
B6LkonaaL6NdcnqZgw7dw0BK9/LdnOfZNstwi6UqnK+1spmve/gDZVBfn3/D5G+6jrOExKE53ZeI
+wg4kDf/fKkB0cfUKldO3kZwdNPRJyEJZtxUYOExK/E4phZ6DeyCQ9eTOTgEgphEjlRHT9VPE5/A
LiKWY5sZMrgXbrnDW2c8axEQnTbiLKNRJutVpd11laHd4au6VZnTXZZJod0YDb1jHJp+MGrWRsIN
eQijtD5GLam75x+RUIjLiaSDvh1xJ2i5hkI9HW4oE9BHZOBQCFe7aYli0ZMLs42C2zqDGw6lOzuo
qg7WRg1mNdHt5FaUKrmlwYRFY4rnzYyLG7WkiuCUxeoimMENd5bjPWVTkvlVCYS0K8zgyU7AaRUC
CESOVBPB4fw0CYMWRqgAk2jB/ARv+6gJw7vN9aZ5yr9kyy9FGxEH1RfcDJUDVKaqHxee873dERTg
GPVjPTX1pk3Dgh45gYZ2iXt24kh8TcqNdX3+jtJ14Kyxcogg2BlDR42UTFZzcurZwUySfjknkDtu
Zx/zKLO5vrFfdv+XqzNbbpTpouwTEQEk460GNKDBcnkq3xA1uJghSWaevhf+Ivrv6BvCVrlcKgll
5jln77Wj+jZMZbxlvKYORMHtiDRwX9ceJakpnrtJ7BgkdiWMHwhUkFgNT30t8Ucu/Lf9IfJfibF1
dvrkuQeR8w8PaV/sJmOUV43YJfxJbdCaoaHGHJx5Hz26Yeg/48n6GPoxNJaqujujKW51y31S44ve
aarsrvAqNpYjcas5K7rFim16EHoT1LEN7qVteUGrrvyxlP1j9ibnZ5l56MwGOZ20SWs/7OkNaFhJ
fp21F1KjcVxlwyEqG+9nn5wbbASfzH/BmqsFKa0G6RkJ8LZdH0fIK8j3ISp0mFhWhVe3r46lzVtT
meSx4iSW2Jvfqjn9ZCEpPpE88+P5j8ys1ZNn5M5bkgUiTsu3qR/7h/DSazK/SasxXjxo53evnF7j
XkWvdrrkt6zT/nx/V1hpeq3aotqUEcbBkejWg03v9cEmg6LMiX7462UmGoG+0AJ0khHoDl+GImmy
73ZgbssjoUrzqw85fpemUjBvq+dXoqlyzM367wlVPFHsWfujnzCj+1b6rNqh/dGtF2NaFUk1wLI4
zrst5lfazhUCubEymVGt32ZkRfxIK6g3o/7pl2o4wGd2j6Pjf0yiyqnXHD6LZs49Yrn4JfP0d/vF
Gz0eB23s2Xw86ykisfCJuA3YKPaNsVy5qSYcFF7TMaYYVbNnwXMuNhLBPe6BZDel8XyPgTvfv78a
oPaTBFvgM9CyAH0Z87ypzZ+mUoJxKd58xJABnl4SLEVshvogjFCadGzcxl12Dvahs2Ow95LGsRz9
uXRDQX8tlwkKdYzRsZHLkCwzfd+CUD+MM9rhHKcNI9r2YaY6eT9IK8PG9Aj+cCzuUndJ7t+bHYlE
OfmgI4V+pC+374vN3ACag35A/RpfLHhJXmyYJyuKfi1pFzpJVwJ5+aq14Y8TGew59Nn4D4T+0J5w
IaqAitrf1S7ZkVYXh4aO0tOu4IVXdXk25wWwSpZsbAs5/OAfhJB/UxjbmFUEs905iBEya7M6KDkR
ijcSlNJaPAvOfcPU7mvXOy4mfgFSli5t0r53gO0jU/3NhovFPk4Bs5066+eQOs867ugd7a8Hx/ld
NSFJWY0Vm3mw4x3Uoq1WWhev797NuXtaxnWqLO8F1gx2XSZLMEhV425sN3/HQnW0FvuPaSYHqAOH
yTxHg8+ypv2rhvQ2m97fpcOWR+Li6pTi0Op6IyAdAyh6J7eMQoGox/Wwd3v8DRrhpxRDeG3r5Y04
vieCLpYdlpZTrhZoIMVjqDYWWXL4UMcTQLUKea4RgBs7QGfdz4N5yGOHpCVGju78RcX5ADmGnt9V
qKilRQeyhH5TtRxZMSztZMVZWc/DAdjHxZGved4M2Avs58zSl23fwkE1BvJmUE0noM/1XZt6fzyj
aDZpWiYb4lYelR89OyQ97bQJCTP64XGr6eXaZIRLQzeuqb17kfXeflnGblv5UD7bCg25MzCb1O4p
xu10cQIb3/ROV+ROZsL4rKR+o1WCahwDpG7u3IXa02+Xv8kIMKceTDx53F/sScO20RbomUp5waw1
VzPXsx2KkHrbSPGkE5KAlRDN9mDgZDE/zN67Yayl+Wxzq+ZlIfcEabV7LEm3EflwoE+GChhVDStX
Jgf9b95sTK8M3GUatIPph6i/z6blfmndQIqbJ/5pldC3nl2v8nb/lg/LQ299KmSDOI7IcfaWSVht
jtXsmJORhQcz17fxaoEaUq3fzy5DCwe7ajL05ylJ0u0CzKoZ6wsxaq/dsuAxq+wzncB/Fa3kGDN6
25dfXpb9E7DwcZdUAGg4WeB6UkEO9m5vDe2bM4jPxpAIDHDj2c/WPdUYRsfwCIH6TLuJ7NVNamq8
wNiuE83WtjLrQt8LAOrLnT72xZVgoGAxnV+oODAINnYeKMcmfYJASVEY6Kuz0SPypLuIzAKchE/Q
Nsg0B/9wVxLuWMrkE9bMGPY1+5Ic3FNp4tCKyFEVsQ5etOn/VGyAmZzTRzer+5ARD9Rj74G5I6cw
h3ATfn/VphhQYr8/DS1bz+r/GJdYhnJacXouZS59RtuQMiw8S0MKkoR+BXK/0clG9VOiBGqdnrGX
ga0gBy30+lihMmhj5Ow2LfjvB/tMNKHs4ouYRu/A7KZBUq3oKEqkt3ikm9CkviEDYpTmodf7q7v+
g6Q5yxCbGKunAcYpVwi1J7Uytixv+/3ck3KqAuFiSozrNMziKQ0danc8WG2/G9RgslzF2M/1vA3t
JrOQ962yDzUt+yH1bnWeH81Yafs2Kn8PMTAQN84bYiZAgvbri5BnDBf8Cr+OFml9mNjufKxn+5Aw
bC8nczyVXkwvhz1zo1EEnj0Fo0E4rbbz/P44S2Qj44gtR6zgyu8Lc8HAbbEEKuy3U0vEsOpsC4la
SQwFuYJA/5RXAQzV3pUWjUG7fvf9ECX4Ja3cNZy6BD7cVICskyr0puXTszksiR5hGY0oclgc0ixq
slLrTba+yk3b1jtDLlXI0yPqPuIz35XihM4d/Y5ehLAHixBffBEaY3JY7KQ75lX/4SG3DfguQjDM
pUbqHViV8Ubwc8lyYruEOvA4pFuWyu8vRzvb06bDpVPNMVSsPAm/v/KT5aghCV7gjQStZYDBlISn
qwZ65KCa90S2U/Dft1riFyG3FN5ZYS8oKajyPCQRWpqF35dZs9MQLwzpCmuSIw97nQUiwMEBMq7B
wEFniZZaI0IA2PfaWTX5b4PCdM8wwzuLfihYx4cbHrzpnLjtFciYV0Gy4jQ9MvFkXzNcbp+iI33a
4B3HbpnmR4MKbm+OlrtdIGGnnu5dCzpWV1xiOTANHa+YJk0+5DmCjdbF0Zd8LZ4RhTT51L7Ikemr
6oQHVQ/sCPtxL7zzrPnwcchZ2VjMHoj5YgHL9T9jT54xInLMMLr/dza7gDjJaU+QN3cTanvlG7BT
2u8Qy5KuN/UIeZZLatVtyIe4Ojvfj/qxhsdhmJfq/P1ov/6UjZJ+L7AJbLQZ468O2PL7cZFUeFe+
f053ek8gOFl//Pvy/eu/v9JHYQG9yb3//vS/f+e/6/dfrTUDL1e/Ekq+n8L3X4LwwNP936/DceHs
4M1iQvy/z236fvLfP/PfM7Hn4t02F/e/p/S/H0yiFQM3We+1OaScudf/bq7Zx5Z0HiRxEnTIKkL/
/gp/zv/77fcffD/2//0cUo4i6Pvq9fvx7wvkIfAM//tVeDTsoJmS+/dDS1osZNTWv1tSZM+Ohzuv
9LGVfX/7v8uSUUiDMOPd/v6SNb0nOI1sYq8Q59rgLJ40rb31xyYi3qUhjlGzrmgonZ1c7JbMtAzw
cgl3UE6YVPR1Fjhls4VRoPs3ZUaHw9+wtzgP/7ARyY3O4nzIVXISWAfwO/biqZuNNiiiaro6HpW4
ZMhdljRnIDEaB0tiRxgRWJn5+FXok35Y40CA6Sz076GrMO1N9d8epcsdJ+hEnf2jdH9yYkt2ioUc
If7ibttS4N+xWHucvPhqp+6mbPOBYAXZ50Qmb5RE70Q4o0Z2Fi3QF/fTd59seGr11PyOprg4RzNM
O0BOVP9R91pklHT9Gr07OAB16/SUqMU5EObwo+oQF4FsOFJaPS2zCFJ/mDdtHEWbkeaJMLpLoYqO
mEF93vqo/YSDSzknPkSMDIGhA+7UUKnt4JaEoBTN7/THODSPdI1FhIHC+Sl+EvX0ZGb1v86yMeiS
i8L++TUMBu7ijsLDAwk3tNY5W4hfszOmCBMKCwo7mkX0WOiIAU+EBq8pbdhD+vUupZA/p/7e69Vz
lEObUDEMBJqR/pM71L9xsyfwmpq/Mu5ftA4uUq/jNE+rKYyz5FdJGlCpXN7ZVZbYWztTJWpfNj1M
k8oPY4U2IeVsZFSjduzNL6eKjGMyvMJAaJ5jg+MMTvCLhj4lNObTPNSokYR+8X1QXbmfpdu0J6ZF
b8pq16epwfZ8y+Tf2ooxOVICB4aNhT+362K7pIazGXRCM/1YtXiS9U0xx/XWaBs2e0XImW4AwdJU
fGyj5QuNY35zLVmfLeWF5ZpmNNvD+BAIzwC1vGuFbEPX6idmHT2nHaupr0Uqjzb4mtOcQ8MoS5Bk
VRbatD6AA5K+bUXetF+swgpqN4uOrSl/Ud0OO2Y49SEmVPAOBlTvOfJVGmN5QCfxtppctRsYbyJI
b5goli4FYU3tTgsMOyHdAf4gfaGgmQ8pY6JNxlw2hB2DjsnnZMLZAKlB6CjndTA98C/zBic6EhdA
yn2pnRYE9XAzSCMunUpeqhToZVVKzsFk9YgIffdCJxFVVPLTzRx2+EVAfQcxeenoD7X4vDYgLXFw
2THq9NH7mAwJEuB3XoNqwLWWRQousm3e+pgOQ0vK9RE30E03UH8M9uoqS5JpmxECGTh268PzsWHJ
5NbnSOLUtsVHv01SzvvYO2PKii1w4HcBFyxIK0izWU3hRGwdRL64wsjZFIFGdDXdD3hIbg1qbJmJ
2oTI82Sbhdon/BKfPteph6gFdHPkrim8/VyBby08LHcmY+Fcxx4bO7iDCWSAR6z/WjVgADQ4jPDq
UNfR0S+WfxWjZK1Of2q1/NePk3XujUXbcJJ3DlCtfjnlIoPY9ks+Rvx9EpFICsf0mqRRMFU22IAu
rUmK8N0rqR8J+ue02TSEqW1sxUyavt8FnZO3kwi22TqtKLDUNB9VXS+HrEvzXWSOf9O0nh+sgAhh
hr7fKOL5zmmeNcE8EkqplpKAa6o5A8U3iUfJPXaaOgSBXtLVM98sbSUm4ms51aDDOQJp/nEeorDp
s3EX+1nyo5vE38i+1vLWZsxxoMvBm46s7GmpDf+Kb3ZbLjZnMwVm6PtTNIpmPDWTcXdjRRHnE9G+
d92DI2ZkmRyUr816GbdZYtlnt+rccwf0/aA16gJbNwfTvF5M1sZO+P+iJuGAxRBiDy2H0R9uVn4Z
4KZLXSFTAY0Dr8bZu4wAaQ7ircWp3YctwvmQgnLamR7zizKOiLMXYA341Hu8xm1rHmwVk4dNZ8VM
S/QIWuVBCR33lesenbnSApU2py7qgUFVvywjM0AByJQxeWLu3logj0GBCIvWVoRJGFpdXKsYmSur
tTZnNIbgF1h6/2uuluTk4oo8deVWi/x2z75CYjBAbU+mci97SKFe6xMk5XZFmAoCF4ELQGCM2z9j
OfwxdRKDcw47lU4gpJoqg3Pi/FWbAsqmOJDg59AL9aBSapKk6uwwcIJ9MghOztbY7x7p5sbs8Tiz
B32kZmwFGWzwpcuu5HjPYTyWEO2UrXG7YfQo+/oY0/UKUF6p+aWNWGWLpLOx3Mc/aTbil098tDtQ
E7WJhPnF8VVYQeJT5qHqTNYogoLJBCBtheXx3vDyzcmdY+oYyF6PN7ihMhCNBiS97JWWN+YjP+gr
ccfl76OshXDnmtAcXDnexhinnI7IYj+Wa43lFXAK4Ky4Wj89JW0IVISA6M6755wA40JTDyXknzSH
8OZbA8TOvP3ImyzFyG4mQd0PAWAqueecHO9IPnH3apZgBnLjmlhUIXUM1rIGqe4yTCcS1gLJEVtL
MKrhPCREu8106rc26ud767O5iOHZWGL0c7BF2WI5PQwyNfbzTywd5fPAAIkcsgr4eVVVQDa0Iagh
Yg1eF1wmNOKnIc7/jtA5tsJwrA2fCQY8hfhdFL55sEbFGkuv62ioJdp37hhvGKiBAW7nk92rPGyV
ux06GZ20cllQRU2/NfSUYdNl/mUCHRsUaCpRY5mr0RdWH2bV7kYrQCe9rdmS75g9AWpowmg274Zf
T95G6+vs6aGn07LJGa8eYxvSHqstka+2M5lHnFvqSUTPgxLlD0maQpHF5hMahYqAS5EHXgXPzuh/
qj6SL3aW9dcpSX/ycWteOq/nWG8DMPIj4iaz8iPthybUJcx50lDKD5Rx5a5zTBANQz2dkoIeQ+PG
wTiNxj8tLUJPwpX0p93Q2O4HMerxKgKkSwJNX8wQAkHbKewNHTUBrSTM49nRhOELYm1c7oKXeWNn
AP8JXyVVmF8EUaII5ib5tKfhVGTe8JAONnxmprdukuVLWvRHWlAGcrTiX2d3w1b0Ch5dqf/Lu3uG
iP/SjL9pSLTXPMOm1RVIK5PKh/rfW1u7F+Y+S6eTbpA8MSsd+4bWDyFErc2IAuZQIuphtsWxc270
gjVyZEhC8VLFERR56bC0c0yxuXHPuvkn9fq9PQ8rPic29lYaUeBG3acp6ptjlvXNNmgXRmU3nex2
OY0ZeJMUs1I+L4EmE+dpyOyDNQvnxND2SCLxs23Z3W3OABSQmAK3uYYoGpfsrpHtntDuJQeh6/6l
aDjDjtWHMqFJmjQvUVX6R9ASv92OjHM/E9dpZQwJ0FMghNVBn/vhXDBv2oh2DVP1rEs5xV9Y62iI
uvDm82xx9kU1HgrogKeOqOMgLroeiT9wLze22HCjGS5DN1lH7LRkTycb5ijZfWDVhV1qP9LUtnF0
ly55epkVmBUdEY0RGEKTee+kltjqY9sfF1VEJ6Q85B8U5q7wCmRVrBSjcsBzNvbOrnV5Urk9b5xo
fksag6wxHAub0kTKnEylH1QeSJCpTeUPoyj3rUNLuUbdAkS4zNbg0XQTo3e8+yt5wIQUvXMZvGFz
P7EiTUg/HAIDFCB3zyKHAlk1YZFfhhUNp0HQGW6Fvelm+NzxmAFBocreSivltOCxjeqlpe1Nq78a
uTaDhYY+sdaf4UI5i9wVnNZkp58mLdaT5fmfUF4HoH97I8mSp3jCLFL0BBMyaIfiswLKhaS6o6JV
RzjhBzE11WWczwinKfwyIO1uYquDAMaKCBPFuTOdcHDj/mxhPY4VKSBj/pRljXtTjbNFfDK96i3c
TaW9GxNTGVeRvd5EgSamPzNnxUtVU3jSXLt4WQRMAjnOgTcmOirrPartaK+lkfbpjH8jt3LejeyP
nMto79vTDNFg8E6qWpjDxRGbep5cgYikW8OqXstqaq9RlxvPw/gCLRwDBLKEa5J5+a3sWElo5R9y
BCePMulpDxWpc4VAbXvUcrGHator45aTbds9Ik4w/6DcuTctnelg24hXHSCzqadx/0raC4MdqY1b
LriJ1ktrxV2g3GX1+rf+zdcfjL0u5awfY0WaKmmmL+TTZBdGFPMzgbxbbSFwZFhDXxrb+mjaxXt8
X2jbHbPc/JK1YHinFy4iVHKVOLtjBornFzDiE4Asa3i2Bv2cmMnnSJuYrvXAhCZBleZiC78ufVRS
F2hqhxqIl1VUj1rkxlZz+5HWcM+MfSnEtoawBqB49E6cGCRduUhB1dv1oKfRLu6tCny46wBl7pMy
uwhSqLvcW0JIlYqwX11syGVllYYeDpGCcXNjJwdjjsZHjm5kZEjZZJN3wTs6ncGLgBaU41fajA0z
o8XaN7KazjYFK2EZ7W5IGmy1ZWzs+sQEbO/RVjTCvIjlj8pOeZW2AtPSZWW6zaJKAmXLCEaSzfk9
SnDQa1EM8L96yklHOSYMGOiAwooX8oPhO6uIVaXBlGXlzkm7+Q62otsyH8kCs4igzZPMsE1mhkGG
TUZCCo42kd5hMtIzegMVfl80Na5sBl4YWaflowRj6CC8eRn4xJ+zoQUM3+vDeU69n1UUf2mYN58K
AYiFqumEmArcXSRAj8J02i/EXIMXAqlTKzByfuPEp7KLSbMtG2h8S98cbQn8MXLo3M2A2jdass74
U2bPdtBlERQcgK77JvU+lna5Fn2N7F2MKpzcVDIUqT4wxnbcEn66TzTj92zpnH/nYjx31MSHzPCa
XeaUD3PpIeySonKPoppgO5Jf51LYQcUqdKjGXN8NTrZBPZS8k4oBYbcrIGNoCPgiL+MolI3uGvBa
3O34l2/+A+ci3v16RNfnFHAj8YdOIF5/0lcn+JRbbLScE4W1w+qN4W9MRINkQKggKceX0sjUteZI
YRMz1DudA7sn8k9YYOgOHPJuSI947F+qBCwUQceAdtyRs0fnwQTPuxWl0iBd8fXm1od66X55vYl4
s4nsnWnPL5ZTWqe+A+Grt4gVwHdAYqx4R79BQh46gR7BG1Kbzt5AVYwZ1y5/HQsVLpF+M9WjrNnj
5uZQa92W+QTCd8wgoP9kEGUAMRfIwMVIVZR3OaIcRHj0tRaTdz9qNtCAql2eGr+aaN8aJid9jbFf
J/1DIQFgRn59lKTpIDRI+q1EZ3ooogVqq5S7SSJ6z+Vu9GKmn/IAaMv6B2wR/8gmp9NvR6l4Ijhh
OMPdOdZ6sc8LGlcmVJ7SifqrKrWfUzn9gS+T0reM+221zBNIEcs4kbh4XwbXv0otVxejBtOBmgq6
CnZJuqhGUAkzhWCWrB9dMLRTqQIBzrE2Oaa456YrWe8JHlBQSNnqXUjkfiZBB3NUmEcivqvp2Akc
8k5kIrmkJcNZAn2dHLddzTS3rDNvk2fJR9OTFbPQ46dIRc8jZ0q5ybsVaoHMCJopJ+A5jO3AMEBF
LVpb7dyK5pdp+90Rupu55lSIQ6SikmlI0Z1ru/tLP1w/eKJpNxilx/3IkK3I61+MyZzDHAvaWhrW
mjWeLTYTsUkdPSztvNpMoo+eG5pL88S8tse9EGoDoRlT1T2Dk4QykMfIIXrN+tFVv2AEFWdksAOx
QuBtmkTaoBCp6zUaa0OXiuOMvXerpbgWbFrheG4z2ugNJ8fSfU80H/5IKatDoyfTrlkJ72U0uQGr
IYSveMLXAAIMmYe4D5Vxxn5XbJiqjpxlEYkrTFKAfRbg80krLhaqnFM5lk++S5petYKCVavUzXU5
czrddGERXjakkvv3IqUPktJbS7OGhOi2e+EEBdqzEohlkpZAaTPbWXj5GX7CxuuUf1j0EjkFBJmm
dnda2ahb7y4vBpOytSPlng2zKHdWXwPl9Na8GDlT/jsrCygyXpp8AZuCYd6anRzTzfirH02inrKa
bHZBe4+AgshP9mbD8S2ujd9J0RVMOaq/LUX7gXyoiHiXLzhiyQWJnRe4dvZ3JLQWgUxcHDMs97YH
y83ERRhYXvTbNKt7lH33bWlkzyZzMvBC4tJzV0OLc05GlUCf9Jm/lMRabuNOaoB7Mw6yWAu3S1xZ
rLPlF3NeiqyS40u0ZOzbA80ij2AbO5XTVXSf9DC2GQeRd3c8zZ1yz7lBjLNhw2dWHrBcmZTNHgP/
2V/EL+WSQJeSpXueYJUh5Df2Zjr0p6YiBpGgRxlwjnxU0T/DVfVDt+wZNYSn9pXMsoMDDIz9nNRv
i3XDp9qQPraRGKgPIkn/RMTQz65QaRh380OS6hKrRl4KnAVgQWsmhAv1sNciwxptwWvMeSAtaAbN
ufUnMmjRWHnHuzzasH3HYePYE+GSgy/Otqf9LjAS63haA1qO7AfDDGZZ8N+zgIzhH2m6XRlZahcz
crz7c3IULpIuOrTxzmoicXAZtuSJc44JitmMs1GfPM0pDhltv2CwfoK+9EICInwMrGMKbvRW02QR
GiuOpgFBs2FKmEStg/Hhg1yod+FG4xljX32QC/kfNeOnyQJ2b4lGoiKRrPtW5wPE41KM9l9Jb43e
X9oENC/SEzOZp8iT1iVR4jdnSv1PoayHTWrjjUAeLzCS9OoOY8b+Ohh7WkID4UHUPzjOeINbwlqU
7xzpt6TvmV/flrGfNgVNsEyu47EufoEkPHJgKjKgReWpydviHOuxOlWT/RCVSxYhNPDNkjeM97Zs
GUkMxg+dx5+O41qvvPeoUBzOR5Efphx8IyHhE+cAAXOZ4LC+/WXWbf4iaQkdGJeh8BhEcyt79cKh
aj5NOvG/S1W8VZyR5qQjQclXHdNcMincnDJNJi0r0mhtQSyn29nDYN9EM5wmMzkrnV2UQBpqw8bG
YN7mlAILLgwjzs5gob1L4dnBKmTfV2DQHy3BJlttknowz/6ni3BtqzsxxvEJ7wHWrX5b1N2xMWsR
TnNsb8APQ/Cj/ZaDRaDRMBqBEtQ0S61f/cVgH3TJM4mZxcy5lm1ojblXiIyHtvYpdfCX8x5Hz7ci
KhySUHtzbzV8yltyOsI6qSISYskRmSz/XHCWPg0kWOAdJxTGNYtbAob3OMUBz4O6XMue59qt0NvM
yc3HMphk+CdM0gUPJXPKlVXVnhZpUSpr16wGp2nrFskWxiJPXdWNgYfFa+fp0QY7yEBL0/ko+Kw8
lQaEeLNNThUKqnsptVs5KwJCnby9+XEM+kAmEGv5XCakPp3tskZsMkWAENDCJfkt6ax+2xZ2eskj
ydszrLE4VcFqVenZ9nvh9waqSVeTIJ470zyxd9xg4aUHsKZPNZHEwqTpu1jDrtCyIeTNdLmFOhZy
KQEp5/2VrjxxXI1yfkQOw4lEkS9bcUaJRsRHQ85kaEiN31Umq6fUbfdD3Vg/yeMotliBeEr4O6Cc
luJNH47d8NXJznpphN49ASp9qVr0U9TD5kq5hiRaJF/kMA5fNZkzjg3pd1HoYW2NUpgo5Muw0v9a
c8qvnmkdFn+SP9kGKzSIZrbPSS4690LRHe9n95bkaEqiuC6300BwgtEUJ41RepSaLy3ww6RcuIl0
qvO5FsTIwhVGsliKW6fYP4jase+DXIZtAoigppV3b9bLrJcFblk1PVnTaNIf0K3XBdX4Jhnf8Mn5
a40LVoOMlVmK6dhO8h+hHQ20T7dxKPoRFK280dE34pvSdSj09XMVUfnSunFDmz7nDlI8gAGRZFtT
r5K9FvcuSXmtfWpalWICwNu2SM79JDmJjEMtOrgahkJHUWeOGj7eOP80bOOOO1k7YNtMAlMhcmO5
/yQkwOZEXhMHWJN306UqB9KbOziokvZo4XX6kZfLP8n9nXpD9WL5vTg21NGbnM/yog/6fZxYfjI3
R7NK9slWpHl9JYsXYYvl9YxWlygslWTKsqQXDI3kaRiXWDHcrjtRIiDxH10REwXp1AoQHncdjqE2
9JxIvw5W1d7MtjjpTf1DwHpeEY7+yVOKA01nb02XE5fhx+J1mv1nmv3deQAnbGER2Mx1HP1AI/xm
jd4I0rnJw8aJCoCrfOBr4ix3LlFODN2ijDjTmuafiUF3SszywoyWGksOx9I35qDPOvNBnNFqCrZ3
TV84l8mJ21uv61eDNWNH7o65L9ZdRCto3RLdjfIObdPIAIv0xJq+YN89x1qtP/zk3DoHzFbFn5z2
1NaZ9PapHZ7qriguBeYCCs/c+ECYiIHbUAjMGTO8Uy8O4zUC4vZTZF3N9IdN0aD9w+nQZboUx+Ti
xf2vasqQLjrSOpdG+0lFQEqWYk/wU7HXsYO7JA2FHXpy3hUWJ5JWkqdxEi+1x1nPMhI6JOvFY0AF
cqN/ZOzfT9ggHgaZoQ6MkLOVASDPAOOGw+y7267Bb9SS+ELJOnLXcok76m1o3+Ox6PvDMOTGqfHt
7DlCGOfozd5lXSQrZ1hChwbGcXbikZZMeR41bIHSF/EbXM2KfmEbXXjXKxyMDQ1oK68+i4iDCLCO
9FFWvQmH1erfmG0j03vQ2XOs/G6WCO7K7iw9V76BuKV6hi6ghqOGbehqxfprxEDzXy0atkDXfnJ6
On0DRHn2X0/cmAo98pHDkNdFM7RFONZ1X95qwrs4P1Gi17nUrzq9fuB7/Y8OgTKva5W+Jw3tncbD
LzbOKrCMWVDRGls4p8FQDvIq84K4IFSZzKF8FuHMjp5U6fzyYqc+JM7ww9Tiu0oQ3BINPR0ip6Vo
i/hnlFU87NnzQub0NZPgMaNPUkTHqgD8M4AEfoy4S0Z8Bx+OovFJqOzDwG3IoMR0NnwmcXlEZLX1
gdOazt8en4IT7XNibG7fl4xg5psVW/oVGtMu3mnMgz4Kq1GhU3DDG3mlf3RqgKpaJl4oRuR9PcDD
Q6EN5VWmpAxJ2+5fCS6pafbmb4ipsgPtQ0qqJXZPso2NjT/68vfMiGhODf2SZKAPpOfbZ1MsPYWc
g76zZVQvSvHHQyr02tLC4TRgN1vX9RSainF6nmenDrUu+ppoBz2nhFkEskKo4H/3qyo0ppVMBLMb
2leOasuLN/9zifSbdkKg7AQqY2wh3PWHpltdB2kGq3oZk21qEuZKEop4bQBF/vetA2seccQyB6oY
+qNeIwsvqqk8zeOMWaCMP+depK+FfPalX78NZhQ/j2JEc5FlD39MtDvgA1JCoxe6OvOlFX6CPM93
HznRDW9QgJlFkMFzJk1r6+P7fEmK5dL5tks7JZ9f8ppOGyazUBWIMChzRDi6WKL+D3tn1hs5c2bp
v9LwfXzDfQHGc5FMJnNPLan1hihVqbjvwfXXz8Oye6bHQKMx9w0bBVslqaRMkhHxnnOeE7lt876E
SFiEC+oj2cwhaFtmDi5uNsACvbvLeo7QJibscrWXLyaFJV0B7TYZ8/JqzuQgSx0ld8Zq7g+ABXeo
uzgqza66Um/xm1GDEzSagoNBG/UDO3JuCTYbm6lA4A9nwWOGna6nyGnZ9e7KaVbN+WKx4ffqahzY
3wl176qGvA0LR16KObXXGe2Bpr3+iR/s99y27nbBHuL3WTxCPkb+b2UWnrF9Sx9VE4EVAPYtw1Hs
gNEe+vA0RGx4i67/zdvJgDDqKAFNeh2cbrYuxar+wEnXeOBY2RP5MU+FMCdfTlXmG2+zWWT3JhLt
nf1btFFEHgdmzf5opLx9Ny5yuZoTgzI522+9rvQvWGw54trF/Ii0o17Bb277zE6hVtcmCuT8SRup
evnzhxhUxB4ykMwv+Bgy2b5t3CFwkuXEe5UfceupT6F5TPo+e6y7UD+FxcQzTeVYY9n6fVGfpSu0
N/Vn3vVXh8KQ11ho0Q2iyNtkufQtmXZFvi0eb33bjbfCWc4kYENQvqa9dscwN9iVFC2jb6gRMnGp
7Lq1LGUlGpyUjCKDVO+kZ9aJ9tAb+Y/UxXs5pbX+hk8qxmT3LAdOJKmlRrtKH9pL3JU32xjEjQMD
JqB4YMazpO1JjcSxq3nngaa8WYva743BBqFoDx+cLNQDwTH9xMiOVoRJLagbIzNDa2npu/hAGZxk
hjVxVI1tX4vChq4dIM60Ar/GTMU9xO4fuaHFL0v/YMmYZvDQHP2l67+HWj7NtepsJ6MaL5AqjkOl
m8Djoheg1cqpp0dxY85i2bJOOMGoGcM/Apf/TTT9L4imUAFVwqf/43/9z/+EaHr9Hv/t+N123/N/
hJr+88v+CTW19b9cBTICDAddRx22AfGN3538+9+Ebf5lmnycLbmmQuT8P1BTQ/1LJ6duwwpyNRuq
CxHbDrpy/Pe/6c5fsO5sReFvFOiBhJ///cd7+AdyoPuX//9vZV88UB8gu7//Dc/9mtb9xycefv39
b2AtlBURQOLDcfhL1fkXGqHWsO3Qe7NlS87kfC0OXcgGoLtNK6QSUGkXJRilW7oYmyK+i9YKtyKh
JLkrJE+FsLlHrnzqI8BwqaRCqexWX9oIVYlGyG4zYbvw0rxKd2z5VQrhrE8DO8cpTJRrW01MI+dF
P4YmsyRyrmySrDrQ39OxaE9uVwHMKdb81kpDUyXmJaN3WSi1Od2wm5ufmx+hmn7B3ksfO2KcvtHZ
17JYxrXI6ZXaIAp9hNtQ7DqwP8Xz4uWpEDtIOEbQ5/WDg5p+dYb87tTLBd9ZF7QTLcpRjgtRUV4R
cIQfZ9hG4mn+nVDvMvCAaVhetHqKPEsYR2nga2t6pIRoKm5D4ob3vjR+0lfw2ehuFVSKMzw0abat
G1nRmMaJAQFg6YHIs2lHbNbw1lywiDKC09MLcl8CgajlsNMhRmRTRTqTwolDa5T3FDD4rjHwo5k6
/GeaFLZuhPOzjcaXuW/pQRsDJxzLQBv5zrWVgx9aWb4Q3vHYV8pxENF7VC9kF1r33sKH3cT2vWrS
GT99ci5o9AU9jUGdegWrZrDMoMZrEpXxfrVIPx3CO/ukbiPGBoMHZbapStRatAqdKJT1DK7Lh3kR
t+1gJGC2QG00nfZpJCXGT730+jndy9Hgf2Cg2HQSSdphaFhRFyHtqdjZNd88D7NTrlsfEiIu2SOv
GmX1VCkJrxuN8x5qr/QxdeCGU5CV168YLWqG0xAp0EmB3rkpH4Oi022l2T1IOa96LJYZdil/fHGc
xyJSba+KmHhTYuaN/JyECni+upS59MtrST/Mxlxyn7MpVBBiO8/s5jcjtdrqYlscDOR5HGnqMmaN
VI8Z4qlXB4gr2UhMbfLFZJcBKSBCBcULEsmT26KI0y/FfDw70gVO9GJQOVuN3Bo1F12i6njQkgS/
NR3HtHNxxCCLR7Unlxp734BreEJkY70IN4pcnKMsUgntujkwlPfSyXUCdPJlB6yR1CtWQVtNtky3
UCJ6LNajLm5zkr2Xy41EhH1ihkcUWeZXjPOMfDvaUSYVz6KLpb0h2+MT+PyyrPcaatdzL95MFRAF
byrVAL3gTbWIibepc54kL1K2xO99l4qjPmJubefIOhg6iNcCs2VMePG1sbMdtmiLIrqx3E8VQyGr
AW9Rqe0zAQ9a5kKFJgfJxBC5+1EjBlG06hBYtHDRc68FlL0Pm8nomGMVEpkux1YeW2sbiqiRKyh2
1idmnlkWVBTAB+iAzM25eNYMDplrgedj3xb1WaA2x0MM6EyfXCpzWs7+jG3qyt3rRHtBOH2q0sTf
xIOEqhIKoRaIBi0RquhhLrAl1U7ZPTs6LiHcLbQMDTmtxXO1c3hLtwpLtVVxfEgdhYvF5NOkNpq7
TFhuEIJcWabxTpcdMtCE0BHmjA+JxfBYpLKpUocyqI36cbIJqE4lIulQ5F8J53yvmNNfVZSlnhE1
93VuuiEWIL1F4e1N25EijSXvt3aXmZsWuXqHdXAQ6+bkd+SstJ+R9xne4H5mTLbY9IKYiZufZ8ko
rrZjLEX28JznqE25XuPsR+je5pXzKqyRS9RRFzbs/jiK70zJXqJldraqGHCOIzGRjwZObAdRU307
nFHrsDRPmkL3bZx8iakoN1ac72VWawerU1H+quyr7QSYCkxHQ6JvFVtQMyXVgd0ZN1CrZbeKLB6F
EGGyzpyqrdk7uyyZTtgIiLOtn8S4tOAVKvfA3nV0lNwNMpMJIur71hxTw0/3Aw6ET03XOC3EPQL7
jDuRKMrd6UucZvp8dnUuhbLyBY3pcLUawMKkoZv+kqnu1UE9XtM4SDdVHeKboyyrSjhy5lW3lgpH
36mo932/PlSTX1E8XKKawJ4QCs2FauV3zkwBgihm/ImYdLqJUe2A1ySLiMQbghlaWUXXTAF+bZUI
0Vbi/E5soZ0togrBUlofXa1Y50bttF3OGQctLVSuU9IEIOs64gQ6rE0rV89hshBw02ksLjTZPGhz
AiGM2Sy5qscMfeNmDyI5E8IJYsz3CtNUuXUX+3FCYQfmMIizE1EkQ/r9se2oSEpZVUQlmsCgB+eR
sd/V1dPmZCLM7MrE+TUJ/RgJLbzQ9jkFYFB/L1pqnsOCX6LUctCvSUNKpivbI0P5gy65PUuNyI+Z
MHlpHByj1fShRO68g+S6Xgb7IpbEQVMKqIYy84x13eopjnLT7so0UNJsy+fNDc86+ygE1skYZ3ps
UW+pT4wrwviL1X7wkECEPxUDLWVQp5hzDtlCX8mAsrsoDZ1j7UQOtkqeXEClx6i/9HNEDNo1+IWT
+IXjQrwrZNF7kUKi5s/NuPSUSK4cw3YM/alCVzTpt6ozY2HXPyGxTgtjK/Uj1yI3sHKXaO4079z2
VesEmUtXAXsM0ahqedQofFuu4gzC1ITDWlmolw5/Mvim8GbGRKSPTrgpR8LnkGdgGKPeFYhce31I
nqRwtpbeP2MtDAwr1zwsC3Qqu+aPRXPuLEPDtpQIQwAAk23fT5PvwP3YyGwYtllDZVpTjprvdOpv
FmYDDMM17Wd8t1Z/LVJ1P3c6rRVSaiip7YeuSy4MnrbMzIGSZDMqYAsVfla/ijB7o/1EO9O7+Gcp
wxAij1oybUTNBskcUe4nVnNbzXGXKhhVCVUc1dVXTBSJvhEXbxAMjST9IEjY+OUamZV9fHeN7qrP
tG2OLnYSgxfXQ6iuNjjm521eG2+1wP3GbAdHgWOah8m5Ea7H46CauznGuhfH9BuOOXsTMBU8GPzY
1XqftC42DMtoxTaeFXhkvM6pFWG0qKnSFTM1O2Y/4oy0Gt3H4IWbOqFVg4LN6sbUNkRJYpY6O/Kn
sxjPFsGCB/TIXdulzlNRPldyFhtLS7pThtp2GqHAuT0FkazNBWvjU7kQJdDRAmH553qAsSlRaPop
Ejt5ILPfH6Ns4YmKK9mgIkyzwvHeArQ8Z43+Kw3L5TmrzvPUKWTqjykZyfufP8Y6fZkBmpCS7Ya7
MZWWx4JLbzMdPT6Ap4VwdqgEdZtWXoLBw7T4TtKoy0eBdcusDKphLKxro57wQjQl040apwYTUhZt
qBcsidWVHPnKmYobPzYn+65Emn3IDHst5sowRC3SZtaumRdJkxeVdK6vljPJSDSoJ/bKSFOFeVfM
2byHWbZTQEQ+/uND9BBxkSslBpl6Q3TQuNORy56sqQZK6ABqdiMVNDMVk76ew+HuYzm9qILbV83D
dGcW/ArxZPw0AX+j6vHmalLwW/zsahd3yqSVF8qd0ZFqK7m6hXaEnZMO9nLOumOyjBm3K7S1kTx9
DzYqGRq69pSDY1cLtW8c1c9gspwnlbpgCBHDS57nNgPydvb0Wt1NmvE425AZ+xEFdRHHmgCPR9sS
MRbTmj1i1XfdJaKF6/3VmhJ7rROwSrDhGMUQa/o63IZl8gp8tl0Lc3EoEGjes8Qlu3HM1U1SqW+j
0m6MeAQypHECCPvq3cqQSQXd6WM8aPtVwlrmGE162qQ9Jhr3VBYN4qbqHrAQvFDvDLDRingJkIZw
aBQWr5DKdmFftlp/5cDxWEb9jrZdFj2XqEzPYoetllyWM/hp3eOZSBzM6waytRzsO7HZfDcm2KAX
WTWBWUQ49l3qnzX1C176sC0MqW6oJ6CnzzJOPfeNpHR5E62DJQL85G9dbJ/evCwpduSUDWKFzMuD
FbhMgugzWY43T3Am0hF0qjINv9LPzlqKR/YizKS5mB1MNaZ+pxyEIBCGha1cdygDPvxWs+9l4Ta3
ZoGOG5tfbM6lbywu1H4k+cwdv7qs1h953JwwVcJbYp7nWQ7oE1QmrDr2blItht66pu/puZR4fThX
2tlvmLudN1ncAlaTPSupFmB+OsDugwrnEuCIdOfbtLg3FE6TRTdp266hdU44pLDGxylRiv2kcetO
MAJi2mKN98g0LsA7YLTS5E2vVksx97xsW3ZxsBfSZzNW352ad6TIMssfmMfrdK5twiG6lAs4nnDI
n8NqOIs2/HTo0d0mU/c8lCGNo7P8FbHuLqNNjzklbcTWtHen4YCa1RZdk1NN9i2Osz2k38+5HjjF
TlpPdj9afNOIHiwh+62L1u45MrO8xOIUoeSOcibxXPPbRTTpaEDd6cvbRugTh87Z5VGkPzXsTVgG
tc08Ouxlo+R3TSef1i0QPBIQJ81KoIx/2QCkApmjzxL9mfapZQx7m594i4uHJnsmoGgVAGq8CVZH
azD6Mivb9kd3LKibC1+yiIb0IWsP00KSOMlG99ROcFtpjWNHKeb7ABAnVPR867i2ug+HAqnPpfcs
IqqhFvI2VsiupCasJNauBpmEfVZFN8qPBFZ/eQkVivEsa7a3hgESXbp2cRsX60b5a8KFUv1ge/Az
s7UMk/QmxrJgU2xNX1F9UuzuDo5k9NjCkSk2RE0st5deZBJFWwzxCjNABCihBEcaHheJFrPiFwXL
HKEdL6VpLM1UHpId9mkRdZlX1rQ1q1nR+zA6Czwx0r4smnahfzs7m+2XZffyZMT9RW+cY5KS8yw1
K76WWk+pnlE0Bzfh+dA3i3MAEgM5iZ4Tzw7ZUmOj2Vcau7xMXiwQDTHr0YErEmos0JZQ2KCNVevQ
qyHBNBXryixq7tHefVENvdmywfpGyP5aBDV2a/OCp3HHbuOBXdgoEw1RZsgJtyp3s/nptAbMD3rD
90XTbC2siGwS+OGUsgzoSmwDMlQeIuTGWAQ30wKPH8/7kQQF7ZWjru2ymKU86tk1GqHBTNXoHiIN
7aJp8UMmQY0M4gkSWjsrwif1NPedRQ7Irvwczu2mjqdNjD9o09N3u6EIT25Iae6sJWrxfvk1uIDN
3J3yjEc5uzBVYUxIBY8GrWsYafah6s7OyciR1YnYp5Twzjr1gi9Sfbx28xRwcH1l5fo9zPwKbuY+
NrpFwwJSVNpxc0NtZUQ1MqeCwrfHcaH7kmwNQA7juWjDCLMfW/JFiVVPm95ohVeCnkpzVWWC1tJh
0SrLt6HBzaRE/DNkA16KEovjMv8YZNV5ps7C/oh89AnNU26cEtiNvjbpmB1UJX0xfg6cw7GMtL6O
Z8NT4i/ciECXnElQEsgWzaHRmmK2ZLdItoYc/fwKq8hu6G+mjZzXVqheU7pX2QptU6OTfqGaD7QG
cbdTA4gZNH0Fm8DLy9Zg05dZeDQz4sCV/bnYSvuR3Up6A/CNtwhGVi93i/gZS8ZSXfSp6nwDl31+
UCKVAXOKfFdfHv74EAfU1WUNvlmaxeEgQtyiXpxjCeMsUkSUwE6mseNE2XnqwqZJp1luxNpEnXH6
tdAaiC2AUcxMJVNp4YIq8G+v8zXGaHV4n00MfnNSgAPgFJc2dE8K/RqymAVLRHWpKbe5wev85yjh
dCHflR1j3LzIduU5VbbrjxEcgOVx1BjbCFzx2Escnn3g2zvgJ1FKbxG7iTYwMN3W676/TkGQL014
4nhm7kLJ7dusfQYMqBTsG5uCUU1hl/VqOCXpwNLvQ8ukwLqwBkCbBtUTdHCshaxGzBm51GisdIqD
nT8L1XynOakiz8aRuGxyZmHaNlpHlfPQxmBtoohorPXsygwQ0YhxL8obdR8ZzX127OjUp8UDeWqW
7RinUoV7cpvU4S3n4HQZqhlOTxj9HHOgVmGXPxv9nJ80dD1pjecek+O5RWj3JAdvnynJAm2JoYub
xfNToSdvfTPwW3LUIGF06vCgnioLNOdcNeOuV/tjGNYk5QooxEY9PScL2TOuEdBI5TmCPUN3hXn6
M5b/bwXjv1AwVlQjA///XMEIvklMJv9vJ9s/vub/drI5Bq1ZBmc24quGDvH0n/KFY/5lUS2EEkpu
Yy3V4q9IgP1RKdAy/l2wUP6ie4FeNpOuGpoGtP8fvUKDuP2veoXtWvzHVCzg3zTB8C/9Rxy3qyFy
hZWT77lmv6u0Kdhcczs1v+m3Ok7s4igwy16SojkrIHzmleXjrFSffFEv858cTj74ERU6DIlhAOUr
DcihoX4/irT2itD2w9blOLzSg7pRfXR6cYUruZo90fBqUEPtrPD0AT60ACFSLOGeUk7qu5zZIsNs
g3A7zKKO2eNGXTlG00o0akEb6SvjKF9pR+PKPVpWApIOCqnQ3kfASHIlJHUpkqZVmQ+1gFcEJQy7
iN5dmCY5u3ZlLPGVTMvSFBsO9QPQSMUmzrRfPBsj2tF1mFf7WGFL0mbatayMT3WlOVkr14lU2G5O
lR9GHj+EOYf8bkVAgYKaVyZUttKh6srBUNQRhaVz3VZLn6IY9g+2qQZwhAg7xPEzTo5HaqZjdsIV
9ENQVJQuYSKHTaWslCqJs3pDgnDhpwRhtbKszPqlX9lWS3aqVtaVAfSqWOlXy8rB4oxf+DjdDbaQ
/bglAv8oyN4a4LNSMFqJqQcZ5w4NMTxhZsCIr9zEK3lLB8HFf7U5f8wsvPyMw5tCXba8Vg8K6C5n
ZXjxkDtaK9ULNPXgtyvpa1RgfrGae31LJt62Yvgv5NsBgk4bKA2/SHJcW9BhGqKRFMdKIWcLWMwE
MEbv7p5CmLcycrgeLDoGTLaGGLWFrG9kwbfh0j6wR3sLQZfVIMwSGSJzr1QzCLVUp1OxUAE8W1by
WVo4T6M0PkSvsCGsGO+dNdn/qgETkMR4Iz16hnSI9gZSzep0IiNA1ooO2NpKXQPOtAnnNhBwJyRY
NseODS6F7EkD2Ab9LDDwtg1IdmQ3l30F2k2WbMumiVApkcfoxLzFp7DE3cqVCecM3WFYKXEWuDhz
xXop80/d/J57KEBTrLg+oOWNikeGkDyvep5BsrJVWHWMrQ8zk6ENQ5gLRVLEgfpQ3RUltmTOxu7G
qeanNE6LXdKF8aVn32lkc/+cI3LJrNnzYCkeQcZLbZKUd033acCMLlIO3h2mf2ym4cF0w/dFEkt2
ZnheE6iSBsSAkwrjxJniMgw6J3pBNwFjEmoOiBbrETgPQlECvizEPkG94IY3swFGHnR97/pKz+U7
h929c/r4EMfNvC378VP15jAq/Uw2Dht0fOKxVV26TPksReQeyPa8pJPOcd22cNzi5WX1O6eMWauK
a5fj5BKow/IRD/AI4qE9l9KYd104IRaOsyfB11YZGAfwXBmogn4fhsgtIU+pXW93j4OTKHv1l5iB
GsssMmGoTRYwLtbTKia9R8/GqZTrL11PD06Zjqinw+DxCfsId/1eWA41MbEbjKoqtkrfOZ4Wj5Fn
ZE3t4RFZ7tipuYzirwRcATms5nmanexmKYhp8JQotjbrR1sdGv4ONlJKOokoj9iw3Wx2lv2eURh2
BbfLxg4YpZuY59aMfnZMGwPokq8Eqq19NfLCxj1KYhOB2OKuoOfKYBjngFnYFYSV5qICDDQ06H5I
FNtJqz9okTd3hjD6U05ap6005JKfxlIkd3PKtotKc4E1Dgz+VYx8xmQ1PpL2CpWxz6NgK2WRZyHz
A2JSZCdhn4YGrm2xkH5sW79RLbb9g3tJmWnw1RqnkzVtxMnMI/OHuTmzXoFB2duCB82wJpU6LdtN
Mm6fqkg9sK+afKXOO0xcVg4txj51DRwMcr/NzWrVfReVL4Rxwx1uwEC3pupEAcnBiJNPFlBkqCV8
SsZio6n29Ehf1jZedBdX7tSeRxTrzbIAJBFLWbzKkjCMMl1S8JY31WFBcdzwZ5EK/v02Q+RoY8yW
XyKFijB0eMMtszU9R1VftC59LQDt7boyOeEEIjufrA3gypj7hVLfHC4DjUob+OTQ/ylg3ZsJreHx
UGp+Z9Looc09jLAIwFFIJbVolJqT4YegXelhBofFENXYgdrtNzhniyDqpo/Y7iu6daLXYZbH0WWk
SE5zhh3qxJ6pOslWauLJXNDt2kgh/948xSO1nq7Vje8GY4IrqcynoTLL4yT5UdU4JBpnj/FWdVbO
YpcsL5VQHhxYbCdonsBCpqYIanfZVukSY9Idpve4Vi8saB22Mz05zvVDWaFJksZQwWSF3cnCItWt
yepsQaPHutvd4uqghWXGkzSjIAhMbZ6aP3qtT4C04RPUZfthrsM9TFUKnXi8f+XMrpfy7Rssh6uG
gu5LE+d0Z1ZfrDXW22IbL7N2z+WwClVJ6Zeay3AGyITmtG/Zkv8cdPxKEEnsdY++X5xlZ8GLI5HM
2Lgwg1axf3VVC1US1TWNNYh9NUNeYGFHEhqSgUqsw8eeDbplo87wqnpeTnXv66MYnmjrI2+Tuzcn
rlGy3SkNXJVMhMNinBd9dsU3fSFAQ4F3bWjsROarsnqxySqLu8INjQlJfqQ2Mq3RKGVA1paOCmfW
eWEhg8LVxFwH6BW9mdYGO0Ml6jmB+2ZdutvCarGWpzHqsTzMqaldpnYMrEoEIVfVoV1YAweRJ1eL
AqRmaA/NskY/WU40ikJPUxKyO/n4k9jLqvpDcfP+qq1/zErzw+EIqEJxqakRGLQMdis3bU003mOu
HwPOpa2c3nHwZ5ALdi1WEUIs2uQtdZEHuZp+ZmLgQWJV67oEpHnCfeLVDPh8PYvp1gYLCSOZpyVt
XAG/Q/wWta99/LuTn7NLo4zidpgLbRwutuY+pZAZY5rHJ6TIoKpWZGis0vueLR1lrbncM23LbkYR
zJZNGLhkfGdNOgB1tiKKglF6SAfE3EkcwQlcqMlYvNaW7Smr7B9xRMRDjdf3OMvrUwMQt81PYQQ9
ydCIimsRl6at1FTT1/k32yGXuFxD4CNDOcpaXowlVVk0F+2t1crBlzrnWV2Ificltwpz/7alaljW
5oHc7ZF64eE3ytxWtRFLy/gdS46K4I7Rh6YH9liVRWw2HODXmcPks68M94nBPlsLx3rXa3W7zcru
Z4oWvtdrs95rvbkjq7xPRhs3jDle8vHqqNZ8AiLgPK6XDN5fk1rEp7EhMNgsWbsVFqQeBIrGB0dw
pO6IdapPrKOrtSzMQ/7U64xzGVxyzUbRZbLZ6mtTGIw4W+B6wqqfs4osr2Pv6rksH9oy3WZO90ie
p3sotLa6SbB22PTMPenyu6P39wzgCxYFpiKEcRtkZnvaq7kOKsBlNF3lEjHDbnVP8rMFDGrxm/SW
zSVQf5FRzU74EZGzEj4NUJniG3Hm1/Qm01L+iZJpb8Nay/d2wSAg7qZ3Uq3nudA+zBU3I8e49NIh
Q1uDUeMokQNnlkV66BfVc8LS8OuapYDU0VF1pltVIIgMs/2JwdxT6yILmKDfIplvB5XDvNn2uueW
h4mtiyhSv0zcp6wcftCzeBBxCF94Di+UO35DOdg3zWujul92S36n7IOerEs2Ol/hWH0jsaDOfrhO
j0GEvrCB48Zr65pI2z+GxDwIgjZTpB8S072wN70JxTiEoeUNobxN07hvY2Ub2YR6GTNcdDYRPYMo
BztjO3eoc2MgE8drBL3xS7uTQgbSWl7NCddQlWpbBQ0RJotLoyiqqm4+6V249q7YX2a/bJ1Inqeu
BoC9hZ01xLtaqx+dwrqz0koYVd8DG2/gYt0bbWK7FrkILnB4WtlpmmQURvUfPJ9evdTb2mxe10/S
8FU7pruf5uoo0/GpMcKzU5jJtjTUZ8Z6p04DJIHjCa2xYaXVCb7NNBbMDFtH+3eP2BVFCegqInyr
I5hEqzco/a5mfNMsxs5p62dZRW9j+xi5RFGa4i6jB5O8IkF22LvRqdGNb8t46HRE/PUfbPRurw6c
O1yQ5vy9ORB7guT6is9rv/67HKg3mdpdRps1XszQj4znltmsN6jlbhQx2u5kEe0e62Jj6+FGOKFf
jIDLoNCsNwixr2LNeG+tOTnZSXKoKgKMcVR6c53saRbYcvQ4RLC+No2C53ox3MBkgLVoyaVg+PcT
mHvikJAtM/cV4QAavfoxdd372HYgdlBQmh+Ysl4EoOLsyQ5V7VqLejeb00/hzofF+TRs+y2MY+zu
xb3skyfip5+dMV0Fu+ukWIgP1oExxfu6q770WXnAOIV5nQ0LWCPHQjTUKOIpJ+cOMEoPRKS9A1+9
WLO+T9X+gOhfyJWGV9/Y0PsOCMENFg+vVm3fLFGFh3wf3+qWxXUJCRQXiGmCIBg2twMnstyLBAG5
tALOCZONuyGVOwgOQiseupArpdbYHio1hwfbbDBzuLfiaLKntCtSBH+m8REGOdKT5ig24mmo1xtS
e8AdARJc2dAj4PdVBqp98WvGfYQ5nzCj82LI6Znax7uzFGe7S45W1u9Sqe3M3ryOKOsY228KfHJE
rgLnidhLp7k2drNROYZZSQJ13DwzGngbEEUAkJOzMuGWGPqx6JKPPlMe0xKf0pp2teQxNY0nS/Tv
XQYfB2LZMHTfVCSdsKNcXAtlfJmu/KZng1V6MleWSvE52/pVzM7VNJrvbLq3avHQkInsOu0YLS9S
wSxJdID93cZwHLiEECl09cG1ohdhd4fETrdu4R6rnisNxA97t11aMDAHHBDkRfHQTs4+IrMYlZnj
hcb8McTpn0dmCbivy7uPTihPlhP/UGhfDIs9lQk/oUf5iqU/FwBM57H6UoAszHgc2qG7O1oQZ/nN
JeGv2OGG8BNqWHFwjOSxKrP1wEjWoftNPcSj1YefSrNxnenTls0rWtZhQXWrpHVvc+uXjGFo4a54
GQrjBbjQL1eKr0jOx9ImTxYq28p1zym0GWsECFAESkpZ3nqxAHP6qFJogw6bt9gAmEIepojfUdZL
3BQbnYonbHSHqYkueItO9TAKbxqBQC8mt/1cdBBGnIhY+m9t5JazG+WtnJhPZea6A1773NR3KZ2X
IjP9TrjXic1EWZvvIwoNzzQvqodrn+l+nX/0Iv1R8p6EbvbcV7Gfusp5NiqURLcMeoFtQ+GMbvbP
PDAQjIW6FfXku3V5FNb0YGWAD4o46PRmr8g5SDlY6Ckighs+p2l8SA01iLT50ptc2rjazf5hIrUA
TbSmHNjGWNJp1Lvmyd4e8BFkDTME0Z2E8WlfGTTeHI3dCMMxIHzJCPGdyuIG5l+d09KR9fGvFnpJ
M8DLBsjHsd0Apj7hU2C31OTDXsXstTH67Knh6VrAmvEwS3uzmH4Vefpax20aRI6rAkXACQNJZaY9
eNNk4t6ybG7Cor7MrXZsFH1XqfbrUnNVzzW0jUTZMVTHmGhdpftYp81jZhLN6Oryg3j9zk5bDm3L
w2IYoHMcItjK0+gydNKbXWK1b+5UIQXBnTbTkpMpKpOet/UGoECKZ3ak/3PPRI7u5JEHB9MJJWVE
ONUjzbiy+1Qr65HCyoXipjLJb9iRDpZQAlWOt3LNIpiFB6PVVzOORlOzNbMXY6xeSqs+zfZw7vV0
OxN/SLvy3Z2Xe1qozwzXVzT4pV5EsRkB92x0QG2bIuVIVJkEu+jEWTd6TbgEFcdAw9pLHiZWGmJI
qQLGObDZPF2zz00h32Od5lrC6ZPxZOrjQ2uX73FxE0l5Sg1WXE5/CpzkeQTUQ764199V6sL+N3vn
tdw4kG3ZHxp0wCaAV3qCokj5Ur0gpJIK3iU8vv6uZHVH3emYuOZ9XhAkJVE0MCfP2XttgoLgAWSU
BmLXOCCgY/kDFtlzvYrhh0ecI4bJPdN6vAeVy2Ffta8d5blMWqbc0ZkCmEoL6UZLPsAgHhwZdlv1
XKU+38V0KUp0POsu0R5MsSnc6oucn21q3XZ8aG4HCie+FUxno2N/66xoo7D/3ZpuUJI/mi3V1vTn
t8wYHwbeXc+FwihPkzlsPb35jjKBhMskGc1Z3mRTguZYtvkSUuIMVyEQBcJxZuxC+EUaM9Sbpjv1
fTV99T6I4dU3u59Fm98z+dlD0933FUyx+tGs8Rjidka9MstzOX/ldvQ7SbNVp+cfIbJdfL1gMX2r
hwLLUthe0mQT4l9VNSKOOWsTl/z2zCpK2ISNd1Z4iTT3qRzDB8PsAoj0TMymZqHCqpjlPS0h/rvZ
WOUahEIXc7I5tYfMLvODkexaOtkrwuTTFVqoZVeSEkmERsMuQHdzaXY0VBQ1qD+Hxqhv/XJ0NizQ
n1L7J27HCytXCqa8omKbH/Ll6ProotqM09Ww/JCDBQ+vqvdMorbokC66hqgbBehq6obNbBVfWTsH
U/8dEf3DCfw1H4gXsXLNZJfN96MFYHAy6Js2PdpcjTGoDOkroA40VojXmFZH/sYWAE/h/WENqK5V
O5wr9uUgd1igZxPGuWTwAttBFlMk+pmuM1VdNW/Hhhn+Qne7gipVpdRHhJ39zrvyZt4/tD5Zcr1G
xvHC+VMYVEZO2e5sK/avHXEcNEA41TGRx+vIEp7wwChc+Q5s4H4uI85q85EVwMrbDEgJWDl3HsOE
9mmqTLmFPxNvnTY69ALoWhtHz6wIGF7a2a5pU3nsB1rmEVQpV+Irs9DRns0YYQxozudU+NfQQCI1
2tZVjPallRXzZ0t7bfycrKEoemY6f7XD8jV00Bs7HeHF1tQjgOsa+5DWZCrlwNBXuWlQN5f+KkkV
whxgiDDAmmdji+8yh2aLDYzoJrDJJWFHXLekLX44mkX5w1IPMF68CmWkbe3m0dH0Ho5P2m3MfpDY
DXANRHq+RibHOsCE90oqMMgHz983eAFoZc472uzd/SqsXX/jx81RKtthlf9iyPAhx3u7BwFuuy+y
7kl9T7xD6fIVgi7TTbz+kDJYIYNRc8Sd76LPQNNFjoPPYrxUs0/EnuTf4aWNqvQjrguO4KI/OgZY
6c6tiU4lHmqdIkWwcmT2kaZvySma71JCFvk2emKuWlzSYcpwfaQ8jRLQAVorAfmjf+sndiUrw4Re
iQHswwAf25kwgwyiODlV9pT3+Xc6LIc699udL3h5eOK4qIlrLKffhedxuXsDVMAKoFpQob9oqf1a
xUDWEkd7atWeLCVjkc5TyWcG0kmE2Oa297rVFAmaG0hH0SnvMPCTpwZkZKXAwUUfb1ipwtNTVA8Y
ctYzCeOvMUge+0oI48mty0tdeluUisXKGaCMo5d8h//ytdh74RUHwRB4VWkhMjYbUnH+TbICpJN0
1Rs+n6ATVatsKl/rkeAJDSFUb9qENDSfXOLOOvkQa0NnhWvLsV1FrVJmQjayfhn4J+3r4tWfhdmi
NNOaDY1ldosoBUXUPrK+RqjbYfZ1VeuwhutN6go8AutL0eH4fFQmEqFJCUUCfGCye8rC3eixhkDZ
Qp5GmAoHcOGbx4mhA4iW/YheEev8e4iUNk7QkNbZ0RbOEerLS5gI+nEaAY0+sB72mPvR640VA8OD
2VWUCdMXyypGVz1M4QzQVMVkH2UeGoKsfDf84egt42bUjccxTb50xEkkpD1FqfVpyvmcwuxG4Df9
0ifnkHnjq5WwKEHGRHfoRR+5+vjyl1a9WYMdH0OuvG0nWtSu1pWWNPFhNOx27I0x+SS82ZUBmpyK
JQ0croppaAlUENqnG+lBm9aPjizXNEEwM0z3DLneBN3C1SKm7ziWDwldv9F7ZIayafRwp2sy4XKB
1WLKn82ivxhQ0PU0fqj6/OR06HzHTj/SYR5YJUJGpl9d4k/s1rUmAqCfjEKEPNKc/hId7pQpwlWO
rihhTO+PHUeCeW6G/COivl/bofMwZuN+GkDE6CNPZhwnATJeZO9O2P3A1HbpNNlv4yJ/AgSbifRr
Lr+jlIZGSd1od7TTXefkFsZZ88XWtLQVxuUIBX9/Lw3f543MB5AkH2BXp1U7u5CKk35T62m+FoP3
1CbkMLv1B0QQzoz6Qh1DKOOwTGrnPEcjNFOQDCdfN/DS1vU38KYAW8ROLkoYFj8knfvuD/5LCFZn
cXJEmlUCLn+kGJHtFtTV1dPQjBeye40aRoopSrcXKCuX1B1QOsr4IJZcgV+q77xsjsZUXkEdbROj
YyqrZEUdNhu6ihZTiiSh20vWXYiEI7htfImB6O9dTd39t8f+7e6//dntL/48AUrDbLYYPRUKjSWe
krQygOrzEcqGcNbQKMoAQncZlMwKGDEvj2UaQj/IvTIw1eZ26+/mf/DYxPAEbwptEXdMMqUvrII5
XsQGWUAOeb6sAw8n8Z/N7a7vut3RXV4kCryOVBazCkCW8gTkfxFJFRcmENI6X2BuWKxL1Mu1J/y/
6HW5WRcuGe63m0tnXELbm3ahl3BS9oupCG4bIJj/utViIxQhzLzc7/Z63Rw9p+f13l7mn5uZ+i+3
+/WMZGykZeHWRANSwiEcAz0NeXz85+b22O3u7QeuFyF/+/vjVv2im8O95nqBo4BAQp2eJQ/W5Svx
ih0TzaQOmKDVQWeTAASNDIVBFjcB49QGdTi3/m5ujyEY1o5+/4lM9Bpq41eeQ1cVErZ56GVYOWjH
gfL4XBjf3EOOmikAcJPjtSk39iEjlWxV0HzLEewNXkuvyhy/s84bWaWy8Vj35G1F+I4xzxvfx3Wx
cJq0HMAexUQmSZYZ4THySjyO9RxIez4YUufkOg/3mZyAjzvutAY98j45NZQjLoKslonhcd70Yc6D
gUUA0qrqHlM5/JZ2mLdLBZAIt5iWZ791twmsybMDvx9nTODLo5eOWWDaYXeKqyjQ5+ZTpnFzQPKa
sbZGaTeW94hu+/vObnzOqOLElAH9v3S3lTMc3WYIAcsa/BsT5amW8WVWBTEJEZNLalIkWJGntffV
DMyygJRgk1551Eb9wRqN9n5w5NmoUI0sEHRrE3gJdfjqBc1iftbhvER4Lu4H07LuoSFz9FtTgAHx
slj1b7fIki1/gr/CyTZFaZ9lkgjF4r0m3eQdXcMK7zKE0tCJN6E2/TSAJay92vxuza44lxX1O5kV
Z/wn5Ota59SbQroFM59qhs1siDFkjH77MU4SW4RVlRetXcrLkvwm+thZDRKZrkd3MR30bNsJvhUS
bihx8Q1us6wo72PXLe517Znp0nR2EEVu8DsyUqHdVi7GtBsMgMSsz90z0B33TI/0GCXloxk1Lq2s
Zr4TB9/Tf1u0CNC2tSvR+BYy1CUCgFR3G6xJK0rVYsF+wlKCPgBk/prlZlzM96BsV3Ppz3eJeiXM
njSmc5Q3hg7sJHS9fj8ppgwa8W7t14XkSuTnpHmZP7je6QfadM8UIFtdfYlMlFCaMFApmMnxW3HJ
npU1wtreHvvz49tPYEFA8+0rPpjTkhzKGs8LhL83y/e+erHcVQVslSitniD/00KT92THBKkWvuCI
brXpA4vIt96nz3MRnTPSuVlHn3BMPicd2svONl4rizQoza9/uiYMcWOhK9ssj+My9Kcitza2pt85
HZWigXyuYgBzwCLUNHlQW8ldW1Lnpc2uj5U10CIozAX8leiDs67c4c2uzAM6z5ZsKrOGAgjnNAbx
IULqVDgfj02UT/jQYntderiTbWN49rlWaZP3gFWNedI4X7GS1TS0Apa3+KbwFXud8zqG49mbs3e8
0JSpLDx10V6NAumMIYP8wGibsmTyt6EDeX1MWxgDVn0p3HPHGJVgscGHfi+z5InkkA0sZKp8twHH
VyJKpfn9a2wowtxC/9nXoMjcAv0kdAUccifPg8wSLtZvh7XdqjHsYudE02OYcOafp4pOX9SuQSQd
DXFFAA+FxEl2mllNpzFbvDU+rx+9sB7t5XFRaPJYRtdeM/O71EezkRMVYKLVrgdIKQn2JMhhOtRu
ToQg4BYc4c2gvYU1k1czLpntZtVBOstHSIAGC1f56Bn2dkwfHeeeM/6z32Fehhf3MoOS02brrmkM
4C+OePCM+Fh3JIoZ15H8SJrkzCwqr/tZovjIKjHvZpelXz99lzhMj/A9tKs2EatW94zUdNM84SC2
RFQfFjJGNg7rPDQg6WVZdBuAKh9DPsOQMe/0lIqyNY89g7CpNHAUdj5pPAj9DQTGK4tFjpWgpbQq
MB41iYFxMp6r6ORSxW2SVidMpMggDk2wxKyi+YYA/ulCl1j1zCr13qInmfpPEMmmQ+yY0C5Lxzg1
0ccQG+Zb79BwcdqgIFv3mPSTtQEo92Zo9xj1meOiQLFl84W0lNP0EFR1/BukAgt/Hd6qzK8+xdlg
DqyMI7RiWmKAogOYX7GA1uJsnUuuwHG7BKqUbC39NDuM7Ew3gQos0XvLiU5EMrcfqdfRqYd1g/eV
ZZnPhDz68lpRngD/I1Vj8bOKhFVdJtoJK3P2Di42hgOr3fIRb+MLiqnPwU6/0/7LsrErDuYcIkyP
Dpx37WvBhwU9fWWSSbqbWPEzD5heSI7AgObPuKPDrtt96E7Z7xray52wgWE2frXuuulixFO/bQTD
xwYf8yZTScvOR6xZy85hRcnXfakBxLyHjvHdxMtFJIUJKlp623Rq1yUT+pWMfR03uM6x3dErFCZl
M02PGFk6E81ewx8R2pvYqn1kQHbP62mnTbGwd4moechZem41E3gnvDRzK91562vtLxNHcaTly7O2
pADagRKS83PvVF2yj3TjKXaomU1w32u0PcPaBZaMJYv6LS+/Jy0bV22KCc/nzEZLV5xTB4lOBYvK
swEl1SjffCJlnVbazM7Qfjmxt3VN+bMniUzBAx5oy2Kr9oxLwlBKOvFjrmLJLCYVW1+PHplZH+gM
efeRC+K17Wr9mJK3TW5OXxx8MN9bzyHzpsqh1LXTGFhW/1s0y2sxlgPPLQJHmHd9OKeveX+J7fYr
mobnBu0BhRoGl1EPtxLzUJ+GV7osBFBEDd3nbgZyDjpxoDZehZHxKbUJ94mhVguN+K7oAOP/AaE/
qSw1MtV0Fa42qJi1jLw12MC8BRLY7NL2cE0q7GlOe0LFtCUqsK0pjxnvbC07KGizCnXTou+yJeSN
c561YTBmnhKuu7tMhcHhcvDOsad7ZxKkEcNDW9BVeFylYuR0h0C5rCNaTndbKH0qbg6XzEiYC70a
MlIoYSCW03IlAfqe7ku+d1Rsna4C7BqS7OCOaYGtwu1aGynXcEu8w+AEzrzj1WcqEA8fDMix6m1S
UXl/HlEPLypIz4yf4Zks61LHrAEdPD8J2XCpimoi+Hqy+P7cRXOylzZBfSDL7R2LbIaLqvgj1m9S
sX63W4Im8gEY03ZWOYDJLQfwdnORNJwLFRNoqbzAheDA2+O3DcEEZGaTL8i97qCTOJiq6MFWhRDG
6hZWtY3oCCic6adyCJZHXYUX1irGMFGBhuUt27ATxByaLoGHpoo+dFUIoksa4qxiEWMVkMjJ/RSr
yES+oLuad3+SatOoYMWYhMXbQ5kKXURZUq6bTiUxji2hjA3pjELFNHrkNaJmbk+3zaDCHKeaWEeX
fEdAftrGlWCHQhX+OKoYyJw2yCZX0ZDRgC+SrMiIbxw9IPGRngqSBLM+EktPuCT4LSwZKnCy5xTI
fl18Yl/TuHRlh550StzNDBdVYKWtoivx6bcn5I64+1SwZaEiLh0dJV6iYi8tFYBpkoTJsrXcFahI
T/ijiMmcGFyk0lvlKkKT/jbjKXuGA2vU9anTexQdtbk3bumbcB2b03CL5FSfMlYAcjlVYGdFcmeX
Uh31CvheOtAPDcyrnF2wkq1uD7rkf7JL0QRPiAQFviq3nooJdckLzVRwqH37hwkdNyJFKxUuOqgP
IZoYGPQkjzYqglSSRXp77ZiQptPtFrHO7qZX4aUtKaaQZpMHOXCkGfKXqYJOfWa+uYo+rQb32Kkw
VJ1U1NgmHrVRQana0l+6gheQwH4zGcFvgAbf1WXr4SEfwET0w89GRa+2txDWiHJuJpeVD3oHujY/
M9auNx7RreiEIs1BKeXRTRJTtDHCSAX9kpMUMYdPpJ7s7Af7MRyp9Wa/IU9M/LSG9jUtEEJrersr
aiSXg4qUNVW4rEvK7P+3Q5QdmQP/jR3CNBzD/K/sEOeEc0Mvk/8L5/Tnj/7lh/D/ofuQAVxTcIn5
y3LynX+4LnWH8P4zx0n/hzAMA+e161mmbql//i9bhPgH1gy8E/yCjrPbs/9XvgjTVJym/8Rx0rku
YdDQHYdsQddydOWb+PXxmJSR4j79H2kITE1NFAfodHCVRw+1UXYEmKqmSsxkCGGZs3eycH+7d9uI
2NhKXU8P+pzVx8H4gsddBbcNmu0WBb+6r0tP4VmW+4zWYmjHC1e+XBxSr/rZ6dAASKXAS7s4FCjF
t2iZQkNKOusN6W2DP+7mwocrhbOZP0/vCHJkhGhuBtHTsikwJrLgw6pBKkwpAUeVfs9VwqCxQzn9
NMxGBpx6OfWE45EbCfQ01HRn1XicGxnANy2N61YYBL9jYF1J+LeXLEMp7AaN9Jc3fQrKZoY/D/Ck
yvjjMvxsayE2EaXMwpnLShQSEtc61WKBMj+z1qY3lxvPgBtp9RQephMyQw7rgfYfxNQu8q1DfByk
QZZko652eJpMLfEZ7mdrBO7dLveJQRkiHH1mSD0af4CmIRlGMhSeav3bMp99+hLwgJTyVpuzbSti
UMcOzc7Fw1ZX2U20zdPiANrwhdl0vO5Ch7OkyfqgOtVWne3TKP0tUveRubqphOIYF20W+5Z7zePo
6tXzsTOIx9RFTROJJY/dtCeDGmFP76z1VD5dnmyRUriViVuiInuXHD8xj+F5BLq5JjskhJnuXl3N
JQit6wAHZ+1FakQmJarXPCCfXLkLn0cWZs+LAq8neEYDTHtBUT2iy1k+oJdMzfg9+Ul4LEKdeDnR
bcZZ5ps21x1AsfmTM/qb2mt0BhstkcvQIFZ+hEU2Iypru7gh7kaZkpzXoRNItJHIKi0Plulh9sr4
kNfE6IA5efYLKYOw04724EHcrbUjH83JbSqDsAPre1gKUinCztiMBl8vZ+ZrMvAyHRbDM/ESOu9O
5qgKXNmKnd+7imo6pIfQdstNVOs3jP18HKs52WbSeFgWdOeo1+JnT3ORBqPENhvw8U2uQwfvOu3C
Qh3LRxYdHX14n3pn3jCyZmWKuqg0BDAd4P5jSzPCtnC/agT3DM0UM5Muv5L8YY5zFjeZTqjECKKR
VPCXofJ59aYT6CljB2xIEWPz7gjYiPmvJR8hhTP/MZs1NBU0U3LkE3ec+bEW5LN49ldOu/dn3JL1
7ZxY9AX2jEvWGDI4t4u5cr3naGHCgVRuEyaJfYgTuOVt9RgRabqr7PbgW9izYYnMR5MQNdNCDxIn
LNrjzGJlv/G9kW8vRlPS6US++jFoU202AcD3pyEBiZ7k9X1FoFMHZwXIZMugploPck909tWaxA6X
145pNtU00xGqXKqfBqv0HsrVoXYR9DK13cXUG9uSycx6VNT+vKAuJwPItPwjlofsbBrJxUQqvLXX
4GZoa84vXastgC4lSSHewSSk9QmnPy4A5Dm67r3Tsz+2Y89YSnPpAdnXqWBHLgp/ONWm86n7yF8X
Jtii5Tu+I4gaBze3V56j+7TEXpIRFm6fwY6JUO6ERr9B3biOImycFqz3tV4OrL2x3O7DgqZI4Vxn
rLmXAfGcNsRvqZ2F1OYMpBcYGMxBqR14jhpVuUwFLTGR7xZSM02gS9uoFD0dJv0jYnarNQSRsVSx
wzHatl3xO86HoPex/WRzeG/SZV/RkmBRliHlkpOL6HlGBQyZycMyZAt81CAjYTYMfcnUxtaAKtS4
UnJ3PHckhzpL6u7s3CDcUVwsrPz7StQEwfbtp11o1Q79ExFE9o++YWRtlgwrE7O+gPtVoLyl2TDR
BOI3kgZpg3ovObXBoBPHOO01iLbzx0xO2tqtF7z6bnvQC4xZehLDR7BO44AYazCmO1xShGOVY7fz
CEEwgRe3OQBPyQIXMXJKg2FfdwAI2hlrWI0uv1ml3fLqTna3Dlvd2HqL9zUqRpPJJcII+zvAGlfi
7hq6iPlXMyS/0tJLiXCNARpr5bCL5ze3yzysxl4K7GfiBlFQNr0hmUiOF0lrojWAedWQnla1qXhb
ST4eMn38TduqQppjn0G6zbukIygCEcZ6KBfKdCrrI5eWB/zfTVU5X+74KpL8B0KX7GlM0Jr6oGfX
9ojYJtfH787HYVemA9BUATHdn+ZViRC1XdSYwNB/JrhGPLrpZRjo8LonhpeSkJwNpqvAEBEi7xwO
QYg8glYz69maT6kbhl+F8xYVUfSkx+UBDzRnleJ+JgFor8P3IcRDf7XaB9pBkGSYmqwSv6+3E5CK
lf9pkPRs0AlZR9447OfEeiLGAoJ5HCtJRXboatJW1JTHnmjdJQlgg6hqfmozqkcrN7EG+yOjyIFI
iRxE2xbJ2IuIScq06xp4AmzH0YGtkPY/mXdb20rv3jvheUj3I1L/DMC6rMN3IMR2dNqBD+dIc4DS
RUjmaTLOCQow30h+WK5JDrDQvhyMZdvMoaEiU2vZ2CDOkIg1DXx/xJ4j+X/n0c+3zshQF5HetTLG
4hiVfK1uA8qgFO1mBuW+ETUK9awdAgcdztYdkFRmtQNXhWIjb9ByR60e7rnWXmiSBl6NzEwNsALd
BKnfWxjC6ITe1S6C9sRpDw3puWuS2sTOrfTXXh9+WAkAtbktt+Ar9NVEugdwbetXPA8bIZ17DccG
MopsX6IdXZuC8zljlaPbaygjhyt8McKl25MuWw7jpNV+QdW27FH19hGLW8BDgB+QebbJO5Jj/ISZ
NHwXzjrz8iOrOXhtc0C2GEGAZKHzg6sOJK9ZhpvJ42LmOkTkQCOgD0yiTm+Bv+C0GV1QYaKJ6+nX
YyDVJMI8hMNB2eUj02aUMoMg9W9qf4YLoXJydhNIPMZ30lFnhEt5SLUm3TvkTjYWeuO59bBuRgUs
EsRoVHZltQZTalyJxESk6+QvsHTr3eKStOJi8L+XQIu3HTJPfKlLdpelGlMWaoV1/EMzrB+8ynmN
hIdztaFFr60j562LGTJyUXgxo2NgxvDc1UnTLpw04PCid8M0f+VUy1HPobM5XK03bVFwBvOIAypo
W3lZwlWwjhA5J2AG69HMHqrahHsASkYXIKcLxJSLEVGHCrEvO/DgBlnzg2UcWF3cp6QrnfQpzJUQ
7UvinMXQ2QHVoGLpnWf2T3NbjToYfgGeyMarCVjcWxdjbxy5eLNnECfe0M/der5XUpodLGxrJ9AJ
DPV6fBFSMxGsYREtDPiqjMTw0BGaWmZgrSLWnZCwV+lIY7rOqh3XHMYhWkTiQQpQLuHznAmBZRDM
qTN3faSh7cWq7Z+YYcGD2PK0+EUKmcb5WXp5t51d4FOdjvTf7Lk83u42BCuthpSjsWt0riC+f02V
0WCG2NVxcLAyRwgMB/ZJlzZ9BzdZ7kaSHldtTngT881h7wrJ/GKsHhsV22hm+Q6GWfNaRG0wCQZI
ToPMlnIkPel6iZWPgt1xgCjOzaZpHjQU8PDJXYDO2QJok2VKK5r0JEr3arDGWIcIIWhlU/mlnLkL
phbshHDLm0KclzC5WMUCasxuuQhjsDQIZqanBIX14I3mSIKfWtGnJKiE9C78Cm8u+RCfU4q+Lo9R
5IkJoDmpsifb6MQdhcjFjweVQ1yIjfDxsvb5zkv65iwSc7m0zV2kTIxZa+1tnxaEcIcda472bQG9
scqK/DT7CUWBXj3RAwmJnbTUSLo8dehE75iD4O/LQE24PDmBX6ZnPgL1Aa3mH83YfZ8rIuB0YvzW
vRLEV8QfpyOn0QmtOoHT1g6d+oaI8ZhXesZXnpEUzhtBjL52IlivXttul+hnTOJuILs16pZqxcLh
h/TsdE9s9LA2OwidWfsrkYX9gErmJAufXj2TUqtDEinrUqDbqg9RELduuCeb55fjeh5TVSyAIar+
dLbDJ4JVvhBLNTtYOwwr0M9HsnuNHVHQFfli9qbv+kZOd5hfTkgDT+YcLPbUoBF+951iuLCUQdRA
zlDDkH3QRlQ/GMqkRI3RLD8GvrWPObVWzZSVv6Mtgtsz3zmJhrrR7/1mIQrE5ZiOPTot2A52+bQk
m8XfQdNhV3KOrg6NM0eMfJQiOdReH+GFoqOKe+eXqVK5Rs0E0oR8btUM7Qut0fTA+DtCoLyNSyDv
5sx+tPiPbgyVPaJ7nDYL1wH8YRXxCHvbax81HVibD3v2o0idbZVW2yTVyi8VNCcG1EeybhoqXNgi
S8GRzBp4G43Z/TSTRBYlF9mZ+XMngAv2Du+/NjTJJH3AnGqGx1yznK0sSVOhDi/XJkf3ZtFrRKa5
Ue0zd+3oc3upxfjUJzGXyKSO9ro+3IXZZMFX4LI6Vxh9xuXdqovrpJv9HfIqc5eY4J1xomNMKFVh
1ZYo+EsOR9J1SX4Ev9POD2QKjHSP89fClXBbWNxPtolr2lF4THc4TkMNet92pj2NwXErhPnWkZqy
jcNxRBRgjsCXfrWeR2PbLX4DEtgh7E7OxjBcTBbbVJmZtupTsz0OIUPPzBAnaRPjFGdc4yfMvOC2
urvSHCnGigYlhgUwYaiiM0ar71poCP4ZMzi5+wSYDAuEpQGz9fB8ztjJNn5ZN+cmBaUyylfpYjzw
OQ/sCMiydoY+GGdPwuzX9fVwGwSB65ly1976jKTx3b5JIQmH1TDca7r5FHeC2nFwg1mjA7i4LrUO
mmyon8gQeG18bcN3mxgv7RTZRxIALRlhnYOi3NUsYbBerloVvzBwMqnhDOLhyh7t2T6Z9tzAZ2uL
LT2Ijqkww2lURxXc+zZwZ0RkegaXKKmMBg3EzJUP0qNwyhezSr4Xk6fDD6NCGzn4p/yTyvfDNB1Y
FGF3F0GSX5UVRxtZQAYKqtomeYmnp/4WsytWBCuuG7fncHB5C6QqV6saxwIjuyGuI4p74lCdRl40
7zkZcSykocqFNvprKUwlv9dMBGaVWxC1zv2lr6zgduu2wc4EZqAPPNEqFtVDIysMJVpsBLdN4zQG
AYVsbnc5eWMFNcd8XRa5iTSITZyT07HqZHwvBHIBnF0OVZt/FWEWHm//rVUv4bapraYN0EX9fRF6
hwnEyckVnVw0xYPa3G79v+62o1xVpdYeXfUC9cJBp+d+VMAPj7c7t4cnEzgnE+ZvXRp0vrFB0PRe
KJzUi73dgiJyySnzdySHWQzP1U+1BJtomkTHXH1IRdSbfz4kKyX13DBxDNhq7CO6fqAWsdw06GOo
16jU3M60N7Omd4deloyEljao1OZ2y6c/9+eW5Gu6/UZHAWBuTRniLRoRuVLNYus2si6w6PCvBp14
EfK1CXRZ0rEPLPV309SyAOVrIneQ0LUBexrW0oBMkX9upg7RCp/Nvx4cuKKwlwADZq17/StY+yt2
+/tYSbVOOEYKzY+guk4Y/9yQuiJ3mZc8T0K121zjMWpEFdD9q8iQh59Eqx789STr4O/GQC0VUGTX
QeN34wYDJuRw3A9HfOkrDD5ZfSBPownQ8DaBS43ODg0xHH5owzdEuDyFV//nrpbpBnEjAA5s1SFM
CzEGGUcieoX3PorGQDcisijj5I7pxRgghB+D2+NelUWEyiUDYVfegr6jK1UFPJPn7bss4WEZ9+zP
WYdqtHg30vNoSziGk5O3B8Ja+kBzvXQ9juOybqO6C/5uctgZQSbmaYdi8+H2OP8/DXzY+zqT5TWq
2jZYtL5FgKbHdPGQmwGzqPdR5QaWk9XrtI77ddFiFvu7KdU/be1O6WXUT66WegaSO7ogUU8IAbAL
+jknXf12X2ozyahkVa9DWT1X6FS3qe1Df5sSZh/My1EGKhdUtypLXSXTTtUu7l59uKbrxCfxNTbs
n8OEjCTNRvoii/hlNnRn3dQ6jjhMQyAlniQhCa0yEaYZJEdHy5Y1xAl4CE74Dn/rIYoBzCGf2fWp
8dRY/ttclOM2RF+bpPEe3P0VHv7EUrrpzoy8oY0L8ZVqT4yxGyDCMW4+x3tF9XxnMQXa9VTrCJNH
gvPmryKZ8r3HcVwMdOlS0vByDbRcSqjKgcl0tilZNBxSW/k7vAATYbqtrPw18iBB2h1d1LwAeosq
oi1Qkdkyf6pqz9pERfebkq4/9g5VqZa9JpmtXBicL/X9kM/OxnbYBckxXk9MBmDjhgM5tm5/SSue
1tO8irDN6mxNWrkumjHbpRKLVD4qurZYTb311cEIxt/MeoIcQKUmfkdySOcVszqHVrm2wilkbt6A
0vDFh5a/gtZYNo4U4NXJ/uxMjwGeyLRdNUKA9FMHqwkscRKdxJmR9DFL8byUw3kAARE0Fcszm3e2
ytumvxJlhI6KcKFiXlc9xXIxam9kcz9rJC7vvU6tMsthb0B7Xtk41BYHb8b74BfIiVx3lwdFKd8S
J+8Devf0NjQTFZ3xjj+c4ZgwUfyVk3mMxte0G+UznSwkFIRA+QQr+fmolp35wxQ57qYt4cjCEAV+
akxb1+h/DAp90Tc0oDrxwcAm/xRD/064JMpiN/7sFhcN+qKhPEYtviZyDuPcWH7ygb9BvN56ubvz
O4RZrkXK/GB+QUd6QnK50gYm5VF4JaloRnpG39M3oGD6NEBoS6wmELF7iU0xK5i92ow3qGQqJFKh
uJTjIdQx4jiKfmqR8Lz3bejjMpLxPv8P9s5kOVIl3dbvcuZsAxx34JqdwY2+UxdSKpsJlqnMpO97
nv5+oF1byjxV+56a1wQjGkWEIsBx//+1vjX4P0SsEGYyIae3MFfXuoep1EBKk9M8lXgBBh3Ko5GD
eLciPJm1+4EVwoCyiiVmwxwBbxW1gi/9QK/YlwMRGVQYaYVwKUEzfz/SaKPKUeuoN+iGjMGHrsrI
fbXB6RIrmMMYDwhyuq+ugCmLFVr3G6bgnyfhNDtVjNBg245CKM6ZIe9v8DlHW2kSnVXdcGpxdEnr
NsKUsfKl/GylIakV7TVHmcqUbXjGd2rBHm6+0AbH9SPJ22b2aCBGCahcREx8cuI7guyzzw/DOlxu
cj9AId/olG1YMdZORIza7AYZp2SNx58mVOo9TSOf1JNOvjNopq4MGdxwcq3mVkaChxf+84jDPLWP
QiTFLgmRVNlpG12t+yINAb5gOJ5LWzCvTHHSS+cr2Br9Ao81Y3ku7zCmA66MkNGgiziOSsPnHX0Z
LUc7edAR8HNCQEGajsDNeDA8/ZOK4i8UttEDkMK46otj4Rj+mbF1m+UklMMFC6oGOMXA0i5QhYFC
c1i1XHuxZqPRH83qKaCxwtLku0ZyM6JrILMdKo4VVy/yQ4Tawbt4kVaKGbPTf1Y9iIppQKgYYvOC
L0JquJU+qR4lrYoBgxNn3G5ty1U7gpN1DLvUn12GYebTeJsodEPyT4u7QcM3NJ6KQH3o48a81w91
ua1zjjyvKEl0yGugs5r6mtU4E4dkE9tNgwxUpDv0K4dSkv2RxbLbhGN2aCcGduKogBf4DrgmLqdh
zwjeBt3OacaLKeQtA5a5ikIWN6ZoeW9KkywubwPyMKETrFGgPJtT5J000e1K10dDZoTTc98BFWo8
k8raJI+VqVD5Ckq05q4QFf4BI7xYofscF2G1bhwLVUOAwUbzIXeM4U0X+zjMmH5agNrsYPzmo6/d
R94Qr7CoPTHx/KgHyHJg8uxtl+t/HlTbrmnInkUeGoaIL3UXeBdiVILvyH0b+ufAK6gm24hzBIuR
wjX29mg/9hZx3aO+twjcWxG1AaG6kwVL5fxrnnQfifNGNh/EK1D9X4mlxPJTGdd6mDKqI2jCSg+P
bu73l05v7+o0+UEx0OrUGqt5dkLspsX0LfFrE+x5jOb7lgeWTaiVoN9mmT9ms2fqmtEumJilLBuQ
rQUToFPqpAFlMTxth1BZt/04WxeqK8KuHq3Kuir7U9JV7V7lzAyWjaczXVn2yNVGABMYoQf8ytjg
LHZK/GaFSWul1brz6Fn+HgAM6KLp2Ia6T0QulebWs7wN7c8SgxnFVVxSJ9uqhwOhMDdpwoWHiJm7
YOAy7kaGY6yzvhpORYKvC4AVM/xwACKL74R6kUmIBfNXLpI1MxQmscpOVmZUE0M5319OiblPe3Ay
jvNQUr7fTi3tyTC+IvZTO11gXRfKZWLdrQfSX06F2VIpJFqI4k8aHZEq1ydVkxSRNLIn7gG9o4nD
dDvqSXoWk5OcIY+kZ8vvqYiwvPLHkFSZXqHdLP0cULiiN6PMOtpayGdOat4se8umjxKWVMsuBo38
lO+6QI/PWUhhaIiFQX/Y+FG0VnGC+1+vE4sJ3IgVZku17LuvR9UJhEl5knldkZnMTZZ6xQrS86FC
ELxefiPbC//8texu6vdWVF1KICsbx3S19VSRWQSJY6RgH8ZYWwraavNbAZ2ndu5DU+DriPz+QU9D
bS8shUPfk0ivmRa+bUTGVLGGwUrkzby7PDKqcueZrBfQh6G7avyJRkl4S+zO53g+Jkcd/+o6Dqsb
Levt3bv7GlXfdITRcKKy8lNEv+1mu24/H93G/KfLHv3o5thmz32kxImREyRC53MmYBaZ9QzWbLpY
Nsa8RJgmK0aE6pGNgZT2UM6rCJeMgNOyt2xkNACE7KEQ1T3Bn2ZH/k1GnTqMII8J6nknCCeZV/un
0EUPpcRgr82idKg2z9N6CwYg+rOKY2ye6i8bOySo0PTt23Re1kFJ+ZGPVEm5rB9tWvNkdjINZwqX
IZ9E3s00nAgdm2ULQtdw1nTQsAuJJKyb/NQWtr021KgQsGKyedsg08fm67OEzQJsSXyvUCdD7afV
ceBo2CleN+5fe4KM0rWwOUbxjji7IYQZL7zmVUCi2nKbxKo4bHD12LB3kb0c0MJCIuH0whPF2SYF
6xmfOu7yQ/gyRnwyjag56spWBPhSZw+YpNHEZ0pe5ANXVOTG51IY54YWEAXKdNCwXsn05EcT9VS3
OATIqGNkh3m3R753QAPG2FV4V891IaDMP32/OI96OQ95de0hQxT9Q+OQ/GfbLXN1L6fwazV82M46
OCa5h8tCSJP2tovzT/XsVBKL1CWUzFtde1qDNiLTerYZlfOjy00LjMBeuM2xmRd5Hc/YeEKHfz1Z
DJRiXgtiaMVjabWsQOqJzlBA48npKAqL9psyx2s0RcgE51UokWzFKYl9LLzLbdKDqXlWId9Fl7dn
m4ymY0FZYZHgDNkQgP6cP2I+H59VLaoD3YPN8tGD8hOmC9Ba8yfNE4rDa2E2N3bNT9jFZkQbZTme
icycSnfn8ya5PopjoPAa8pJjG3IoLbvLRsebtrw3rarytGzMeuCDvt3GAIB22ZoetDb+Evhir/rA
2dc4ffh35qOLI8RAiT5pB2+YB5f5vspCh2nThdgs/7GFGx2v2Pw9RFr9abKIOIwGsAjz1xNcMsQ4
WKhadWpAFRIxLV7PzeUjdiMgOjUCkUcLwtwyBWc05h+SuTxSl6O/V3MpZb7ljeF3koS6rT17zzza
h3O6EAhpu+NUmT/Wcr4sN5fNND/Qt0GLw4Ga+/LJh1Erd0KYF7fGFmAlqEv4dSNbzr8KwPVCEO/C
IrDr22OXpvFJCU55QuvWVNA/cQWDoKhgkhVx9aAlsEiKR8Cv4uDG7a2REVpmYyHPWNNsoC6CmnGr
my7U75lBUIxk5DITwE9VRyxdWOLpIDuQCFcj4BwEJpbP6taieymoa65yN72iaf8UNeqzSpzbsgDw
yYrS2oP2mLWv8pJE07QvoojLud6cZJGfa7v4LFtBv0PqV01aeIpBj6xHGPGrOv2C3B5PdmemoFrD
dYaTikoJLjLhxID+rQ/teCZN/iZPWE6aEoWj2d5GffIlrxPGWeum7UmCsuP8hXJ8fe2oVXbJQM8a
WnTi6YeG+Zjjl82aWSG+La3Z2AAS4BCoG8r09w7215X9YJCvsy0Ah3JxD++GhJlxWDQzodbaCpOF
MZNUJipNfyyq/IUzclp5GpMyMwRob+o1dtHIrNY439SabgGa31Iq/FPZcczK9luu30vbs14Crxpp
TcwtHgKt2i71N06vP/uWdudSuNhGRkyuR9/8NFzm9WXQPQwlds4619zdcjJSdG4PURTRfKv0fQ+Q
cxlF3MqMJpjoDCh4aM1jOR6RITCujVgXjWTSdm6QgcBPbf34H63n/0braQgEmn+n9Tx87b+Gvyg9
//yTP5WehrT+cKBMS1NY71M7DaX/YVrKMhiQLGmj6vwLe22af5jg203o1LYFfMJx/9J7GuR2Ihx1
dHoTtsEjxr+j94SL/4vc03Id4UhSnpSpdMexLOc3DDZNZwz60jcf9SLSDsmYtAeUZBy7GVEFIR6d
JGOhUHCgG01rfXAmHcOTW42nOC3cPZOo57oG+pN4XIitkIKmTmPt1OgAnONSo8UKDAHbPBcyt8ZJ
2eB6Kprm2LcUprNS+tfe0bKLiOsnsFk7vQkPtgVfd8RoedK9hFKxQp3maqyhTKAtRPNyKehQZPh9
fRjpyH5xMLKhNmfukrgsbx2nF5y/AElGZn0HkXkE53IVJXkAdpeu8mZDCldM4bd9KH20WJMOLgtd
KOyUOnJuKF8jpFIfygylk1sjtRkOlmLhNWmNPPv0H4YWJj56kIM72z9JFmBqmJ8NK0rwYclqrYee
D/wb3YfHonkVWDNjo+tf6qpAz1ZY+KSKFt943+57TX1r5PgRpX512/v2g0l7BHT2rJ8fcwgjcfow
svwDMWbLFYwRa4XxRl4pdLK+sZuPteP9xL3asfx2090gKLNRfCqY+aHOSg2Q/TFMU7fF62jUpCZG
4S7i6gKMy78hPrU7RszUDTJ3Tnk+/My5PN71rfZJ46rBeny6pnIYqYjU/mMWQt6zweQEpVVQnmN1
a85LpijTfwKp6s9hoL9EjatuKzvBjj5ENDD1pjmU04SjxvbpGQWEE+Z2iVEKHsy7c+7PRNr3CbQK
CfQ73fJyICtE05wcuu46rNp+1S2nExoxzavVY1Zi39S99iCJo90GQzLiPexgPxsFBXEupcCdvmDC
2siCuFQnsaAjBGZ917lMzDVITrQt8n0fd8aDDQ59Qw6NuC8xfbv+k5FTEyO70D/ZRfcQxjpBe0E0
bhMIdiB+wj1Ki9vEQAVdWKzNtCY90WBd+31p74HRIl4t7XAjtGK6oGk2OMu2OgRlVI31PgA8tVUJ
F3vVgDEp4q+sp+qPNUYrd7Kfu6SV1wByJ4usLxiu0G7WHKquryDm4ViLjPFaW06DQgB4LkhD86lK
IChnAkQZ7hb38e+/cFNnFPz1G7d0ex6EHIeCpiWt35TihaMcH6ta9miXcYvLrKECDC0EyaBAg0fo
jicBnAf+XXIZ4gJg3KjdD0X3pdE1siTCYtiUI+mWRVu9yDaj0ZR02UGQH3dhXgCt0LwJjTDaRY5J
eW3e+CWwB8NHDFYXvXGKhp7ygUc5tY3EvRHlxzaoISwO3/zMik9J0X2sYxSbURLelwEIVD3Evzs5
6XM1t9xxsXyg4Gac+Zayi4aAjb68fUpYPVBFGu6l43G9Hsw90Ca4eoWBeSvrMaGEE8m7THUw2l2S
hITQtJ3wmziXupjwLecVCcfQc9edU3wO9dq5pw12QvCfHvRJfEeAeekr0zjYDG6scsN92tFVLbMo
fx6pwlie2MhUt7eNxRQGnwxJhkOxC6LCXosIyLTlk9c1jum6nTPIwiCnOp4G1inC7sd16DbRZ8D6
KN2NaADO4AwiLW5tdDk986JDtBW5n+wZgjeFF5Qd3qWwPqR1Hj5KqzviECbLoI78tS/ifZAH14au
AJhTALiEEbtbvfV1WCntHnw+8BEk+5leV5so0W67oKbiizv/XCjjA0TWO0g05U6v42EzDqVJET/s
mZ84REiFxB27AVmc3TSe9aky12ZIlEpRUN5LYuu29TE6jf2ZrEauJB2n9ETL71wykxQFy1ZcWEyo
/PZoEW/goRxedwlWnNLWnFMmYEf5BsqySVry0XHaQ9G142kcfQjvMt1zon+nk04hjCX4qjUh/oA+
eMmCuj6kyDROuIKSptFvOK7WDu5700QhVkoc7pFenFsGExOD2E3fj9luNIydB/B+V9ZTfDeMDyJA
Auy1ITVKTxJWC0WqHanHKdcuoGiyIaqF3iWFmpH/DAYAPcMshbroygZWsjdupt75IswQAmFbEVtX
zC4JE5NWlm7cUdZ7Dc4rGXhzCpYuiHiN/Jjmqpwr8OiAJovlzEQApB/7iCq4OtJ0uafm8UL/oD/8
/TAA4uiXYUAi1cOtYuhAGYUrTNMVvw68pt95ng985goKXa76wJjrB1TpXDtyN52cjhP5mA8xQVMj
3q5NZbcu/XEE6XZ45GShzAlUAoLzJFdTxumVZt2zX9XYkrm8HzFAfJ98XT6G6QnUVUE05aWW3iqR
5cnJNLXXKjRdQFiaE/lj6xR9023pFJ8QwsSbcu6F9XBz9xp1s3XfjCy9Zs+Csvcofhq4OoSTYR82
jVkoHK3QsxJTZBpAqUT2Q3miPQd+S1yoacCoIbzxTLOCsEQzG9d+dikDaJR5xSpkSZrth5AmhW5u
UP+R8PBtSOEap7qFqAlfQktc0gEDz0lP7Bl2w9gPdpvISyHHC2b+lmKJZm5HTqyLYLm1xhWD0Kcl
Vi9XCeGvmp1uABrQ+aMZQh1Mo+Ax6s9dGnzpivAb7QJ3b+LdR0no01mBlUyTHY/5CF4NzVaAqnyX
4W2nQC/NtRtmPQUAShRFhKufE/isXLKm/Y4ieOjRTAM3gxA5Az3tjKm+Td2ReRmmx3Po8/M2QwQM
dkgiBgDkbBW/qEkSK+Ho8U0zkCIEVSxbU1eemSLx95xUsH05XkPNDXaWjQpOF1p9NYm7uiSleiLX
20OweDEy7H9lkV7aycaPP28OQ9e+Gtdehv/j/8j/2WxhPijfu5x0BxOVY+sOciCsTrb960HbgzLQ
/KnyrmQqwA/rfPfsqcI9T42Jktwyn1H7HzRtGq6dfCF+abyhPWsAD1iLcCq/6p7Ya1mCX1pPmAXD
wmO1mpsQtczhktLTAMN/1cY6AkmvtH1cOQ9IUMfPBD83oPj14Ap1hlQPVw+JeZrFz0hvQPR260IS
Ce06VbexsnS4KXPGMmFXZHLTMiZKryX8U/Xeno/xTYU99S50ituhprVai5tueMjAX1yG2X6jMmhk
Gp3pq/QSWhRAexpV6c9u4KEdmoxDLyaQl5avLpSeG86c+wjiDWjSxN7bst6UIUL7vx8urHk98dsX
b81rG0PhY7OR7P/6xWdTXFdG4NvXhLLrdoiMgdoCo+cnfBvefQa/eK9bAfoPBxI46jBkOYSuhu2l
kAbBW3gMrmlOjZeg3nKOKyGPXG3auHjWPV0S14C2trI695YglddwrNwx5C1raA0tZ3I2mBkcvdwn
hZQhY23mtU2cXcKaQHY4ZEcRPxnQpYgG/1xlQX6aOmJhMzj/FwWpk1iN+rHxvRr1W+IjBAD1gjX6
9PffkeH+7sHj6LRsizqNaeIFtH7/kvoUp8Bk9fLKHJErZhSbd6HxUE96e6qIytvznp+UGc2NHgIq
9XYaWK5AhS87w4JkzFCnES+5j2t6koAOerJI8NcoOiK0ZIjjg8FsbJrIwA3sTje6m7Ur4aWYx7JM
HeEVdCdSWRBDRh+hE1uo/C9B2l10AN27ughAn5kAIxwSQBuVunu3tr+NQSoPjIrTkw3qrRpw0xRw
GCanDi8dSYpG4dC81AHxF8wYCdtDg2g4EdFeFoMcUhYdykYNugxjde7m1qkk//OS6jkScY9q2Eh2
AvLp24j+J/psKQ9Z+LHT2uoSttZubOPgxlbC37RjYD3pBooxEU/qnNYFRZ9qZCA5oXIkKzGk/UgG
QLcimx7c6ADvTSfEtDa0tUviBLJj+Un1nJY9a53t0Ge4MxwScSx6koc+VeQfZco4k/1goFbxXaUd
ENrU94bVh1vNreDRN0l606Mex9YQbmpktiDS2ms4Qe9uPLj2TaluUV7YmyjUgwtQkk+tqBk26mEt
SDZH3tV8dWJzHVJ6XkE7dQ4pc0JafjYYE/G9Q6o8Z6I3xAZushSTk9HiaV6uQFaQ3TsMUJdcx6RQ
aHdJbzh3ValBDgiSfAvAf8qS+taSCLp1yGw4wsDDILuHmp9LhKVmZBNKGyhCFiv/WSBupz4ajg8h
xoRqpmiHo/4R1JPxoR9cOIjIwwmLH1l1EqIwEmS87QjH2DUavvfIse+b4kOKfOWOFvptbjbBzpT4
OLOakYdGaYi481wjaklLGDc97dR1nPQ/UFQA6MsV/ixszvSp0/iJWI4g1ALSdQkHLTDxoNHlJn75
vZ1GLyJP8+M4MIvjlGLZS2g7tEgo8DFfO1CmC7Ml+hx98yjEmGLS6aFy4cJEz+DrN3y5zurvz2IG
s9+HOldYLEcNR8qlYPPbihTCaArLvINuqYihH9A1Y8pq7VNNReWWi9J1Ugz9iJusOzvWHs0A2YpZ
1sU26YdyP3plABlOMaOYeSRCVmd0RO029O61NHuwzCh7msGVZjM96GYUHEIyRig2BOYHl+okXTZF
rH1HEAdxnU9N5Mi9XnPdXsZZUTX0f5K6PwYeadm+3/Z3Tux975zuqifCffL9bJfzM992sQc53Yiq
nUcBZc0109lS6y3WZucMNKukvqE6g6csN5BN9HW8sTXlHTyjQPIaIMdwNfyX9Fx3iLqcszY5zq1X
5pBLU/wGhSoz3tjP7qgbn4mggjnhumRQEi/8GWfXkeSg6UkZCGsSH69FOZhynRUPXdZICjJ58EFM
ZXnAVhFvEm2InlLvUbnzs/VJuxk8JzmSC57QGkYAUHqMbrrtPyCH1m8QGhLxpYtL5MEu7p2KyocU
H2uFQyYYzfiiQH8du8BKN/6oR1scnS+0ybOr3+pqXQchsBekvqsiP2Su6M/GPJ3xI2jNCek9mwL5
2UoyZbo2NDCIXhH72gUBG0quXGHWHkXMgm4wJmbztNF3OEf3+F+RQ9sp3rsyn+0TSq4DqOB7JyCL
HksoqLIhpq7Ra89hh9st8wp9X40GY5xqWWYw6cgpnZ8z80nXgxKYKH4Nz8MR6eWIwluFYk8EJXlp
vcK05/o7sqQdlCOKdmNQlgj2izY+JHNfNvCjj0GEzrAcdAGYqQaDgSAdlIrLGrb2Ll2kxge+h42s
45deJsYjDfx4L3NB/xIb0B3kLMi9DSrgvkxfDOuOK673VcvrceM1nJFYEJMj0RtixoGfPQsnWOiE
dJ7a5AN81W8UbIybcr7VlC4xvNMV1pUAy6vIyMlwZvkk++1U+JzWmnlX67W4R8Bir2Ht4ZEAWLTy
9NThJ3Tjq2PaZPfkLL+t+KdX9d9U6aiH6Bk05OwsQM0yHCBO5A+h9j2kZ7luIHecgwROg28TFzAi
8NoYeu58sKYkRatA8LSGDWUP7VZihVDPGnhECLlcK2NfKBiehP4EXH+HOh1X5pxAlaAeWjdDFh19
lNNkHLf7Vs/0U6E/dQi1N3kuws9Ol+LvugHYkcMNls6uyZvvhoic85hCFbIbkIJTHO58IwjJ32nC
h96HAqh1akdzIWN4Lcbn2OOwY3IUBM30qRxoQzRxl21mr/J6ZBS/QB+Joc98LmgUrC1l2wczkmjy
i/x+TiVGdjYk94VVPbYNoKLELdHrSTe5mZC4rVyP8mQXDszJNNjLfht9zEJTzpkJKJccN90jlCSg
2O+ClTSN4BM54SVy086+j2RBzaH6Tp3CvA38wt0Msyoni4Nph3RVzQ2+GhC3sQv9xnlCtSsFQQ/u
UQMpd3Gs4EOEQ3uLKjyJmuqAJx/ydy3TM4oxpoGsn1atZnmHVHPqnYHUbSMQxFwN8qd1mSPOA5SZ
ZAFZriTo3g+SwqnVZckRFWWzaS3hnaw4rfiiyHexDUSmWR3CYBtI5GvK/pEua3JjOmT3im48pSlc
umXaPMqvTVJgg0s8QNljjBbXjYimHc1bTImwn/ZFG70kNLN2r4nYJdpLrXM2vQ34ALnT2lejd9H6
crrtEQ5htkRA2VkWk1ndcA6TIT7bmX2A//yZfqiJ13Ucjq7BJCFuIoXGwe5vjaj8MlEsxgOYzmzG
/koPweVLc+85WYgp0tv+NimARZWZ+JmUxHbHQKY/WmN2hybQJES1ZEyz4gqqEg529xlqb/bJoXZO
tJ/EPBa09UExd3+9Uv4nVPX/QxEBsMGU4F9nqm5+JLSWqh/vISKvf/NnZ8mWf+iWS+FFKUmdh3Pm
r0xVHrLRPUlHuYbFAyzDMgqPwX//l3D/cAR32MxOlq4Tf/QPlojzh4UlUuq8nrmARv6d3pK1LKLf
rfWY/EioJI7FIeqyqFXzMucdSgQpbxAZkwttE47dxqEfTh2x3FE3PvULwCmV9HHINViJ1SKkYRTb
9mGZHYwOyk1KgwNnLMAqaaQYzzC5UByhDWKAQxtjm+tb1CarnW7jvynqxj93GeGhDuEURdyZm575
5rlOqe/EwaWltbrTfAi8Rb1pSKZZ10q1oJ/maAINozVN2K86Vdp9bavbXo7pEZkZRn1LnllhZoEO
uHByEJiN+Y84TycWYTLaOfyL67hzt0x6P1mDvM2LU5hyQa7a5IulVQ6kk3Y/IEXfjCPwBmqezyPg
hS39rVtHQF+ilUtQAYAXWkZBsZ48yPCZxOov5WMeJWfdB6OptbIhLCmYzgpRQjZZ+wLI8k1FCgl8
MKIx0+EI6pk4eb0pd1Yd35u+/wXMqPGIWRDstnPxorQ6pbNFWx+fQLAhQKZPw/iFqVg4E8ZfotvW
Q1mBgPb1zxPqYjy0lOpM+dj3Jh5uC5+559ufw2JXJTeiwp7bM6BuwXb9mDIqTJFd3BpQ4dcuYVOw
luuNmY5g+urwC7EFoU91K4oryCSpMZCh3TQQVigrNYzOKUOWanYcQz/jHtCqKODzVVHziOscsa/B
b7/TzeY5NeFRT0PtbCCOngNFhJTjf0eYAPfFI6PUCMyHqjMfJJAB3OJxsEGCQX0FGfXujuoMgax9
v9H9+Ceq5g3QtanT6UEYeXrTgsxLLfXkeUBkbEyf67oaz7IIuTRF5Xcjh4oqy9HexIjHyeZI7wPe
CJEWTi27uWlyhmysqg8EfK5GYV+8rr0xSElZBUP22IUN0gJPd9YV2umB/h3JpxmOJL8+xo7/wIL4
AkP2IvVvaEbvizImgxgEoe958TaK+FHi0f/iKu84FopkpPWUx8dEiId4jL+UEvSXneePbZxubSdL
nuOZWss0rxnQlAR042Kdq5qtHVodz2VIbZqQbqSCrCu8rWeDiYg9/vOupVUkiVQh2XRVwLPbpZ2Z
r7RyQrSvk9Q9UsH06cWmMCArTLvrjjwz1IwstJjwHvIedpsq7UNbzFWsGbUCPRZbAi5SYxDZXmRJ
gWyCRmyhj0ekLsztHXAmTUPUp447z7m6TXCue6fcsjQFxqydqLdQpEf3dTM6j21V93eqSikNqL09
FY9KG5ur5iVzpiRYlCp4FkXCuj38SVKol6Yoq3t58KA4wNuAC14r9xCNjyOdF7p2Bprt2HlqqR4k
qkKWhkhuqMI9V/MeleqsUgc2hNPL3tIP0VdRCgbTLkt3o2rIFzFDTVx14bH4ViXSu5e3IgmQrwnt
FmgzSWPz2IbzCp+OB6bNMz6OPVYVX++u9GQ0yiBkf9kkebSjSemBlaFAUEQNwVP0IoFN1ttelehK
k+EipoHVeeOSQNOM/jYQWUVcG93keVEyS8PlRNYd8ljrANMD0y7JaV6MW8Num2lnBfqd22FJ9WB+
ki2yhpL6mAclUSRB9lg3LAoiACBJ5Bl75p60NQLjBce9hiHu1D96GFI71MU6fQdDo+xh3NulkdCN
6G87LJoiOpPnBURUBEBCUm/jeDSDQ+xTqSmfJzN7DP02XHUmbELZeuqsrMw+R0NngLAct51DXqpf
DO0qGRCtQT1OdzQSXkTZVGd6gdXZ7CPARNr0vaOZxJp1J8bhOTIk6EoDIwiz873waTajQXuwh3og
ujLvqGTiH4nsSp1xI/rHYu4q0f2bB37TGNqzbkCcpkyNUAkN0wHOwNkKCXRmzeuiui7ji0yQ//sz
1Nrp9nncy33r9AODDuMozupp4+YZGWme2a1SUf80bZzrhTdp53pE/cAKGx5fZ95rmWRVBvIaWTsW
zyApUxYX5DXHEW+nKTs6ZP10S0kuO2jVbMAZ9bNjpHLDV7GhVRmwPHPjC0uRj26LcJX6IU3Arizo
KKibPAJmFcEtRu9vEXXdWOr1U1TzR1k+Tzn9DOzIPi030qYnsNAmp27+lFkQD+e4pc88h5lPhXlC
FofH8XUXONXRaZ6li4jaV+Ip1xF4aW2A+EKRqGiZD4MAAp/0uDVR2im7Frjn2MtMQ5wsiuCrJqJK
kE/dz1SW/g6BKkKz6FPHnJIDnYRN8L20VCwKtqN1P/dutyNlyYRuzckX0BgNilNtaw/IJaabeTn6
nwnoj/+VtMmdy/P/egL6fyt89tnX9/NPY/mTfyibdCB2zO4sGigWiwkLcVH/o27++780w0D0ZFgK
vOgsUlqmpv+YgNoQ61jgASSlxK1sl97LPyagxh/CRE7g2hBdJZWzf2f+aSjxe7PBdaQtDNdxTJ0P
ZIlZwfBuAsoEsqZgAizbEQmVs7KZTstmGOLpZMyCa3PCuJQVfsfVSgf/VSJ097An/Lk330R0/jFr
qEX2iwd1nD2pnjt2ZFSxh/o+rdMAnTxWiHZWES97y2YRFS/32WmPW265U0MssXfN4KgP2CX8fHyC
eIx03Z2jFHD6+iRbmdPFDBoP6QPq4bcNyz+UycttLrnsdlb60TIneOqzmLmaP8Kryln5GppAWYIK
9elabZbZ9bIxy2aYCMVGsW697ZqJ+xLGmJT9OkPFvjzcITT585lRSmWfaXQ0bqIOvju9B3SdyzeG
44n6mwXQwFFgUZb7Xh+m6HMG7AJ6Ad1mcZIjutlGzaLYv24myawnz7SAAHSf8gzSbxpEkmFx3vX7
yUQsPO8uGzDvzckZSqyWXsbYOeXkWtMbyk5vG+Bws8jbcIhviOdfQ07YJSC/wPQ0UDwHs4IZo0qh
w6ZY5Mq+Ysxd7l6e8PYsRBrPshcaAQMtONmyvLKqB4qQpTVSAvaMv/bQ2VfoXH99GH6BZ2wFbJSd
NhhPmNZr2ioFX9LyxOW22c1f5LuH3l793WtmYv5qx4ZxMxkRdf327sXrw399pOU1Xt9p2X37nMsf
psW+wMp6irWYkT5xjNc9zWpMHLxJCttu3l0eXjZ4XL6wyPO2b3cte+n8AsueLLWRTLro9Rlv97/9
gayNFKz3PtWM/DRks+cA/u7sPFj2l7vfNvZ8rLw+vtz5T2+/e6llNyz7aBdL8fT2J8ve6+v8/hLv
3vd/7EbudwE5/fj7O7x7pWS2SSCKYcX09g+8e/xvPvy7P3i3+/ah3/3pP318eebvH+33Z4YqgpqW
iB2U4hwWJVaVt8N72fuX972eF78/HCYiO/x2p5ZzMi2nzojAHm33fIa9bQqiyPWtRio9FqRqUMTp
eru3v3l74m8vuzygpocgJGZ6iXpJZqfKsrfkvbzd/O2+3PJwKahZof8/dpenLg8te8tmeaG3RJnl
JqVURsDl4XR5uWVX9g2v/Pfv/va6y9tIK8CYTMlvud+MS9V9Wna7iB7uNqonY6/39n6BCVDJwYMF
Hwkz1OyWWO5cNk5igid8fWh51nJvE/ZyWtsTxlQKJP0GzWzUnZeHJj1S0+OyqwPEyu/evYypfOp4
hQHqarGMvL6WJqxVBKoal10c5ngFEuPGBXNEe2b4FlbWZ28qaEygKMnI0lkPVfstRjbJUhYHe5d8
HzGAs8QLtilFcPKAM3PdO+G5SHJ6WUNGk4oIsPSE/fVFTF23+3/sndly40i2Zb8IZQAc4ysJDhIp
iZJCjOEFxhiEeXDMwNf3ckRaRmRW3bxd/dwPIQtRJEFicLifs/faJbegzZgZBfZ+wkB++5Q/vwaO
V5Xl2cR0NLilDWocH9Q4v/76Pz7WrrfgP3+sr1hf+/MV6g3+9qvfxniK/vbW/xdvg6a6PyCmPq7v
7K832/Wtf/53fXR9G/iy3Pf/+ZMUOp1NIPn00X99Gnwy+xqjT73eyaD1/hE/tP6vU1/l12N/f86v
P/96zq/Haulgd//1+5pv9Le3NQfUy5v1wV9v8d9tZn3bX1v59TbrY0gaPheZ8uj5zLomdesy1d10
/d/62Pord3B0nfq8//U4IkMQvutTfv53/VO63lfX1/ztHddfi/UOuf755zPXFy1qs+v/fv791+8/
3zO2NLgnNvUmcreor2iPtlnbJ9CJMRFep5jEZWBrA7OLmWixfpwOLcZc1sAGIDejRcKS6cGChgxf
JRWjNK6/ZoNDIDkLR+r2qJEdguMxsGf+oSmKc+vDcxs68u5qfSAoAA2gFRGbkNxn7RdH8+7QFRd3
lEbMbRUSJ225L3Mp5k2ka5AsWolOabCCgRnGLhGPnhMtl0iGh5b41vuswUKcJ/KD7moWus72U55o
38C2JQdIOv6uWjAkjZSnUjw6kf2x9UuEHYlPQv3Ikj2LDxZFgx6u5GbIqVs5ZGW3Mv6WhUBa55E4
rFZDSxSOO5VBWdBl2NFCGvelax3rTBI0lbyjngUDt1SUURznzBKB/MfRJ1cgy25z7tEuJdDllDAj
DzxoErmJ0EBk02OR1Gf4UruKuTuxQO7rMFbpnS2RkjZiKyvpU0REO00sA4nUY/LiGIsWOBGK/ttQ
VkVAfEasCDbG3sICeca7/qnKk5vbLWJnjJ/R9ADEv0gU21A9q0LHouCqcc6OD0sjqITNA7PJhEoW
mmCKNWFKpvIybd1ny8mP0uk5e00krKKDCdjDs65G4iC8Di1SQf7lZo4FJZLvOUaw+yKMh7cccpOX
4VsqYLyVifxsQ4cOeih5/fwMXBMtb31K6+mdGhxoRNmEGxvBKMei7vZGRwRZjv+aFIA4uevgLDLV
VSGw2f2Iv2IrdVFSA263Re+3O6/AqOhK/xtJ0yhBW9M7zwIdqYMYiEV9che7JpnZz2ED37ZOoKpJ
i7I1vdoDiAGAh7gbyQnCrx+keOb2PXXcrbOMd4g5P5exmT4Nfb0895+8V30CDe0mKHXsVvuhxcdQ
lmAQYv1a+Ut1aMJmk0cxmcaLuIi8A9e8j2wE9ZMPIaezJ0BEAB5AyhHhV5JN2Hl4sEtL7GM0K3dS
MfmTNIkDgPpuEEtCgJLEDVCf7ka7gGXod5+jrH8nKmIKKB3B4M2eBr0rdvPc2k+2ypbZDpkfPtai
c06I1ynh5Cgz6u+aE4V7UJ77HCXpRlakkXY9TKi2fi+ldaFkZezrmtOBAgs+WGtJ6oOfXWQ6QDtr
TFIDW6pQ2PgIyMIXEwB7VNIfbtEOjbaN5RQGeqmBi2cxXuoFDoJlOLwP1ml4ip87YNQO2rxdm6i0
TBMOknrFXFO6jfWZMK/2UoZR/dmz82NiLCeUq/uC66NV3crQwq6aps89s/0Nyhjv5BjxGIQ09oF2
FRcUZpBUZuNkpmm45ftEOysyvk02iFbCNkB/RnN9mRBHzJM/H5vc14MaZsc05f1zrcJO+qQYuNtT
xbWNpLjMCUfCEj7BmbP3ttDY3emNjsEDPDZk1cg4SNv6gNFdniUl/EbEtDAXmg9JSmxXU5OeUkFR
6ZlCyyxqH3TvvohjtNIiv6Dph4WWWTOpuvZbrPUlqYrzcRhxNE+EXg99ix8IffCuBhSypMPNaoBO
ItSCbcaFv62on5ExDkKbnFxbCw+9HU17MyPzhxP1Dceui9BWWOcQCS6dii+CyYgjQM+R+AjuTrWP
nIY3SIbG3kXgdVpL7g2PVIkRgF4DXQDD7GwzJNgNPsa4zz9ig92KkT4LKGFazlb7IEesOs5AWRu+
JSnwqjhKtZHU9QE0Yjoeaw4uFtf4xzKEP8oqfkgIfHXS6TUs5aUF9wHPxodVKN19bRB52mlw3aeq
+1CZENzisAKiquXxAXD36yAMK1hANiLmwOykTfOFoC2sxDjqh4xBN47zbN8VVEvryoq3hHLs4Vr0
KHyWQwSJU8rpMRTOJyRKxtZCkrEpoC1V1fI5gC7/It36ytUHDa/p683o62WQ81vnh1B8LNajGQ2F
iH5MasoDwFDiFmeU3FMRvSVcpode3IyKRLixg2WMAwbQcLK8TkTKB+6A1mLu4rsh7aDNaA7qCeOD
0TMt63wkh/YXH2vZoTbjo9+BMS/CHN5KU7yiV1w2UZNFW63MIJbrOQL7zn6lvzAMnnnqnxxJbXPk
AuNKEwcSy+eN55OXNmMMaAsfBiSpJooluYucZ7I9jSCpuSYJRcLUJTXSYO2L16Mmn7ImkC7n3pj1
Hg3JDJcEYD4nI+l0q4cMd12XfWGBUAE8aYGA+f6+CiHw204NhTUjGasDvbZjJg2IMw16c24vcMeU
1Dt9ziKoTKXqus2A+JIKcS4XXoAVBVuuxNhgJemDIFl96Xzcs/207V0LPUp4XZwZ3PPkX2dTX3YW
IOENYpktusBb06OFRc0ZjFlBfStzfhQN2UDupFTwZVQeQ1YCeOHN13IiTItIJZof7sl0YhX+Qo+A
xDZjT1eA5pMBKYa4pc/SI0nLbwqUER4PNbXuHWdXq1nCV5+pqBV3y8CMqHcIWbOdt2mY945RvJUL
WX2dVx7ziCPsthSKY39Bxmd1rNbbD2UPY64XC4p0ET9mXjXuBlTmGwn0Y9t6JbEp0MlFmT41Lzj1
SKrtwDencMoqrg03I1qHgaTDJHIb+mQXhdYUJE54EW4OVCNCL2Zl+r2E8bVrqFeMWTIf0YwiWU+T
a1ikJAGktGt666s1TPsYGvS97inoOQBby9Sb/TIDfmmgr1vIRshjO4dqT0NafKxge2KsZuQbuy3u
MvgdHtIY4SXfa5xLqJWZKLSJUonoVoUgvoaqr0HFMIf60KPf8ygQ9YzHYDv8fUzY50NJ0wTCkNnv
LIIp+1h3aDzRh54BuLbMHKR0mqDruosvJFmDg9jmYKOekERdzUY/VSHBh3inHJGpvBda3RisC5nR
GTTOPInDJp4nG4nbUkTnxBy+4kLcWXrq7VHxz1vXdu+bIZRnEtNfrCkfOEe7/ZjG37Pp6ozZ/WxO
7/mozQAb0dogCLtrS/ohwsqIm7QKwCFO22ynd7SIBB5LQt1NF9cobW+SI+PHcPDofniasZHuAI+8
TP1NX2q0RrMyvJNMofWmOteYa3aOTmJANQCT90j10QTmrlxh8s8uW8RA0igyc95igxT6nXSn/VJZ
4sgYB7vYDx+cMn3xrOFb7yacAISPJx47Ls7xP/Zaw8ynP0nax9R5nRNdlDKfkzuc2YHqx9pKVu8v
JfN5uQXAriDtyIOrWhxYPmxN6wugOPHUGmroREl1cCbUCv3wjVwtBpMYdFqGxD7yPpAfW7OsO1Qt
fOOIrgy75WWySi/QyvohEvqLORZ9IPTy1e7771ELvEev9U3txp/yFGu4N8XmWbMkYHuzP8YFeRZy
YmiO0/ikuzaRlrhq6C96lvGpSWI0etQZ6LLXZ+6DTLeQHMQeVLwe1j4IZs5bC5GBJVrrQBdza9gk
OrZyrLBqfhm6+YtmD/tIIEM0RPVS+F5yyDvaeaWNYBMCR6CbDSEu4eISwZ4uO30wn1KnueQRN2No
RoQLuulDnQ6PdvK98Wi3j6bzURCtl4O+0ZhvTxm17iX9MS8Cjh82UpQfdkxK28I5Spdec2HlYcrc
MEXTkGWij4pVnIHELQlmcTNoYGSm6dkwyX5IQ/NRq3mPqqOlDDiUfGsN2euQhrvOyKk0jHhbeog3
CbbeAzaK3RjNDwgt9H0Z5R9jkiMOZbMAvWX9Y1KveIMubpkkPHJ5MTswejvIR8odE0DYNotv/Zx8
0CPULGU4vpudcXZ9epjGPLw70Rvl+Gw/tvP7WEziaseyp91Xq4nlJHajQTJ1WrX9gxOkBklfkRWe
tDY6192woC7VARlpD4U/fvXnNnugcrRPbGHdG1P70GaJ3DZLRFpEL47U6G8QeebN2OGZGvQ7Jw4X
GFL9j9qriRoMd7GefEPkDk3Ycija+Im18RHRx3n3vSlCfy+n6eTNNrYTE2a+w02hdv1vjob3g+QK
srgebLc9WA1oRZ90lDaMntHHXiszPKInf7PawQcThtxYuPOHJgR3mPVvBoZKMqoGKBR69ohF+8wo
nWwlZBniV3a5WV0ry7zF1XjWKnczV8CFoW6g1UmWx0rLW2LqjPhIj9g8ND6HTDOeG5V2SXBleKkX
mV9keLI038XjrB4apwE+fJ49/HzMcCN8TBUE/l+viswwDgoQEftavdP6h2ERN3h8uE+7AYnm8trK
1za3xgtei0PnNjhPS3hm44JJYHTSlA8SvWl4qTSIgss96UjgXoZu2pCChrWeRBk7fyRqInru1I85
D5+xkHplUZ1w4dqX9QflSJxW88JMtHL/eIzOtzwsPfmV+p+P9YuH3NpKzIP0FN3TDp8K9aPnZKxx
TnNRmAz5HfmShWleFvWD0mx99GZy/tZfaeaLS9q4CU7u9udDvx5vHQsCYifu14c8TZoXJIEIoccW
rNCfbynM0LxrI9Sv61N++wOacsH05dcjtlkhJZ+r8m7d8PqHMB7BP3YiYHFaB+tD6x8xTJcEK8yv
60M28PRHFxnECIAQDv6uIm360hkGmlY5vU+JDO9GQzzoc4qDeLIJVlE/0Cr1IE8de//rsXwmpTJs
RY7zW0s1UIuhOAsN6Kmd2ZdE/Vif3CcO7RwkNXPcAZ4pvZiDmkcOTtHaO/z8vakWuce8ZpGRoP4e
1zbAcGe6pK33tPiMIcMiccfJ3rqgMNKeyDyM1C+C5c3PHyytPvdpvNzPVs475NGiIPqCm8Ofz5sQ
jR3zBW/2+kYubodTVCSXoi76xxoH988zaqmTCB09Pqi8aJ8qZl/PluahFyJluA6j6bQ+bf3hyMrc
hF5ZH9df1+cCEO8CW476bn3V+pg5myARq+wh78kl9vXIv+QEg1yICV9UPuaXKGz8y/q46RbDkzOm
mzD1MFCtTwuJ74E5GD+sz2AVeNETQ1C24fyrEHUdsSE6F4nP/1KXsYQ47y0Bayz3sv7B6NKWeEWS
Ltdf1z+QF2E9EvKMvznrNCb+cUfgvBDQxmGAZoN9/vVcVOou/NPWPeSmRH83p1GwaGH8XJcotCeL
HCzhhiWpDp0M9zhW+20rZfLcqx9W13Z31JSUJgvZ1tob//8y1v9FxmrqtoWL73+WETzc2vb2DXHw
j65rfxcT/PHKP9QEjv8v33QgNyAL+Gsmniv+pTSpgtmnYPTnGX+qWS3zX56HfRPNKJpVACv86Q8x
gWUAUfF8Xycz76cK9r9REyhD6O9aVs8zXKVLsA1AB4buo5r9XUrgC3CcGcGrR70ZHysL5UoDBimG
2ETFgLKmR2X0t530Hzyq/2mLJmQFfF3kmv70Xf8mXshLCzDWZNTHcdeGYiDUrX4zyWywKCONIZDl
f97cX2kOfCm+IBtijksmIb0LpaX4bXNRp4VLU2NFx8djwePfau58rZeM1PLl+l9vCuyMaSEOcfh2
pmLS/Lapwc0Nv2oWSNlt9p7lGDKoDidihxHo6z9v6W8CEPWlFOCG2a/LOfBvR60jHKiN7ak+htro
73yPDnobO9wlJuqc/7wpg3P+72eI56CPgUFC1YC0xr9+KyLeCgJR+FYioxY8CP3qyYZCmnOadIoB
jqRVUFHEZxLCQCn37uA+AprYoY57+OePAh3o3z+JafrI+9GGW0RC/mX/ukPhaR0w7KPva3s9YzHU
zy9zNF0Nbb5O9fTSWu6PkBvLP292/YZ/u0YwlTmEunqm4wMV+ut2sWVWwgWRcjS07C7VuzvTHZjy
ji8ITV6aHndhGZ3Tcrmmngw3lZbcGqvZ18qKl1ggECfP+ZA62Yf/l49lCVsQbWk5mNj/+rFI6ulN
VI71sbOgTkS5fXRcttaJkR6X133v9Qd4uzyQhvlWJxupq4jPywo0rf3w6tnzZl76/ehEKKX+HAX/
wwX+Hw+T7aK0d1xdZ3j56+daiLKZk6qojxrZJCAqTEoEPaXFeeQCt7gi3G7rmt1neBfyfxlbDOU9
/LdD9du21d9/uwQ9z7dwz+aQ923xNOrAjPsoE5to0jZmM13JrGZXpNNxdJyvSfJWNgQj/fO3/w/j
DUP2r2//t6NCYQrdE3LgI5niKqud+sKU3hYWAsT7ZO//vDH0Xv++t8lG9fBD+K5v4av+28lZIaj3
iqoujhW52a50T06VvY86a79ZH+gMyeIgy2DIk7eenEx6NvSzckw0diOOlCJZIurzCfL++5zPJz/k
3BEaoDV47nWrX2vINH42PEZ6/wKk8aVKiaIhEJsBzk/Sm2O0guCO6bogVC6pcESH3ikKJEy8j3p+
78z0ieFkj9UByjD6ZDKiATBRATtH5XKSDidohtib2jUlHdE/lgvCfdcmxg8KDhx3mH1cUNMwvliW
czdAqYhZTQEpBpUpKMbi8n5wiVtE3aMST+fb2E6XRFpbLRIQKqe7yuczgtPfLll56Vw6WCS80cEq
egT4cXZXyIhwbrFv0+XaSf1IWHrWp7fc1U8ZkXvbwSeFJetghQ07008Re+bvlZm+q/PJ9DmFjZLv
kJTPwm6/eWooVntGx6oLOaLd1yMLx8n8phHXvdGH+N2Jk4Ppug8tKM7NyPcC9nVkzfch7+iEgSdo
2J/r4NE50wnQNWVKUjsxHhQ3g21aDTvIZMQbfTpk4zy/GInHwe5vo0pr95Y+MNNu0w8dfUgiwFhO
+/SkjAmuvMthIQFhNxcIWkIGMLX7Qzt9H4mFNSvtg90BONKq4r0p2r3fxO+dGz2YgkgBay40er06
iYD1N2ayAL/5qki56W8u+nVIBmK8fkwetgbbA+kMFdAzwQFTcLqmtX8vY+OprgC5U8iEvOwt6Gs9
Ttjl6mPOxRx7LAr7FGcDr/dbf/ecqWxnp45uPoplXBAyKBNyCaeTpec3tYlyGV/iUZ1opNSq7SWz
/ALiB7FefhOLfrLVnmLy8zjhLXAz/aqNrBAs7T2rspuRFrfBZb4OVl1iuEPmu/Gq6FlU5kgzx3hJ
KaxZesc5FWFSCaP+mZozby6UFsTn/IRWAPKxOg8l6a2+F5/omkrYaPN14RMBguz2sk405unpLc1i
jTAB+eREww9PtRJNwcFqiL46yOyx+lEYOwPEYhduO5KhuK7O66d3AZ1tJqx+6r6bSjIpk5tZUzuW
8jYWXCOzdfY7N8dxC5XEMmEm0ZZUp/Kobs4CbpLWI3BZQvjDBscmYWZxAJhA2NFwFRDb9i19JuIJ
5jeDXOKzNfHZ+jymJIlGkQHLCZt6L3XokmYlwKiI9Gk9HWHcETrEhbsUnAfUkT8JM3p2O0Qyocum
16EEPdz76ExXP+dawVDMCRu141XQ4KYpwlgsQ0nNcJkRjOLHdvz41g3MI+jVcHH6GSDj13ZhTrgO
WzBzroSmosKhLL+pI0u18iiNdfPVUAcKKov+LaSXlrjPuuIv927/soWh8O5WNRpDnaGva6KdW2dv
bpPdNGkdZdJ9AV89zFwDA6eLEWU3T0MWpOvTwem5ZfkjU+AJ0ToGA00c1ifAiYrkyEXmDldPjZmd
xseaHD66EGwKi+ZuRfQ3mnhsPaltPVBAc3euKbVTL2vAI+6XZjrpTQIzjLouRCRI8iSQHEadeDji
lBsX4I5IaC/B0CfbNEr2djM9INHBJTaZVydXVxeGCt5IkdD6eWvXXOlTE5MvZpDNWXeGv0u6MKhI
eAjCh8WO7HOmsWNqzxt2mPS9yhrva5MmoR6PLJLlndsxira1uk1WEzm1Opt1dO0D11ZySB0CSjW4
WWZHK3DGvOTFZbGNaus1HihialPt7/I6fZuiATR6SV67T/YZFEN0YRrXVR6zr5xxvuo5yKT1hFwn
L06fvqvbgV7k73bkHDWdXcMQ13WEvM+d/l2G+mtKi33QjecxxCLQp3viOyqE9qDhfh6iufvYY9Kl
PXe/nvw9WsfAu4eM72FW4YQq0/JmGNm8M0hX3rRzhvp1LLc2p3U8DdWumvsffYjpza6cV1n6pBqH
6Z1BvO8+KRYdkWqtwkLCdi+i5g3QVXKI2mTvyeIMK8ANGml8dfrWDsIFT43hZx0kMWKHnVSagT5y
zmMyOpDFk3AAezrsprbz3IKLsqZNVE8OabSYzN2Ry8fWuA4tqNtDlOO/SpcqgE5AYNpyTBcDCrCO
3VwaHq7p0r9LylJs4k5SrnexJCVchI1TPZQ1RXtvYNruzT+k1z2aPePWzD1zEw4/HL0od6ShVMGQ
IQbJRYzIAySbsNnYwGAuUwFoIhl2diZhHahjV+VcQ8PSvZfWtW36p2nidOkKdAvCN29IP7wg0xMN
PYAMzMYDOaCCylzXuPHCR9NCl4Oj7mhZVB3XOZFlTqRy2iySfLBas+ZQBBHEeELv3FR2TMZUzPoi
HkVgFR1ZdGouG/aYE/sfk15MCPKQW/ClUqt6Qc1+hbRD1GXYvy7l+Ay6CM0GVBLdhkfVcolGo/jk
YsvarEOQ3ReQqEB3xjUSFRdbJPe2urWvk+v9yCcuW+Hpb+7ooncq6XmJpYbhm/h0b0b+x1HJg86b
zpLlwd6qi3sWmrDtrAj/cjTuu74/R55pB11UkkFXJztyOPvAwbGIqMdfAlpw1XGJzi3R9VzhTAx6
ruWglJN97lVucPlqdt4A+tFhbK/aB3Pxvs3FCO3XG7+mEU2QzAEAMztfol2vu/u208YPaWXBpqF2
yuI7CdIx+eS1cGhoglOh9rB9JjmcpSo9mfSwZVgnDxHmE5Qz2Hg6M7ICinv0/ePqW+LPQBUksY6l
RqfGuPoRg/QMzQToyFvCrTTQk70LNvtuJoCMrM/8oMtF7jihE3qtgCPbgjaXbDQ9cBI5B7OJACJz
7hpYinpLmxZK+sb9sq7JLU77EdNo1wOVJBaB2GjIHLlASQRvo7HNiw3qNDCq6ilzcPXYMBDruMas
NRAnmMcFHlbvalCzJfO9DmiNIvkq+otuDDzZlZvCbKOTVciTtHq57yFiKL0XuAnSUjep7L5ro/PY
Q6sgRajbJyLxD1NdnGwfoQQZUC9KVGMXV/h86FHUlKGZuKNmeqthOwSZEVcOMHXs7wbTPNv91k3c
PnCn03GmxU4Y4FMjjHPoEvORoOaAghKQF0v44GR9soBy4ZpkJNcimnJpxMJEio5L3+H6n3G/DQgL
UUrEBxdN2taXtr9Z4K7QYuQWMKBK2YzIJLCFcV7OO9uHYIPyzyNKI8GBlPQBqgIdlkA1subDBtWk
un2Mp2Y/urM8x0Z7X80R3rFmovHcDgfPb54yXPtbu6L7UnZWYHT4BVuXBos+DCpLs9suqGTI/WiY
RnlQe7wkwwNSHl2v1gPXjZvjOKS7Vs8gEY311kcafxh7+1hpYQgCgHjmDtNb4NS4kDW6p0nEzI+c
o68DHkSmECyaLLV1p+sOnS2Tne3E76JxCRIYciQZ3OlKUbHIVFGADgqaUAUELnS+DhF1AoYz/xCW
5Yspab4s2FnwRYtj7wu0c5p3INQkiCZV8yU9HCT5Wx7KYo/Y4WsutXA/RwVdFjP7UhG0QlDzJ3wn
9GjMQckgmRR1SXSwcMV6nfMBY0ayZ/Xm7MNkeHDmFlqNEk4U2DdjYJYBfG66jMwNlt47ehOmU7rE
9CN7scUcw5JJTSk9wxwOQ++fbJYPNKmMa2mSgu7NTNM1psk2ye3Ip/KbumH+rC51yEUqSAnMf9KK
04dr3YJa9HGwVXygGTGF5jhlLrR/5IOnSpPc303mWUTpbgb6VDrSAUJkYv+wTltBZ+6iGhqH0X7E
qsYdltVMOmBmborxMvkA2HQCgzVj4pMCitmO2iZjjrdd98kivA9VWV0Ykz4ScvW4TnW7lGWmZ9Ja
ahPQJB6TtyzqXoxNU5k/upnv3ejy5tcHNVNGAnotCXu2SC0H9QaJNtFpgibaZ5uxg0Ew3ExhVO4W
YR/VP9/kS2dN+r40fcgkHvxglIdPaIi8DQAwZkFj5eG5B2TL1K4pmWgUoC8N6SVHLRBe05xjb2ex
MFVQpm1qTfF2gEe0kDMQeD3ruyLUdmFccOESbq8ZpDxoHMZULbZ6VWvp1V6IUUgEfeK+YSn9ihb0
aqeNpmCjN9Ni/48LssWCdZrm+MoURI9YCY9yViQHs2TnVvnFHabHxbVfC8959Kkc1lbNsNThIpWP
VaguMXu52tynkTNKOpo1wKxevtpqGTJO2YdaL+VRk3mOqgu2hdNWJzFAgHUt8oWkN+3CpPw8W6h9
WV+CXTaykLUey5XIY2kq1J7VMn78nFJ15bNy8NYli69Z6qQSwrn2F26oallKTssXk56IBccssRAB
qjM06tts0/jLKS3ywKux4jcFx1p97B4+AYCDiDAMVgsDuRum0GnBiIogOJYvDvitjYkGNsn9Y1Zz
pzaK4YWUmXFTxMYxEuOLGOcT1Kyj3bvseGb2LND2RZK8a74/7dJ+eMkk854ij+5xBzw4FaZvu13J
ltf1GKD2C3eiXI4xTZPNoMZVBGqsLdT6WCfe3nLmW18ouVtDErgX+sbGFTPdZrVKFvlynFztEcIy
SxOdYjUOrJuB0ShYP4TZVoGvlralUzyoyRT7ieFJLVbrdDn19hvc0Aae1IyD1FQUJtSN9vwswYST
I3PKs+7JpAwxG8SlgJ0Dyssz1Fur+ocdDV/H6o22N2rEOQ9wpT2WIr74lPSE6Ryr3vtSD3CzamM6
GwuTXXLFb0It0ceIKVn4cS2/rR/eUPecWolhAZjd9JSbFJ7Bd1LuQEvwSi1DJDz4/R2VZ7XerTZL
ywmfJc5jWFBLMWiyF8bzZCQOJZjpQaTcMTX7iUxuZYl/UwNGX9afyDvIdEYbdwKdmoiGk5Tds6p+
vbw9M9FgEsxar/eYWcnXtZpMthGMCfuL5jkUz0yWl0gmT+q+bHYROevlj2bgmlaLekBRFdx0uhVu
5Z8BOXMH6GKiWaG8SyKzmGL4u46VMGcwr4hEQvrPwdARmqmrdlHVMann38G229v1nPeExFS8Xmh7
b7ov+/ZLNrEAUQNtDQto+N5IHO4MJeqoxkt/dCr7NuXxLTW+pWW2jVrEc3leMsxoT7MwQRDS8YRw
yRqeEsTQcvVE0/Riux+yPv4mjf1SUlVpHBMRh7gLe4aMRe2TIXyelumT+pqOpmrKDIp15zzaHsVM
QGSAH5kf9K3JatJUN5I3k6tDwjjYjhY+46ngzrX2BkRHXzHsJr5FKAi5BWwvtfZ9qvMXgnn3CzwS
P+byJ0CFxX1c3k2y0kidz94Bb0cwLkwAOxS9hpIQFSIarJx1hyr42FEMa4KqhjPyqeNWu6PVczCY
JLrq1F5/JI0qTm2Souo3Uk9I1Jjjo5M7j9PEKdhKGkw0LHbOOF1cB575WliIP+T2TByd6UH0GTnx
IvLnKSMV7bbmBDfmPWBLckWYCfQ9KAdhU2fPqHqAOP5Z8RB+cSub/pFAkP1A7QR4PWtrzkpzKg4t
bN2kpTg3reWz9JD4ghQ5L3wY0UDNLaO6z85JTb4mX3GCqUXxcCcbMq97pZI3mPgVRvGpI+R4vR66
0OIQIqCtEhZUs+YFTuF8t5eOtZCc2XLW7SOiqW3vIwCbo4c8f0ODgMuvdT+IEKLLutQOER+iFL43
qDEOFWu2ecKkb3JCq+U993sgoKhxGLhtAieBZKPn9bK7ZuxfAOsd5toUO43i/2Y2rGgbD8i71Iwa
WvzLutKKVKksnxgZSqyjXVd4AdkwIVeZD5qS67rQuOsmFN1K+zxqrFZTxeDGWZVtSzTRQ42wvIs5
IHbOKSnBNcUMun4Rz8xw6iPLU20bEgNFZTA+SAJRtg2a0Y2ck1eoI/4hvRtFjOw5Q7FpsEDWwZLF
DrPJsgNXHbaPuG/x9jK8Dukb/I12g8GIlE47/142g/G4rj3LxSEA3AN31bKLOrd4awjDG1MU9XPY
a2hICkPJ/W6uUTBjeIyE9WhNxftapdE0vnSTJ4GsHeb+uucdbJgSdsytraQ0ud7smCpmKIc5bW2W
xr5t+oBKmJ7O7nc39tDBqpJcocTpcer98DKWvE1BWnUdC8wtjFh1TTW6Eew7sn0pOzFHRqt0qdLC
3auhZFa9gNqnhxQb5Udrct57pKSQhgj9pYoAye49rS9EgcWbdKGitBDBtHRPtcbSO6wyFlGg4jYJ
tzcRzRqKtuS0rpkRYlByVve2zGEa3bnOD9mSea6K1SAZGU+VuBuKuMuM8YkqwwacUrFx2j5o0Glq
LRMSE/7L1uqLG/QPigb7WPN6gKm8DhYda9R6eVpnc+sXZeo1BzWBlSxSK4RTLDHVQRcwGB0LiXZk
Js+RIV9ar/7q02CEiPBgzPrn0Ga6DQyDomr+xSUfA7mSIF01hT+v9o1jMbtGlF6hZduqs37KXmSG
ukHzcq5KiYCxnD8TisDkzk0eF/95dCNijQkpwyrIOrRzTEx1Dy33UobSxjwmZXGf8tXurelO9wj4
IMbmeyjcj5qFk4Pl+cGOMHpaPvm80i8+1RKbdl3s84avhYNntst8D8B7G8tvda45+9h+CofqTtPr
z+gh3e3sstYNu/bcWlF9V2autmG4HAJ7zk+jmZgPkz70r7NevBXIrzTiJ44ZBoWaWJzFnl5qP9Z2
LuW7baKjPO7n2kbaqDXXFkDyZN9XIWSgahEIWEWePoWVdSqoPfQTYnd9kNAskR9r+VDvM3Pw9g7h
ScDkensLWbDd5wbThrSfntpE6Gfk00BiAdMBQKeoFIbDMUrHD00vHIj6BGEy3WZ5dCtHYWG2eLMx
PtlFi8S51r50la9qpFF6XGrP39V69hFRqHUYezv7P+ydyXLjSJqtX6Xt7tEGOAAHsLgbEuAsiZoV
2sAUE0bHPD/9/cDKa1WVVVZpve9F0hRSZEgiQbj7+c/5zsUIR7GnifdajC412K6tP8majHkhcDWr
lhrEbH2wF7s+pqB9IjE5p9tDaPBR/60sBuPEtSD/eLApX+7See038YC6RoXp7KjVfqT8T55uD/RK
yBNxH3Y5UYmzC1y6nRcPeSKjYB40CutpIYuNEf0gRi+WMXcaY+1nHnXudmHmUURc6u2uzfMft6bz
XunfioqBQp4mRqBimEnluGa814ckC795zewFwqzt0+TG//hw+1xasfPAXv49ofBwpnDmyLNpnTpF
VcLtoz/9EZSiSVskNAbKGs4WhdmB9CqU1CLVT39/qMaIlC4g32CoQyScekpaGkpoVafAhWRvfzC1
rOTdX0Mn2DjcBcxk5TU+K3rHdqPXU6EyTYEeJxe14kduDzj0TEjp6/sKwT/4+xfSkG+UZ2u9pmYa
p9sDcr/420d9ltFxs6xfccZVm9SFxbs1qa+epjPcq/SnNjP0J5qko11WrJGmUB7jonAumUheTdnU
FwunHwdH2m21XI9OvEpPZRdtFd28z7psLnx5upcGvchmlqdHLx96hMiCChHXK/Ag4va24T880s1S
BTKNk4Cyu8Lv8P3uLHYE3HRmr2X463ZcUOsfEdrr68j3uP2JNI4RoPDj0fMAs/c9P040ztXTQszp
abYsB2kcneL2OYdjWOf18krJ1ZTp5eNS3yOKzTtnSWiJLvOHxJ84GkpqwOMBdZ/GRIuFiOe57TWJ
/L1+aBfxT3yUIriRZG4Qmb8zZf7hc7psd0NkfbjjEm8JufT+KJxvmu50u8nL6jOAISj4NuEy2jyH
9eH20TTEzwhnFBVXrOBOq09QbfLfKYP2IGNseLp96vZAL8Eff6yaDsBWDliKm15+FCuoF00S+Mcn
P+BjNnCVixLiuJ1b9/Oj14UD0yYe3Hn+wXJEFIjauOdZ7Muxeba1jl7Scj64lhmI9V1Mep56OqKq
+95KL7XCFay6MKAZCVf1NFzs2eAzIhLs/2096CbyCk12ttfUhNl4DU74KFoTcewTm4AqsOjUrG/x
Nmk0pDs6N0eqmY5W8qjWCsghA86yVevdJl9vNGVY7pOs96AK1QSAogzTLIkbudE5U9IVDarTBUPs
juJAwKtyMpdmxJZuYoMqBIkXGOo9xahkfHepcvGqgvDKcrJYa5YTFRxI/kYWP+qa7z3vrR6M+WA1
/enWRxmJjD3G7UOAMaStXKp8kSKARIeJdXIW3TrdPro9hFbzxx8TuxI7HOqsnODBnWre50U9nGJp
8U1WMsvto9vn7Oh1jMLliHqMbzmckMdBgBZcAgn5hNDtAkFbHaW/7eds8LQmDkv0PFyrOPnIYyrh
zYnqj6qZKcHsXkXm8MpPm3ie9SDjYkZ4GKNLmLgn0ZvTVnZhdak83NWRjI4WR54ipwQ1qfTvoWvR
9nduU/0Ql9OnV1dvi929ZxM7RmM2DyP7Uk6+IiVnwRY+ms1XsmLM55I1H6RRWQHkLmg1Dd3D+sSL
j04wtD9rNuVdk/d74i5V8NusYN0bNu/Z0bWPsIxlYDjYyEj9k6ut/DIjiOk57Udqq++tdL9zMAGx
SJeV3Uffpzr8mi0yHE77VETgbdZoMKrpLtLi4/oL6HSisy9zeUtMsblfMvZ66czmtidowC7ZeelI
HyKybPFMw3HNUVBXZtcaNzCd+zzmbtfIT1zL35qFf6RZ4t/uxDI3Un2UxEiNhq3eI/i4zDTcF+FF
302n+24WBroXnUtywlDLDo5MvCDG0nyMWnZZcDTX5DB1wbxXqmZnLwWH2bkTF1UmH9yF7jI9bo6a
wXjKqau96PuroGdi6079fFhwuatGowJwCFv0YU2cgIGBnITr1TxOBf0I7Gaby0Ll0YZR1O9UDHhn
V5XH0nq/KPXz+mvEtzKe9GVw4DWD5WRHnd/mdaEHVC8tAbk3j4Y+HIFZcVRbFb3Ui36vUhDMMg5U
OgqLq0i+Csqoh0xtU3t8awjcbWwKzVLsFnoXcoA0tzYHHUFr5oZydjadTnPN6jEwZfaVePqzyWYR
7ZAzs6soRHSg9UPqw3CwSkhYCXpkoTzJv8TqMj9YtfcXFQbWajH7J38RLVz4MqniYipI/PBP/qJ2
WSKrb5GvzBJUPzF1BBf43cbSEBdjC1ep7+z0iDXXsL2UQp9YpSZSwn4vKE2MoVW37LoRKIinqfVk
cHsqI2RGy/VzczxGguMsW55VFm7vp1QyZb6lM0PO2xVFNMP8W9L+xkyQPaHuHCBbEF5E7SlTaeza
+pt0xddE2SvFRqt0kO8Wbtds+VOyPNpFYmP5zyYk40+1DhYcLJ2IoWk4YIvxP/7ZlxeJaAakkx8a
Zbz12ImajCPr+iMlk3tnOOdlPEReQ/6vd/3//L3Fv/neBhQuvqmBAcrT/1TW1VqDrZD680O1TrwV
kOIN38iI32xkBk0ALoU2IXGLzJPx5jri6I3jaT2FMRalIjeivcECdImvZe67OzLCpHGRfP7zTyn/
xRTm6Ybu2BC7dLi2DA3/2ZZWNFORWTLjsnH5KeOOA6LbtuOG2zCHyXmV1woj21ay94AQ4qvCMlaP
2e/VzJGQF9iogulIn7u7khMxXoMvcz3LuTnuTwfUWdqorxypkGtiZwk2ZVEa0y+asLm93iyIkb6e
21c5sKvxpH+kM1H9KeJQePNpcEz4zSBY+is6lRQfUb4sr/YpC260ANFbf0rXjAFoAnpgLc7vptQ6
jLOdb5U9PM0q/kXtzsM3T+ZP64ENnedLNuMTNQrD1prexSoyJpKcMQE4TB5EEYZ9Y87P+RT/ZXHT
v5hjebJtQ5g2fG9d/othtZqSUnORPqhlzyir060Ajyqn39Vv0qx3MotGq82oqiMaDaDLYlb0fAHu
NgYon5NeshygKLtOws44r9ozTLrx0NJqTde3xSKMnrOo3FGnOEI/abzhyQoZAFcGaPOWusJBX34r
ONjc3Mh0ynre3cTmKEaxMCNidPFX1GoY4Qz06oSXbh0oFgkiWTpy7284o+h4VDamYtclVu05FYfK
QX1DZigb5DbJEhqk3XWMGUxlK9BblfmHs3AiZqb9peh/g0jRb6uZO08TOp9557ArXL8e5zzc5q29
9gt0d7VDc9CMrgrSovuhyD4h1ysl2CmYNDYk+1gvvno6KrfK1CH2d4y8IElAQde3qemsoxEKvcZC
f2Wjh16F4mMhzWWiId9HatTi/L21ve7pprVXWnlvOdkxrrRfEP1ztMvIgGdpfzMGtnshSKAuzThg
6fjK2qjFyFKW0MrHvaYEsfq0rsDssB5rKV2EX8JMZ5jLGEqz3H6z+SITglNUjt+tMYbnVuzAFN+Z
lXOsVpOATFgnGg+qR6N9Ror3+fqj1seojH8BdX3qAZ8+0BVNFBsOW0Io+c0MicJOdcWMq2tOedm+
/udbg/FvVhQqVKWhr3Rq+jT+dAOjoSJMLa3NDub6K6+rgcPn2MN5P7XuXDgph9YYdYnh8yYs1+Hd
uryWq5POWm1UtAX9hX/3Xx3fngkQmsISnXcR99Y//UjdLEdZ0VF4oCbgW6XSK9vn4yp95+OMF3E+
hqvjrByHt9V6pdz8K9Trd9O1/+K5+Tc3d9PDby2ISFhYIv9sPe8TKulkUSaHLp7IY/e8q3oycnSo
4Wyh5cgTPxqOasNi/5AN85cIy3m76hty9Y/hp9i2MJagVrgvep+8CIsaR5SwcEtJ4184cW91cP+8
M7B07jk45D3DMK0/+3DZYFuMwcf4MGVp6GtM0XFW+PrQpls3BDbs8cfNkksnsHnZzoV+jkU4nhzd
agLB/4hAfQE4MAY9zRUB/glnK1Y1KgGdRa0SxNl4BdW2GPPK3nsjvIjhQR8VaNKi1MAUe+1xzKZX
NaclZbW4YoUiQRpmlu9ptvfmcRYS5HKbZ412m+CmiUeETtlrLAeRmT5KH7jvEWEtf6/sjrqMuuiD
qk/iHW+LLSWy0atUYieVdy/BtNzB3SUgx9xCM0c/sip5ShveNmZdFVthGMsu8bT3BnCHn2Df5QrW
P+Ycs65mHlbN8WYVLdDUXE97iRng6qwRsYivg+SGvBTFsxfjjYpMNfuKCC5U9mvRR79tKCZ7aR5A
ojWHsnURtMsp3dWygQBBRVDtVdVTPkP0lRl3KzV306FJkl/dmJR/2338bzTqr6JRJsvqP9zn/K/u
67/+hma9/1K//u//ARzQxf+1/SJOmPwzaJUbyvq//p30TyefdKybZV7cGqn/IK26FsxUUh46HFZJ
1mNNQBV/oP7lf3OfNLihuLopKCZku/X/Savmf/NX4fKTEbGxW9jm/yQcRXfeatf/x7c1NQPCJGFh
S0E8ynTWdMw/BAqcbKpBTICJToiLEYivXm13Dvd6im2oEv0jS2D8iH56KpSB+aljNTMrnXKPXrFm
cL86EQdFxynkU6VBdFq4P+0gZxcX5KY1jWvZV84LblQNV9lDi46K9Bnll6LkZISd1VfVu9nceewO
ITUtn2GPzlV4Y43oXlTnbCnAgqaEprvEcB5rb/G2sx2qZ4fq2oyD+nY2QpOaGG3edcIQVOck3hmA
S78zahn6Iq7tXTUpzHaMvn5gY7yLXUjYmZI5UhMYqGUK1X5g6PWhrwDvNpm+JS6FzzVNRVWTd/tU
yZLpspg2dewMRzMHhKmi/nWaQXHEFEPfAeruXjGC9Zuy6myiQ9gopW7Er+j7dJJASlYLTNWpvJ+X
xzmMrSOWhy+2+4WfZtneqCfE98R2LwAA4z2Bm904BlXZGfemmbx7VTwFDhVA9UKZm6cuAzOZcxuC
SefJetO7xs8raR5Tb3kppWJIZg+NL6XFku9C4+Hb6S1B1mxhUprlHFchMBVxFR9WgznhfbbY4nlk
zppEOCkKCqdp3mrLvVZe0pZbsX5OHzkvFteonz5CXNk7dSNMqJSCOmjyB482nWjY0SJFFypU1mka
jKs1DU+3sZbqITFIBfPG41cgCceUwyY9XgddqXFkbnR1mDsXMdFJoEpYTfoWco6C2lFcNbfBmV8b
JQ6on7yPQNamyjo4s9QfEm81/ZbmC2XBYRM4bYBg3T64gi2mY4fV0WPNWG11077Cm7OzeXF2ZFT3
Fiz9HbP/5nizQEZppm0KhelAIyN+6DJwW1plx2dj1H6Xrf690vT5MDO4f9S1E62p5tEQhXexe686
TvyjW7bNZtDR3nkyBbR0KCu5PwDx2WnwyPedXF1rMMSuJsHkjTcw6A3N/LMx9exC2R5kjKU7h9mQ
HOKir846JxNOJFudmSXYsQzurfe0rN2jbjKJO9O0lU/uHWXKSp+pY94lXFknN2RON7JbdIFfXhOT
PfTalDSZHI2NNQ8i2zrZNqrBCFYVeUCDZUismTMasHsy0pFSvtIcB/liLV5TOB5KIF0xjm2/K+e3
YhaaP/CUb+lRrvcp5hepGLGlYbrshcJEQdJy2Dl9FRgVMIKXcSr6Mw627yalUeyuKNG22dMUbpr7
pd64W7fW9ovTNId5eRqT7lzXlXN18OxulbH++rPAH7qa3yZ6DPyOiuw9bUjMZMIu8ctCWn5rVCTC
h8w9J2P2rsdWg19EPEtadZPQNO9E5L7FWlie2bb47XooGmRUfqjS2DsNnvCCO/Ad7513UiEJdy7D
2Rn58rhMgrGGY3NxJ+mZrq54Z2pmHMRFmfsrBX/fr/7LNI2haehsEnQoeH5I/fGRBlJMQWUl/XGV
X03OtnepGe/Tpvi0rBpXk1umJ52KiumV41rQEaS4Qzc02KU07tHrU5pJze4U4yvzbZIlxVRUD45V
bsnn6dt2nIYTe58P18MfSneH2qAFfjNCLPDSCneoQuW3JGXHgFe2r01QJaor7qWHJ4MNrwLKUsUX
Z144aXDS2ZKYdfCg2bhvNdU/rBCFRyvTHwQtjg/u6DwuC15NgvWIZ5Ec7muPk7pbO9/HgU630j5G
VfoWjTQSuapyg8IvhzQ9zi06e29kyXFwnNZvlYNpnh3KPqFYcZMILT2klfbdJmH4DAnkocxteg5M
ABu69AiRNWXAOlReJFOQYu7f9Zk7v/GLuhjxUHH1r5gM/b717HRTuAwiI3pm9xRi4n7uGe0lgxUy
9hFbq3a+oiT0OOPM4b3VGKeGXgV/qsLx0KeI+SO1qRepNLGbddvbySXdKUefrksMCxAFz3pwTO11
1s2zamT/WmIOFaGFQcjB22Ckw07v+t9pwvRJ00W/IdATX+yCs5RGlfdBrc6e2s0gNhrPUTJpZ6Ao
WNHz7KWZf9Do/dDHwn1NNe1DOZQncAD2l0zGp0zAmRNrDoTygyVQymGlXermXsTqFM2c6Jdx/lz0
4pODDCYCvDA7gpDeWk/m0Qk4t3i4u+TgccX7Xeg1j552JIL9k2Og94YDCWOhHl0TF+ZWn7nxczpT
SDXOydOkZzVcFf4rUpgmsekDRAl9o/KGs4Wp8kDHz0cY27SCkRU6VVk8UKmwkElYtHQ/hFW/k00q
9jIWh3axyxcKNNH5WkXUxCi9B9ccDgQqwT81HGntwdYvaOk0NGudu3cXWmWcSS3HCB6PT3knBsq5
iO5HzbPuaCL6pLoT67EUr6NRTqckNa5LQsFQY0n7iZpfCwfITpbGcOpCI9z2tgBNpyJCBbnm+WMt
fot5/lIgld6A6ulDAYErH5/YGH0tBdmLesZVYGXtazR4cQX7qW8vS01rWeZ+xdY8nkpt/Kjak0ah
ti8hJWzbtTRZWFTRT3jpI2dOj7EL+mtOHSOwasx8TcuayPhNsAfoDD9r6grSZgvcL2f2vgiUXN1+
zEamPLlemxcOKpCOalbqmBATSk7hHpo1OdgYcfnCtAXkjMuy3guOxqqcm0Nu4oNsEAqOpcIk0Gfz
SQe2duDtTqhs/IFilYdLyEg1TPcd3a2bps6MpyynU6MbvLNZl/thbLxTa4/NyTGpl6F5uOvup7bC
TW4kp2YuyyPGf0ahpXYepnDZGbFk6tBW7WNLBaDHDegCMJMq6UytndKtJDQWn5Clum1KYzIzuPwX
vnl2BVpBCmN8rBVXdhW10xPJy+eu1ewXIj1MEqWOLlzrOyice40WwotKP3M4S3RZzD8bnTK4wgu7
IO6MbZy46d20QIrrWo5hGyquiz3ArX4zuCQAeJ03dLKpz9GS7g7U2pYps7uVmdDvk5xrv6waCPKk
RXa80gQ0om+uF7XcGsu+DcxOi47jwlhtcT1/KN3+YZA9m0dCBuFcG4dwDCEXNjZxArd2N80g4ou0
y199M4HXm4ydjGkAby0LwMroNldT097HMm7OVv3cOVr5nO5v2wgGrkQ3ieOpwtjpdZ3BfuuLj6EO
cLyT612uhp39cFK2HZag29mqnDuXfaFPw1Kzj5ea0iPvW2E/abE1Plih9QXAut+r5aC7jMB0I22B
LpHr6Trn7GKerTnBXDA+dlZenHPUdhLY8aWjIYqYN/WulpOYtIwzdkgLlZ07o8L3G85BYVANChCv
uyq2WpMF3S1K+yt7Vlp9eBbBE0JkJPmSH2IwZlvotvNmgCq5yx35RjahxXm56Ae14jWFkzHiHfTu
nCGSDSZDG+AFBFXdGUxRn+wh2bw4sKwPHca6PdO0B6RANgTNcizgVW6Xjvd8x08khfbCfJJxYPPB
gIh/wa+GtH6orCIwo/HRE0l9zKqT0TPH0TMr9D08Oifc4+W6w64ZKkDR6Re/aSqaJ+UwPSmreosh
BGW9XR3dQbF2VstTtqIgk3i+KxOGIdgcrxT44LVMYKlNFirBBKlAurCJNDbhzViC0m1psY3z4meB
rQub5WpaKOYcVQH9Mu4c6570C/7ASS57Tl0Kag+JpDrWSLq4C5ysdUWhivZdNal1vG2G+HmBQU5u
MHTVM/3a1XoKEA9LVG3DcfEuBCrXfGOV7BtRPTtYyRkyJ8gHcU6+00rv+PoJvJjhoyGBzcyE2ib2
0gTGSDK1sOZ6e9uUjc44XdKYYV4oBYn6LvXOqDGfaYn7qaFD/VL3aX0kG1rQHJvQuDMWQcGZKPCc
uQpcVOHAEx5hBOoyNnIASFjjiaQM3X5uTLdGucdngqMbf8ccBvih4Q2Y3mzc0xi1uX0xGVwmT8SL
F8WUuMClPnm2eoo8jfcut+NY6t2xjLwV3wgbsmazvevtAtFG1Dm7StonTTa+fcKeGrvf1sWneZhW
O1+Nr3sfm+LgdO5d4YF94l9ufSZ8gQvaKij7z0HcEjgMpCSTe1zzv8l8uH7rsabmXfYDxCBvSLMa
Nk612tjX/GthER6IWnPxx4UgiEcdvM9yT7+3pk65NxyZI0G/aztB3ZyRYqis4xBnC9RAVszaz6P0
I6VVLMANRe5gvQ3w0gVt/pYy/HtoqXTzu8Vtjl2dbZeYeTthl/EgGzCiQkT33lgUL0ZVfHgNO+AS
UFHEhtEnyxT54TwR4J2mZwq4aETqdNxqK53EYruCezb39bxyDgoVcWkBCiYZNFYwIPWm9ybXd54r
JK2tqBbuolmvWMABlA1kZ/eOpg37PJ3fKVsz7m/KKQr86HvrZdkgDBqjOZxUlt2BTn0nhoGziYZ7
Surw9YH8/daqYSGRMJfntAwlBbATI+Ul5AVNso8eOADzRZn4Wb9gHHHlnS006kEg+fGKl84ul2mE
7S2jPNeqj0Zt/zTchnhpWNAJFlGkUiS5dmBSP7KutqY/D+VqZMbUzoE7cUFPh50it49dbRyM3yX7
lwDSP5VM0fBjtiGB5rnHvNNyLx2HT5zAFr+cqoHIy8S76CNvtUTp/WactWjX1GTpqqyg9y0jKFWi
8O3oCGu3ceMe2rYqDsz5aPN1GGxmlWBjZ8i7zEjKO81C6QSFxsE31HeG1Ucx/vkfCc4E1OcyEGMk
KJfumoOkJKuN9jHEVWyuIWXAVv0l7flHuxw7zp2HpZ28u2rIEqKDhXdXh9qxmrL20Eyp6feOOT0Z
YpK8hvN4nquWY3nHTRghc1OIJaR+efjk5MpfyIfwtLjdu+sM8lgJu7s25bVIGFYQ/qbkTQCbQ8rB
bsrzgmgFMdY3l9y7rGxh7Oq8F227ozy1yQxfjybPT9rll0vA05/qKWUrziEsnd1LLjTjRUbS5BVZ
8n3iVPU242zK6lE8xWFzNG3RPeT5asPsongv3cz3XNUem+J+KoV1EaOTkxIN23rrFKuxy2ndDeJ4
Gxgei1/ZqmSvwjTZ0ylOoXBLtHy2C+NeJ5qiecS0VBy+kRHb93qV7aLU631IisSJCmqCwZ7S8IDV
psruORF0+97DTF7lEWU0yUKocHabLSwgfWusS+BEK+Ql9NJX2XTTpTJY5+bssMzNdcaDdlY5GMw0
bF/kTAURWVAn9uw7zh1AKgv32k36ExbMVc95A1+IJA5C6dgDSWRPpLipxmt/W5rV77jLK7h9lP4l
CzlHuw/KduT+0ojh4HDMVEU8HinufjRUa1xL93NYxXV9LK+VoXZGy2itXKgq01gObt6EprfO1lJo
h7mYR3xGctplFSKVY2keb+PkOBt3PcfhuyQbP/JOa99qlzDHUHzvNC15tvLkI0wHdY7C+PO2YqW5
wvdcOIFh1PSSL9rrgBCzGLJ5jjPuL2Zj3mWC5HHcdwPp61ocua2wZX+kFC5/i6ml8yluHE2P362Z
MWrRPa8S4JWjbo1bEj3RvuQiB3VKbfZJlu2BTJnxsjAl5yCiHzxMv+tafS/W33bSmPAthQUxNB27
vRk79TGZ987Efi8ajfkwhp29scgSMYgTaE0GhvTFma95Lg/62hMOpPWOebuy++pbqpGf6oDW4TiO
du6Uo01Z5dkmgZVajX5nx3Zgq5iZFxLvkYY4PNDkLvddC1BVBpbXu8d6mjetTLdtWO9VPGpHQOIQ
FCcTLnPmrbb62oEiXmoHKL7PJTlwyPaZfhxUc7AFxYyUZIeIiIxErDlO7uhMFPsqpwglmqd5602W
9b0fok1tHSt7bD8M2sAtA1UT0t7yYCmm01QHssVvHd8tNe9OL3+6U7efpnreNi0O/1j3vsUaz5aL
PrNlswd+mNXt2irjCQgLFbA9pxl2NuO1pm1oKXejScS3oQDLCsPyopRmP8Xw0NNWf4+HzvyMtI8Q
dsA5Me2TZ9CMKQWOv9TNqZ/zKIlsrSNCbrO3YNcdcnyjG1Zxzdc0DTFG6Y9airmpSpzhfjSGYwrV
dpOZbvZc9PXeW4qSu2Y1BUPINVuuYq05tk92Ap42dWljSovYCZZUFNsSH8TW0Yu3NnucJFj+1JY/
hAknYNCc4sGyqHLvx5ckypwHC98KGvrFY10Wxhge7HYi4CFnjjaeVWwWGJwcxKc0UK4bojf2qFiF
wzdJ8/40kVTBfplNMFsi7ZBo7K2Lfo52RRa622rAECO6NtrZ1WCQBkGxGJa+2KjRUXuC/RYel5mY
XKSpXd002Q77m7d3eKvTAucjAsXXUpufSpPTeC6t+57Y0RsdGcuR9fl+tNwfg116z1lqeM+VhUIw
oU241nWkg3NrGJq3Ss4p5D551MCZglIP6+fY7jDp6sXdGGXvLS4BDJ5GslXoDI/oI9tyKrNgXCZ1
hP5UI+sDcwWAcyiy0dcYEJzmNV6jmXS7JiB68CB+E6jmeKFk0Odd8o6j7eBmzVtt/1gby1aFw/UH
Xf8tMy9FskT+cCN2zvHkHR2Z1bRQ1fdSMrBHussf06l8lkvn7Nl9Tcd8tu7Z6gBa1TOI43Gc4lSl
0j3MNSITpUBxrQV0HU3A4qYgwI7KBi0YFFw4pM0BK0PjOviTJ9aKVDCLaIv2+1Alcjsy0d8Ms3Gd
lKl2ODuhZ4BTWLKIcWOJw5HRRKNxSxY5tSjd5MyHHENAlrMeSYmoEDnjPo2ce0ev2xMegKmnB7FN
kY2z/Amy7sZc7arG+qD/hJ25bVU2H4RD4VqX2M86EgrQ9/BTqyctsEpuk70BiJ2t2FY2KK4af+lm
pHbXbkeFQbSpIT+SiH9gB2LuxtWx6bRWvXUBKG/bViuJGNaB7Fi+nLaP1+43sUlSj52/7B/6iF31
hKvaTgFEMJgNJrMcT30UjaepQ93maUO7JYrkNPGVY4Xf1La2X70cICntHS1G920vs/241I9WSAco
BzuokSoqg9vPuXap8PtSIW3mHc4/k+ffK1+dvrxL6TfYTrX088ElQBBr3FxxUQB8sFfSMQCHHx03
7ZOk//IElXVk+pkd63ppT7eHiO16Vjo6aX3EQfJALZG4YKjor8JO9F42pOFK6BTpatRdHbTFaqul
PA2ASk/miIAnx2KXquAG/mbcZURNZmc/TjWtCyzWDI5KTItp431bwo84DRVFhDSlQIkFaOG0J2d9
iLK5JGo2C98sKNDT6bQHXD/1cAe4RG4PSL6gQZm/+NraSGjZZbYP+wEDedoAhhZjUMbj9y72mh0+
2+e1mwHigtFSQbfOJazyaNH5EhVq5NAwcCJkZI9HJXsq1lYRmRS23yY0M2NPRh0sMVyXDehYdZnd
ydyz1TWniIt3DjIOWZtJZGOQ0L610wrve1TnP0tr2XeV87Kk+a9QB0ZH1SHDGwYZrJKSa+U4a3F7
MnD77AQerlB3hpOwiKbMw/xpx4iUtGmwC8z37aRdW/AyFCATKXUZnG9jpZ1mSkc2gFDJwEGBP9XF
q24ult/reouRCi+wO125clkCS/vuVswkLRr5YBKdS6qhYQtUyx59gosnit4GaxCvkPaNTZw5B5ub
wNGpnZ5u2jLcLdX86tG5TLkt4sDSls2ZlCzf6/4CTEG/xxiQfXPLzodB3cCPb7VTZdgvsTaJna45
Ju2O85sYJwkiAszp5NoWY4xon2kj9+weL/ssRczp8RQZoeWbGSo3itVMWIDxCWcZYN5WTAFwq6oo
MOwJ22QZ4WxBpyfldBrXBzxyzY6j5tPfrsvVmD2jM240S75aJO6b2XlR3k+7ewMX/kSANiRoX385
njGiXHg9THb54CrdJmCZ/Z702SeWDVhAI7+v0fMJnNg9Igtrm7btMG5noFe6EvJ6VTiCJIZ8iAVV
HBbkfiYCnbMuxlszwe0+clFSBIeGSO6Gc/sPtimeNAOvbale0KzLmFtPKI5bSgzqk2Z5X66oPvUE
l1dRnIeMDbB8ntrrEk2flgeTQnMqDjjj8AFL/R2kWHyvDNkHWnjRV7oVbR8cqsVro7fP2FBO2ogs
Mw9PldsDK8CRzJKwDdGCZN/7ukGtZa2814zWsVBzX8EtDCcnNoIRKC2gIQr0prAaD+MCEm26j+ra
PDLd6GkuETzFsrAQ6XomQj073gWFrK73MH/2E0NmLOFkOt3L2HEcrA1YIfZcPrrZZGwFkyTl20J5
PgdWWP3ZLl7w8o8ZWOgyiZ4yUaNGFAbVF212b4HnW1jCiQpGyE9sXwjreCw7BL8XH84bo+PF01dJ
Qz85NnDtWWIY76efKT2ApwIOSOcT5Ucy0Ap++zjyK9qAjs1iHeLG9vYRByI6NMeDOf8/9s6ku21k
zbZ/5a2a4y40AQQwqMFj34gi1UueYNmWjb4N9L/+bVBZV5nOXOWq+ZsgCRBkWiQYiPi+c/ZJUckH
YveZeafH4tBW5UAVzdR2yFOWgZlunNjLdx22IlAfFcsky3vPQk2tzWBizpyZPYt8Sl/UB8g5jllU
et4pcuQrE+JgNfjV+ZqJ15ZzJORgY2GvA30bGZY6pP74RmeCJUbsAhQZA34bvk5QHf3/tSp0BMOz
XcgrYVFMo37T+WIxMJ+khtfq28AqDpMd+gd8V8FmkALCwzC8EA7QbSwXtOn8Mj9Q+sGt+HaUdscM
oaXC7J/JIADAyO3uuinnsZ0Qjnwd2+6l0sMjJAz+Ph/jZS3K6gB2+qGybYZY32JCXITGqiNjh7Gu
Yq1isi5MuwNA1au5qfL53MMA7AtpPWdUCxWZJrNcsQ1udZ238IIDftRz2cDmcBJ+6EkxfnX7ch1E
9NGavGbRjOfJnf/l10d9+rWLfBMvC6HsQ6G90sAslnqePQ935K2DDIBjVapqMzLxLZnOUJ51/aWZ
K3yG2OTxXOC4vOd+1a/rprr3ilhsWJROB1tvaQLA46ZyJk/eYBB8HXcvpsy+tgEkC/BsSC2xWLDG
MwUrZOubN89O7DVcUmMJ9n8OJvBWGtNTIlwN9+DLLseJ6y0FzJ0tkKVnG4LHmuEc87yfUI/3oNbX
qSB9uqzEOnXdeGmnMJ5Tz+fWBed7GWqdd0gN82cl7L2wqWMOE/ku882bAla719RXS9ceRTScw/lK
cS3/GMDKqgxxr9DhbKWSaEqbZKJaRhdBduO5Vemw9WE2otlHF+VshVU9jx3GLCeub5NmOFpUhI4C
Cfto1eLeqrOKjoTPUOwMN3yTDUKA/jHo+jMz2ztWa5iGAdMRTOZoSxHlP22DAYK18gqdrU1wY/ri
8kuq2nJk6jieegGe9IW4JnM/qVEuMRXyzQUAe4T+Q+EaWw8FnkNGOn9LrDoOGd9/qFkCLrBf1Gcq
orWPmUUpl2gXYqA8qO6Hvh22aVoxCs6FOUsWOC8eq1ibmXvhHeOET1mRMoZNZ5v4SaMkZyEzSMBo
695fq4RUyEa6C4q32YVYNJ0fsIYamUw5O1HpLjDQ3lGxE0tT0zZtZut4RhXBCopyQea+RSm2a91g
EiPHc0dL5FjjkclyFDdt1J+bABEAE5O0br/6cf5N5yteOEjwl7bRkutR03/uu+pL7phftBi+UWMf
9dKa4f/fcqgXN8XYoBZwNaLIbMx5LNhBurOyXuZpuNS6e6BWe1Y8RKwU2Cz0biMiy1xzf8xXXgLo
1B8lEWKT9ez1AmtP+64b2k4Zpr+3SrQwFaJbz7AvccyHhyy43hqZxIxZxY+Shu1Oje0u6XwDXe0P
UvAAxYtgb7OWXNYO4WZe8bMu/PTVw4JQqmxvqjD54m0rD8MDAJp018N33kyW/cMrFZEdSslFA2rW
z/xjFMaEZk6DCwG93FvKKNb8AcFGdyiQCRstopubKxqgybLxMHeIQR/gRTrPXARLMVEQClVpsj5C
GBDEK3vuzPtedo76NNiZzT1WWP5yEtYQUjLBm23wVJ314Cvo4nxup3yHKeit8GDS25aLKQpwVzX4
ezufAKhEr52NFvT8wLO9Zzs9HSIDHMrYB1SaHuo6DvZIsEYCo4W6bePuEkj4nom5yDzjnfK9fXFb
SfhndWqIVoTcVmrbPqJc1yqK7ml6hhaysDPHWakg2DJAxTu3wOnLUvo1a/dlqr/7NbaowBpmLIGH
JkknW9i3yQCgMMRoxSyFoKV0OrkGcE9Pdms5ARZEkL8Qctbm1mo5zOF9lkA2ZhLOU9R+vrJdB101
MmmoK/JHd5rW+EfpyQGrWmB2NJaFE9Msn1ZYRGmgbfxYfDHrR0ta9b7t0ShEQ4x5Vg4of1B/rHWF
q9GgyFVYyFyS/A5xBSxPdKU0lGfeg0t0tsbtKFlTfGQFZc9a9GJgGd/SdGzGnn4jhuUkF0Ck59Ua
Cp0iwkOWBkdHL17l4Kyy2QzBKCjJM2PKHoesOkyLmgWDhiZoNqkk++b19YhYnn8Y5ukM1sCIv9kX
u0hVFaYr892lHlzpR82GehqEyWNaVsZxLGxkqhrruy5Ri0pjksxtTiKZQQ5W49wOlzFa1lUeVPes
8rhJ61D8y2haG4IgkoioAJGiA6qVgfsW1WoGRjCasjsMNvHKirpvsrYfpqYmfh0DZ1nGe//suMQT
GhZtI+qOyxS+il6HG1cM9aFQ2EJHPdk1be6hlDE3MYmTQYyxJxWW2gwJn11g9PcaRv1lyNVRJvaB
xugM0MSmITRj6xv53sY/C1rZTFaBNLH8KOM7rV9SDktprVScUYgxB3JH4mw13LPCqQ92RHyHb0Yb
4U5fqqgD5e1XDUWv4RV+YOCpmv6N+Jb2VrVye6kTkzgbm4ruDfEPBN5G+os49Y40grFH1BkYP8XQ
5w73dT4QZxENyJDmd+nJPdpUBSGE4oNELSkF7WNLK++cLL/EELYO9G+clfDHn4UeDjsrd05w8LGI
tbQjWKuuLDPkxpsUApRTCJtsZpo0Ytciz8vSDp6wayws0eGl4Wotq7Jf6VpBo5m+xSrAoVVTSAEH
la0DLXirzbu8yaenMttOXFGiZ2rdm6axieKiXCrJvcjOdGq9sidaWIcw49MdoCc+rLPJXHS580q4
UouPp0XoMjwEWczi3ia/dFBE+ejZfDUorNhRiv+B6LGaWJu1rsePrWO8uLSPMoGB1kcm6pJgyW/u
KUWHuEGiwTKd6wMRmaXurBCwLG2qEw4L0qVSJ9p4pnF0Hf8l9AofnpvcxCTUHB1RH5LMJpySKn6j
HIQxLfTimPn/RDDUZNAxykbChQYRJsACu0tVpmdfDmpjGFw2rqh9xH2Vtqmy6JDVfXhbl+NbfDu0
4jt5yjN3LH8qm4oub+d9iYRnbkJgAFkIkyGcjLkMmR3TiaVF3jX8JlCDdQtE1+0hsOJ1WR0bWvGR
yX3ZoxXGfJ6YMtuJmXiYwTINqHPqNr78fP4lDsyhGftCWsFzRHalt11zLJ0nEhOavT5XDfAdI/yb
Nx+7cob5jcJZkeVZAFCqEoocKS6fDKOmNRcWrhvj34/+p8cyqhiLhoXn5KViFboUbn0A34cu1knJ
G1hnjk5rbMB/PegsCZPCH1EbNRAmkv4Qxw1us/lR+O9H191/OnY95fMV/3SKAK2yotrTrpTA9mpF
lbmIVR2eQy8m788gvFUvwBlBM5tWROfCxZnidR7WT6IX70Eb1GeSRvu17wABEZV7JAmG6oijE6yK
HHnpcJbokJk2VkQYA6QVozy4ZkdBcKTt2kLgTPsuvuHKA6JTmQQYMydpvXA49xresjATZGqB8kJR
SqeSModNq3Yh2ugY8DzpNO0GHcuynYiYrv0vX4zE8E4i/cmYOSwLnWGuVaONYavZ2sKDkmx8DWKr
XY2+ClY5ME/NiBklLckUql1QfDdweZtvLkPH3ie9arC+lKZ/GQNfboFtsnQ0wdD338zSMY5+1MAw
pAnqSOpCI2aWJDzXXkz8WQsDqMO5tjAdd2HOM0rH157b7KeOoeuhN94aY/xBcTVcTbr/FFSNQ1F9
3FqqKQ9FkkAaGNDVTLUJCsjdAjATG79nZd8Pxfs0xifmLtwGdfWMHpq69MRQMLrpLdOFNTwgUDKG
TNaR0d5nPsBW7R4VkbXij3rqa2fLKj3iDL1emmb0XVGgwJgMGHjwumxn1u5jroVg/vt+XBltBP7U
6s7WlL25bf8wZEwcwJ8y48mwZxWloNgSBEcXRMQ2miZ7pv7ahw4I10EU7mOqGS1zXtafQzY0c7lo
WMlhdDdDXd+mbasdKk+2IFidnsbwO1gIn3Y7b1goSztgxKCQhXUd5qds6mMxnE161QsGzZYkRm40
qyhLCEEvPJCdQ3Y3je1D6LmK9rrZreqZnqDNLBAnq4qFO2bVWoER3se0W5KIcipZtttkpn9Qbt7l
WTZuvVpnQPHMvRt66XH0inWTZP1OzGu8rigxVXYYfoIarYRX8FnAWjSPQk4vLBQXU+MZ68DDtQP3
61CWCZrvwdhd/36jPluOpIQy6Ld0y6lkQkaYsHDLJIFEShZVj+4tfBY+KiBXL3VkCRSWKUrfA4ZF
DED56fpGnn1jOfxNWk/JOQSh3FAz6MLa2aHbGOEDUYv1pAFsa3T9Q6OZ22zw+l0Vdt2OyMitZesj
TSuTrnoBvBVYWnob5/GhyFr+vx01/XEhA+ksNds/yErjwmE+jMaV1X/ibZjkvdUha0GBEz5z+24J
xhgoRTJAfQQnbbw0g50vLc//qkrjxoqdbZPKtylPX4e6Q9M4FDvZ+2+WH/p0seP2oYNMpE96eGjD
jFUNLTNhAQAgP5JSkf9qVK1OXG5McT8a35ISfmeZUI/qYi1Z+7HPF0t47ENhVz/0TG7rMInvW4QM
Cx3MLViAbZ+I6D4P6Wy1U/osCSY5aSnzdZYPayyfgFVsNz5nSbzTSUjaaGS/nuLGwbqbR/rWyw5t
2YubYvC0HYQBOo61R0mostF4h2ejNVjOfHXMNLnJp685+qKxkvcDpZyAjmOJqGOjxvAunVdRvcR9
aE7oFlw6D/QdY5yi/aObUudIW1Crau46FKX3LcZ9gJqrzdcGkKKDOV9+EEudlaf42GFbqyXtZTxf
sLeChOqWzox06TPPAFCqbsPAoW9Vxi9xCVLW6+N8hZuiOkyy4S5GEPvE6DfDjA0H83yADrh16DqM
wzrFvLIE9OqxpLEDhn/usmHXv13RIFY7gPWeN14JULk3qRtAuTzlRtdtDToRroUoKK32Obzlg9+Y
BEXq5V1n2PtmbmhcN22JQMWeeTmd6z8PyYAD2a1JNbBht1nd8J6R84aLC6lz1U5HpkxFMt9BQCEL
M3jMMyaKOCcg7M+1J2fGZIh5MxUAA+2GzmKrovxgmNHzBDqLPgIBtrFjtkcznxc99btJjCbFVV6D
AoCF1TymObr5E781wLtIPIt6WERcGjuvsuh5dvXJRd/0VpZ08EqEZrk/vNRzB5vs+gQUd/KOXIpw
XjC1506hfpetOKRBpD2jV8wmP7ogMgalrgkAvjKBb6OI0PWdgT6ADta1dHNSFvw2PE7aT2CNOP87
cXTAlZ29hpZ2Phn1D7dc58vU7oKl6A3uKtZr39Io1nXEWHbvRudEVNA5rXSLIiNnXtaeMv71NUEa
9760vw3KeghEOL1pRXH0ZD/8yKzo5F16ewrf6oye9qTZM9SQHNXejRW8uuLZBN0cT3a/6WIq+COW
gSmkieqZZfRqtt6b1dv1+6heJJnhaa5fgkY4rJb6OazX+ulLxKhxEWiLuHbjNWw61oY5gi0i4LWV
EWJetiL/RzIJdNTglcMRGWBQTPlplEhEa2PyHuQsAScHyf1i9PumVJdGt+FAASC26yDZK9fduFn1
RI2KxlU6uwWyaYMy7quN0XSIwse8NiijR/YqoqnPL4ORTQKGNdM6ONo+asqmsQAaKUoIQImATBbF
Q4FGrvR1hb5Ygeh2qnvc7PC8rO6727iAden3PgKLPsTMbCHT3zvY/W98Y1pXI1H0sJ58tAIIu8aK
DBOh4+Ye+B6dUJb7wKUGa44/PCu9yYN4WyS9+GlW4d6tkXyzeHc2Uc8H5bWWfW5JUNozFLZbWJ3x
A54v1rl4mn6QNAp/l1gYZrgrGUztMQhtHDOtcaltpNpDTVtROs6N2RbbseirUxda06V12nCbmCEl
YMptJ9fR7xrk0siXVQ63O6G7CnNq3dW6y5jeGm/KnKJNlJjyAOf8j03GmvCQvOAWL095EpenrCYw
0C2prn7sUsjfqkZA/WauMoqpv7hN+BqOeLwylw5PW5rgVrFCWx7sE7+KSiC41WwTIfUXl+XS12zJ
eDcka3uApZT4TrNvQLFIAkhuAnv+zEsqNyTWipsq0Z7sFqwedYB83YQ/DenMt8jxmXZQxxp1Qg8p
UEvbtIOh7Wt8PagcVZkgck2ngwptH5ZmsLHS/hCFY3JxH3onQUJk58ChihaBhDdg9M6NteqRY2Le
YEpsCmpJ4H8WBYPxTstyF8QrtLk/+RwvH87A/4N571JEeaP+8z/sX4EUGAZt/IwmtkFTYh78xTzd
hn4alU0U7xxTYeKZlHnqGv0QYYy/4+OCrZ1Eh0RYebOgbrN2xKi4i9P5n3JMKUylELMT2puiaImf
O+Uywc1SE/RYpO2QrxCu4zoZ+ILS+sMKZaVwGYpapqugVDtniKDsMIVHMZA6j03qKbwfrXG0EnT4
hWHqFBKI1aaeFO7M0n8j/LA/KQ+HN5Sfc+lPwelz42a5IuC6fQTjR19LME/qUMDpowQDMbWqhABn
3LfS83/zMYpfIQ58jC58Ff4jXUgr5i9MkT7EEDHBfN01vXwHuGO8tXXcLRMrJvwk0RwqHF30Or2W
o0LzI1ML6Mdg3aN2tJGDpMW+Fal1T/9VYQ+aNmgWMLCIDPsLxe4HfriYcVr5qI+ASxO4vOhLggvW
bWfFZ6/WheN8T41aHRAHh6RSEjtthOGXtE7RFA1TBmZ+yFeiEBROBSHQyD/9WwmxyR3G6ogk9NKY
+PSEqvYNfWfmZ8p4BkqhfkMWsWbgzC/+VM9ymQKaDjZZKX+Jm8qt1ic0WRBjbBKwnmfd2vHVFuY1
fy4MU6aSdgxLq2qOnY6UNew2hPTq295qoz3l4Vs/9/SbkA6FHLFTXw1sMXk7O6JCvHVGv3H5bpdZ
cHbX1TCNT9kQ3c65Cys/Qcuo+dmbFsfdg9YLIL2/uQb4//7jH+fwBzrIhQ3xKzZlxMWadxOydydN
gfrTZ7U3fWFFX8IS+I0Am8NPiS+C7hXYt0rBPNUi7ZtbGdy7CibBNUFcIrZTEsxpttI/7RZYpvSn
2rP7lawzSt1cVgs1FYhX6NieA/LV//QoscNbaVrNLYEj0EDMpPlOVAxOrDF/ASRQb9wt4p/hgCvX
uJ0Kla+CQJdvfpntM0E3Lh/0Z72J34gkj56Y3cCywgGzE7I171OE4EANOoSY/eggUddeqPo4D1gl
gIrHkVjXrDmWReEZgHAtJNups3esFb8c44hPnhzqCZCQ4T5w0zsgLW+XfZWGMLqc8JbFLAMCfNol
lCr/qKr8pVNO96Oj2eWL5kvRjiMad6Sgpn3fdOgYEmmDdrQb8QBrgvJ0NuQHlwU1cBCMpFmFnE+2
nfNaDcXZqCf7B0Prjuqnf3QcOGJO5PuLpnWDx9gXKeAjcjew2eG40DKIcBTwE0yGcbjhvk34vIZF
pd+oqVRv2N4Qjqs9v138u73X3JgxLhfRcTvq6/I1l44Hk5eAIkMThzi0s11j1ePWbpBidrEpUVY1
sEqYZoR+Ybz99wO69feRyJbSsCUBJroujV9/YTR4Is3Ck7vzKJjudKTLFqXNk+xe0s68RNKHVRXU
zppionlMjaSg5JcEMxqdFb/bN+t67jlGuvkts6nzCnp3W2Jx71wd9G2XjQCiPewdpsIp0M6qesDB
C9mQMgXKYW2r2l1bhUf93g/fELYh2qA6uhTZdNIbziTLzd6BMvnNj2+21/8ysKCmwPXmwLKwDEgg
fzW+a3alTa0pw90ki3OUjObZHIlWdFItug3s9pjlZrbLCTYpTA+ZfKe3j6xozlpPsM1Yq/aiBB7L
Tpp0f+zgpPmpMxcrLWQyeJbLDvV3QAqv6Gch5DR8NXD/LSwNB2AQx0/8iAj2oCeW1OrWscKDCW+L
cnSySQdIZrWsCDA3M3tT2VtF/2s10c76zUdgOH//6iESCNtz8HtQffyVPyI7vcQRXM3h3SVgGNLg
SVQkAiozXx3ZNHdT4ITA/KPvUqDdEFH50kf+qpbBsCEakYJc5pVvaXIGFf2Qjgkq5sy0HjMZiEWV
g/XgJnK0q7p78aI3H5nCpeu7b2Sx6DsTavIm1oT+bMVyhSKFX5qK8auMxbmxfOT7tLHDIn3Oabyd
p6h+0YIGzJyfxAel1e2DJw++n5ePLRWhVZUNhGG0BZnYen+uaSHfDMH4xdVVh8w026hyRB1uO89q
jO1zA2zrzHj5moqI2BbT4DJtouYe/ZB1A2vg1qxam6Vhhj2k104trqIlWDR7HfVTeVa0alYAL09X
bQlj9l6lLPk7fXCRh1TTfWkb925bFse2qu8tq3FvBgRR9xmLwdKbUByjlyRXqT9qRYnnpAGs67Y2
booJUOfkHRu9olXQ6xFDngsGtE22mtPoy7AJxLonqWrOEAlKgQJdlu6NaSsogGjx1gPSsg31j3cJ
kXKNm3qOyazyZd+m/iXNjDMVh3Qbd9BRShclscqDeh2xfF/rRlbBK5GI74gA3URmkl9IVNkhOUW+
F7Eu9yeK3TbZYIsp7OMjmm61cDSK5qD+/LVRGYBxm4Sh4JnJFfM/YF0LLcT4rL7ZRknlaxqRck3d
my4ttZ1CRCg4I5n7tRgcyxySQhezbphhfFVqXtBtngwkW2f4L+jmcJhegwchutcXgIne2pFEKg0j
BZcIMg2t9RwtoERtMUb6Iz7z4i4NCbHvHV4541kbObnPKMUWlmTdh8LUucnakQYPwTa/ofoY5q+R
laiWpSmFY7jCEA7g578OLaGhURjqpEayBwXr2UR4TiWBMCi6TTJJxXvHIvo+L+HojIZK1yWJOYc+
NL50sE+hJ1C402K4EgXBDxelmeG+9bitZaH3CIIt2tUgCzad7I2dZTkvTa4vh3LMTnZhq3Mzakj3
qk6RAJU2t0TMLIEyEeJnXoYwCS9zu49EBQtvhWHKNeBoZ+/TnHd1M966HclRGQl1t15AOWWQecpd
yEpOToH4obN7YK1YpU+2yGibFwaIP6/4StucSrVbnNowJKzN4HqMwFLemmlDNLgTqU3Yw8EcwUOu
odW8ZL0pL4SyrC3cZrNPb0NwTaa16rsc1T7yUN8a2sU0v1G+6HYa6fLIqDcTk4hboj5g76i+3wEP
QX/ixKueAXndd/xfAtOx6Uv5085ygkuTx0huWILRmhv3cC/s1dUHb8uj5VDWS/2SSEYqNovU6b1n
bLSnZKygU4i7fEJzxcTbOoS2hx2wkdUO+3yIM8Gz1gIbNqFRuXVOcqbmCJNu0GEuDa1ksoHRq05R
xvRYk45OHugbZOyzqG1WQiCuRu9iP8Y4b6h8udmq89Fixkkx7Tw3qW4j9CAT2Iq1CDDjoZKMgzj7
7iUIA7zYXBi1T6K9xKt4nQL8f8zPbzA/hj7PuP8d/fs3ys//Tb+qBLjYB/ln//6f//Hxij/gPvzw
/+URhOt4lAh04cxosw+4D5OofwmKKARX20C6PIcR4g+2jzT+ZbHyI6ybqG5YzPYn28fmKVtnuICg
KGfYlvhfsX2uOcSfS6f532Nw7xIG4xB/qGvN0MY/oX0wbY1Z1urix6San/UwBjfhZEe3XZtiIKKU
9TVCfZAYTfwOCMukFmRYd3WsSASUEosgAV5D2A93QdghjW6zYe3ZdoFMpFN3bWQScZqWD9dN0NKS
a9PM3obBWD4EVSlOLZo7pp0x7ihGOwr1enf4OFlzx0MrBpoTU5Au3TIlkS/qgtNEJoZKi9PnRpZd
cYJTEQ4IZTUP/EWVQej5+znXYx0j7g1zp+vO9aW56T/XMmshA2j9SoWV8ZpK45YZSfvDSIbjaLQt
fX7WV93AbD4NkvSQ6FYGsLzBzjSjPSppzhqU3CFht6hPmYn4RQAK3qEcevo8dD1+3Xweq9x0rSrb
O1yPa5Gjbvr2TrMKx1+myDGPeF+Ho0qC4Xjd5UpjDl5nfzvumujQ+6Kc2w/z2dfNx34xJDx3faPI
7fdg1lqyyebz7Y9X5fmwz20LfSSkSsgkSt3B66Bii36bKCGRHYGr25iRE3xbyRg4f3/oR1l2FAxu
ewTBdPHq3O1PTp4Np+ujqSeygVQuFR/nZ69PNFURbHO7cXEDaOGiTurqDX05xKKuw6zpBe4rjavr
7BFsXLAdCjItvHa4pWU2YqSU5RvqRW+Z14LiUdyKZ8MEgUJYyhsODeLXrBok43wafOy7AhnzvYyd
/k8vr4KOhGTKI9tStrZcgReNDswhLh+7fpSIWzqgc/gVdlhiuDB1CPfsOCalNwTIXBGVhtnec89y
JlfY88ajxxq2hjh+Hm/DnJ6UGdxdD1037TR5Z4Htl1Zg/8d7hNxPF0UwMBXNAQiQwdffdLrd3YB0
StfawPX1yxPXUz6PKQI6uaOrgsnCTKK2RLg1VPVy3Wsn0dTMBnni1/1QS3kKw408pim177wV1urz
zLzOUK7bnfnHK6/PRM249iumetdZ8XWjw8GqMTfcZnnb3Lel0RzrPILi4MXvHRjfUQ+zrxb3yEVa
esHTqDJrFRHdczaRwG+dwciOPijOo4wCZMgs8o60YbT+iX456CbfzLTbkPUh1K3R2A3IpC8fmzSn
iZUahz8dmp/UXJpd4B6w9P373IiG0OXdHIbwj9fOz2Sx8uF+pmIZmwXyqaZy19igHgnoau6vG2Hy
PbdOKNafxyJ/uvFizTpl7dDc1yJtb3RX+3iRH6GSkwTh0OPFd+q1U36TZBS02YHOESE4+3wYjkrc
jF7JSqnGa319pp+fRogdsqgMSR0eLUMu6tkT6JLHp6MfOpH1xWQqrcJbhKLhrR0YHAfhjWtsJIvi
47x28v94PlP6u4V8euzChhkP9A5Vp+O9XF0ff2x6s2TNgUAVwIRxfz02SUZHkOI3xXxoABd6g1ry
9fNFDcpyrPV/eVP/4w2KoDtTmbH4GsP84qbNeoKAc/In9j4OJa3axL3sltfdlGr+xRvN7PPcz+P2
mKtNho2ccsgoD9mUI1wWHYFFMXatcLCz726B/y+dvumNU620Nkvof6WcYP9xV/j9CXaMtskOflOe
hGL6lzICs3uAx2D88K04tmDe/MtNtlDUcRtYNz8cZAO7hk//ZrBqg2WZ180OatvZVlnzRLgMFnHA
EsR/RlOxLefPvHU12Kum/YFcMXDp7am7iQ9ASzBjWMIAKIocYKlMfWSfjCym7FYn7j6P42801tHL
6vW2nIKvickVmnbVcFeO+ea6d930HXWnNnv82CmjGz2coguk9zkLnXRw3fNabEe8mCpoD662rvfX
XR0hlHLwQMrYJXAktbWDNY3QcFI9fpnS6hKEWfxu6NFrkrTGU+FE1iaPErkZDfcmIy4Z3EqsX6JY
0AJPrejgq844UdYh0MLX8ycjLynXqoEMbASHq7g1k4PZ0zVAFiDutZYNLFLCNzPp70f0mex26W1G
nOx173qaq0gkB3aByV5Jcf9x2r41wH6GpkWTw1ViOzixtvWaSD7Zkky+Oui++QFwGK6u6TJVNeF1
XuCv3Gwovvm3PVXuNY5puZrSkulPkzi3f5pE/kMLxfxlgchFI/Hl0EWxXdtB4ve3uktsDlmh6uAd
xaGB2a1O7ukATLie10lsEkladR6d4aa6oKsmsNNXzdqKh+xRL7PmRkIJJQ8mRtxOOXSpTcI/Mp5o
R+aiBB9nmrGqis4/fj5xfXQ9dj3vuvvLsc/X/vLEP538eYwZJlrBQe7TyMxpvQv7VIqErDQbG2yC
LeuSaRUxvkLDJSUp21j0Fuse04mygu/oKwy0yoFFIFdIWAveK+vQX1t91/2QKQJxL/PRj4fXo05j
q61J1MvH6fMLr8c9PFqk+LUpcVlOvKtM2qUl+sMzCigKvIkFN61ozqNR+D8iLd8aXVXuEfpnSwNj
9W1qYgHs404BAc/YbWYZ5PXhkFbnuHSSw/W866HRdwr0kygmueQzbg20s6vEu6Fzmz1SbA8xunQW
ahA9uQsSNnrZ6BxjVlCLIrmzOi25c0WYbZNIVsvrset5Qqu0XcZCHBXFf722dyvt0Mbj6+ch6IrZ
SU7W3uIjX5k1ER+cHkPzSyy8UCVeJ8c5XjdYIhDE0exZAFuWH8c+n70egyNT//PTxJWY+ANDDRLY
f73h9RFByqheHWV9ndK+vnG84AdkBeN2oJb1LFNcxlYQPRpT0D+EY7FGPKrdl8hVqd5bwdJoQqLE
cU76gWu+SCgEm5Ag8H0fzMIZwBvXE2C0/yhtWz14NgwfMQp9U1KqfqlbdyvK3vjm+QHNH3N2jSdu
ecPdZ1pdn0i3QU5E7gTcJqcEvCzmtl8y5uEJq16BkiA0970CmcLUOHyo/OYSFaF+QrsbPhj44Hex
7MLl9cnrptOAN9QGpv75/M8zKivi5fOr/v0e1zNgNPsf79HEFEN7MzPXlV+RXeLOnpqPh/HsrNEs
l6N/egh+DpLIVrYQByu71Z59sqxWLOPsHVpZ7Vm3LIwDLneD67NOPaw06WoAFXLtvs/aLRU57bnL
gTT+btj6661OwqJlOQm1hkqx57Cu/et60g+TIYKtnP9IqIhfCrMjlgGOxTcwcNj8agSAya0RZVS/
u6C7wYJiPpEvSzhUrN2EKZi4JTATfeWXabG53t3cJLUOaJHSA/U7GnpISMfNhMx+1tz36//+n38F
jf9pOcw/HzSmEJ5jGy6D7q8ZBWOaQY91Bp8U7PhUIUJ5Hkb4TalrvSqrbPc5dLCVY1niNSbOY1ZL
sqBgwfxYFdl+8kvxSp8yIo7CctfXXb8t3ikbgfZyNe3u/xF2Xktu68oafiJWMYdbSaOcJ88Ny5E5
Zz79+Qh5W/actde+QRENkBpbIgl0/8EyvMfb2TAql3pN8lNcm5zlpZIPCD1u0+4j6KE7eUle7eRS
pTwmDm994AQ7cRSh854gBkDhvM4a4FdD2gLcz8IWGGwzrwwgrWFj8EfAmopsUARQPyYRzNiybk3Y
V10JI4N+F6K1NOYqtIQEsJB4++mu9xBQW3nTFR/wvZr1Gwfg9yP30HcxoeTunlkQl68jwqMbN0N0
AE2Z6j02QFeSoftSwYpZRj2PODwG1Gc4SfIyrXLtQW7NP7v6JJILCv4xgch3CCk2H8SRaPyc7aZt
2w01278GgtFL/oezifm3Dr0+ff3seTWZN49GQU2M/5ENgao8yA52I9/BHJTmEWzXDOZ0eegT+VQF
wYD4VE2DnMPCD1R/iaT/cBUDsVQ/hKo53KaRuXc3vhfjLgiVxVHkDVm/WrUvoP/cCzRUdLKa5AXF
OPcC0MS9DKiUrgxon/M2zpC7l+GIzSMolStxhpgIdfSV5ytMtekMETdnZIvt2yVST7fFVcWwOENc
NVGARtyv4g9wIUKjCFZiHsbpFG+qpQDAKlGNadftcALEiiPRdJPNWwedFQjtdAi4EwaRZqwxQkuX
/34TKgLX8PddSOILjSOqbqoNdO/TQ0QN0jjKA0P9jqTEZIhQRDDv4itp7Xhr5V50Ek1LUv8UBloI
oNfOlyIm5oqjkjLbQwchdP5poC+6etP6w9un+NCX0THvHj+Fo+nTVS/cI3Dr7+7XF9MqCR6bGmvS
7dNF7NZoiJlVE1T8j9j0l1cS3stqnXDr/P6HiKO08qKDx/7mHr9/mKTkKztVpJ0YFPFAr/HesMt4
Rd2zZemPKxZGmQ5ASdH/fCgmuKbChM+Hf5zma1mBmuHni039mtz1wsxRyUS90KL6H0+FQI5ge6l4
9h0MULFB7z1q4Iz3RQbw3u4aBHz8Ggi8mvn2Xoygdk5BaupCxMB3sgtA6Ic2JiyS3z1XqvI6OpV3
JQOFExo6DTNLGuX3OHGqudJGyh6ryfQJJPBOxNlMh8uutvN14gfKu2peB7Ut30yyVJtcKaWFmPUP
V1VSBIP//YcLDP7/vf0cDH5lhNxV3iE8z/5++4VZBiGsVZPvJD34hk0XpaemUW0E9ZASgcywE70s
RA9h4atJTHnKgwkwTfljpAvXPUDiW6geULIFRGpjseUgK3af3I+ec5sDLAzZhhDsge82Kxm+yUyN
GpjWfX1Uxs6+oDnI+sey5jAKnYsIQfypEJUAtq+ntn1RpyYfTezEQykBCElXzItqu5nLpgmYb4qB
qt4lvI8B/qXGDkMRYyeO7o2I4dcxSbxTTBMDFmp75e3wn877YxjK8IDWB5tZjFA+X/+/ftz904uK
V+IAC+If/jKnBgwY83+0G7E93GeogO3FURBUL21koDX9dxzq5a8ZYq5WsgJ2Mn1ampBHvp//aV6H
/+m87Exj8WkgywrYhuJDKg/0rM1fC7bld1BccbIdQZTKOvqNoaP5DayIFFW4o+zrVUABllJNXAza
fYTOJIhY4zbvfgbZt4vrgpm/h+6niWv6+ipwH8nuyns0dJoHWaq7l1o13rUp9Q3AmQJ2qn8xYYXP
SSIUK5fM5bn34ofStJFxGuwR/kjJDqMprL1fWYiE6a757pCoEdt+M0YgV/Ll+BGtkmgNfLVepzAY
O5yTcXkf17lt5S9SVXmnPK7fE4xdXkIvyvdN0aJ6NnXx3bA26HeogI2nuUmjokMEmyeaRjss36x9
gvrT3E+b7gxjtNwMMjqZuYHUGBgpFC+s2PqOPFVooyISU4KejMzHq41OyaYNUeNH7nl6ozfU5EGW
zaCES2sRM8JqPA+BfTtBhEj2N8vULxoATuF4FVdyPe3ioAtwEDPaPuMfSIrrwXOLbm462N+2Q+mV
i9sTrzd6GNsuWaBBKdjK86QUjRi9PxnvAxHvFkMlL30PdeIi9wfq/ZPuMTFb+X15d61sxHvbGyG7
dLUDpVq812/96Y0+VV5XaJMc7qH761/5h9WAmHdfHHy63P1c/gviX5+mK53/PxYLn7B/LNkMzYSf
YWgW5mKs3T89ciXFQwE4trRvnibtTLw4bIQzonYdJRg03PoO4KpzVejVrA/rDCnMaZJd2DnCwHgC
1EMED97X/PMoj0AfB3Ij4pQ6QiEaYXM48GUXngo9wROBFTnirWZ4EjHRmLFjrpDSyYHuMGBMjVVi
Z4/sNcTp/5FO1KbVz1+rIxw/DJA4gPttg8riJ+SAhhMHfK2o+qaX3kY1g3wfA2JGyj380eM2KC+N
osr3t0PPea1zydrybpC/eZL7lPHeelF8DaJObzi7yrEoads5gP8yUxdlVPg7q1FQggEndxh7zXky
sbvBGs5+S1ELWbdAGh561Ajfar35kruVeUaSN754jvdOWv/y72/UqQb6+d+qGA7wV5aDsmJ+zpwq
TmSrvSqn38ywh1UW9ubVjVC1gUJ0Fj1M+VRkX2NlHsN3RFDNzGBe8dWK0aQz8atSk3LiievLqAix
k52ErgGoujtxlGvdCa8yElFTnIon8j7iUDTGUC1M9Ee2nWegjEBZbltIbbmro1petVldn3xE2xcW
WYgn2y+8eePk+gyFeR8NUFvic43A23smDZlUaSeORGzU1RCrSHd1D92nibm4bniwZqZz0c/kWkHQ
Hr0hKJ5ZdhpLCy/g5RgW0ks9JPI81t1qK7pYw7xKkmOcRE9WF4BW6xenl7VzU4wXVqDh+t+/JuVz
GZm70OEHyYIIjBzyHp+TlS7Wm31eGtLXQDLyVZNKH1rcphfRuEYPZyAOUbaUHdI6CKEeAjldNwjr
XAIjTC9l4yWnyEhQuynQIkau1ER5Hn2ENhioKn8xOsk9iWsp01WBEFNK0Mvj/TOMgO/UZk0prifi
UlA+owy6qBGPvDS51/D1u86ucQ0g4GE9LqFdgD8NE38edG33pauVdRJn+k8MBVcpcpdf1A7MJRBg
73EIx3rZKqm7kyMLiR58GBa6mR3v5SB9RMu40ZTozxJRaV5x9tJAEVEiGpy0OcQKPuX3utLvk4Km
lmNUOc2rNZ0gpkg2CMvpU2o/VpBeHaI/P8GQinNgdB0c76y+JknRHMqgPAaRXF9FiJtieChQ2YZ2
zAyldbIlaRSvzxYF0HWo3OWPNMqzc6cFzqXX4A9wV72VJvzrBt4Hd1UD0NVvDm3rhHAo/fhUdjay
Q1O8BQT9oEPf3KQu/L0QMNdENM92+oBs0ASJuze+bP7qlnX/jIkJOfZHX221HXnsX83kmbCLGwMy
Nbo9+iY2UMubYmLKUCfazq98ZRXhoALbI2tesT2zWu1VrovhkBQyheupK0l5v8RU0cRkINBeUbOF
dt9iEPDrnMwr9Kvi+ebK7/wC6leBSzX/jG+VeRjhL36g/wwYSGr3bdlkj+ZAekMO049iMAZo1WBv
ra4engE/rBNqLh8a1ZcHSYuSTdYEwVsIDEHMx1zZ4u7MdZaUnI5j8HTye4ra25pEbvO/YJrgxP9G
wesWd51liHegY08+TZ/ehIbXAdRsyuyrXbGH03LbPClTU4xAZetEDpci1jV5STFRVtelzXviPs+3
827nxu4enHW9s0n+zBqrV1be0Divrdc9hK06fgmdBCEC2fb2OizvrTakG09SyzMyJLyQUnNj+UF1
FqFaD51Va1TK7B4TA8ZocgPH7cFF+u9clE6ADAciBQD82QwmGrALygXdTvFtncIzOBLR9XASgY40
KRLfDkXUNDHcmP8xQRyivbSIw7DfiF49Xe02ezrbmUSyQjcydy1eA1Bj3PwRUnmwriKblcOQylfA
zDUMtsmBIrSGpRBZF43LxD0qAJMUho4306S+LmLiCCULH0Ok/xLT8BneuebTfZaYSo1smENidfCh
rmRKkI31IEmFHCJ3b8H/NF11Y0x7L3favJk4FFWuAkRlCg1WnJ2kBHLa1BOhqk3jLYUJdANUbH5U
eKtPGRtRLauG9wIg9lr3tGLZ5Obw7gf+TmUB+TQ501D20wDjTdP4YoxZakfBsUtd7dpOskhTHDQM
QlKD5W1EV2VPF0KyNiCkYE4GAC2LdqGBin87+P5TPTWtQgHeqR9vEX9ys4v7HBWz0gAcl+Q7VER3
at+UfAU0ks53gyNsuBUSwJXvydsyRNVQjPpjC7pBHvKNZCuYUoZecASmUm6rPs5WNfJDV3WUHTCt
pvu1K7BHrnX3h2kWr9S0y9euguMnTyehn1+hwWSGSxiP6KiqZcTWUBzeKWM4MMBlF31NdpFsDaFY
ksMutIVq6DZVKNTTgbTKq9wDj2kD8he1nbSl4miAc0IOmsIPdkWIFeG5YYPKeWUREc97hBQOrm+P
j6Rwj+mUuvDc1HiIaqkHymqHmJCP1tnXa2eP2zeiJvRwE7HO4siWMzxdM6ircUBVwkaDWUbtYCae
udgCtetaDd7Fc9dIXefXgOgnY78Yh1zdfXo+B4Z2RVMKBcswyHlHJS56XVl3QSQaWc1SDZ5jh0Iv
vHL/HbbfdyuS8299Br/cTjC5cLoLxg0tXjF0zLp1j6KxCzPZhy6qiFZraLcBCYr2MUuVt2DUKGaL
Aalx1GOOH64zUXHcYaSxE2UvunYdY3kp+riGVOvCys+3edOU26joc3tgFjM1Yh4/sbO4VF/Fp6CM
M8iboY6uttw+ikZhoQ/s62pmVKDcSQoKCl25EmP44GSHXGmfRa9x0/axKMOvBm7Ec0Uj6ZnbhnsS
DbyxamEDQwEy/Z9YY0bSqXOdpYdW4/4etyJr2rW2P/gk6aTKBXtOnuXJfOgNZSmCYrKcttiNhukx
wt9kAxAkfhs0Z10jx/KYkVQ+N034VYThyESrKEFUQnRbfuizkIfZyUxd+8mpUUWezq5tK9tSRY8W
KuTst6j3lUkhqlvaiIKNZyxxPjIpd8il8iCAieqc8zQBUqY45RcX/jpUet+7gH0CtqB1Ln9v2y11
SHbo/OHRKppINTXYPL/7GJOgUd0VHhhW5iRi2AvzZheZar1TcvRvG2TdH9AtS8+WIyGXXErBd0i1
Vl/336BzQvJwg+aUhZVJZbXhHYZq7kuf9BcxM1Dll7Bz7GdDGYalFLvx1sGr9+9rebaOcaCZn61u
VHZdrFjFUhziCKAVM3EIsRSV4MbDnQtikdl+ayy+mcox243lmcVzkSBmZWIFvIb5Vj7LyGiA343M
JcvW8jkbbP4jfZSQxKiDdMRqdA15IUYtu4Tyi4rkXHSrhEeariBSJrp+K6f7BoXhWzflC7Ni3bx6
k2uLnrb+DwdqXuN2lTeTXZI1tm19hG46eXbY6eOIWO+DgZcRv/kW0Rfb99Yd2pMNvOLIOhYomjx0
TqY+6SnKp7WVD1+qWt5B4ZA+IlXfUBPxntAEsM+jNjyw3w5xhpKid9eskgM2XP5Thkzng9EgJJal
GNVQgh12GdyHZICFPDUK9b7bkeg2ipXsu6m5T5GgjT8oRkryq/aGpZKGDzLwzp1oyHzXO90HzT6r
bZOCVmJLK6nUm7VGwuAkmsxJsApL6y/3kDhC1kdB+y1TILMmNcRGbfhIVOcEECd6qq2g2Im4N8VD
WTpJ0fDYt6W264DsLOBiI+cw+NmRhHJ2FEeyVWZHLG9+jQ5TV8TEqINm1b5zy/FNr/wcd1rZOCJs
UR0glDhzKa+Kry3e1CPqEu+D15TLSk3ajZEX6mOueV/UkRUwcNE1Uq/lMRsQIBRHKvk+ZNRtc06u
jO9JshkWI7YZUs6DPczjmNh9QJw8VPDVNGtIV2JAxG5XMNTgEU84d4UBw97hNQZCNziFXU7NurC1
W3eovO7WdUnVQ9bI9x3WRNtsLIddnXdwUNBkOY9525GBlvnT2S6jqdrDbKqxIouQ4SHdEmrPqW0U
5CQTY4Yf3p9dqTS7JY70+T754toZP+Ii0Z5kNQveW02HsJCCKNbr2Fz2Ra3vMvSfdk4zBKsYORGM
eaiDjYVJAjzwsxV3bozaoP6SBqm80aaeCAWYaEKfaPCJbsJymRqUwvlvYTjx8ZC0lek/tiwOdm76
V1RlYT/ATVoCaW7e/SQGTmY2T0rQWvtcjrO5mhTtO/bO6Pg2QX8IVHN8hBB0cLDvfFdTaJJ9oAIe
mU4HvzODsB1eCtzNROGeBIW9FcV60Vh+6ty6YgBpMWr59zl6jOFbahQPitToj6oeLtu4rV9j7s9d
AtwKoqJfv4YaHuWdL9m3Ub5KZVYVncXSk1E5RRxRS+wnvS7cc1qA6wsH+ZDJLppTceaeKcuGh8yk
fj31REg0afo+9KZ20gEKnkfJyeFAOGc5SqFLqQke8EVVvcAw02d1Ulo70Y3V/guMCeMoeqmrrmW5
CK+iZ0sPHk4Jj3JiBvMQK0Mth8xfDZ25n2p0Ldp0HIq+aIKud2dFCb3lPlEMfOo2VqaBDcv/uN79
Ip/m/tM1Ud1S5zKS0KxDYuPUqF6A/XlQzwISK9FDzLp5jlMmXtLR62A25vcaATV4gYE3I5l2KnCH
ecdLsJyPmuZdu+nX2nbysBvinMx71ilL7KKitduT5+4VJMCMnHJ8yVPkwzPCU+lJ+ZOIB37wK54q
8clgnXRV2y91Msn69KTd8rwvvyKZcrTC3nsxEHxa6yl7sArPq5eS/IOYIJnozwWK3p+CIVT25ojD
kw7l62tqBLMebNpHIpkwZ0M72yr+ZF83+SuJU+0w/O6pSf7Y40G00RuIvliD9O/okMzFBFzh3Xlf
j9hCSrp1zDVA1en0V3UxMsJZACeopWYkhWDBBSBcNAL/LaDi4ug+8Gnep66YXATIIdtm7y3ulxJH
n653/wzMkAuQeWO+CEw5WhrZ0K+rYqjf7XKZtU30UUHoXOFjZgIasKMPkjzz1rUGcqEa1mBdUTyI
aQnWcQ5JlCfXjINtqqHuEtRDues7q9wFclTt7t12ikW21LDAmQ5F/zbx9yn3WJ5hoZtFJXT0f5js
13iWlUYAqAxpnSDS+BWojvLUVOE3PzfSgz71UEIyME02xnUtudpMCnhlIdxQJ9ZcJJT47zEWBpTj
P1JONiJ4RTBRn6ckk40CBLvR4PWWQbqfcOuHkrdDrcU/ymMuL7ilfXxa5DkVPgT/A3X8dTTFJD0s
fupaPgcE4SBTYbEtmRrRvTeZB/C9Vn7cI59mjXqP+Hgdd8DcmlleZtU1mrZIA1iiGdIczVZ0lVrS
WVwiUyrsqszSTsFdSe8II2G7ouHvHGSxcpCUSF5IyGi9I3a89RHc+D701gvMru4l9UzjQS8rdYcA
snxogkLGERe7iS6HM6VaCQhtF/XjVDOlk6m3vxrMUOxZx64FM8rYO4uBGmuTk4xt5TRrCHXXQvS2
7JYk7baVE87T2itxIZKjH0q9zX0n/tkG/o9AtqlYSRG7An8cDz7FuG05digtIvh8BZroY6KmZ1/j
HnLfdBJrpHMNb/1NrvRw4SAhd2pMgORaj/xyUC59FzFUXxrrr0W7FIhntGGseZ8UwdGcUH0KtJwh
G7OLLsWoxump+rUepRMWBe6zUgf6ypB11q+RUj7rtnutUjP/6C3jeZST7GpFbXqVLZuFQoEaj+iK
Aams1shntUcRkqyE6j2FwFp7ZbcM7kHJvytR9VomLmQXq6qXmuP1GNBG44mtYT8PEYn4hueNPUbF
96QtKFJj5H2JXanY8KdXK4eC+ZNfo4orplSDudJqpXuHyoHCRWG5GCupCKzzuls07Vi/Gyi+ic8l
Ic4PlTUqfFrI5xVWlkds8n41GfCuXTJ5Tv+OO3YPRa4NQfgXbJvm98n3OUNHuSAbEL1tIuOCz1a4
CvvCf2Gph2tX7yfrW9dG2ST2+UeI7qgg9YXkzbgVXSPSUIqqZGdHMs1/MWrwDYUSlQcxGtTuGwlp
68ijNHhhG3zMewuXxOljWImsvMSLruJERcMSEI2BSzP089t7O6GE1UWSMhMvbRFrupCqaWke7iER
ByTXFWSTa9PbsOEL6ytURszDI/WLUrfAR4sB2assHr8BHB7XjVwlp6zgRikyJLKbQZkcyirn+0CR
WR2wDuXeQ/SXTPJHkCKXJo9Fc3XdaSMoAbU13S7dOSQvVrmS1hey6vJcBnCKVq/tLkx3AMtTgLXO
ceW9isZp4o0MEup46wUVeVpT2phjHN0m2JIxrrSwbeYWetBegwuBEfUH0bhqHSP3O/UH563FmHes
PPclcy1/11WQyvRodF4CdXCWamrhQTF1nc615vy8nI0YLTXcPlLdPopTDfjLjUy6jMRHftVi4zbJ
tHMVE+4I48rpEhjGxcjupd6DXKMHqbM0GRGT33eYFSpL1KYK9LxjVFhDhGvYFQbVHrksWGliKHMy
ZSbma+IrSIYcYdYYP/KKhRDKbHa7DbXkInqZ4dWnv+Oy2iGZIGJqjPbPNFfz1eo2DczqH9cQcRHq
kXPfk6p6zmSUX6fNEFUsPOwaauiWmgSv/Rjf4omMtrGZZeXGmeJ/zxfxtsyypxIbVclEfb1pG1Dk
05GKNcBOjeHqSBHJcojX4zorcO25/W6nlaehU9wYu2InQrZlO2fxky2R/KPCtylydIgpr3Sv/3V5
JwbU2viRV4rPuuiv9eR9KdhEnULuucG4wXwjadK9kwFv164R4mQ/dX1UysmPshCKQ/XgVZR6RFyL
HH7YJS6ZgWymTy3r/JL9hqdqz5KfBJDcdNgliOK+R6r0UbqtcdEcLToGTslGYIpPOgoztuY5CS2n
fVCz1tx2suNu+emR6J5IHQLZWilWjIz2UK9Fl/WGdHbVgl85pA7B/chDGZWQDj8LEUssQ8WWCiMy
pWgfAKOo57JHYznEsXthOFgy899rPJI0l3eFiZinl0v6o5jy+4QeOCdb5RCIpiMnT71aPYyqFVzU
qReVPBOzJHwKpW5Ebx6DD3MkbZfWvXtMrMSFZpScewM1WnAO2zSOUdTxTHQQ8/qAlEp0Eo06bbwi
w3pzu7baiFA4bdD8qUEQLJ2D+Iwo0FDCk0bE1UfJG5xFmjXKVnP7w60r8od6lB+C3FS3oleOKg9U
G61y6oQrFkHuo2iAdL5qvVlAK3DcxzFC0YzFu/VQTt3GZcWi59KHHtVWOffyfMnqajiLuRkK40jF
NdLtajiUkXe2kE+izCo9amqrPo7f+k42y7k0ZJjlYLOCw1FnLJ3SMTd6+IKXlf5TduGqOEb95vm5
t7BS87sZVPhthgnb6wANQKPVzaOw2S1TvbzgXHULpWnLfnyaUfe1dRSDYtoUstGfh9uBeI+A0EEH
tveWiTj3AkGmR7mUszULmhFw3QT0EMO3mYUyImOuadX8jzPFJMPzvkddI8170mrXstIuia4Pb6PM
Vp/0UbsUXfgCHzEPrzNOc7dZKFCcLbsGdh6wUZwa1jT8GMcW4PDvGEoo/oYKaQGNscbORI5HNC/A
9vYhy9KuCnZub/o70RXNiDsuZaUYpdQM06XbRCVGFGIpxiMwOMhhTqeLM2tE3WTMFCqzWMd+W129
wod/q1vtd6BRHKjtVzmWAQOUGjIHbtNht8Prye1MoIWt9EFpov2uhurWjZRLEmOkknhIRK+a1qCE
HlDtt9PSh7mqs6Bqm/GsdXL3oJap9tzCYEhiQz4bqaw99/SiqSfGOhg3YgxV/dtYXkbKbez/nyfG
bh7l/zlPd7DbQ3vPn1dRXuG8lFJRG1zk0Z26W/EayB8zzalm2QRnMrHr0ckJhmb90CSB/rUDFzUb
mkQ9S2OZ7boIK1AFPMxHwdosH7WvmFbxlcvkMto2iI7ATPHSnQYU7LJM1EM+EIYcH8rK17aBUfMD
LSxehdO1Y1yVe08KML4kbaJ2SrZW6kjaA2KKWPTqxjYsEmNbxe2vo97M1njZ+WsNzTaAP9OU+6g4
up/m6zkqR6kbHlmuz/pCM988C8WuPIr6Ve/E7luf4NeU6skXXlP1g6ok0dbk8fzEf9PZ5MGHiZYb
z4pwbJ/c0gecFiG86gxS+ySFUU/mvEKCdRpt5Qo+IukILUUUmRxYheiJFl0N6LVP8ORJBMv6uLtf
qbLAq2fTqcxHREsrdyWKX/vEcXDHQch1notuZfHlTw3Gs3jEiMPbxCkYSeGLwi9pJeL3phi9C2g7
qPZ5+cJjv/pZTjkHmA3fWfK2M9Tr4qccs1cAtE2+r/pARmUlDOe51B+j0uovrZUMlz4uWRIBFBAh
0Rh9MVf9qjmJHhns/nIbFSf4JSuEVsZZ7vc1SofHd1z02/s1AnS7do5fvohQwqPkqCAlnwgqMAB1
a9dOdOF6au7dRPJeAxn1Jk8wisUAuH65XuoTe1j0RVNFbgSGvJiLC3y+6h/9EJekQtVtCOkoXiER
b+OMIckvugoMw6yVduV6tfLSKjgdYEJsbItRiTfDlFz3VJBKfhpkyzj1k2ffcsZV3GDk7Ztp/Bym
k4+oj1XE0Mnxc2tE/t5MNXwPRNeHpaRiOCd6hQR61ynKej46UbErQ63YiaN7IwU2JRLRx4LFsW8z
K68pdmFdh7Mgb5QHU2qeXNypkQipu+egCjG16e1oLrqhacTYE6fGrEBa7jnzkWJwdR0+6DTZ6iV7
3/ZxjBCJ0T13gW0ckJT4lk69lHTHMQyHFzGGVq52coL8LE6M8C1CCdzfiTHEjIxLYUlLMZbluXV1
PZQGpqs4KW+8Ov0hhiZ9/GeFp5EXBmipIgltJfqTmId0HMKoZETFZ1udvqDMjgcoQohLrTHTZ7dD
SsWgVAlbIHseffKTmVMdxZgdAgNWwx49zGmQ2xyFL6cM0eflTMkK8ChlRb0W3awlT5D2/aSPgj9Y
mSPV7uYB0ox/NYiHtXKn7EV4bMqcDLU+/poWKvCnkHBYNF6gVgsxRw4l5iA/Pq5jtbz86ooTxbg4
O2xCeen6mBWRkXG2udnJW5YD5Jx4ZQPpMWJtrzX2ZNeJLUTtYj87E8GuKF1wp2ISbuILXR5JLnbq
eLg3Y+/JBzXU4y0Iv40y9cSgiEcD+W944E656kaMQ0QwVWCxz+6TyJ8HD1XZTAsa6WeLOtCSki9I
3Q5J/Kw3Y6SfaXwPYHh7wz6K1m7q5DaUFOk1GKxJj+P3HHGIh2qyRzWK+3XoT5GFLZMaePm20MPq
JSh4u2OE7pGPoVuqxXWM5PAsenoTL0atHR5ZvbDVyPaRVyDVUBbZAuMiPPtGSZueWPrFR7R1OQSJ
twgdfLTnLHXShdZm2RJbGfh6iUWl3ZOpm936Sumc/MQe94mu6hdxHTvnBZ5q53G6XhYG9RGPeCDn
fIQIQbgat0NU/xShWxyBqlXm6/jDTCeJWGtjIGG3XvPgt0q2VJxOZ9XEMzIaPZQQR9iiuqsd6mlz
Vk6NiEtIUCBGrx3EVL3oOkwlMZ8Rsfs0cdbvuSKe2EOxV1R+900eDB/okyH2nslvfYAzTd/g5xvC
7RNxzzXHN7sc67UhF83S0YtgxkLF3+tF2M3rotCRDW7b62Al3dVX1r5d6xcRYYWirslzSjNrdHBi
ClNZpqZkVBvJs9qrDojvrLD/v40CCIJ8hOv6XJzsJ9GPFijxwkSm9aXpCyTFE/WiNXEEsRAvGjZp
j0oS4KP3RQSrAN9hZOspvnBC2pOuyMx6J8ZM1vsnRxpexZhHuvagqlU6a+pAvdqt8YInyXfs1tqn
sPDMxxzdcal26jmXe5YQpjro05gZYyKC6Um9FlOxLB1XiJVgJDWNolXt7H9fRx0qcZ0wYr3aBVCH
K0U9adPOqJh2S3mqPSphpx1Ez5NrckE1mtZSxmbJCXDDneaLwWyaL1fG5/nkbzHfnAZdbSyP1qCf
MNgFtBS7IfaVvb01c4yc8i7Xr7yk9CtyBQZ2BU62qUvfuKaK6p2GPFiLQTHNVyaTGI90/P0so3vM
IKtdxDlqrjWrMRoQcJ+uKGb1Snm1XTU8iJ4rZfbWnj5Yn2Z8+mDRRVVwH5XBs2m2yqk0SiwHIjzN
kUv56ZTa+MPXnjJJQzI0h3msIK35XgdeA1pFA3zEa2ZZlMa4w96DxJrEJigDIXkJrAEBcss2XlD8
XHtpi/xDnzyiCp88ll4H50QCIYMTSvLo2Cwk1MDYi56YYRV4YzmOXmPRygm4OYT7cnC+WrplZFw2
Y8scFQ1ILavbwAbOZyr2iUe8X9VNYrUnEBFYK5aixRXZOyjyu5hxC0G9jI6iX1BlAhkn75QpJOLm
yOYkDYt+IWdNe8q0ii1IHBXvY6WVi0JWhm1Vae5rVz7ZiZq/I7jnrru2bh6MICrIQU4K19FY8QiV
5Dnecvk1mxrdrbErH/18I2KaopDwZRuEMOgVAiDK5iRhQXdkLQJrjIlZOUIPEDOKg9G12kmbGry9
2nln1OFSxCol0k6ISWgny7cubFzU7T1UaI1+DJSLWrEumInTc6Di3PDJnDsaSs330YyMvWgkG9tC
DKnpY2TIYaZ7wwJpzgp73/9Mqvrm13TqvQYr0P90fa/Z9FRmN7gBfeO58aNHrIe85zjuFdcPuIOz
9hHCL55ntux+SU1rpaia9NNoHazF5OLrYJool9WJ8Tj4kfMwSpa5D7VK2aJL3E6wau+C5MIWKX9w
Wuht95X17seJjVmk0a+UqStRvEMlyXjFAdDahK3iPWQRRfbMR5IiHl1tbcSS9up46TMUQ+Os9mn4
NFJdFeEq8sOd5OPWKLqe5joLtBf1fz1Jy6N0bowl6C2S07nifzV9Q13kda1xNwzeycMblU7+xr7y
XcfH6NzqhnEtCndSa8/fSgVewoA92QMGUsVbGplI9fadSYG5D16oxNzO7lUMmP6Ps/NYclxX1vUT
MYLeTOVtqVS+eoJoS+89n/5+hHq11u6z7xmcCYNIgJBUJZFA5m+4p7ePiZseBooxn6RiUPAAJ7RJ
itH/NMbgUfRg8hRuoxfS+CWSOsRRu9FW/DDm5KYffJYYKUVW8RFkms1CY4pWQT5gA9KZ2hq85UkV
JFA6doznDt+BJbZ+7WfVkwIaOyM6g5yNX3i8HGWZG0PZbjO5jbWVxXH4bXgOhONbA+r9OBYVzr9z
NdyA/QPvrcIaHSWP6zhaH3LaMo/TNRJIQJnmV2nXbivKzxrd1r1jN9FaVtZR1f6kst2T+0SE2Emn
EoVQJp3QM15ZoAP29fjN6tRoXGjG+BzFwexMWwz5NtDdYJfBeTrhIxIu4rbxtmoTmNAaZqHCpoPC
MET9keTqrEd4i+XhucEXKZ9bltl1G9bD8V6xR+VYFfhu1H3qvYTlqFwsLznJVmyY08useTJ3uV3f
HvM8xYhmiGATQdE75RV1eqzu/CeBkjPfrjz4SF3ve9FZyg8hMHmMKPwsGhY6bl+N39EZwWY37K03
tGPCGWBUAs0dECsMh+p5UoYRKa0SyYm52cFMfvTUAEFIrSG9bYDWzCAsrANDiIdCd7tnH2gVN/Kn
cOhp9Ch2xgYiB7JPCYrhHJglJE06gzpmRKz9iL0xPsVQCjDwIlVCNbLBLob9xVSm5qVocdySIDB9
KH9l6piiH0BRzWGBu5JxrRs2ODPm71pVF3juWWDeBsP+rHJSrnX9lV8xBh0BdHJurb90EYzwYvDz
QMuhwpDNGLkDxwiBarM7zHyAvgEgU54ykNN8tJ0DDtD/s/9fQ+/XG02LgP69LS+/NauGfEGZ6Ve3
JW80FHH31VGBhSBFPAsTuCXaEgC1g0voKcFX3c/0RdmZ3guG9iYbz1i9kB7Xth6MWRTYqvqoRDWC
vaqdHKrUElckp7pt4AWsmIdGXGWshw2Ba3BpbLoMi2UYDHwPE/R3smIqty2Q54+xsr+6KCw9VlAY
nrPU2GKYVrJbbadlPNkgkbnv2et2IEkEiqE9Cb3u3fNYAGPwgn5ljRQgM7AfTw0giZ0a6PkO3I3y
FPT8hgrWTa9GjPuGZtQptTVRvU/FgBGhbcVna24qqAyXbh6+IvkDxLRznmS4yQZvHxdpsBKsFd55
xgtA+Ua3k72uZ/2Clus9yE4Zks0m748mjP/XYejRrOxjd232rfZJRuzcdsJ61jPNPztB/RIPLrrV
KhaQgBx4cV2LNi2WNWs8T8IZY1ftcG6MIaPShJigHBRBJRyBq/DVCAv/QQvI6yvWZ5YH76o1Wi/o
xeobsGL5GgFg+8UQM5IW3Vt8ZxQLyxpWd2aByVxfe/gw9sNGqYxTazn4+cwIzwyBGgC+UXwcZ5Ao
alL+fkrUGPQAvXJchMJwxQLwKlv9qKMHgQsxfDLvCki4OICzsx8DoAB8b+vhu4Ydtttl6RdhRsGa
tT3LG91VH9rCwrFgHlGgKqfk0feGrNWydqnHC9RgT07l6KhiI9tUtzh9KdMD/iEnUdXZhxNpAWix
uD1Yhkg/euyseh5Dr61jdw99gWeHzx/io0sssWYlqm9RCq+weiU/guiXv5g0IC55F6yTkq95qENz
c0xDeYhAdh6GgscMv3/rRffxYzLKoriaSRDtUkNRzl6v/T7gBvlkocmxv8cbkJeJOTT7EZ8eGAjD
8KlM+aUF4/wLg6hVZavJ9ywko2dXgJ1gXSJR27JPVAe1P9oTL6zqqf3UYF+20BFu+eYU2EDq1vjL
8MVhJBvzpdbzaqmOvneyLDRTlRhxVhV69VtoYAeFNM+4lM0qsO0tmBWqdHOvHqPIEaTC2oBPq94o
3KLkrjnubpx7bZ2EkW2WJHfmXhZD8JYb/hMKyYm3CcxrXhbxVc5UtHAQ8rp/AaYzvowGzp3zNbqh
ZztR5PalHYavALraX8Ldm2pT/6QYnC6GWCtebeg063o0s3Oqkdy3gjTbjuR5rypwyeUYWPnXGLNO
OHrNr7S09j2Jli9R4FfLLKyma6yjnR8qaXPIimA8m2qcI/DR6q/GXKp1Iav+RP+e9V/zi1vAj9SO
1bcmSRzABF7ONw5OPJbBYjug3PBoeSCA9cjZWLOhOjD+7qBkL4BGtXBfOviWoVZTk9ManYgSiRlX
R3mQXfemrYeAqlx0y/51TZbAqtBKrKd4fOQP1XyowZystKrvVihP5g/kl4CwyW6tnn3J//SE7OlY
sTNG9sJqefXYGDTDPnd5Ft8OVu6zOuqbTdkn4FXnjr4UADOyWv9EMEvsW9msoshFhRDA6jxEtSYT
eUzRUXzRwiMVcczA5enoa/PphG92LrqHW0/ZifDYdaIMNvL0X+MD9zKSYLl6Zr0JyY68T6qRnakp
Aimbm2Hj1zvD4Oagic5/V1vdWJE0mXaylyd1uZjytj/LXorqKHcp6jPS4OXzPOXQaMqbnDJsJzxS
5qacsqf6tZJNn+XNbUrZRB0Cs8DS2fEbVA91Q7bKh46FSJkaLu4xedY7s3B6Xw14Os6j7wd53b0p
z+4xFiy72mvOVHhMxARemyKFEG507mPrO+6jC5crsfPpdI+bw4AxcAJmQo5gf+s+JjMqsSETS4Xq
n0v1ij+Nbnf9Qo4bDqZBUZb7c7ztg9Y9V/OZ5ka/z2SMrdLv3r/G/bdeQAnubT4MMc4CNdd4dgdq
BviEKBHBkHU90zSX8tQ0J1Yd8vQ2QI6lmKcvArfDkHi+VB4qeb08/ddFlEucQ4GLxGoMnBSiAN66
YQdQN8W96XFKMVkBsMyyEilWVrgexcc/HWPs+A/Q55dy2D3uxWjMcr8Abk+qGvuXeZbG1M+givvj
fZwS6eGhDsePwbKcfSM8XOhqdTjosTccOsvEPly2p9mgLVRzYa7v/WaR0S+HyuBt/K2tmz4O9KT7
YU1iSazO4vjTVz+3q7WaZM0hCMP+WdeaDxkXWKNZ4zjUOtR8lnmJ7vvXdJbszlwU1PiyN6uqthWW
HYFR7yg9qqjVDYjOTthKHkFZ3kbLS1hcepe4eJENan9chajjxqPEdZYxeTASsMVAeLmrqBiSdm49
J09nluyirzOTJE/s8cvKlEPX49aM1M+rMNLmWqh6eU2K+M0sivEDzQTUCTdlUKivzWuFp/1rLTqD
cz3uuleJdf59bhsIT6b+dIGm7S4jO9c3vYENmd8hFAVk6WdltM5JD5PhJaxAaAYqu6cwEsMLq1y8
aliBr2SvgnP9uZ68b7IzKQ2NJdIRXELSYqhcbTTDvxhjB6LRLL2zPKQtRe6FJcZm2yletLi17/3y
zCnbnWrim9S2sdpuGwVfhgLzrqUXFd3R6shVYB6stEfZduagPPsr5iY6VHoykyzEDCREdBO8j2uE
p6ZzfLy++t8Hy0EueIimcvNXB4QBdK5KV13cO8jv+ZfUzKIz35flX3E5pwjy5xGtjr1sDbbenypB
InnmBkmOz6T1+d4yczy+/qH9yLjFJg0q2p1IxJi9wbh76Hbmwh66Tydjcs4/Y2Xor9n1wD9qdlnv
zAELJtjMiHVYot15cRoVMBHakTJdn+f46sXzKW15lqGUimlleNKDgruPI4wHJLzMBxNnRTSEcC3t
lOLBHgVCxFqYaatIwf/w1muyfug7b3boSc5glfl01Ri+jzpfIyxi0rVsZsLKV4i3lHtww9G7oUU/
9RnaJDtj64lfifPKGPFIgfGx1JTwHSyjd7A75AzlIH8oK25XWNrKJj/rZAkesj7Kwdj8nivK0VfX
tqmn8Z2Q4Tq1KmRp7fD2pnSTvZzy5QZ9KLLPMrbjRwlpYI1SX4nA4Eke70gHMOh/RXLtM4q7+BGw
cH2VA///89xep7Y+7nP0A2Qx6Mr4EY1gCkg0B8dKFaO9BEAPNGw+wGxsVtmUcJ/ICgypOqWNTimE
1ZM8a2RwmjAtiPUmYOc2D5L9Ya03v8ffRskL4pSKOlJnQHP/mkR23y6KnCA+tYecHdEx9tp627Xe
Cwle5RiYg1Wd5WnYZz4MK4IjP0huGpAaQPs5HRg7iI58D0JBNiQSyjEkO4KR28Pg/WhcEa3mNCIW
cXPRUVYi/3tRUnYBCCiPcqRiBJumrzCg8QYEUiColvqMJq3Yn99k2G7tP9212iv9w5/mEKJTvZDa
bBr6R/UKT9VlX1rxcdCixsdwA003eWgMDBXmF4gsqiwPf5q3GVAwGpDLSXtInVN/1T5tyzKu8lDZ
enuOzAC4fcDdqwuwKwudCqvRrDWuWZ2Y1xgDmm2iCHV5j3ncg1d17FB4naeSHblT4VWtU2G8x1TV
/vDiqTnKmWSc++oKz2bQSvOVhpZHj4qD+8r8ejJUuWZGebZ9ktdEDoTbrtH3IXssyPvFcDIa7led
8DpWqGW0yBDsaHnhPuKoVhbFrnnAKPyVUkTDwZ8vLOQgeSrwCl1okVuv76ux6j/Xan8tzu7j7gu2
/31IHeOhDKALG8mOjc8EvkGaYwvgzKgNzwe7f/RHC2cvHvMWwDRiZe68kYE197LlxFV1yQytvDhe
+WOwSlDVf0JyxKgbCUiSqdiNFlLEcVcoZ1RWw4UIuvEdq3SMSVrRPA19aq+TQhFnr+m0nYnnyUFH
wPlUu5O/NfKmelRM/MoinFRfpwnPb7Oz3LekHbqj0qpIjFEgcYFpcvDTIT0V5VHLQu+kC59OpIJ/
d8oRuj5GJ0w6FiobYzXBdTOfC4tRGDkPrt2tZUseFO4Ch8RofnSjH0fAUMN+W3hlDWMBr+3aTsxD
7UM298NA2Zrj5L50SsWmNdOPDa7ADiXtRy98cCwrRv6RQ8zT+Nog3YupZHORrVvc9w7sBZUTBYhp
5trVXwQGoAc5Qk2S5OoivrygdG1hnear/hKCBpAEnM+399nVFCHQPqNwfo/ldaKsJyNJMZhmGjlh
W7bjlrI6n2h+U9Z8GLK42RdBkC9ub8FTDdYGtvZi1tOI6xXKFOeg6bb399zaRvaYkz79z0/XDyMC
Mimg+T+vhw777dPdQ38+4f0dRKZLSQRr393tJTO2GwBVWD7cXzNyHBR4Mipw91ftQkWsocL9/oRy
wirMfn/C218rxCDu9uluc+uWz3qHTydHy/nlJ6wRTru/yX7+hGlz+//d/ix9AQk8Hn5/Onm16lgH
xXdBRc1/CHl1nmZfIr2yDvfpHcqOi6FSIkxq/fIZ3NHMd1WLc2G37hOlsudad7xPyDdo7GUCgKUm
yvdcy5aFraQPue6Za2/CSqDBjYwbk/Wc6WTkgklwlwljqp6JqZ8UzfgqO+WhBIxhWN54G19harxq
SIBuZD20j4L25Bbxj/t4TyN/yDOfBaerrlpDYa1XzjLt6TCs6sjVkBvP9Sc0tE7u0CjnaG6NpdMf
gogvjuyUw2yBZD2r7QAdTIaIJkCOAv9x2SkPelMM67Rzin/FRFxvPNupL7dXGaOanL/ACXmeQ17V
mCGuIHaRHmRz0Mb6AXDzrSWvGhrkjEq7RI70z/sNsKcKJ819lKEIwYcdYhK41P2ZF83wX7ma1Ec5
Immi4Ozo9e01ZQhtd/KgQxxQ7fvnzRifsd+1tz8JYP9iq0YpMH7jy+CdDZFlD7WiQWAd/fAiz6wk
hTqFn99ONh0rQcm91EEghGYTrf4a7cXqsK9gO94nkCPkgVcQ2fj7Fe5hOy4wUv/zCveOpGx/v0oO
CQX9eNZDaodGshqka6DMpLZZdGx0SzGg1ONRzHIeMevJG45UnV3K7VX54HlYJQxq0FwN0AUr6jn2
ixK4/rLDDvDDwkR6oQ3G+C3Km3PlduKXN1GryXDZgiNJVZmlmY9Zn876RA2+O6b2s3F85SNIMT43
8A1/1eH1rFL0Va9Ql9iaGob6wNvVtnbQOUdH6dy9l7nVflD45hq5I21YWHlp4js/rvEEVKtoF7U8
aiz5G6NL97JnMLyZcZRRS17oXTqeblEcDxcDD4I1iIqMf0HDfzlbhvgArzRFSzatxvJkWWZzOVu7
ZnFtPpXoD23DutiHlRaSM/X8i+qBBwFfrCBA2SXLWE+b81Tb6lOk1q8y7vqxsYqmqjlwd9fgVBqr
rHCUT/Cs2sbTcYCWw4b+nOstoru9Gez5aWhrGWaHeOzxxHuJrvheu9DA7KRB/NWDZ7lhmUgSkopv
cuyxdzvWddHAUZ5PJx3VCtfSDr3m5+QXg1XodsV6GrP0FYNMY9cOmCO4jp284hLuHOwcfIdsdi2U
qyhXf8nWpDQuCuneWV6J5ov1hEr6Em1knsXzwc12IEuaF9no42KLcntzldem0fRq+qH6IFt8EpSI
RRCd5NCkBwTYkqrfkz5QXlL2n3t+CoW6MIs6JFfPwRi0cKk6mbGewvB3bErhc6FwXQMUtkj7yYHR
oP/TPQ+026k4iDEHb/wnXlhzoqFTY26k01uM28rCMcvkvVNGHfl/nvyyaRTkPA0cZQ8+IK131gBv
qlVGj9DVp7cW6+r5Gi3DddAoOr7HtFw9gs9ka6wE5ksS16KcrwhQAnPvqHFz7PGXO8veifo3OCT/
dQRddbWwVq2aJH03NTc8Tk1YkY7noryb8o0NxmIjL7IKVQHlG7J5wGHliHq/2PizJY88RNKXxwvx
4Ulmyx4ZNMASkh1FCmbyq+o5Iq01xq1+bWOjQm05jNfYC4Yb2dmPrrhQZ7y1ZKhqe3+ZJSM/ofly
j5L2UWssKl5DQQESIdRXpfUjlvfMRCLY20eQC0Aw/9Ks+hvKDsB+wpkmbjrFI0bv1tYW08yZG5A9
VHhke61dz8xqb4G0d/G1dqBPaXMZXWsxiwK69N0WGPbGaa6+FoFNqcXUdRLZprfrUYjae8o040mK
cI2WbP5aJ2zN+FL238mvrW4zlVm8L/rO/BqbMBVsiOHPbUPWq0nC9GyoOZW7ePB3oeqIS+AY+crV
4vQ9tJUfqeNYP5PhepsH06urgtXKZ2v1DeCrTrl6qD6sxDTh0jQkrxO2Vi8hfhAvXY0TVOxkTzIU
1SY20VELsnruLNu03OSk09eyl3tjfOrMHojo3Fugp/zSHO9zUY+bs1pxc5L9jpem69bhS6Z8Zl7b
vYw4RpYIOL+3lqsBvwiNhWwaheVs7KAtke5u6nd2Ylg5xQP0iXmwkYoNhY/uWRNp9QS16hYe7DQ4
ZvmMjp5HJbjer6GPDNtRba1jrzTJwrSU/jzrU6zUOuiXpj0NZxmTB6AIwzmZD1PU2CssnRgyX9Ej
3TuCXaVHtnUVidZ7t4zJXuTgQE9l9lGtk2jZ9pN4qG3fOTe5MyxHY3K/koI7+Fh/vhU4++1yUZdb
OJnhh29OeEsk7lcFQvMq0ye8djotesSRVoPWqztfs2h8x7gcx3jw3IHIenCNffh4PziNONcsdI6Q
GUt3EbtevJ8UO1jIIUno/B7sh6gum2p2jm1YTQubVN2itJqa379ss7vYlCl/ntDKxscaQbPD1APl
keyAbky+VxPKSpI50NAC0hOg5gSrYPTC76rdhg+SHTD3NfPI/8N1chbTGvauVoUXdYIqoNQU4oUV
e0+B1XtPbg18xLWvMjKqJH2QyWlWsk/GbLfZDF4zXWQrsTCXr3uUywJM4LIlDtuPyPQO52ieLBe6
u5lwkQp1y34K8FhBQjNlY2I09pOeT+41cYC50CcjtW0pawGffZXkuDIDMI7WBgSQswYq262qaBlF
cfWm5dnvMxmDZtU+j0OxBEMRfvH6X4adVx9OYWd7B4LbWoaFHx49pzUp9nK3wjpmdn7twy/RpH6H
st9dg7jNH0ZjdBZyfJ0ZSEXkTv/gGWp6Fbr5U8YtrxCsA0ob2Rp+Z55bnmSce2uDdmba7iMr9T8i
k+L8/HaUXkm2CRJsW9nk3Vl/3l3fu8M6n98FCjPHsnV+v7uOpdSy18WmRkUlKvv8Z+loFzKy+ccU
5XhRxoN6Fo1XHsscsce+D+PXqQOiQBol/wkbfBk3g3lpDT1dtaYhkLr0MQGZz+6HtFXGrd3FJ89u
/x2XY03VfPNNN3jtOvOoJbb+IYYSHbIsDs6l1kKPV0W+1lPhvA96chGhq/2IjPwJVFz6bvh8rL7K
lWNkTP0ZdQqYo2ZQf4KV3/usvX9ooviCNZf5qlZKtnELku9G2KgPvT+Fs2im+BIr/loORQ4JRyev
qF9y2N+bzmz9gwqV/YJ61LDUtZEf8Wh2iI+PAlTbZDp7I/J2bDBiKRb0PmVVs+inMfliFeG3Iq3F
NzIJDzkCHT9LfVqr3PYxo+7OiJ7k0aK1kb+BMbKA+rEx87T66QXqI2Zq7TejC39OXWDtFNvrNyrO
I88C8F5ePCMXkT93VckGdBTaRsa6yawuEMd2Wd7ntxHIFfpLLzFJY+AwN+bhU5BF3qUILVDM8xlM
/HrVJnm4blzkRLABh2oH0ORY6RSlebyyb7TK+OnW2wh4SZHbhOvYQbyIcnfLPP9ccovxV71dIucP
tFxbR0PYbBK3UxaRkigX4fb6MRkBysV+Xn3tojfwx863pGrFErFx7cw/zD6bCC0vq7mjHb+n8JC/
RnYfYU3GPsAegagUao+8Whw53yazgJHRBh9FH3eb0I3UvVJY6pMbBVhGzSOGzn4x4GC+hpnp79AH
dQHv2dVrm2rPcgCSROkCUT8gZ3VdbXUl1PkTUC8Cigm8rv5wwGTvlCQtNhVGME4bB28o/uv7xPT6
tTuo1hd7bFehk43vohrMnavjGyLjlfqtGcLks8XObdsCP9pqXmh/SdLU+mK4ZBSGRHW2Zdsnn2Py
TfbFcJw3bKuNHZYt0/to4Lw8X6NZbFSjOtXJeQ3BGwnlnXwJ8jvOKlTCrWEnyrKyAqzO2Esc5Vkx
N+8x2WEG1f8Y0pueCZ+iNVd/XTuAtD+gY4+jJRJ/8lBF4JTLsMAX+U8MW1msyZUw2lJHwIvoT0cy
d+BP4KKzbf34K643UG4Dvzn/FRd+np1bEP8dfrLLGtbysu/798yqq2s5MxddNHyOf0Kw3usr5jS3
EFW2iiQSrFiFbW1gjtqqwFHv6uf4MDfmgOBJ53mbwjCLs8dObwcrdjiqDf9PyuJi79tecUzzoNvV
qHyeLYGiThMXVDAUXPxitJAfg6hGE0BU/nOqdSjERixGI119AAaQXyrbUDe21olFllmCjfXtb6GO
OzQS2JnadnaRMXkmEs86wAx6kC3Di3ykjNKgPNcUpMKkzy63WFSlWAimarIKxlF9hgzuH5qpAsAq
sCZmrxcsAUD3V9lrYWe8crAT38qmEbv9qRjzb3mVqs+1WbUPiC2eEl+g2qtHIRVdK97Jpmlq/WK2
e771YiO+Nb1YPFE99V8avV3JUe7E+qUyWcersBUBfqE1M1oTdcJeRKegMpu30KyW8Wggx+yQKZzM
rl3LZtvEP+DGj49u2sXXjL2n1SSARD3TWBd22aB7yUUpblU5FZOdmuPv6thW/VS5ZIHNJDy3s6ZI
3FjhuePhL/vkwe+bat3qQbW2bW1KAEK3j6Zlq1sfBMk+C0V6kQfNLOOVWtoY2hl5douFzZTCVvID
XEBt4IzzYBmTZzA4q53aUuC8x4QSiBVqL9oC5GExrbtkoDYya/CkXpseIkhN24T2I9chZ9e1LTco
79XTDfErTA48MNyfUSl+6e2gvqWVMgFLqoNLk9fuDkX4EK1F23zoNfi7hVGUb1pUhNQ3yu4nWF7L
MLxfRhW9RC9ZpZo8oUb7dmhSB4W6Lr2WcY6l6X/Gu7nzrxi5DQtm0iKxgl+l5df6gweeGUqGOq1N
gAXnfDI0sJHRTwTOR1RdxvEoz+4Hx9LSrRa3sKixd/PmQ8A6BNbjfBoZ1UunUyG+G73JuK7A05ex
2+A/42TvffBQaeU6UU2BvTagTcxWR9BGdviua4qCdqBq7aPaD9+DOP0a2l594cEdvptzFTyp33zh
DKSG02d5yVTW+oGSYb+UgxJ2sCC/YHuQheWZMvLYmHqYRdbgGK92ZGqrNB7rS6LpyU5TyxT8gmGf
yihJNkE1aE8OJLFlD53ks5+cJ5LsM5Cf5RdFq4WAyR4KliGBaVRL6I7Nk1nzBElLTT1paNUeMlfx
d1OpTpciyMbViJHpW9+zSy4+uOekJ9PCXhvJwX5BgkuNV8Bbk5M/06S8FirkQrblAUheBMIBt+0R
LcHfPXIOOVyOuV0j27qCYmvffY61mV6DWfpaG/r8NGTlRYaiOQQCwTpHfbOVIXnoTb29kCtYyGvu
cXmmz5rYtxgjbkP/zI802PY2oZqSp0vj+uIGWX6S49UpVDbCmmqAWIa3tUhsHacyKg9N3nuk4Nvg
7NaGsQHfFj+ii++u2LiMz/loNRSMjXJ+5haYMxn+ym3hnZmxqR1RbEHEIJ3VQrSqiTcyGGmZW95O
XR+FZkE2bTyqow4ETWM/nftt/dz1CUhwU5CsTtV0q7Y9wohDYe7HtCr32ZyZjFBk3ExelTwWikxl
6/6Lqebp0lbr8gMf4QCdUFKLHcKksDkzlsrjVsybqAXAwnXXl0iNYbu+ddxxYc2Aj65UwgMbcPze
5qYTtGIBX0I5RUnavf0Z1jqgC90BxkweGL+HidoWmJYxzGM2GZez2fMwcC3/HsYqxAYnMCWnuGnw
nE9civvxqD+Htl1dA+7gdhNY5VLokAI6FAkOlZfoz46d6bvct2Dyz4NdzG2eM6g981CzSPOlBtZt
J4dqapMcWgW4tmyaToPhpVfqu96hJIRskPqcBihrWp4VvxU+u5520u2PJmIxzL9f+xpPSEkEjfZD
yTrWXAlC2+QqFi5prmjhV1u2GZiugqdZ13FaXhWlNpd1C9W8irrsBf9QUocUAb5CIj/nQUveInJ3
fpW7v6jPvYohKj+L1CqWjlKaTwYouU2DjurZjmJj346pscOCoXuQMyL1kyHKJVDN7obga5WzOuXZ
NeeObzOWKeideUaz84rlOIsUmsCi9nKP8992QX/FqIiVhyAltT1ZuwCSYpSbQ4bDzpiuU/SHUOlW
jCK9hk2Rv5Zt+Zr3hv4wii575V3mgBstMjJz56TkSN25RnWQvU5bR+h3Wt1O9lL1KFF3Ejb+nFxL
Gtba1OS6h7p9AENTgn83kk83VE/W7LpiO2xPfOF9ZKY9y42G7YMX1QAzO02wPW8ghMVlt6gNp/k5
bYSvFD+rJBkWpoEkllr0n1A7vJNQqt+Hpq3HdZInxuKvjr+adlWz24IcKeNTmKMd4mEhmE6mdwoa
0tCIr7NpjSx2+GU4/GBFhiDz0P9C+fANQ/Hgw0vRCYZX1F+iZLB2NbwcuC5ucUkpCK+Q2ba3tjl6
Sx5v/NnnQwvB4GhrLjpyg4G9uAzmuKJiLD3GVKYtwfNrCheh6Zunvq7Fi/D7+YeiNxgz0kw7r1pX
rYXlxTwYlwB7OxkmchtzM2g95+Bghnybyim89iFQ2ld56cSu+AnBo6UzD7Wbtl+y9Ak3CfsJeJH+
FK+KhI1nbiiD8d6m3H7qFfuGIVgASR5wfggRHbBWRTz2P9VCe86oMn4VnV0vdMf23nAwG5d47qbP
aquGa4Snj17qoBMYjGi2RlO+H0DioHyiKfmyqboDSw0XPDu9mmMmW8Vyk1Uei+w5nQ8jlQUqDVcZ
UYV/8pxpr9J1DgLbO+tabk34dkOfVm2RroAI9epK9lcjGeG8Q6+4bsU5Ii+/LM3BXWSB+hI7sK/s
mv/7SPlpY4usWkplISkcFM0E2CYvZut4YK3qVOOvkuhvjsnHc2P9IlsqKXSQ1y94qtaPGprDhyrP
qpWfOdbn2OU/nNRKr4VXKw/IQ1P0tnp+R/g8zNnIK9Xk+lsatD8s/mafPFxavC+BBURGGy5RbH7E
bb5/yCExrUPXBUnsOVhman29r3zo1gK9yRG3IAyG1OnEr+WLNnGDxAcEx7um8ze2B8ISvbfwh8c/
xqgUbRdrkbIjAfhtrBA2T00EyEv00H9zWVCIzPTCeTdHU2yxOsm2dlm018AuzokYdWzIDLb+Vfpd
bVB2IekcPDpRee2VINoPQ2gfEfFGEXI+WMnFL77mZdD4C7+HL5qH3a9e36iGuh3C0vsIctGvG0Ot
ji4biIvPW1xGLYssAwWHDa7b5qWaWn/Zk4uELVRGKEV7Qbxo2tiB9qleDK2dvmqzxSriKWiKOkXB
N2rc5Kr7HqC1+811Q5RVeghnPFCirV2hjCJUq3/3bOBalRl0331r3FZ+SeGuNV66zPRg6SlX3852
jYnYwuggOjLG+rJpMJnu08DdxmiSH/OhHna2qxzElGdrbfSOU1J3C5WkB4mYdth0oWFvctF+BE7W
4PDuhos6G8Nv6DI9ulbp/Cz48SDljAcsMugbT2maA9KvBw9+8wMDZjNzGAoP2QguPQYGMvhBdJUH
BMq0oxKjSj+HYkVBVix1rTW1He3cO6N2/n+snVeT27qyhX8Rq5jDq3IcabLtF5a9t82cM3/9/QjZ
w9lT9gl17gsKaDRAjUYSie7Va8ld/qm382thpkTjs/KJ8vH4ArGz/JxJCgReinWnhnl1Hozy2oVA
efIkDI+B8z2Um/QkQzrhhP2w9ywYUID3Z/pJunMbKhV9M/ncgcrYgk2HmmkaSoN5mSJbD6badneN
WVO4LgFq06UwWJVy4x9VpzkrdWPDWT8hDidgou/Q4xHh7yj3wUgN0BcIu2goxgJPL1zE2PGrLzz0
p7BoD889akqXIg6fayWr7gi08k0aOzJ8XdW+yHYaLiiySLZl0P5tkwm5RyZYO/e9RWmj7gdLnjay
E717MQlpfHePLgJw5TH6Rlgfj04xhr0TRPniNg5Uq18MlRoDqkvbdd7bxUuhhc0aGcx8K4amZnL7
cRT4Zb2R+jcnH5ZdTRkoUTYtPd66FqfWo6tT6becQBXHyNMfSAVLS79DdtF3Dmk1XIshNC52Aqq1
q9e6o/3Nua5YyGH9rdON9jrWCWmnDJrPMvg8lnwPQ0ldDk1Y/ej0x862YPmJfOdUkGZawELVrvqI
4pkmRIo8kBp3hzQeASe+ztcEJs9rOvVIQ18TNS4o4sQkJtuMQqmu47dSDGVVT+4kpfwWgerJUDp7
KiO55R4ELZQYWoE3ngebYBn3uScwn91D0mRLyiDMpzyTk0UATIDEef9eTW6chnGkcdf1za+/E5MT
HmLC4faw1wau/qZZZ8GUPQTxj8LN7UNfwP1oN+jbUHWT7AKdCivqM6lMLuEm48g9bLRcKy6jXVoU
W8oNMRzv6tRFtst4VD+mNnk5n6//jnsIybkMKgUID8cLpMzZ2g0C+aEZIwuVoU5+yuP7suQBdJLr
vW/bMNy1OorwoefUlyGYki9OXH5W3fQsF3zTo7hHbR04E1EubWlaSK5rjaHvGneUd2ClUTLP1Hit
GFaxV0x2A9w93TK6gsw0z6UUJK9VuTS/23nyqAzIBFWZLCNbI607I8x/cMq78/kt/Oy1vMLOjzIo
moJmVw71nc1XaRupdrftDXu4ypbtreCAVl9lEpSqmYQ/UvNMJgvoOF/mq9nX1mfLh+e0aJXqgQRT
syniOgPrUoKNJozFM1d1zSq9WaaVFX0rsn7pZ2X8XfZLRBDSIH42gQZuWthNjuOowdJigOX1nU4h
pz+c1Vq3n2zHUfjJ3hDlKr4GvkF5py0XB1fvLPCE3XfFi/ihtC2g+EZlAoRvwiNUxOGayM1wlzhm
vmgN41uo5N4TpYjDToE4dQvpqfPMGR2qyNT7CxoLAIRpMjwMid5R9lPKmzJtm1d4UQ/CIzDrkao1
4nNqV2Xbpq92suXFezghzL1C/uHE/zIi9VebF6gnnFUAkf+66Qm6D2ownFLCvos+cNwnQ9cJB5X9
YcKedBoMwUUPWrCv43MAUI+KmrJelwYy1R7v5cpE8XPPzUV6acLRX9itTfp7mq0aG8UZQ3+S5YmL
1M14KKq5kZZAKjS97fZNQ/R6tJX0sxNb3zuQptfCCfVrpvl/I9aeUgDtLHJw1Evq+GBYcGRzj4jU
sO3bKH3w1ClynTXVXybkWUnQKN855Xwv5MB6LqB+WitK9NkeynxF3tO5JlMDZhkmVXJHO9eUVAl+
j0pZjSWYJd8tnatwdBwTaH5IEnu25VJvEv3lh2XaRbjFxJWu9m3v22axibhOc+nbjmCz5PlrO8vT
s+RVCBCMMcRPrRafQF18sQBMngPNWGd+9QgFdbBUR/U0Vs5RT4jjWo6tnHNE3Zfj4Csro677nRNX
6h4dkuGST02wSwdCLqAMgl3uOcFKNxv11Rzg0y/7/gfFcKPfcWKH1uq5JN6+qGonW3cQJPFzGXvj
gQzC0tclA6GoXNvJAyC2uDAVYjWetXMjKV3ykef7qsSffEeFBsZGBEaT8+E0Uqy6TDTS0aGp9avO
iIjQy4NFSV3TtIuobh4hC0p2wjY3VIX9cqlstVt3VqcteBo566QKXu2qI9hi6cHLxEa5ahNDu0aO
72x8irPdxNiSkRpPFBilO89A8aZTCxh/gvrclVryCKMCz9Wo7IG90vu9sCkJ0BfYZYGDSvaVo4D1
XVEJQ42THJn94Gk8JaM28VWWpOHg69l4AI/Nu+OSwQgo6j81YI94EIw+SRVph44i3HULAfMuKXr7
XkbQVLbUlkMPSvPUvRIrDTjj+EGzjL0kOIEZTvfBSMDCBuaxKqxRXWm+40Lu0j14RMMdwySFP4aS
ea5BKLrUq91LmZfd8yw9VTsjGzGaPDV5oHefTYQAEDf0eciL6/IZlS+C6JH+xOfHBKOzhOE9vdrN
pKTcPFsUI1+JfCa3piAvvSpgCFsPk5eYCIvKvavzv8QAaVd5TcI0WllWOV5hmHIWmlL3ZFm08Xqz
yYa5VWNbB/+Ki5jgtKBfDCCSkyXvwmgpGwi411JTnnrHKk5NE//sxVAtwNANDSOk14CUhc+tyy8R
n6tYbjcxd8JzaaBnLMlGvk0Ux6WqkoaPgbNvaov4fTqejdLkBpCE93UhRXz9+VnkCdZC2xaGboRN
KCEpDete2Go7I9BYQVsa2irHpMolSUdUF9TfdpTTdJUVw10DHdBVhtlgqbm+d+/zqreE5mKyhR2s
+d54tQETnfjSVZ2ygldQ5zbt6kcnV5NtHeqfW7+Nzn77N0Hw8i5uhnzj2C5sMQEKRJUL6abowakM
TY7ozk1t3fVFPxA6RX6kN2UToQkLvmop/uzCivLFQN5iYehS/cLvvbKsQ9d7LOwSpbawdC+mzIci
iCDtCaKj2aBGrDYGt5ZpKJoOUg+qIJ2szxZiSu2JW6fdSupi9apVD4EgZ5LNGHke3uAbd5NMOG5P
VRjpi5GiEk696hTqQ8BNECyJpvAVHgt8s9konqzdmJfKukF+tVfhF3pjY+rQtYIv2jxFGTwCeejF
q8ZS9EMdUK/vAOZ6UnyzeuA4vZD7JHuC+XENTFK6nx7U3aZSXrXYKU5lEri3oZEnyTIcunADgQsa
K2nbS2vkWqVtDEz3odKzvyidACOWdt2B71qw6MhU3RtZBF7Oicet4bgArkrpxUfb6qEbkqXelNWT
NwzlU5bY1xwy4bvck8onR+uMZTsMDb+wDG1bcbekKMKVW7t3RpZ35zYf3LsUeXn4OcNXLwnLfSD7
OYUbXvRqRsQmiUMGOzEbUUcNRp5UmZh1JYSr0kh6lG1dfuD+sRPm3mrTU+xnIJs4aAKQHH3IG8hg
GloVr6iHMJ+NOILAW4U7nIoq8zmpiH0DNJNX9jQ0BlnZ5hm3dymyjOeEKiUgoUq8FmtVp/W2MHw3
69vaBuQwd3sNhl+cecKrNtnoevCksVXU9gGk7dR/iaGKSOUaZn55I5zTDky6Du3obVb2opTQjZ9v
b2v73l1B+CNvhbNGMcWq9G33NhubVbOyKLPfCWc56AA9tVMaVlx39KWlXtfRFtzozrCc9tJ6g7VJ
gjE/2dExI0L3hNpXq8jd01RJ85SU/Qv5OeecwSywg+EBdn2t7y5NHe8paXeOlibBxiJstfK1GKnM
uplarYvudJAKrpyrAdSlqX4kO3KwO7u7CP+0DOIV5+cAwXbUTay04xEvIE8shzGydeQuEqX/K82N
9mue+yrC6JpxoS493AXwRtWkw66NET03MlJhppOqB2Lq7TJ0eu+1JHS80eA52IhZpUL2oy5i1EWm
2UwH0ldl7dULbO2l+VoVibdT/QzS8o6wXZiY5aqSinILmpn7lu2Nw8FBpsJYh4b1qxtPXV1JCnX5
zuFdV0+UfBNN1V6e8YC4rfdi8udRtDysJGiAXjQ+bfdujBDRNJKMTr+E3vAgRuGYZncF6DwxAmNl
nDQUehaB4D0vIXmy+x6+82lXBDq1zcSutQpNSbsMrvyz0aW9JVFyOJt54M8PsQuYcnKa7bEO56I/
BObyw0TmhfKicJNhOzsLF+IRnHVMuObfLue2HBiNUlGeESbYUN89fLZH012NtdOdBiWVz7JKuKtR
AQ6GnJH9AbKJYFIUEk0xyQqJXqwZEw8GwrCjhaKQsClvvTibkswt8rQfJoSzmIW1F9GPaWexDM1f
Dx4FiCzWIyDq264VsWVgTySlmgVI5lU0jOkhq4KfDbWB6YHId3oQvXli9psnPvj9By7z9sDNILwX
+8/rxHD2ma/0H7h82Gpe+8dX+cerza9gdvmwfeVJv17+H680bzO7fNhmdvnv3o8/bvOvrySWifdD
aQf0Hf3gQZjmlzEP/3iJP7rMEx/e8v9+q/nP+LDV717pB5ffXe2D7f/xlf5xq3/9Sm3PL3k61DJE
ewce7YLpayiafzF+NxVVPqtScoS3Vbdxo0fZ+/Ftwbtlv72CMIqtbrv8O//5qvOrljtUaNbzzPud
/t1+/+76HGY4end6yNP5fMXbrh/fh/fW//W6tyu+/0vE1ethvBpF127mv3Z+VR9s8/DjC/3jEjHx
7qXPW4iZePqXf7CJif/A9h+4/Pdb2U4JdW6pfR0kIzg2UjsxJAI2O8ZvjZiJhqE4qNpVmIVF9Cqx
YPY13TI8iumSBNLeiZFl0zrvIdMafelVBrVVtSHdZ0EMgVrdP3EKhsh2GsU5lYst+JZpXqwZA908
kH3/IeaF3YUnajOWMGIJm2iqHrYMUwcEVkO2f4Iu+gKpR3wpbCned7aD4HNHna9tRrcGhsr4nKcw
kE5eWhShJCdmA0sCzubJp5tNTKuR/r0FQEXkrIFaRmyV+z11zrkqr2+OLqySq8oIbHiSDepLshGJ
HU724DARU934EVquNnw3BvXzXXHRCRqQtw+p7pmGQ2AVl0KJi4uiNNrW0wug62J1q1XDzi1ANrxb
bfUOwOS0+Qy5IDuKhZWZI0tk1PfzXmJrv9Mqgpre8bZfkBTNKUxjaHl/XVK4pX3Xn1UeLG5u+sgR
zVJ3jlz2FDGjF+RNCvU3sXrokSlRfydc38jUX41DtzX4vx0B5Xonv5q07F2DRcIols/TBTgRR3L0
Q9I1oCrsvKDoNIXpI7P2eWH5t4GjBA5omMmeA8eF4Irg1W2FMM7LJGuMliQ96vW7NTfPaijXXZyk
x48LR2Xw900o3X/YSwyNzDwT6Tb2SmWgVR8jtDbKnXcXNIl3J3qAvTx0W0tv6wKZJa/N7Dwh/Dpn
jM4jlaWT67zytpHWPth2FBM3DfSDaEZCZweUkfWD6CGYNuwTKVmIyeTNTQxdXfdSCk5YkVEcjdis
tGgdGXgZamM+xGNNod61kqTcCWuLmNwaTK22FBO32cld9LpRJuSteifhO3uQcTI3Ug6lB3iNn77z
bKT4j4gMqQRs/zGpjZm+01X762w3wROq8GmlGVkeV96KmfliDhqGoOo6KEymV/32um7DlFI9Sg3t
tXgRhuWpvCNlAsOW7R5EY2QZivW3drZ2kYk1oyaEaOHkm4BsQfh6QPlujDvp3QZ6kRMwiLtYum14
W/Ruw7KH61WCoWGlwox+1KcmDPPmKIaiNzcfbNTpQRvLQWw5T/xXG8zLbtdQe2eTQW2XcvAp+1PC
EREFZDW5+rKfXkMj5XQVIighJoi3RWhQI1KbwZEOL619oBQAcUoxBnv602gZ/hNCC/JG2EGPOYd5
xexbCmFLsY1YO/t8GOZeTzWGU+9HOfosNSmZjNyAyU0Po8cAgNretggayHzCXotW2wkPCrgcztyO
f7UmGHuaUV2Xm3EJpMqCwn+Ck7QTnKQZAPXkY26Sepy6wlhPM6I3+4glVb+xeuSbZldh/t0wEBCV
eadYHu/cth7uR8e46nXSPRUcuA+5rpbroYzTr55ukFICYEXobIDkbUpByZH7qTAArkYF9GthXbsL
qR72AmwsUMiiqSvbXRqGk6xnm4Atp1TVrRPwW0sxcYMnu44bbjWbj/470LNXt9Ee5sVvN8eGKu4q
gDEXgSv34BSOc+DkqqcL0RUNXOwGEIIKTfubtaTUuy9UY6PNnpCdushwTj7kjZCJnRqx3C7qAIAl
YYHcrHoYQ1MI1eXRq5HNCaq7Mof3WfREkw8J1bapDqrDrX5ORG+92APkAJOzvhXOsqYhBx35cKLW
VnXp0/gldB0L8uEYyKkUD+iG/LKFpLIuYsKfen+yJ336Er/tEbVPhC3zU+3k0Rnu/+jclNaqcgh9
Qur10yQmx6IbwZNUSr6HhPYkj/bQLYRP1YGgJu+JMnzqRNQHTnslbV0FW9GNG+O7HajZ9p1NXCr8
kcMLfhJ9iZBp32sJRHe6c0impjcVGCnnseihE4wuiVntPtql1jn8ztYbvnuQEH1C033yue0qrGIs
1oimHSg9WYqZohjkHVnl1jCVq677+UtNvNmXAbKbsa8/E/WozSZ/8bxURkG9A9cvZy8KEvIXozMf
xYowt+NzmfPQmOtEa82GHxqdkuujn/ruUfSSLv8yeLa5EaNuKNyjVwFJ5ub+yyV86822Dpgpajgu
6hPT7DxxWyz2ETt+uFxNtc4qrZOJE/8f62bnn2sDGRUKK9jIfpBti1H37iW5hIW+cOJPRO8+G72u
/EBc2zF0Ur+2Fz7GVlR/dtqIlE7Y+g9+aPObaYTS0azN+PhhnwbSr6PflfDd8CE+KXJl7TspJ/4E
7cCiRjznFCAvMZwbWAE3bQj0EiyCWb6GkeSsY9i6FhaBchKmSbSGd6w5NVNDsu59M9uEiyIr66i0
pf1sFwvmoXATtjTXzN0YOWi1/WNLIx/fX2Fer4WkI+okubqGQSFUjLiDBSv5VgxjOU/unCS+A2Ab
5csmRc3C81Hb8rUanq8eBS5FC/oFpFodifN/NBl6vei9GnB7L8RU2CnwWItu7iWowBaE1d4Z3SIz
11oXgnJzqmYTKJEylRz4j6JpdAgk0Lq/FyOvgABn9ugmtw6PwBp/efDUBP5RQd5bKdJqRdrRO5eC
JKmoYx7b3axfCyPUmf55EIRI8eQkjH/2mdfMPtVEuyQmwlDzdjJYPRiEcu0ZrpDIVfLntkKJ7tfg
10whFdImpTqKYpjpd0/zsnUIlcNS/AzOv4rZADOuP03Mttvv6DShDy6B9OlnVTTzVvPEvGzeanbO
EGwiXpuk/K7X4yO1/v3CJuN+GCP0YtTE8si1UlIUW25TLCu4SvxGfeinSYgx7GWjgMwWvr1kGseg
mvRuM60tSKsER7tUg4uYDXL+I2kCjbkYWmTm73SvPyIcJD+Ww7qlPqYCSQdkYZI7tzNt5Tamv08R
ujglFixcnInyaCW6EIsP1cLOQHZShlpu6iHtq0WhyT9db/PzUtHrgomDYeCsIoZE2alm6gHhRVL2
YFNtfOfWmvI0kPRcapGl70FNKU9+admw3XsuitM5VGGy3i3NKftqIPm6N7Tir2KUbY6rkw1MowcI
rCn345SHFY3uKfo+qOu/xKiZcrbCN6B057e+057zctET+yqZVO5h6YqPfdQV1K/zPKXwPlz0EsCM
sLUK1Zq14zrbsciku5w63fVQt6jN9V6+7KtEOYyiiSsATtkkJ7gQhndT03wG18fBS9qfPeHyzluL
gk9pJpc70DvlQZUhlnxTGxSSg2KYBdmRtIh/FKZaqBJWCakzU04nCv5f+oTCuTSpnJN6FegxkoXv
VvRKfjRMyzveNhAz8y5jCt316u1lDG1Fonz04qUR5N9JpeaPZKCKR0mKv5Drb0/6NFJko98BmUTK
avLIC7V4zIJmBfX5eBX+SjEiRNxTIiUmJcOs7tWa0P20XCxy3VgBcITW9+0Cdpyck9Sgtl/L82VH
qGRhRk52FM6gCMa9OlApJK6PQoS8H2zSkhBXW6322lSldrYk4LFiaHmQKo81VTliWDhWtZD1yDqn
niS//lzTtop2lhJ4xt3C0V7nNTzEhldVRe3Ph9MysOJvCRicSzY1pDCVi68mxrqf1Etnm5hI9Ayd
hAiVHzEUjXDx9eCxB514mE2iR81obxKcmfchd2gf3BTK37fL3TxVas3d3gHrOr0E0fSWDoN66m87
V6qPBmfPHLYBtT6qfbkzO2/Y2UpdQ0+LKVZNjaoVMRZdYb2tEcvNiiQiUNyiWvsj+Oemzn6zIJOp
+YwCaac0HCFEE7eeC+pqGleypN6MlLv8nJ4dP9jGaUVjNs7PxWJa12J1q4DL/7i1ETt2grbnP7bN
KX3ZaQP8jfCCxKsIxZlPSuN03Gl1RDpNL/uk2M+QIlsvEJ2V5ypEMtDq4/RT6g752vYoL+eIDdFz
KS+sTFZWzoTMRwo6PRoTclP0hG0EiA6seJoRTfbWE0No0ph2jBhanm668WbdXuaZ+QQvdXNV/KS9
qorhrroOxZvZZsqFd65ydytMHUWXsMxOlK7aYPd7YRRNCDHE1gTQMfFcN9e5MR/D2s2uoDMtjooG
RZxZVToA7rlgEZryOTFAs1Fiugqh19zlZKtfmop3qAoNJIcnJWbqf6mudpv6qE/DrgbBSoWwexKz
pu1/7QZnuBNLQcBeklItrmLO1vNto5vxg5gLpHoBAid+UhzFee6QH4bhxTGlpwCmvCuAzeqYuSBS
p1ECtcGt1zgxIgRKW+3FRG945dUp7WYHkxbPI5PzPNH40l5W9AbBC9yELzg2b9N4AFNmX7E7InJF
5Pu31bc5vwSOIWnKWvI8d+N0PjwEsZddRCMbSEONNQK6Yoig8c+JKq+gppFlbzM7p9MskhPdyo9y
qOfedol6Jbt4vuqsuyZHIOhtQqwwOqJ2oWRBxqRLGxOm7T3XMfepgmrMRE4pT1J7yHKhFSxoLefx
PI1wIYSXYjzUdbGrdIqX/WjcZuT/YXny2qurqXzepp4WnUM0AC/klH9aQjfrpqgP/yDhME20eV1S
wQCYlGjx2pVi6vRDB55ACGj3nVNb12FqqMpFBbgkOhYrgXX1E8O6Goprbes+shazTVck5USF01GY
xFLhC43Nok5VH4wiu4lJxfOC22Vm23wZp6XiuIWb5uj4VrunMJvi9DgfX00euVeJ3hCPnIY2bFSU
7ev3fStVj5FubT1ZHcGatN4xBmG6DMRQt6J13HjVTswGRf81dKdUPeic54JPr/CCWwXiew6EiFaw
dVEp6QZajmArhmNYgKJUfOcshkoJ4lNKX1PNb+64U8W3ReizwDwMU8NaeOWaIS3KEjy/GKYWhJ0q
gtt6wcfWzDOUFqAD2le5lW750dUeSTbwSw6RwN+BCf02hPjf4AjslxZS35cPvjo8AWix4JvGqLzz
+LiieNdZ1fKoHdupET3RBEhRHa3Cdws40JmRgFstWi2qIdxkGJXVg+bU4WsX1U74lKdN/ZrLzXel
CTa2VRT3eSerT5SlA48sK54UA1976kF7rDyjc7diNtA576NaogHAwHlA+fsYucCkosm5JIZ4pQT8
ICbF+rD4K7Y5DQmLn4efvVKC4XrylnKI/UeI5WXDkFcxX7UH0VB8JRv+Q2e0+QPFnCOxJBmyy9GN
4qUdc1xNdR1i1Df/us22mm8Yd6qlfncTBMn6TokvXcYvJY+TsOODRrw0UyMm+jQ1916fPNdm8cs0
LUhTOz+XZri8+Temdwj98dwIitKJfF705qb+jW1IjH/nNy8LQz7/mVT3Kz32IrDSLow7g07F8FRz
qla+CmMQjei1OXmShRh/mAYLGuz8wD0J+20HseSD32x755PD1bHh+/BdkQuVhwwu/O5K8xLR+/hq
Up3YUM9jHcyYvM4/Xm/eW/hpvmSsC35VYOpGI2DZ2bBK86mN8o0xcUuLMdQmAeBhAI2zres1NIze
jaeFjTCKNXNT2lZ4yPNOugc4aDy2VfqXlBndSYwIuaobzmbGquVz84hwyC6Isv6UNraCSg6VGoMZ
quibpupF2ETTpgYkl7aarcUwl0awu0U77onZ8vlvSv8FNHRAhZrSoBWYpRvdGZpzFFUOdSqBd5Am
5lc2JXANQMgfSw8MuudfRM9QudtkSgM78j8nUBkjeuwar8JujkkIDcXkosQ/qo5EktgjyWwfcohe
5WdOMlGQpTb0trHwLQcSBu5fMcIkx6SOs6PVh/eBbiTb8M0k7IVZ+vniY7enoh0rb/RttZh/5/S2
m7D9ecvcdX7tXufeFpCTvVY6Jz1XcdBCtEClQU6NySIwW/97CsyTIqIf/Gc+aXBjvY5KVq9cxY4v
WQaTIOR+6m4wC+Vi8oy2MtsmX1K675B8qMeTrwPP3pQ+pURWZfWrd0bRFY3mAVBva80FrgVmG2y3
Op7m6QGK+2bRuLxN6CZ/nScC6GFRYkPzUk6yB+62/BxDRypGVEroxyobP4uRaLpcnz40XblWqyF7
EDY5gAimHG2+3JhcxLZJ1QZrMadPJuhP1O0oac1ytiVJbS+GFrD6vFEffXMVtMtvu1IOdqBMLlyI
PYQtdeCWdeM+3AgbD0fBslCDegfPyCXLByQ+kFl6aB2zP8ObeQ6nEWXyxcMAC/8G0rRxJYaiIYb/
HaB8SHQSt7gynItLxlssEqaaaustzAbtsoQYmjrhfgBJ5iLN2OfqJQYdr+djcFdPI2FXfVM/8uxw
ECNbHnVQiupQbC0ktxbCeGsqWb24KlJhWgPTnLD5nazd6UO4qJIyXJuOVNwFuUF2FmreXWwp2h1/
tw3g2VKeW5MEitzq/t9DriwTyFAo5m71Q6oH2Ve/oHDVhpUKsiNJWkdjYZ10GEoOTiXrW4ugyLWl
HnIFBYv8amTBNzJc5Q8r3KKo4W34nSm3FtVz18ZRzWVWeNjMpnEWGc/mp6Z2DmLWlCIY7+OBjzha
o+ZOBgu5j5G4WWlqaZ4om/8OpYJPAYWCpPdkmpvZZsLRvsvkhnpzPIRd6oe8hcv61zJqN/+X7X53
VWGbXiHnLnXtgZQvp/RlPTXNlHkVDcVGqxDA72k2CQ9PHZRNo8r8QydfYRPrxZBC0Afw7sZejOZ9
qZJJ4QLZZpRLHRpg5ZPMcvJUtDHFotYXqOydS0WGbajSYpepcnCXdjXVv4Zm3hMNQnnKcSFXQod0
gSyG8aU3mscu4hMs9dXS6Mhxcso/3vhV31Gtiu7gJOq6LHRKZSZmVVUzaERvaoTLOLGzNlPUOhiT
H6OaDxd+0aC57v32G8Uqh4KyylcPcqMt9eXtrgjcEBkb+ZvBZ2yX2hb0O5mVvfQUIG0dexzWYlj1
dbtGqCndiqE7duFKNrRwL4aOOpFfIXRxHPipfPFgsqLcCOqtQpalM/rP4JpT6NcK2VafeyX9OSyn
eKsYOpHjQkXW/pwVw+Sa6+vBk7+34+jA/GrKqA7FOljfOo1AR3ecYEwFxRL+mFUitfJZjEST+MlE
ZKF+DzstTda9tVdNAv2EDTTKYWTt1pse1imMKTqSQBSaiQldTfXbLF81nRKlyTsuDXWdqx3cs2/T
TmFo+UrseNuWytrFkLrSukYqZtnGbXYwogSdQORiVyP482+yAQmD6nyRxs5Yj4ofHJrSTh+1SPuG
iGeyzT0PnE7jZWfR2G5fnzr7IgZDVRTNap7UJE9ZGiUSS31TdDsIDV/ctKCY0CnVhaNa0l09CYaQ
DfAuaQzbkqFo7+x5kXr6orMhnwzqhrgBbmIVDLTtfmxRuiR9EX5uVDgqTcP+WnceN7oohye+pS6j
6eoWzojM+QpN0Fclb8tHXRuiA49KyhqK5+5rxONxrDlfdSJ1ZGpzGSysqjzoo/1drOMcwO2bspP7
nopH8hGNzn03MG6UZHL/qCum8oWKUrQ7gYjsxdFRNAlHId/KuU1Np0nRBAVln3JdIBCeWjZMw/lo
nXPHXIlDqB1Ocm2pt1TcWr5UUShfssr9XAaeshcj0YjJMHIXHbVx59muqap+anJtLJCqlCvnxRy1
8Wy6wbBoZUQFR0jm1o7a21sxTCTjGVXnJWqsaGJMtDW6Evq8a6p/Er1o9JNqIbqeZ0fVYp6S7ZpD
S6mADGfJO8efXWT/FnptOrA5jv0pnBqPKEy6KrXuk5WZzVZMoL7lIn0SZK+mnlJxmJd+xf+6Az0k
uv5EuxNOohbTDed0ayYmn9v45tSQclPQ+oIQa8JMC1R0BZ+bwvHTt9AYhZdaIlSMnuuo7upJu6cC
Ls9dPdR2daKqz3Lr/pyF+i48DB3KcDwn2Atq6bxvoxVty1DXf8Cwv6/ChiAfJA0cH929WVnZVQTy
Y7UYF7KX+kcx9BTfXxcy1GR2ZD1X/Yg+UjR+MV0738R1T/DRscpPkz0r1OELJbPQsvIRJr2zLEBI
HTK5Dz7pdgSZsVM9NQMskEnQfhdmO+n8ba71CyPZmZzRDjB3w9Q89fR/Dgep7yb5QqZv3Zu7D9wK
6XDIc9/WfNjn5q0gL5Au5j09x7q3qIPYlqnVnSQv6xC8R8rK6JRLg5a5jpgvNjEbyX13Ek1Wpk9S
71nbqApN9yxsUIOAoVHzciFWADIJCE9PuxbpGO0U8j854q9ofVOTlMfdJnor5uIfaI0LMWsE4ees
kpvdWCsqVQ3TisCvyQTlZkCV3pujqAKD0scEYPaVY2wUQW3Z8kCT8xBS1iQxtlIZmZscPjPYrlVF
Xnle/SPPCeVLcYFOIHUvVFb8Envnb0X2vel+TggB+JttYsj4MGGnFsWv8zbCW6jE34Tj/7n/77aZ
bTf5+LcVqQGzCt9dXk0wvZpgkocW3vNrNXz1wdNTbaFIVbEixpBdURhLr9bUA19AAZN5ERbRjD4q
cmVnWu9cnbgeOA/tbkveduiLIeFnzG3WYqXYWrfl9m4gliVMetL6KF4YOmHkwA83Y2h4zkLhvnrO
7W6tiKFYl+RxRjpT1jeyR9k4ZX5tcwpAhM6vTFydel+LH/yx3c4TTt20/0fYeXW3jaTr+q/MmuuD
dZDDXmf2BUkxiaKyLPkGy7LdyLGAQvj150HRbdk9vWf3BRoVKTMUqr7vDdeCoOPlz7D1xQRM22Dk
7N0XhJ36gECp6TT+fS4C+wbcy1G16UtVNXgIdVgTu6OlqBq6uh+uWiMINmbKPnzNCS5cCdoXN2jv
0ocP9dZFvOekZmFV6O9xs/loB/vXHVB1ufH8bO8nvXPunCrn+VqQAjWEDkQHZYNzOtvOWd35UWsd
oq57vPRTQ6Ih/1aG5bwv+M8i8M0Ij5/EvhNWsnKXWVW/j6kWXOjk1dXx8pIGWhkJrKzNsGQbB9lH
UPDqeq+KeJ1jBOxARVJFv0Dqo+0fMQzwr/GX8C6XvxRVg6qTQZps6ylOUR4E+2elQ77C36a9x2Ou
vU9Scl52bcL4GqaWt5kLPJNf61RnnoLdJh9Q61BF1U+N7VL2HjYB5svYv8wnRNztagEX28D1/Nqu
5I9L0HvXA5sGKPAoLUGm+rNhsSxvMEJAjtNJRdVu0S5HcwKZwcZooo2a4ZdbNa3qrVpCFET4oWGN
NOuYR2G+iSVmXeAJ36XBCco0QbbBwS29Hgp9cynDQvVPl15TEKFg4cbvv7Q4alC1jEf1nOM3PEG2
4Tn7FbsNtesZViH7Ky5OVmvYMJP1Q9DHNI7ZWCenBJ4r6vPWMS3ybUSMc5960KrmunGO5GzdfWQP
D5o1wLJGFXllzbLbcoCaPmdEEeCfTq9mhCYC35Bu2+byUl+67XypHwrzl3rVfwZOculv5712g6si
kiwj8klD05zbxV03zzged/WUHOfFe3fwsBYwMNDbisVs1+LgsucXFW9Ua4Q06yl0Mx5Qy9imnNw7
XUv2/dIX5wT/6EfhCxKm871wpbUSLao9aMGtUOy2vlhGjz1GJBPkzG0orqYwV3kaZGeZ1Pkjjku3
DWrib8Csyq0bCQ2BtaB+C2AyEz+qIfvh0U7CH9fE4gaKZnuDdDUGQg0mQIPfXqoiN0agiEx+e2O0
GrG0Ani26qz6qAZVVJfag8ceRjjyRPGi+fLRUd1pi6RzNXz9mF5Vq0k+6oY4+dx7b/lYzdvWEpGx
bWYX0qLGcW2DEWmzZh0VbKOWJifNmtPYW6ziRZDmWwJIxerfRoGlSo9WYG0uk6j5Lp3sTH4yNKvd
p1aanD8ubgWKepjWHzXIIyVndCzxSpgT54mQZHRQdR9d1J2o/XkdGoa2+WgwJp9hRE2jnSMLeIfL
i10q1W3VguxAvWlj5favf4XlEYrr6/6L32bDMQoneQx078dF1amiavgo/tIlbbR89Uv55zTaHNrr
EFuttWr9GPw/zuUtL6x1dbzHs/mAtMe8S0YvXrWLhFaHsj9SAH69qbXAui7jAOktJbWVIRp1k5Hf
WU9OQrA3bCcdl0vG6BUfyjSb16oL8gMJykoYMEVR7ezH3PPYPbba2zAYB5hzqHHr8Ujya9EuX+qb
ufluZSh1JGlsnuvOPoq43w6aPKbCqd7jwhc8JS3tOUntZjMKbbhzdSfZeWhrXPtYT6z7fKqxtjMR
v++6L4Xw0mer1ry7CiJxidzbc0g+5qmKjqpJXZB+ANKsC3wD6c2+4l4Ie4Xn7tcGr+CnDHNbnCu0
tSo5mBk9eSM/Mj/rNxN77Y1nrVwtyR6juJeP2VikG78Iu11euPJRr6r0hhXwRTWqyxiFn312iydV
Qo7D2wkb7maqExZaM5m/TBZ48Y/JZpH3OwLBN1PfkfCbK/Ywi4iPRCEbzMlSRPnkyuvMXZOjBpQk
2sBD+E8nHmWMY+QCYWcHfOlHQyPqL9i8eEgsEwXQipgs05jdKaQVKMPbpiuyOwXCWtrEUlJtUZre
Cj3XV1PHrsNzupp0YaavwOrXD15lVw/spSFLlHO5U0XVYFXwhNPUO6sq4cj2ZHbe06X/MijSFrvU
iENPPsk0Xw92954GUX+tupDJ8G+72V1/DDD0bq2zSJ6EYa8yj01wVifSQSo4Dw9Bod2mbaRxWAL4
ecayTJ6LQZD/13NIKyFSnjvLg7OAR1G7C0PD4k0MxbpxYlJky8M0NzO0jVNsf5aSuqjGaunx0e0/
100SF75RQO7NtKvK9VEn5EztIzdyNaWFfz2OcXOLR0mzxqW1+Pq/9yiYY/x9jt5o8CSxqmjfZHn3
KCbtNeRvPFVLqS37eD8Po7HWNFs8WtXYPWb5q2nn2YOqcfAYwcnQGbaqLZkC72yP6CRForvPUxNY
c2OfOZvizF1I+T7wyI4dLX3tvMDaisBKDlWmu+eexcAd/PC65THXQtfldpwD7cqvAUDi+u4jhzlj
tjR35vOE9NKlaErXfO5l6P1S/GhVnf9ubEnsb4/mbTGb3UldAh3lAx66FVKOf9apO71H8YJQcEgW
pFwAnlOBra6OsuTmUtkvaNK09/aFa83HuUYdW4my9zgg8UzynqQxa/tJ9kD1SzN50xtrjehn/A5w
EjhY4j+bXopFYg0GJ5MIu1rJ2Rk085yhIAO5iZ/JqYjqq0ujm3bewY30TzGUBlI94UslWCICd+53
EgObTRXM1lMT2+Ka9IdcqaKJOPhdIjJMelqtX1vWJ8Os+0fV1iKwkGlNfFYlo57qtX+eE5byOzRw
/Osp07I1AADsRSZ3upHNbK2xW4rfPcvbslNyPsmuRlXERCHLnbT4pV4MwZYOamS2GJO0I4pOaiRb
6+R9bpxtOXnOp2EY6p3MruII6e8ZxHD7LWnwOZw6Q3tx5fDeOm12q0q6+SL6Tn8GUtffk1y7yfMK
5+8+JJNp5tFaFc1yKHZAgd0rcHqvBfz4Q9O65QzKXpv3NahrMyc0pC8XJx7RnPp5NxYoZXAYGLaq
QV2MOncv/TwEP64RDVt/jM8FSRTsj3qBAkQYb70SF63R7zkZt1N2DnrdZMXMjQeUmod1VgufN32O
VsJrbeS4rHFd+1F17fZN419ui7Curg3fIQTt1Sgyal97C3VuAm4VVkMjMPCJp1RlDdji9N3waIaL
Z3hhp1/zMFwTeuz/KFJ5ZyNG9TZP/GBsq6nvuiCr93JwiREahXm20kbfxAYJezS7v6hBk3+oUSH6
7jlDsYr1sn0uJUbrrRfKVRvhAE5+UKIoym9OTHa77zK3fyImsXiNgW1XrW0VRyR57K+q0aui4JE3
RjWpC3bnL/h3BzeqZLnCX1v+AOJsmRrp4r+dSzU22uz/PleC4YltGcGNvQxWc6XmU5QX9kaF3aTT
57gbJd2PeN0vZTlq/rroURwSy966M9H+mNGD2aMV4TzlRuptG1lmV92y15Zpi/Stxgosl6I+WvOZ
qDV5X0qaUZuPY3avBqrJPKc+4OAx8MyjHYOgBrZWEVyruXRr/PtXip7rKOHRY0Xh5RKZnQN0NM6S
bS9Fv1ItgWx+NKvipY9eCOMAzuPwMTitOVlE6AetjMliGW3BuF2bLt5mwFjJBeasr0tVuMie67Ex
JdgycXvpXSSAazUjPc5I5Om+8eboMTDjrg+3Q1RNn60Z7ak/q/sGpV1VrXt/W/1bbzVJucT0fuut
quM0/RZUaBuPui/3nJycXYYa/ZM9RV+l205fEQl50BAgerHN1IFc5egwN1uOP/08r1QPZBa3gwxg
c4ZxDaC9/2Slxri2yMDfsJtEeVXXuupGlXtw48OiCxUMX9laY9tV2X+UUX3GV8Z/G8wWt6OGqLZH
PHXXorNz9ESvnaQMzKu5GsQTwuYDunJi/Fq11rLw2H8QGNqhOrzqy2B+kgBb0CfRwXgt75rTAvf4
m3o81G46u9afIh8t2MFxfvRPMIr66P9Rv/SXS//Qo7+aX72hv/f/eN2Ief7SX/09v/f/m/nV398u
f783VVcjCZQnK3C+x1Y/fO1RgZ6zHH8YfwWTLkHw3yn3hAzMr/infxtT2zsicivZcDrOHvWgdBv6
4fQZvTak2Frtk2eiedws9ZgXT59R5FnbP+tLiHaX+qX/7NtyT/SkWxUYrlwLO2vbVV5o7nUzWB4G
HtLcqBZ1UQ0fRXXXCoshf2mu0v7Yx+O4/6ifjMEhUhbrj7guo8tUZOZbLcWzT1b1D/R2C81Db6yf
h/2IR816RIZlm9dBi7QfF/y02pMqqjt10QbS5ZHdCZRQeCRpULTqubtRl6wOuptkuahi6IzOGomX
bvNR19o9cWxVjrQ53Vp2NK/UODVENUw1qrJwOlvk/T39Tc4WVm9t9Fz5TnKSg2dc6qcUiZMxd7HT
1HEk4Wxgn+WA/EuWF8fG63FRz0Fz7YIS426027UTgV54cx5U5Nla9O/K+XFMON4EFcctb3rEHWR+
9PEugFIqMV9c6qDdTBi7suFIXGh+rnkHuW167MYACVxgGSgfB22zjkYfRkFunlWrmyw8K1BiV4YV
z489QlzLaZjNZLe2dCt4TePpk4Eu4R95duehZBitXBd8xLzwBJHVv+pz9i1mBexA6v1nE4bbsMN5
Lj4jAbUcMa0BK1+UuMa97sUgAwyE3fSmPqrSSGjkVt01t0I24+Ve4xm7ccyc92wECASHH9ZQEUE9
b2Am3rRlPVa7Vk5smRHUW5OcHG8caFslWlAo/VjyPRTVeqwnG73bWruK9CI5ZsYwPwgnRXIWYbn9
qDvBld/FYuuPOMYaWjS+dNki+NiV8cFM+/Fl8lNjxQGwxIeB1rnJeKJggGcXyYhLScMT4+cFE8gf
Rc5H6VELGvTo0QI6Q4OSz8Lr1+xFyJqkBstGFuGJsxTh2SN6J8tNOlr8kyxvUdeswBITgr9ya2G+
1triIS6y4JaEW3ttgy7BG0qT8CXjeMvk3arpYEeUvm/eqwub+1tLN5AyjNAuu9QjO2Br9Z0AuX1f
5RBTEnNGdvvPIXbSDMQN49ePqhmRzr1uEdD+mIY8KcY2PBkvQwXClOt87suNEWKE3ALGuclm0/qE
FH8T6d2nyjGjs4+Y50pV65mJg4btvhqoWpLv97dYsIObyggobjRzgSvr5aHN2kDb9GnLGakq7e0s
jeLWz6LycimwOsEYGglsFyjKuQJZudMtfNgc0U+3RSRd2DeG9xmJ5m1tR9X3auheq9YYX2xPH640
MxUnHN6GU9VVzWYw++5JNkW4IUWe7IWRzC/EF4DRRC3ki8GYXmK//6yBNYEmSEmPHPY3xfBol539
pIOd4uOdX0qcee7iOXhQnZrlKwPnwVh5CUrLZtnvNH3Mto2Nfh/cl/HZksFJ47n7xfXRwbRGwDlJ
gusklEx06cah+9JMUOgqL/fvR5TFrgcDHMAEUvtLQ/DNCrz6E8r7+T7yomQnOqd7W1JGqgMuvWjg
TqU8ttI0H82keemJu+4iYgH7dhF+7QLDeFoQR9us9ZIjpr+QIBGzWmP2Zb6P2h+NqU3fAJSy+sEX
f4gDL9lbdWLtfRHq912EtjfCY/M38EMIaGlf28jPwd0I8y7ysK0W0sNyFqhDWYn0OlgUpNUlnGb9
BPan2E4LtOKj7nLnIzLtd3yhLi3O0jE2eIs9y6bS+zkP742LESr2ak1djsdo9ggt/vVWldXFtO3x
qEMj+fdOeqfppJ2jYTw6acMsABhjMEJIJeiAzKzEkOeoTZz7uh3lXRp8SW0LW/W8iMtTNIUPqs0L
Ouc+rqW+b0swqQOUgnSdObF9JSvXIIe1lCNUZtcszRWyb3QPbDQea39XNKj8TbVp7OeWlDRkdo99
sEHGR8zgvzGwlP2dEAmwf304qxKCt/1d7fpEmMvMvFJ16rLoKeBVYJwxMmEqVdeF5mthaN3x0sN5
NYvoSIRiRktUwt2qwFrgHbPgHxvTuyd7n97meoDJTOzfF1bj3ZeF0x3x1E5Wqhh5o3mLmyIhPOnP
X4QxHEcTpIsWZPO+02x7y6ZDfwOAiPypdhCjdk/kSd6PXpMdfccMVlEY/WHX2bLlWzysnUe3YW/S
kTdbjSgoP5tZmm9E2AheP8cIAJTgjSfYsHgelHW9aP3rPtYFGdtK3oaLXQESsdNj34MSnGyteI0i
bJs9D6E610VdAJ73fR2K7B0Xv2glCxtjjwFJtcwXJmYQKdAMTxZPyMXihdWn3n1P4O9qGoEfQhs3
tl0jYGMAPNi7pWldSza9h0jyNvr6skbobre35yG7gf7NUuSO2S1WizwWOQXcT4uZSRPV8yP2Zjrh
EQzZRs930F4ZjVf8EzIYh/yoPYRsu9hrvtn6dKjLRYQ/dGAM9zMWB0U8rVxpeM+ziz1u0rccqqMW
hrSZbQIRta8gkHCGsCrEhy2vfa3zFWeh6HXS3eqElEi+Vr1yD863lfvYjiyDkHzZ+HmJLKop5NkR
Yctv2m2xQm20Fz8OIEUGRCcqUz46kbbWp1PsnGVeJ3jWjOXRxELpq1WX3xzdSd90A/hikvr4yhou
edc8nwHKukhdFFF7VnY9JqL9nus3tbXSByFv/YVGppi0inELFlMihy8f/IWOq6qGLEKdJZfmMfDz
+nGGu3jEZFqumjaT+xFM3BZ7JP0265IE/QrjrEogZQGmLBeUC7tdhj4xT8jITq8aazBXWl24D8ix
mKtpdMPPsm9ucYHwoxWPWncRtOVVb5IygznSlMm2tCqelIOVaYCjcjxdzdSDmNF5N4SprHkTQbhi
n9ifLsVGhua2cxBk8klL8zGk6dbPDF0/6pnAZwuZ0VVuhs2NuhRL8qblnR8vlVm5R73GPqlGvbBR
HyFGdtU4mHnkPqiQzo7Sc24VW1dD+n4CB8bPuLLvUhlYd3ElmzMEQ1Rd/6wSy12HwmQ4Tt71R/2Y
afbaFbLeGkkWoRONYef+Mh0rItidyblMpSbGcrQ/iXb4wxAz2vpjXH0vzmLwu+9a5vQr22+mR7+d
A/6l9nDkZBtshq56Zwfg4qJBClnqZUwmDIqdKn40XIokr7JAlDd/qR/tXt+k6GpvVLePS1URwrDL
O1Vj+0Xtb8bJ6NemHZRXY3jUzUg+qEvs89aGptQPqohSuYHiL0o8o5APGt/CB2Quy13k+7jLL6NU
HWqasNeNNDiqfkMH8SWbw+1lwNKtMuNyK+Zw2qhRQ2vLh7bVX7AkrU6qavTxmpUiPatBYPcq3Ebi
fU2G4mwMBOImA+dKqx0IxiLLz+ppvmlREW1t14qOhJWNB2NG3lX1GD3xTnRLfxS63x5aRwzbsMMr
WK/Sg6hqx8LkxQzPTQffvw+cE6okSLjiJbBx7EWkCmvCDTKw7YG4pf/q8nBJas9+iRMjPQ1g0NZ1
6PqvVixYCvU25ZRdOS9OiP1J4cfrrgIxbxh+dhCFZZzApyW7NE2H26rr6ivURvUHovXu2hYifWma
xEBfpkCX3p0+axhCfBUyPdSZZfFs86ddEs4hvBIufcziHJSTyemGaLwbIqyfT2+hk/vrbg7m6yaT
3nOSu1dxPVOP/srOmNFNdUprfCtNotISWdeQSAQu5BYpkGX4VAELi+uxvu3rub0P4+GLGl77prsp
HGTZTbLXWVLcEGy2DkEA1LyvR3m2PK+8inHbfXIaw4HCWiZfhIt7tDrytMMhkYP7ByIHz46bVW9J
VTVrXRjmQzlO0VbNOHD0uMzoodt61ooB86nRrZ6acXSA9hvJFyeWN2ZmcohixhJUxTeDjNf0dfGe
sczYf3MTi89jcK2TVcT2YzwAwxhy722wgLJoqA8cbFSkH/Uo5xSJQMFc6yWGXuUFRReVdn/NytGv
FYoOVGu/nsr30G8SDKhCf90arbmPAoqDzBFLGgZck4nXgKHu7F2iYRGuWseME1oMJHutWq0GUrsH
tRBvP+daC0x/g2Zx9J7HVzz8jfemNzpMuwr95CQiv500u1yoauPTgjCrK/PQCnd65qxfHyMzja8U
sOz3+mSpV0C03+tr9gt/V6/6a2PdkpEsnL2ep9G2CIwYC3orfY6lpe36DP0DL0yz58HU6qNrYn6p
Wisj1zh3TDyRltYgMHFTH/Ob2ViSOJ14V3APW5P5cRiQKfhAf6g68p2k43+iP7TRzo+qTgFEVINw
yAsIwKGehdBxgEPbjT9bpJG11HxrfFZ2YbpYntRvHY7XL+0ioE8QEIWzpWv+3cm2fQWqUUUK7Km3
z+rOXO4Q9L8dtTk/qqqP+qp0u93wc5RqICH+Y2jYOb+MMuP5WzsLe28aRnrbF5m3qaD7bJwalXVV
py4R1Ia9WQe4WkHiuRWt7Nngwv2D52Wv5ZxJ/oU/h+AOtgua3r++9FNzhSGkyW4hrvxSqemhu/Fm
8A69IxJtI+2q3bcI3a7yQMQYbi6vkPEKam41z2X08gp2Lb1NERrEnaw+uHdnA6adMbbfAut7XaXj
u1OX1pq3obgltewcYwzCtiZ2u7exkTl4pAnvSisCTpaGLF9cXcLOacx+Py7F0mmRXs789qhaEXOQ
QJni4TTpSfni9MXnIB3cM5zu8sVOOcrzqzp2MV8bPedVxazXb2D4kDeK7fScakHxCHPoVtU7flWB
0IA0POOo9OYN9WYK3PIF23f7uh6SH8PDAomxBBX1s+Xmfzs8AtTy5s7VZTgi7PZ15AXm2iss0BhW
Eq6zgGhPZk2cBfw+/ST61wBRo+euFdpdlJNIL/z0U2/F/pEQT4enTZ19Gjm1bnVPgJbiM1kFmit2
5hTiMGe18XnscGcf0YfeiwmLJC2a5KaLa+dlTtw/6hx3iia/h5rMFnshYcDXWKVudfYtezwpp13l
x7tU8X3HjsP506L3Z1Xb4Fk4FGkIhLXtD23ePKSoU+s7OAHdL0W8Y/oDVlEPTa9X5zhrYRiGQbGx
bBsFxOVSFP3nHLmUwyQbjAOnLi1uDRTH16nn9VtVVP30paGYTJKIrVVeJmjHdhNYOSg8aU1PY0gU
IbXEKw6EDRnyydmARloCCghuo8md34w81F6cLl9lTta92parH8PR19ZqVBSZ/bpwsIlWrfrrhLzf
K4GW5FTkOKnB8e7YvafFZhJhfRSJ7m4Ia8ZbmfMER2NAuvAYOYF59uW2QqhbAMg9gR8iSiLJ/mex
KA7WIpOzYe/tr7qh5fmORtma6GP67HcZyCy8Ur8XAqRe6H5LgSEQNvbmR6vEhnYc7ejaduCzIRWR
XGkenHunrfArmgk3k01HH9F5H1iFSQ1GSFtim7Abw9o7wN12zyIJmk0w5eZrazq36oXsJN5ncCGx
huNBWuszUIMqTG/VnSuab5oWeyQCf6tv2i7AwB538YLQ537UOHBK3ZEn6YrhpO76Mv1x5w2Odq0n
QMXp8FH9l664ow+X1l4uuipuTWAyI22W9XGxD7CyuqTNBj6gm8ZMX1VjvcBFqmQ15X7+pJJfnmZ/
YatU3qgm/APKjYm/xU41sgXJL3M1SaAdi5F0cpyZ0R0mds4GoyagTQlsdlUXLnfE3a803SRdjEvh
pb4JTbGXZG9XqsfHgDxBWirwxgaU5p+TJAV/ip8g8rO8jKpXozLp25sgw45cNfwyOy9o3yapXt9z
lOifRenfJJMECbKUfKN41vQkOKuSJ6pvYbFockyFfPZwdMdrsp5PzlKswTOvGtsfgE4wUke0Zm1G
gTz2YpbPmYyndYFP3kGNJeKNtWRqz3s1dtRZsKchtneXv8FAYSSUuCaosT5Jrm1v6flWtQ5Z6AB9
XPz1Giw428LFQlEO9UvopvtZN73Prq25mxzwA+ShuH6CP3h3qUeVY5Nxnj/pY9k9+Lb5RdWreZJJ
oM4ZdPOdW8K9lt3sfx5722C17drbOMmCs2s6LmEIAw3Brhg3YsRWsvHj4Q4W5nCnLfT8lsfkrAdA
zn7WO6YTb0hcOuzQ6KEaIsfArKJEgWWpimpdCxB2nW5LzEquVV1hZ+mKFdPZNIcuBfxtsIu/agJz
OmQkNp+Gar7v2gGfoI5Y4OQJ+eR6kBFxCDgNS+lSFaNm0qI5q0opfDW8zPPhWhWnMC2vojyetmEG
BtHve3dbKuaOHof9ql5uMY/f2q2Mly0Mdf3C7jHA9dabLo0B4Sw4XGPOdkUwH8va0946llSnYEfO
0XqPyCjfLhCRb10R7DFRq555SIhrFGIXh13q0Qj6OuF6oxuPzlBW8Wa6i5vGuE7YZl9b8GT8ngi5
yaK9coaxfSi1MtjHUzruxjSfngpz/Ero3/2auqwj6CV8qmo73/ogL44E05M7JHCRk3Ez96tfPrj6
2L93Jha/Xujm58AAFCAEqFfNK+xrtBHEKmTfwzJHUV3CbLCvl8AMcP+l8pfbQNVafVNsyQ+j+bi0
d46RrYPlqMn2fo0hQXgifm37m8HTk02iad6mLzrvjIN3z5kn5dcS181eWpYHvoaGyBEARqUzQlJk
sd6rSjJa/qXZiWPIJoErVyNKXZveQO9Et9z5Ae9cZ7cYS2HhNXUFq/H4HXOXFpuGdH6IAg6ciKyc
VUkNIHuob8blqKprdV+wse3XTS7aO9Ul5Bl2mCvDXVmoAT84yyUyEd+Iyiw4qKIlo/wc63sYz3dQ
7gnrty8O6gvRCuL8g86f/BZHWYZdUlI96nBXrvQCi4EaVZaDF87xgdNSdM6DBD8kYi+PcdRoK374
3WfZ5D9mNMmB/DmjQDdrF8ylfoVVqLm3jQxNi7YNXxFi/t66VnsXwyTA7jF4UdWTpRNeKeZg5y+9
as/aOWZiPHHanjF9Nx0+a+ol+ribESz3EWcq8VoWG/X/JD8No2tx5IVO51U1XOx8/LWIu6W2Ignl
rotpxmhpsNtTqkE43U7LrVysgNRFGI2Hdwh9agRQupWq/Ohjody7c+pCXyclYUflDGyY077sSFSl
/CZXDhjN58nLTfJAMzzgqIquhrbzXzp3+QZVnzAWC87RkPxxKQHa3At2e5vY7qtPU1N0LK1heYhC
Ldn4YSi3WgPu2gxw6iokT6pwkDu+stVriehJvwRubSgwm6zOsP9EiPbeibxshbXZ/KUHScoTrMjv
zSzLSZ9GsBV/SjWqOyW4eFFlvLRw0GaXG24/+sl0KNaJW1jrEm++oS+Hu2m55I1PHD2qv/cFGiCq
pOqtKIFF2kzsRdFfvnQL8ra5rZ1X1eujupvY4DhmVew/GpqaAFbqAWBUs6nXE7o0wLtaZfalHqIr
m6XhnIsRn6t+Sh5KsDxr0wWFOrUAGIa4aj4bRveC6WXyvbTIhpo9q25g7MreqDkC2tHR9AWmUprz
3Zpi6zVoppgITjE+mUM2bsq6se8kEjBbU6TipjdhlJiDvRA6B7n5wMvLeOzXfh1A0SNhRoZliMWN
ahbwQXGGGb4LDoi7hnAwUjxVhk1cdT/3Lj46BjCuUquJvWcm5m8YTfJpJ92xB4/3CjNPdU+Jsxwy
KeJ1K4ZqzyqF7KJI7U28LLjq0nVpHV/KmdOW7coSMMn/+Y//+9//7+v4X9H36o5QSlSV/yj74q5K
yk7865+u/89/1Jfqw7d//dP2DHab5IcDSw9MzzFsnfavXx4SQIf/+qfxf3x2xkOIo+17brC7GUvW
J3VxfKQVTU0coqodbzTHsoeNURnjjVGlZxGU3eGjr6rXa/OZLyqxez/kc3EaHeLZ6D3hiZLvSSDn
G1XsDce8bjHf4S2nFWRCeGuF6UmVBhF6T9DewRtdWi12lkhe3qqGyhyhVjUVumY+Ql22zK/6zqpf
Iz/xD/6cdxtVRGuwXLd+kZ5Gu65f+w2I6uI1s0gG5bORr1UnPZNyExAKPdhl8lz65XnuxvbOsMN6
H0SVXBlWBX1cVZaND10tDk+qREi1vWsNbboqRZBt/KZo7ypPfvnPn4t63//6ufjIfPq+bZi+55m/
fy5TjRoKodnuvUM5B0xddV9PrbwftOpZmcJbJZiicnbcrbKYT6X+onpxmsg5THMiiIzye71wZtTF
kUaPp0/2HWhee89HTn2a9cefvZwlUvKzSo9cG1VevV/XUTq+5OhWzCHpAlUCGwwZJXmJu7x/KGcf
Mi99Ii0U59SxiYrc/ec3w/X+7UvqGb5pBpZvmIZv6cuX+JcvqQnocZYcFd/nVnRbw+6Lrc3e8EAY
M39Oh+rWt1P9S+kXJFh6JyGeHae3cZBrK9VQ+/Yz2rrhI3Tj9CiLYLrKxgabvbZ7xHwUy8o5jx9k
l+aHSzFeUgcqf6ATkN31WorxTJz3cDB/tqgcw4SeezZgVfaRcVB3pmZ5Nx9j1aiPSX/pzHj1uqrH
R304AmdFOpDvO1CO67qcomsPpnl1KccWNpa8WzvV6i5dPvohkBdfRgRqxEdznhalu8Z0PvpfVhHT
XJaJ37+ugeUZlmN6y+HZt9zfPyGhGwI9c8jdUkua7VDoAe5B6P/4AYRKwgycS7FGO6dhK091F0DS
l1X36gkzubZyWd4nTlreGznun/kQ2AdVd7lImB9RXGNIuvRTdYjbFv+fs/PYkRvJ1vATEaALmm16
n+WNNoTUkui959Pfj5GaKal60A3cXgTCMluZRTLinN8Qu+jarWy2o5Xd94XuEERNms0oP9zzCpK6
edmtoYR4yGBAU45NI2sWQ6Wgy2zEVEsQ9YRInXoZ21pxcpMCHsxv1QbB4V00eXeeWoN2jzK+8T4R
O+5N6zQNZbwdeiO85lGir4GN9vcRd8QKI8b4ye8IUXFK916UoodiNkzKexIE3xQV8LmiOyf0pqcn
uFgPlak1uwlgFGHONr7TiXXeyRpcme9cAGXG/3blDSKHUZO+mO40OLcFRenDzEzBhX6sbzpohR5h
uFDhbsxnwbfJysv4K2EViMk2Iku+WtpLU/T4/OoC2u9ci+0JqXZZrafQvXXKJkBz89D8FDG5X38J
Vjuew4HJ2m0CIMyy8OOd6YzKnuRmjIK1UhtLzQmwAIBEf0IC3zslStMdiTdDgKcl+y2/Yg/9WxVQ
8xo19unwMSd32bStZNvSrW+R6ddbL2/2oVoEz4HaFitB7P2UT6ZzcckPL4052N2ms6FkIt54xeQb
sofmHkNu8qNeS76yssYbTF8i8wfPx6LPgco5A/nHziXOWgM3koOAb6NrX8H3F95ULM0qHRejGmF/
NU82Gpc0axZ+AePdnCa3Vy+gJX8VWYYBDWdde8s5ddIXdZeql0gDlods+0bOs7Qf6tgEV7uJnfOY
Yc0+eFbwxe1hfcSj4LjR1eLOHtBxc3Mj/FJ1OcQjz0nAx5jKI2mmi9l53jMxmW7hRgdyRONF8SrV
X3d4R5LWBEbmlsXVUOANIEmLdXY6lUfZl4HlROtSK65EKp77Au2IihOov+aIR2AHbOduRKTYXxeC
TZuSgYuQ6+QSWXODCCJNwr/m41qTgyB8ws2yToKELzYCW7Y2Jy9Y2WyX11qj8+ZGNf4CyyE/Cq+y
rrWtW9cxAk33z28O0/j8XDIMXdVMV1MNU4PBbf75XBoqL2383hZfB89bG7OPgjYXRN5ajv3UBOJ2
Hti0/3SWzhCsKtLjv/XJ2S3osGOcKyZqI/Nq2Za1YEBWXp1Skk+TgbRg026IficcIa34UgU89mTR
DVmEX4asI6ugqgjxMEu2/cqFVeR3R7lG9t+mACF6Rs/KR1Gn1tRFLjL4bAZG1//8PcntxB/Pb8Oy
DdcRluNquunIbeJvb1hRRrgbK1bxVTGjbGkTFdrmZYG3KECm906gYIeu3UvuOO2ReDL6BXO/E6GU
qBZiuiaT4t35wvzeF9aITy3nF7YT9UHog/oalcVC9geeEe6IhhYb2dQyLEJBcDwRtTNOZjBUt8uW
WsGGvFHTyySCdJPoWo/xQhJudMd3ePbG9muPvFE8g2I/9af+0iza/Is/xs66xxhon6C7+Bqq+Q1g
HKFVeuvHzbx9TYgnS6Dvp/kZ/RIw7IZKhI7DMayc/HHOS66KLDQ3sqmMTX6FlbqLiXcVCC/rMLyD
Lt9HbV48YpBNhqWpf4yjoq3/+ddy/rYf4l1rkwgT/F5CJ43x5191VdaGQxYz+NoFLU7QWv46WbV3
H6Wlfenzql80ou3fhzYAP+C7FmxlR3tGI2eDJXb/Lroh2TqtHm6FmTbrOgDpYoAvOWpz4ZBZO8qm
rMm+QOjkamz7EOlxdsd+B0kXldumxAv5DrFA7GIHHi59qRYnTxv7U4FZxnMzimtQRdMVUaL82dXF
D/IdzVm2gjlI2RRBfZTNtA37ZeXa/b6aV5Y+RzV/MuytHA3Bja+NtKo3vqunh2CGnIGBbE/dzCey
Zu34dtnUfX0CtQfUUvbIsY9ZZa8jI+5wWshqlKbaqP/OQ9+a83upbpEfI7b5wHus2MVRTTAlUQlh
xCpTjbibp9aNv7M9yJm1O9pnGym3aSHM3D7nlXmpcjHuy3lAjsp+rbHsf/nh5Q/7+22qE6MUmmob
qslhTfu8Ee6Rou561ze+jLpfrXKrAFErlP5WxPzBo0bivuRVZG04UkRnq3Ss+3RCeNdGYFG2yIMn
V9GZwEE5As+mUt0698xwkdXgasYeKTNZoBWVXRybZ7/fmAqbUTzHHVSnCLUMl44t8f6f/6j/9qjW
haHy52yoMGENw9A+bSFjU5SOoUXaF1vzXmtIzeeGp8xvxdCjzgffUWMjN9mLFHHpM6iRfmVmnntX
pnq+iTneY6SEBqnIcu9QOqF1UIHQ7Lpkms5eN1SbAmvmO+hn/aI3xuZYhBqxeLOod4CuQQkl09rx
Um9vgt87yFqhRt2tlv239r9GP/o+5pFYi//llfa3m18XrqU7mukYwp0P759eaWzgJs7sY/UlStMf
WXYlPO+dhyiyLuGM5ZH4HKGn8QrFI7H66JO1uHX0k4bB1m1BiUbNQlajaQYRG+W4kReQk+UASjZz
9MM7jiStx19Q7w6FgTIYA7RWnP58g3/LqjrUs1TTmKx7YqDgDiCM6gB64Ibp9dWWOiZznx222vk2
BdTXrWnMU3w0VxZozY7IwNbZXVWnT7ojzIM0G8KJOLvzVdHsBCK6ELBoykLOzdP4NjcF7+8sRBm0
O18ZNn2k19B9nVZbtEN5BinvfAnUBHt6BzAeERKbQ6x4Mxvf/WL1drOEuYC6iNY7d1WCGKs+DyA2
RDg4D7IryBr/WkweopvzQDayx2u8ETNwEeTndlDn8BAD0VS8mgAi//k2seV98MczwGJP4wJstW0H
EKLxOTKAZGWioWX7xRpAjpd1SPALd4F1pPT2S2l6/UrUtbUL5qbSg+FWjSY7y1Fe3bj3EhUeCyGe
MraYsnu0wE7xcvuGGqj90mrgP5zcVJdy0NWxYfG4VSjmUSe/D/r+CXei8iJKYZ+FH+rLFmXlb8Dc
YVQZ49tUF6D+cE3ZZ6FfPFVK9SondEpWL6x2bO6Re4yPgT8l68QblK9NuJATcj1zV4UbjEevyFx8
4j1e/fOl8dN74hxgPbGLMXaDoeBGJomXTmoR9vN7fl9kjraqFtX341xA//nVV2VmdS8LpFJ+75OT
P9YqUVff5n306RFKSewp/rjW5+uXNqggjpM62fNH21YvAZyQ98TAXiguh2yf14r91kfoxtf2e9fA
oUs6tUKtybPe7RI7cCiLbOA7cCUYjCByRj/0SqgJdWbdddmA5nUCNdR1y31XkPhDKCThNjF87KKh
+0fQ56qxP7Lx6IMXN28eHR3si57XLy4EgfNkNs4jcDZj3buIu4W4ET+OftVhc4fvUYR0xZKNCwjz
ob3KucOEg1dSKR6sVeb6GsmwKp+ShRy9FXmzNN1ouk84OJ7EoBlb/b9CKVLv5JP8yYfICkba0xYr
5ruPLrng0/pPzU+Xa2H0rUqhWwu5VsqsfFwvxXLsoBZYGuV2s+763LgThdaQ4OBjjbk2zH1yVC1c
/Vb753k5muEbVyXH5s0Yd0vC3WXVz71no7XM2wCxae3kSoS8HHXm2bJWDD7gFObF5IgmAxLExF4M
FLUa3csi9xrEDLwwXc5omltfI8xpb2czXHie186F2rTwW2L9+rE0slvlok/tso9GfY260bPpuOO9
rU71Uuu7eiubshgyrV30nZPuu6aY7mWflgIPViA9yZbsL0Z3nzvFeP7oakWEfn4b3WWGaO5E9sPT
SBXXCY5GhFrHN2y9fpBv9O9cRTMfBi24NKM9vInSMkDToN6EQ8rvs/qYJw3UysuYFuDyYQwuo9FI
y2XiXzykzR5cVRkeaz8i2kDKcOt30/Col6NxmvmHjttlJfFJPKDAuYAUZG6XKw5kFF5OWvyo845A
l3+857hcPKpD2q4trdfXsjm6cXifjeVStm4zxlJbmr6ubGEsE2L0iSUg7GVXG8MzjWOod+z++myH
TaS9E6bV13s5IIukB/a5cYUxa1n11ULOliONrZ6DpCgfNBfx7LIR/Tm2He3itQCSAJGW3xIEyFJk
HV/zNM22GXqKO6HmxTPWX/dywpdQ9+1DYNdKiBodvA63Mc+D4wzEnsbhCgU2vUAGWNxmaOxkjkps
nj5myGl+keGiZjUgk03VYbNcOUQRAqzJBzHM31lSHTUfEfkgpZlYjbfPst5Yo9ZQoqxJQMcevPSb
gYBOGVvDd4yKABZjqfnQTT7yOGlj7bxIHXn2OvZtSsI951r2XxZJZcmuuMuydNzzPk5RrHhtYXph
0jcgAFjnvwp3bn70FanJzzgTLTcg3NxFQC73Dau+pVQOSCsb3T0VIGZU5vY1UHktS8WAaUwe7LTU
T0XPtzwVPYrPqDZ+mZyZsqQpwyVVCemZmInoJodUkN/LotHKL/CGQB8Fbg6Xpm3foeZaSVZ+mQD5
b716KraymeiHYvCAhw1juZtGs97IxUhCLnN4bq+9oiDv5MXjWvYHdbhrIk08F5PaHZLeFCt5Ga2y
L2pCuNDLeqQDWnQnE2GZsAW94d3ExnhR2tKgaBrvMXL/Ivs1H+w2+G5pbDC8xcMxmKfrjaLuXAz7
1nJWoYqrWVukfEFAnw2rUFDs7If3UTRIAJSLGL+1ZR874tlSW3sxNPX01vh1jNtTOH4VkQ9vvdK/
G1G2I03iA8JUfuZwIyMCOteSE3uwIM296fO0+hH76b0ydMb95IcZjGkx3GXA5pcQJrxNHOuztq/S
ertRb3L2ekNQr70oWVToJ15doWTewtBgCFZ8pZs481HJj971QHU5YZWVcvZ6TTkPNjpgsV4eZddH
v6ypvdfzj2LD+WnADAxlPfFh22qwcOia4quThMj2mIr3PGZGAqLZVe7cvPDvOeE4CwMKB5lY+iy/
zy5CD+5JUZ4i1eiPxqCZV7XxxRW/kHiWZVvLLlmkAG2waRnaA6lIItgtWwZX1YLnPgZwC/QlBkXS
hs8oddjXuCt5XjFoefHw6Bs/8jIMnwtVr1bOmOJ55A7NeZiLQo+Qd8iqneplzVl1bIq5JgfltNI0
iqWAxLeWfZ/mlcmA7aX1BGlHO1W6Oh17Ny0x0Kmjp2kgDe4DvvgR4pvRmN6PTgThwkN6inyrP619
EGO3RRD4yk2UaAsBVPpo6wjHajDSOgQrjW6nmM3drYmqvHkaa9RhFvbahG/33GQYGFQFt0kk0uq5
hCi4xhgs2Dq+VT5nBnKWPNVt3GJo6qWJkaiTI3o5N0PbtncBWtJL2XTarjywwYxuTRQV3SO8RPBH
8+R0stSzXvjfE/3Jiyf1K1DwvyIgmu9DXXoLvxL2U1Lp9Sp3rOAe9l++ifpBPQ9KORDkH9VDMvIj
JVaBxAp+PktL1ds7GLbxTuW/vaWNzQVSnlj51ahxyO6+a1rQ/+TWUKok+Rmxs1vEWCO8lOEYrKsC
iPBPJ9PTVWwl3AFqZLmnvtR32CxyAxSm9ZKVmXEovHG8m1tlU/BN+UH2DAo4WSiaMSFiqqbPtm8C
ifaV6iBHXS1DcxFdeyDxjOrd0KNy504b2SRrHG17AnrraczSZ/SozEXaKvHJzevgquvaTx6G3WsY
pPmugGezthCmfPVzVyPsV6iosjDqdsFJD5r8ocl4gggfYZu52y7N6gibWT5Qu9cGvdt1MdTqVo7y
x4LKfVIl4LO4ZN+vKmBKLyYyele7N3/7XEiB6VquMdpho2PPaKld/YDjWA40ucSyK7bCi4/U4sqp
0voVufRXmEn8fUb9koy3+82ZPIBa8yIB92Q7BAKr8HlR4IDUMrA1fp2C5LbIcvqlUxXON79PEaiw
o/rBnz8p1YPfPwkQXP2aVf6rpfjKj7TsfvskWL27SbEWPEsFKNE5GS9T9LKo0mbzL4e8OdaRy2T9
LStPGk03VYvAGQCkv8d52swrAkWFT2FHgYHwZxsf9SrTX1I9ep/8qL4i/Ke/BEYMgrWunoaSrU8/
eis5CS42tsZArW9LgmY8RCaoItmcAZNbVOgMfjgu4QxKv0KbxNjJKyIRCcqiiEnSzaNjGF1jLGju
NE7lB6I/4SXPvWwXJPgssFtD+ENM4cl3k3wRRBwp83CAXZoOOGMl1pOc4Q+vaL51j3I8wHaEz24u
shVqvIrSUU0Ooxu8OLVrIZhicBpXra1XGcoMJHROcEuhB83NWsmiXRxHEXgjmm5SDshruvZONs3G
ghlaNPoxcMZHHsQvumNlD3bcZQ8xRw6QmGQyuoJ7YelH3Lxhlh7lKIiR9vzPv6BmfM48zJlQ11UF
sRoLlpD4FM6KbJ4mZe30nPCGcUuAcDLI3k48GL0UcawGM+3o3ArVPFpVxh8V/1aIdh6JZmsUd172
TVed6KGo8vihxMR678SiIY0YQSx30RJVESbe1mqorMe86N7UjhdzmxrN1a8d1FaKaZ8oevc2df20
mwQwzgBxuLfSQHljIgR2sUwccsCH35ZDD2n2Ts2t089XK1oYsq5jlecee5KXEXi2XF4XU34oyKJj
wMW0coZTZGZanVLQp6/Or8903To+Om5mLuUsXyDop/F0PMproIlEUnNcKU40LAcigXc6CnN3BeYL
Po+3y0eXK8DEGAOibbJPFh5WPBsTdd3bUuSctZNZWq8qJronH3/FXW6k6L3NtY++/1X753l25P66
nvvf2qerxKErtkCnybWq93WneNsoCMMlB7RpPqVN91oaJBvRdvnqo8/X2mnVtZqxlsvkQGfq5dJM
7W770WcLB8G0US83op++gwNHHrPWBHeer+6FQRhrEj1K1XXoPKD/ni+tLGjf9U48gR8LAOEoazog
MKlOeTHKrv7yz3/ff0v4GwZnBNJqFix0wrZy/LeEUWZxyAn1JnhHqCaMD5a9q43sCYJX88Ny2q0Y
a+2L6jtiGei2cS3R1N9XwWRtIfvnpxz1+0UOcHABwoo/8rlQkPVfWTFIUNnU6+byz//LxuesiWG7
wjYIblqGYzqm+BQ4szTVDwOyUl+mcVhF7lQDEaEwkwLPZ9tudhyT40Wver/61MHG4hs/u4Wemt27
ndVHqH3AzTUoVqQRIE+laf/ug9dfpCJVzz2aYY/KmF6tVO3fi4ofSMdSZpcGK2jThZ/p57GpCG0O
Jv7aecJL3nIdDdtERmRNFnIiSIUe36ow/xeohvbnt8CGSWjChsGNlLuLbtzn8CH0pcx2Kzf7zllF
f81HDmEIztmdQhavsZVFGIN0gniyLrwIPF4nip+IbdnboBUZ4moxnitxfIh5NbdhNwI1crR/+V80
nE/PTn4bx7bQebZsk8QtqdA/81sQ/QGLZLNDgsUzXSRlfiKF5M9e41TtuUh1Pz95BbR4Yuz7T/2y
KWd8zJV9iciRk01M7Ajni3ya99H8WJu7cIsgXkXI1pr9g4H++jEQ7jvcBsI0tTniIWH7YuOYNaPz
FMiqywFy/53sAlA27HnYT8jnMigv0qs4TdVOaO5QzBse1KLs0fu4E1HOJZWO28evWoRl5gXyIopX
BgsQHv5RXgQS3HiJcbeTg6Ju47VX9KbM5RwTwpjsikFaxHMha01t5guUoNv1p4EsRU5+ISda3M1L
XUPrtmoLG8W/eFoGRtg92Yk1XvhCHtq0Q4BsLsrhHVJX/Hgbt4jeso+vT3IMnI2eZc0pT7DlscoG
uVk/0LCVMNRTopW/arJPFvE8+mmy7JOjdWPae+EjoNNPfnFU3Zb4yJjcC60oCN3/p5CDk4Mm/yY3
x+Io2x/DaoTqMnmNgTyyiyWwMikbY94caHOhArGJtDa9OPNWAaRPfJ6a7Nrfdgrg+Df4ybZAKebR
2XAIldCMZCfAD3mRrkzVe9Fu5JicFaZTtUcYdmQvNW83/tenat24Dz3z16dG6aAunUGAKkmnCZFf
PCQTVAHfa0BJEOcK9wq31LnKZq+Pyrvek2gw0Ig4dYOeXdOs+YoFsnFB+N68yJrlmRxSMfKwysLk
JDuBE5IDEaEInC7qci2bH4VcUSE9+9Glkh9ZtFqMkkvTK2ewSujF6ZmzCVRLOcu+jyKw/GDpF2Fy
IMAdH5EZw6RwrsmiVrwxX8gqibVkg3zrNWqD5BT5GSJdTpGtHX6GVRUV1TpFCQThCySricMNcPPa
n36ZI/HRd9lj3RBa70ddXd+addveuzgb6Ybp5UuRVUSHyqLDMo/Jgdu3lyyaTsSnkrNPmhFlVuEs
vMY0XodBt9atqKetbOb4Fy7MaYyvZVD7LxWbKs1NzNdkGjs41X+ssrq7FB4PO+ImInSh19+4mw8j
+MNXz8qrbd5zQsvzoEB0M3yQExCjGxd24Fl3Q+h2R1HkqBwPbvENwOp8AadQnFUGtuuI9pF+147m
tJADoNnuCeY0z53nFwjgoHkbZwDsQ0c/yAmiRDZbIS7UOVi+Fss49czuqXc5V3vIyHG4rzYzT+jr
sELbERxYDMeOXb2x80LdfDFr0GPzcOTEAM4tjlRpX1lrJxDDYcY/Q01DHU8JlGMpRfEGdZXZ6HtJ
7ohfxPugLlKow25zHHL/F6dEH7rvpDyKe2zaxktVlmTQQIm+1+a01sJGuSIJMT6MLqGvApjrLs70
4UFHCPK+NU9yTPZUml0AoAqspWwSXrk3TdM6YPsY7OvQMDaxquVvY1Zv5HdhDW23DJqpvqRJSZZx
FOL29aIVvcqyPHvXDG5qjIPU/RAM5aPAk0quzLQYlbZCQJuowVIppu+u3WEMvkAnuf0QuocOYO8g
I2pgJ3JVkzJbWhXaDUqHKmdmIr9al1D54N+W7q0yygpmR7fKf4dG9f8z5+8fwXWyuq3mncvHRyi+
Lv7ltaz//a2MeZahsm8wbcNyP7+VhfAbN7Xa4dk0J+caJ+0Vh5HyXWux8OyQkdnKZoayiFXpxPQq
kpfLviVKOvYrL/eVLubrsYtlhmYfPEYlArX/n5pi2i4boTHaytpttLT+JXuKksqfJ+t580fm1LLx
8AXlZHw+lnG8qcsCmPeTWfVogyIMrFaGtrNN9EJl7aPP/R99cp6bXzE2XYxKSuIMWZtkHxI/P3RT
SXA0cb1Dpxf7MZsiY6sNnr0ZW948tzYGOhskl5FtGZL3rm2SlVFX9qF00TwV9WNkKwkbRyvbh0GY
8nimGY3ddwwitTvYVga8xPC7nEWQIl0bDmZrsll5Tzaom9cC5Oemq53KuiRDViKHFxavesv+ow4a
LCrnZljkK9/wqic/ncx77j+2pTOGaLQxh8pdTEEDDqNO7CXbALGpa08i+mR7w0a2xrh1r7JWtY6K
EBqWf7GNQvZCdipW+o7Il7f/mCzXE0jbqPPS21y5Nml5G8vObsAYPfQNiLyG5m39UC3Zq/TFK1Fq
G7BCkRzkvyRy3QeSqybx5bB77pqMIDT/IgtLhSW09wFRsMwW70Uafg2iKf0rnKJ3s8pNTiaDxx+o
A0gV/8qneULIe+I5FCWPut4F1Tdvl25VuYfSx5hfVhvbemka/E98bKwqrS285cdWChFVbCEg8G2n
1kw3TjiVe44MzhOZ7HvDCI2vhfBiRB1942IYQXHxy5qX0DzQBtOl4MZ6dtXM39th1W3KngdOHf0l
x8mOB+spyZSD2aizfYTXrw1OKJckYV/Ra27xVXejV4hoHcqDujiQa1ZWsp9vfRnhYPw2y71u+9au
t3bhKm8B+jpyQoLF1VrvjeqABHz0lIXEkOYLqr5ZLZ1xcs4QnI1rXXRkjeaB1iMnjdiWcq97tXec
0rRcWalw76IeEg7SqS91ldcorBX+s+D4Uvja+NrZdnEaKxOJpzEbX2GihJsmNDJIA4yGBdqvCu5U
FzlaQcuyzewVIajhUuHswKmJWXE4TdvRV9BrasPptYnaeKni0HOUi2zXX7eoyz0pda/c2Rlmt/KD
oebsbTfoVnIRvpDJqvEca4/qWn2uIuRjpnECe1LPB7swMp4/mlhZ/WqWhVcdiX793pSjYUVURK5t
ZgOosPSJOqekR10TbIIIvEPod+JXlVdfN1tol95Bg2murP82JlconlgbsaUCW9nHmeeJt3KoK1RF
0MQDS0tWISaH1OnWPsln9TyvULG+sqNjMXriMZ6ch1t/4loEBgE7O83g3bOb/iH7a7Yky7RGswBe
VXKXNkWzCGY0jDLiKJMGjnm1prK/AOXFsiJC+bdrwf6gH7y2s8Y+3KpY6tgH2fbIF21xBkXGh5cs
ej3mORtR2qxL3IRufWVpnUN1Ug6/4X/mPl+7H0Hdezws2L4CxOui8FvV+w925IU/ur7cYqacB4si
/ZbiYR4tivbK4V0EizyOEN3wpx/16F2tyum/YRD0fapy7V2fzAHhMjT4BiLzC4TsUQL2bBvVw4QT
BBw7l/eQ6iH52TnE4eaqnCRrtdFgZ+U46VL2KRWsnoUScI1UXoMkR7hFYvSnHP5Y5/S4owXBlK87
Lx0WLkrs0GFjf61YpXnhjKtCuNW0feZG7RloGUp2IqgflYC9sjNV3RfE7K6eD6Byoaz8rOtuBKxw
5l1J8pUkWvl+qh2DCXDSTNFqRtwzLCPNF1012GDkKIhHwmQpsNVz/YiNCHxbncvfIfLWHfygftNm
CzlZEBzo7lo/PeNhrxxll5xqBehWekixrj7m2gHmiJoIdklUiZWuj/5VT5sJgy1rxDwvMc9NpHZr
3c2zJ6y7dOjBhv/NGEDp1OyhF11crGKUh/7Kh3gWCdTMZzdEn1FeqfK1X1fKZw9Zw1L0raVU4kz0
LRdhcHbmRsI29Jz2U4L2XF+Gm9pWZusGRuzEjKBKYiG6BKxJYCdqdlTS0zDXIq1MT35RNbsck8Rb
Lfhv36fR3K/7tYraAAAG9eASvoUgNFcDS1UPiqCQTVkIw8ms9W0S4otCxwuEqU5sactcK8K7DnXQ
xDGSV1BJ+sEx23qlW7CxkfRAvCwgOgCjLr1zEgOr2HkAybZi1butcyj9wH2pknaZWOaAjQssjqzv
xo1sAk3bY3YnnrAfishow1FLEAgnNhPxVbP7zsPa+4KvfLhM81lDTTGqTZaE2QnlYODWKANvy8nv
7jV3GpdBAMFeTciPGHMQzJ/DYU0fmnsnq14/umTNKXtzFc6GiyqeRFqcOidM0x0O/VD7EMMTS31u
yj5ZTAU7lwW0SFwsHfQDETW6r4jRLTVSdmj9Fqg9yPY0t4faB2gl27zF/9P20+rVVDNkyTL1TQXi
nFZq9pMDIrqimeC8BBYiiE3rATiztQmcIjxaduqfW2fOiSlN9dzmGQIdiA//aL8lSZz/zHRgrlWl
O88Kjz2wDUlz9vtKP+R2Gm+Tsi0fOHWiQpKWybcOT1C5SuuKqz/ytAJb6C15tG7/OTipiz8ZVMTl
TNfWVSLXrhCGyp/TnzEvwqhB56iF95fIZ4WGyfCPKeFIaDo/9dqvv6XxtH4TLUrcER7wyzg8jzru
fVoN81kRWnht9WGPWROuhKVnsCPLL2FU1fvWXRl2EW7TIg8eguwhiZtrbvjmQVWEcSBagOdMXiTL
sGsB6ZjwRjg1matcHREmGxKVRweXg+SLDOmmfdVMxVw1IxJzxO2aLQwZIt5GBeunCXDe0A7WjA+y
VQheaF6/6Rr6X5nxFv0A3GvcTfkzfnkuYCRElnVSsJhbOdlJ1Txtm1bts+JOeCn55FiRAxA7Er7p
Eu6ncrSjR4IeCI/rfX0VI2ZhXgdjKkTo+qioNqgARFwXGVaymxTw7Kr3sNBygmTpCS3fwMZTN72X
GJtJ/NWaerbvCLWsbUL4S4HW6oYg/bC0q4K9t2j33hQmO+jCwHkmoE2xyBeoCMM5xeZNCflfrnPS
ULFAZjotF4MaTo89utaRgsHkGPDOh4GM7Ike22ugVsoabGCxGQ1HX8RBD7ogbsqVimYc5hTI3Si9
/jXOURXsrKxcZ76XLRSlTFeprxcPEYBFUA/6GZ1t/dxAV4u1sMU0IlgiwjMcwES7R0wW0Wav4bqR
1gweY3idy2TQCTliPQdOsqz2SAWukOwEbxA1+wmpffQkioU1EDGIpvavVC2NEwifb35gbO2APZNV
5lG28LqxPBCw9xs/PaWG+TJElnHwG9VexQKFYXYt/jLS3AZ7S6smDfTEqS49oTeQnkoe0mOALm0L
aaSKvOIxMIsnIZr0IEKy6Z55JMJ+RbnLeuPZuw8c/OexRneC7JwbVvRaKclWs/se362wXuZkTO9N
8H5dZS6SwAagUQR41GHyB5k3WnRd15xb6zCB1FjPgqMbfIfPbeJM5yAHQ6PYJO5h2Z0KDyNcFXLd
xh5McSjK6CVPvf7sjQRlY2Q9HK3ydgTH7x3Oowseyc4eZVV0q/XhUYuq9iIL3UbccSgzXAKDClxY
qRpHY6xB8xn2qSBhfO0By6xGK8BhwMYpFzzwsvemRaOe/dIRLzBJF04QHEui2AclVYb96HbvKRT3
s6kPwLcNfkYDDO5SN/A+5kQP/hKI56qr0HDwJkffDuxkV6luL0Pl/xg7r+W4sS3b/sqJesdpbHhE
3NMPSKQ3TBqRol4QlETCe2y4r78DWaf7llh9qzpCkaEkk2SajW3WmnNM/Yc61Gst1lhepnE8q0V+
7bBX3hUSCTA+fggek975aSHJas+jNQULd5uFdunDefatMXyzNL3/u2nt10Y2s5ptcNRGriw0yvy2
8cmpIlQta/K6St5HkqFAepM5OKjlfZ2JkszaadhpNikqFUWWVcXBbJOJ1tMHlFY3jHA1Q+VIJqDi
erbRhdVuaLhwJoi7/L5UC3etzpG2mZeJrEiHeOVamb42cpMMoDJ66Sb1b16O+LUEcmueILwWJvJ7
TCF/srlSKHTLFAfgzxyg2QHmonVEseOTI58QypTBwyKsJfAKfMEetdCA5POMSHPNwaFpOqu/XjNc
8Ust4/ZsyGUHkeu6gmbzZ+/+iMhf67laf7ps8eGeyIYA7/K9d6LFtDR1/my4qWclkFqc0fnQlfSH
7LrxJAd33peGs61VmwMBNbkdG6/xECgRgrMutjciquHKz9AkZR99RQOmXto5uqStLRB39PE5l1q2
lSRxmOtbbYGoyheljANPq5KnWNaPLBHuOqyGnESzzNw2qv4SZwQ9JgbUNsNKocYt1ftEupK3CwiR
rC11LcJ+n+ettopMtV9NoWjI6rKxES13G8vK1u1gH0OsX+Q+5F4+kgYJqPPD7eJoa8bdq1bMoBWr
8qF0DPegheIwxMojbLDkOeWS8ITjfs9LYIH6JNUjuhxjV4TMzqWSJVsz0JojTa9m0TVL+WFOxh0X
Gy64JltPA/zYJkjlSVO7Dk2tS2iDWh27WnbnLCeO2QpLuYJXnHqp6sQUYcSV8ASF5khMUmk7zR9/
/fmLP20ZGIn0x0yaeIZm286nLUMJKdWuzbD4WdjqeO0btyJeKzCGFU2TxzbSOHNUlKy1ZXRWdRnd
m7T1/vo5aH8ag0vvF40KA1Gnpfq5DywUux2x/c4/RZn9INWtO6HeyKDL5SEqVUgxt+a0ljZnhB5b
jjfhPprEuKZejPx5KJ1NbGrfCSaQ55GwXNAwk3LMYAokU6H6w9Brp3kgFvSvn7b4VAe8TUzEDBiu
owl3aTR+kmeIlLMauib7Z9ww+NTUfHPloPkEDwIJCcJ6X9gWEpm5ezajNZXxPfB0/VvpjHvWRUy9
5BCywlfDRekrj9Kme2jtKfMSh2wCwgxWgs+MfaYjnuJaqOspKnfwoVS/a8OjcGBPBEQYWm3uk59i
7cdwbn3Kks52cCikDV0GZyUnL5RwpgXznb0Eylhs7AEac0Sv+lgjH13XQQCJJYz7k21NNEtoI2NZ
JpJUlknr1cn0vTBoHEY4IlepMsn1FI72pjSdiENe2ftt0te4ISd3E0p9E5Vmc68PXQ5jILPXI7ld
m8AwEpZ7l62gGQ6UzuYOv5te+40RdqugYlfoJm8YA6O2/q4YhnlmZjd9RSG+VzgEh9bY+T07iScK
TcETVjl3Pxjxh2RThWvptjEdpz0I3mpXtR1qYkoaW5ZjcYChGwMN/qHqxPoCCNGbnlytsov21tLI
MjjLkn4ZkzAZGft2CMf1AMKMJcAsHl2o7Du3l+8mKMWcHYMmdgJD3LVq2QbeIUDi8KSimz0E08nV
qnQX1YPwpt6IZ0oRxcqss9VE9PlVtxViZWtYloPqRoVHW0C5j4uvhYGAgSQKkR/J22TjVQg/HD6A
jeePbWlYO6Nv51VHfVc1xRXA/RJzhJuwnLv2b5aBT4ag34eyAR7Dprbtgt37ZAiTauByXdrBT6uJ
I7YqfeGltuJuUhRIG6HGko5u318sy+wvRijI90zCY5mBAEAHsBmN/rFfAgdxLj7lfCh/faX9eYJg
B+CaLt18YWn2nwAzujbMczoO6fsQyztkw+JRuMjdGxTGq4B5259kk107aGjoJPqV0CYcacIRq85E
jaDopHq3rSi/jY5EQZvaOiLIpH+0hye3dL5P4VQ9hTTU/04s4n5eW9mr6BptDl13XIMr79fjmCXi
Nm+JLHhXQsA3M0jFobS/dFnCwgW+dGON2uhFSlDu8ezQe0EW+wht+Gpn7qEQlrm/nVR6VT8r7Yhe
r9hrA2lZpeQwIcin8ELUlXY3tGddVPuEqtxWOOECLMFYAzHNPTTDrHp60G6JBvoxoRR71VMH4UrX
nJM8aLYUXtOnvG+oSTH7dHJ8+etP7pOC7TauHIOTkaOaGlpX95NeZs4l5IQxTd6dXGvXbmqFrCcB
tu/WudfjKj1ao7DWeKXeJ4WgKDkelKk1j/nYrHEvASAeorM+qs3JzKMKvrX4ahNcf9UdZU9iYa90
xjNmX9IgMWv4qBdjr26zfkXFAvZJEtaXuQi+SVUyqQWcWPC5fgnw9RwbCYv8r18r4+dPnzf6H5ZQ
zWGQWsL6dBE1Q262TlgU75lpqj5K2uGCG9glaLsP7X3Mpucuj1MfEUpxdufw0eiij6CetVWqauYm
M9zwfLspXeqmkHuAPZgoK7FbJVKm90xVwb5y2lcimMeTQi3V6fJ1rDQXApVHQBXUHnE3Xgye29UA
OBQztnauEZJpnynGdaSXdkmL19jeE6mRkWZJjgNUg8LVPbNysLuq+pfakuuABrieGuJIKDla/q5X
Ie2SEiYRpRTY4yubtYSi0i4Ik2glCQ3x2rBYOgucX+YHMy+8ybAUQk1yUCkYdO7APhSnbqEehblb
E2EPEByhCk/MlMqzMmW1T/3/Dv1iedHGp66b4x3nuZAiuIWpOy8qUob7bIUQXFvN+hc2KEg82+Fd
WvLo1g1ZPszWwMA9OnbpXcamzpsRtK4TEk+8fOHwW2ZDVHFdXNhBukfHKuMjHaLS61LD3IkoGA+T
M32MsdQo6RfiECyJroFWvEeyBnVBkdAjNGA8VaR0BDW5lB1sv5GpcGOyTcEiRzVBBe6z1BkNcylv
9b3tET1zHPsGqFiSPVtGQ6blksCrORS0EOTgjRHHNpras9F/0P3u7jJ2Dx4YkT2st2FrBE36jND/
EDQUYMvpu5Mp4YlDT70ZQ6jeDdI6L5lgR1B4Vo/mcoND2iOhtTqFQfUdRtF7gw98J0rzAtjZeDCk
HHc2NNUBLu2dFiOpHM38RyGbs2FBpe+c8DqQs3UFlrpqRf5AckT5YYeshdaFwrn9UojZ8ibq+sdC
1S6jKbTHSUTbyanS68CJB+bZ1O2YligeD9FAhFCEkxa93s6KqauDJ2UxrnJ3nbCUH1G8T+dQUgea
Hbe9huSf/c3+0v7THte2hKmbnB9tV6A3/DQP9yRTMuoM+W4RH7NKo4ltT44vy3ElcyhbhjvHqRmQ
7UYjy73ykhDgiSVCPyKYcWvF8498jM1tlgKcT0zA498oKdgemCx3nyZL+Yd9POvfiYRIzCCg8Jji
wjPeDC+1ioH0l8DyNB2bdDhMji/CCXx/Pkwntf2WZsVOR/T5ACKgJECwkGcYJOYmKcXHjZqDa2RL
dom+N0caLODL0te87TMf6xiriIzQ2PG3hjw2N3hitC3mAbyhYVweB6Ba6ZL3WbSNfJSJJlZz/5TT
VoK7NiZrtQChFM3F++gg47HGvtuGAd2adBnCQRNf+qSfzrFlXru5an5XAvzHL9S49kaR+1GCFUNp
1X26+59PZc6//7P8zH8/5tef+M9z/IN2X/nR/eWjtu/l5S1/bz8/6JffzF//97Pz37q3X+6siy7u
pnv53kwP763Muv+i3y2P/N9+8x/vt9/yNFXv//rt7WceF37cdk38o/vt399adPkccyzWjf/m6y1/
4d/fXl7Cv367vA//eC2b9H/4ofe3tvvXb4ot/ulwUWHcNoSNBME2f/sHqMDbt9x/2paK6t9Y9hsq
DNvf/lGUTReB6TP/qVIfoChsAdlyUC/89o+W4NLlW+o/DXqmoADAoplAuMzf/usN+Df+7/dP7n/G
AYpfl0HTgABDL5sTJYEwCLytT0dKAcq6V9UQKDfZBXe9mnUPgVZ6yLS8QeazP4tgXk0uRd8w+IBv
E+7mbHB+H1+/DK8/QgnFstj+P/vD788CEA1upmXvJZzPF32rKnPtiGJfZG69oXn+2Lv5GQScuCCj
J5gqJ5HFsld9pFFmEUTHmd3HNFYRu4yZhopGlOEfPsd/v1F/fEqa/eenZKhLtUXFmgFa7dMb08AC
tiuH5DNtqnrMc0rnq3IWZFraP3M6YNdslLu6bLutTvvLMG3y0U3L8uHaeYWpPAQFgeywNWGWmcj3
SRRMiF6aCVhi/7CyVWXYVjr2U4T44dqpAsCTdrMjl2Q3aITRkWz35a9f0adjw+1NNlWb0UZuCnbT
zzvcWlHbsWzZmOKzY+WxR0r1UdmsK8j0euUSOsA8sqURr+0A8mxTVnwcoBYRhSdnLJ7i0tbuCs15
CTTV/ZtZXzDUPw8Ak4GuLycaLpLP9MOu7ZJmcOx8D7zpIRgsiqFqti9Vi3h71bU4hhGGOen1q+nK
7pCBu/C0od5nVkSSKeavOzLJQ3X62+f1p4HJYkQGGdcI+ic+qE9VgwSLMTq9xt0Z6b5mQ7PSVRmt
TGUCKivYJWHRmKLOXc+iSLZaODxXJEr5ZVGP7IZmQUBV9DcD01yuhV+uFcg0yDyhgrh8lpqzPOU/
CPHR2atzGIw9K9GSyJzQLLGafM1GVzm7Wdw8ZsE5BbV8Xw8ZIg927JM5RqvZsOINJAHiXlEoX0hk
JsgKJK4PHMg4EH+3L8pZfaEl79l9QOCUTvc1cxR7ZabGkzWN4mT16sGQxqagHn4W411CKBQNktLE
YUIcUzziTXFGnbb49L2URb9yFHfctLQTjHbpycPyNfXyNerYLI+tTuZSIna60l4oACs49xs0gwV+
yOkjTjCaqZEFW8+ueh+FyOhx4BnXZBvG/uwuMBd6pP6kOU9/fZVobLD//AazajNdGwxklRi6X9/g
IodWmOTkLGqD9CwtLy+UPY91gflQS+h8JTWJGOlCzB2D8TIWxkxyTVFcE+Akihwjz+qU1C8Ipzy6
PYTk3J42U80bNMmfAG157RMGuFvYThTYP+hHxFt0kS7vr+ZjBuYUYSvVa9Cl9Gsdd+nscCYMEGEM
mnFNHe3JpXWIABPwhNIs9Inlf6kbhofOknSiLbRGEUHfqBAiwja4ySL3QhpkuR9KEaylVR4Rsjzc
2hqc0MZdi97xqTdwzkfB3ejZ8lp0udiq6Qy2mTDvtG2iOzepanoNKk4To4T3Bad/CY+iv5NsMR83
Kzgi4cpED7mJ8OwRmJbsUQ6m586t0rNmfp+kVvjjKEKyxSMVS6rMOEzbvmrJhHZZHZP21FCamVrj
ZA2hn5xSbLQni9izS1dn8Zkz+gphenifJy+T0sodSxtUGDFPx6LpxQVREhGJ0wUJxtUxa5IYqoYt
HIyR0xDRFDPM0j5kNKE8UVZiz8Ke+GDHoGsY0xIvLpFOo4g4SdqESTeT2hoZ5GRktKlyqe/Ib3pD
rvHFqUrncPuMrAwrRR3pwrcHQKV0SF/ZX4pDWGcZhynTPCVduddz5RJWHf1HMNX0z+e9W9vxvd05
x7zL9RPogvg+UPr4Xk1cBC8qDp6mrOm11uJRFnbAzOwgOx2NjdCs8GRWvMbaKabLoDBaNAPCosym
k2YntgEaur53rTjZl3qjAo/rvsVdWJzaURQkkyBuk7axclN0vpO9CAEmVvmEkCv6tobGH8mSk7Hc
tJPKoXGgCTDbwcYVXUQlUjDNOuMD578CiQRN6BEFxSbp6VrOtOC8woKN2pNFcSUTQ70GFjK7OIn3
9STfxqaerpK+17UHaOmm6XGWnb6bxag/GGqt3MUIDm73dEN9KuBdHixRunfTVED4at2Dmc17GeKm
vt2YIaR0IugIH16+NruF8/s3UpPX0fWDs759LUpi9v9zNeL/LDHYLg/WXaDwplMgzYEGusltug0V
HIv7ZrnJ8tnZc5FQzl3uTjWTaaOjwjEaa3v7EhIF+qCDOLR6PqxU14m2Ggqgx7TApBemoHSYYJSH
242aEHaTTfNFXR4ROdTCMqfDAV+d7Va3rrebDgvFYTKmH7d7hCnOS8ClP7JxPHB6IxWBbtPj7Wbs
g1dntovNxKTttUhNA09JSNi1O2PdZHl+mMe6uoJ4xj4zut1jWNiEtnfo4avikEjdfRaxCk5raIdH
naqwKMPnqsg5kpv2tAP50WFJbOW6kxVFU7dVLrIFTCBnVAggEKpXB6tsbP0c4jT+0k0MYmy5KyMz
nwXtspVT5vZeGPjKZW3Yfk1QQAZa+QqGIbO1b06uU8il7iunZ2l1R8OSSwOauHsAAQjR+h3a1MYL
IHHTK8qO2dKE57pYK63hmXLI8P6YNW2hzlzHuXmSDcbg2IbamxqZWIc2tO7JaUrPRVe5zVBRbCgX
jl6fpGKvVvEHzfl84y72GbOTjp8NzBOoQ6yV2M50hfDAFH7eIKOLsvxbp8toYzD57oj38ApErJdS
QfigwCkCE5BvVbD6K3x7X5LOQhU2tfUVd+19rA5PcI6s9RCieB0XdaArysLPMpdavEPtCGb+7+9m
ZszKfsZgDChbJ5LNGOBNvphSdle1s3xgiiA1l/lpRl/0NDGWm/Yr8ZQVGaDuBf/ucASTUcBeHR9t
a4i30jxi/gc4k/FVtu7WutHHisis8ZuBEn9jxO1FakO4kgOTBAI435hdF2EzbHjUVbuIA/ZO6NGq
5xe8htn8aIWhcYqxZ6+hwpU4EWBMjZjdiNtQDmSQRaJtVm5EbZzP7+qE8XDsQvtqV6hGQOrZ6xpn
y8ohXsbMSgIdBAImtsLbIiigzy4Hbl7atJlzp/bHOCxR4RXjqlHEd1UpGvarco26EWVIAZY66VH1
j3EXnUZdAKd0hpMRrnVRzBch+2NRJsrLPO8mNzf8QYsmMlqydEf98jJLh9AFQ822txBJQ4kO8zBt
ohR3fDmxXRmDJxWLNYIyxJXhRDpfhMS+E8oz2aWOH4241SWtgckM56tT31PTpvbUxuHGrsaKP48E
Q+0cFtZ+Pjpjg0tiwk1I8lR2p+aOdXCz+RwnFOIJwNundY4awcnZgYesrFNVuqgT2QfkygaJWXOw
8K4c5ra3V2pYJOUPMspTXx2qZKfLisaLVl5U9z0a9P4QBPrXpRSxx6v+HielsqphpOyVzr0TUrcP
JkTdNUp9k9iRZNhJWx8fLGOGxG8bLMdOV3sz8pUtlilg5zKgh1JYxlvZOhUlyOi5T4nsQrnurAaj
iuly58rKwiO9NySZpzI4NFZTbZ02gzgb9+lera0L8hS7Ip+jaMtpUSfuitS6iiQvtwrMr4rQ5dqt
Jq+zS8e3iS70HDugB7Q8eQWh6X0l3XMZVspBhZXhmRNJrZ2M1TNZbNsZdeQmcp/6vm6YBvp4r3cQ
bNktRzszTl5h1SnnjqQ2g1cGX767M5Ko9Vojzo9YQBwfbWawKdmj0j7Rd65e32VNT2hdSy6JUu3L
voIhOL43YAXPNC0Hfw6aj2qmrz8got8n5N9A1d0LYlk3DqrNXVbq+oFFrVgbfHgrV5CUZIUFFJrU
JsmqZSqUwfiiAeBbRRMvgbBDSBFKqey1hNG0/I4uCMguKUS9ZQRBFNFN1KUJvS8t7NY6OqFwSM31
iDiH/HrX3QyZdcrREOEWUk5ZT/Npbsh3gVS7ZphoPm3rOLHeAWLP16hDLGLbew0YN+IdJDXG5Bxk
RQk1ip1kG1OrIM0q4ajVZ09y8KVSOzT0m/oI2MGGQf/UANRzwoYuvCxfSEWo0HW7T5okozaekT4M
2JJ5OpjO3KLZ4MZIvshJ/WjM0PICsqUfGsxesp30tx736WqGYU3Ae1euCKgg+6qDuwqqRX/KTC5d
iFcsTV1Cz9Rmb6rnyU6JUMnc7krZjydWFt5ibBwUs5RLbwJWkXm+TxWXBt5gnZ0iGo4VTTAvm6zg
zDZVI1U3zb9SQL4qQ9K/63ZLK1I9A4sYl5zSdKleW0cNTv/RxWO2Vkm5HTnG3b4SD4N1dLQMGNKs
p+ski6uGEcdjq9tPyerY9K7h4eyOVlkRDydwGJWPRxEHTN4NKBUn5PQoBNZGo3FXCX4C5802w1Cp
dMXzbw0HsmNPpg35wPzvdkNlO6IXSVK9GZakCNWqoRzdhNBsrTcOt4cg8D6MxM1vQc182J0W+70K
E9pM9IOlWNrvNwVhcF7d14Ef9/aMLpeefUuMlA94KruDU/Cq0kDeKJCsOdLdG/V1zCzrqhDwMJRB
9aBmmrmrqeB4CmF5NMf4mjRB+MKVc7ZtpStspSHfzlPUPCC4WDlYEa63ewGQ/4PloNm63Q1pXoTk
W9JZ8Wsrj9dAQqs1Q0a/T5Ek3U/oXVdp1sRL6AhdB6ot+5psjxXZJuNFHbqTVMP6MeRvsGw82LTR
qLbX+Y5AcYjCjaiR7qVfRDDYJwKQMc0Otm+oVbhRsZ4+0MNFo4Zu12h5gkFH5GA5qJzAAOpQmho8
TS6Xj1OsNWyxN2Oww/y7Ml06eaai3InWVQ/TjD54gC+ExGS5b1eLx9ioah+YDaKXcj4qk+OstDyb
qMwH88FQ4BxJpwEENzrHKhqHQ8/GTg7jfLjdlJkj8z/cJ8gu4nob57XG+8ySOVnvsWgnmGY7Czpz
Bc7+Pqtkf7C5iI7sy3tvRumS55WLkrNJjnYUNtuxrS8aZeeNFptfYYxwOdjEEbNvoLJsJWvEKuRq
IPfTZPa1Ka3vC0v8qGQQiNzE4rfFJ5D8MR9seK8OEK3n+NI0HEc67YkdHqJreRkB4HiTMPjduWCK
1LNTxyrgmINCx2P8VmdRuiLL7UVREceh2ENRGz8R90VVQMfkMG/6AApW2+EwbHL3hzkbb/Zs7wan
/6LANVj18yvQr9m3ChzT4VNU0Tzsu6TcFkTSeZETMkoxFIl22CUGtMnBfYmWFYZ4h+1UblpVq33i
njSR7MNsrzXRFTtlsO0CdriobT1RhKi/h7JgrgiBkU17orx8FJYHtVXfSvnAPj9YB/XUevPIrkY0
ttgneqCtzH7c9QYq66xXxI6cE5LJRHykW9WsVEe+G8i0NpaZvo0pAkw6ki9aSW4aHbgxYIfuhJm1
p9S2mmgTJNSUDvYyXd5ucqBhTWTtaF28tzOvM5HtttatvXA6dY344t6KR9frGqxGiNDhtVf0cwyU
r7D+yJnEGFQl2i6xlAeFGOEN4QjIPMrs++hKNvFLeSd3VnXqPNMMVtaQ5JeO7Oj6Flouz2zCir5f
2ngsnaiFOQ6Ru/4R8FZXQ0DYmsK6rQg2Al1av6WvelLlV/hE9Sqs4TUvFWRijbqfTBx3TENYO6Cc
3jkKrfBisOsdZoaPwRyB2yemthGjaz6Hln5xa3Nfxp1LBdQSh2KBliHE0L9YbvW1kTiN44ojsOEG
2DbcITlpNWaeurLvU3vZfRXNt7goqxc+krOSBc9N3ZOS2tRvluzIMbWgb7ZLs8zqMxxdEZR7kzmE
Q3t6JDtnRAqjUzAjHvaiZK7fxVpz6dLM3rSd8twz/RQxp3Z07s66qli+HCQxvib0ZhU0QbTrMsXd
zuqDO19kFQPPx6J3H8dUDEm8zmUKvNKybQ7llrbtxeRVZZCfepDMHJa+qKJTT+qgVz5DuOUsBIBL
IlAz6q45Vo2R+bCW6pVQ1H7vmt23gsKRB/P3QE5OtGHeY/4y1TsdZ941okAN3v3qJPvemNQ32tsw
nELbOOJXmnaJWnyr2Utt0965V2frPAcYCCD/mFtHRALPtmtu0qHv1tnTQFF5p8RJ71Olru8Alz3a
RkrzOqBtOrr9KjGpJwXqYj1OKSknJUlecraORsrVv7fJLN6I3iaIeFk3QkX7Ql6nvmejcCpTtBZp
y7OnY3vvWEPwBbHVhhbVMyQLmpGhNnjo0msK1eDi5jgpfDGk90JxmbfGsDwIiHGimlexNmSrtg2C
lWRMA0qt7/qyvaRKXhFewfdTIlO9WA1Iec3q3dDWODgImAcXuR+6FL9zOZOxTFLbQciSdTO3y01g
z18c06kOS+l6hjfLf1sR38icuhd31TdHZoE3qk9l4W4UEutyZiFHHKocXGBUcaasbMPPauhV2feE
AsVhZg9IKLRGAMftfqERKBeh4rHwaB4qbSwPzXJzu3u7MQTidMJu/z/fDlBU/OHRg+225KBFAGGL
raiGVd2DnE1rCbkCxNnaUowNHrp0B8PA3TXLA6hMHQBMJ6wmk9e4Daa5yK5Jz+WmTyZi1X5GnMF1
CDxs1k5BJmNQQzlbrztZ0a2BCnIPvuqUuolzKHJ8V1mVv005eXSK3joMe6kcZtClOaoyzroOMvyG
wDkrGja/R97VaBCIPck3IHDv7W3TBvljbPdfGnJntn0bQ3Y1zfwwhi5ZLo12nMTs69vKHexH2dBW
cXvnBdhn+eTCG3iabVR0IQlehIorpZUeBp2EjGiKax+BUYtSGP2ei66uJkc6UCPMd51CYEErqWRM
xR7ju0JFu8s1TxmV/IBqyKO4ajwSFl5UVXpwy/knH7bNlK2Ye2MoHM/RyPyKQZ1qQ+dehmimDexa
BAmbqySeWY2btuQEOBl+XzqUdTMqKzILyzuTTDKnJKOjhnPhMpJ9BZkzj0JZq4+RWKntWnNIp7Xy
vDkGBcWGIG4Lv6VfdqIdfdFFqTxXrjMgbm+cfUamxL2Lq2JpP3Q/xjTa2nO37eduARVH5ZZLoNgF
UVQ8l0VwLIpEweVJ9c5wRH8ZARhdWKI5KLn9umIz/hZW1HgIFC3Rzr/2YXRvBbH9nqMU6LsG8Idi
oYIgtasIgRI36rSrwRZ8z8GDcPTCGWGDrt1lMnpwRxo6vaTIy4GauBXIk3tNGXSf9MZ5R0jVvJ0L
po5JJ5t1VjoESBQmy2pItmo9bilxtAeMmwmwUgn0vA4z6oGl8BVLKie7UULCehd8XJx96HW740Bp
7a0at1VoF3ep6MUTxbZDSEGBPYo7HU1OcDf3RNMR4b7cs2vacXLJguxoDBNwMCu7xpDd2piKp4gz
ArxOTsFhkyNCdIhGMdRuZQEC9wFkKfdjeJ4S8NgJ4GRPVawfjdNOe/MboU7dRcagvEZgO6aqHSu9
4o1B4r0fklGBYdDb56HJz05SxCeRuRntwfFId7LcM2eeCaKW91puvaW43pDN5T7Ik/GaqK2y0iIW
KTE6+FXkg2xZjNtQdfzRmX+2dd7vjAApjEJx1aNvVWwslQZu00SbBPKWZ48xarQFAJEMklMC8rMh
nYi+lNNrFHVs0YdGXG5lKTC3W9pG+MvUt1o3qk1RlixhnfPVqvD7RVWkH7J4NqliVBupaYwxoli8
NJyf46kudto0PPJpTXurcDkDpf28KTRCy21nGjzXlto2DdV5IxhgTBHZykKpMadUh9uSx0d68+J2
drbqaSPVkyqPfUb2zlibp1G82pIw5iW4GnkE2nIr7M4K4o/cYElr0OltzekVz/vFXSwGYdqtTd7e
w4SoE9nxcOwt65ho0PSLaXgJC6W8yjo42ZHkChwsfMcjLZt0su7cKlNWqUb24xy2dzOl7dCmYwMP
N97MZR0du1g+zFZKJd38WevjujC1hLgRhc12YkxreFnLSb2jMqk47I/ztRx03EGWGfrj0OHnmKIj
3obYb/ux3PU7tALIqctRnqO612AkU0lT5vOAmWSrT6QYqFVFeNJSOWjz3PKDDvGvGxa7xh5wPKW9
XMVOLXbTooWBoHGJCXF+bb4gHc7NoLubtL45TH36GI5afEmmikDsTuAEMtT1OLnYnaKqPAdomwko
OKA5tQB/xpsI2ewhoqCHQB4SZMvxn1Jx9cJszy6c7M8Z/8C3bt5PcXyQ2PUvlkKvmU1SC1CxCdS7
OGQndNMGRi3Tod50yilpFH4p0cmDSTFgbOazYwRiJ4EdbQSHkHVIV2KFe63z2NhaIHBxGcnS/TKM
br2ttSZYiabQv9jG5DPx8ENVZ/qEP7k9HZVEO45B8t7rmbWpskSB2foQozD92k/qV9mxwtrFTKKm
4CM2MkNsq4ag1FDizIvoz085rTGRQLXGI4yrR1WR1470gCs2frBWTrCK7L07lsAvk+hktgDepkJz
11mFl27K25BBqKT3Dr/Cj51xRmGUgCeItnLGODfau5jz/xHMTb2I6C1cndEq6Cgcpb3WbTnh1mdT
UeVhjKiamqU4x5H1rOaG3DFXPdOqUCiel3WLcZKthWho+AI5pL6kMfo0p0InPUGwGDF7rlkdiBiU
ITz+Dhtez9J7MGISuCojJY+UGHjBduOkLzcxNFPIsPIYYH/YVMDlPElb6hDDAnKrWDwNedZtg+T/
sndey20jax5/lX0BnEIOt8wERYqiKEr2DUqWLeSc8fT7a2jmeKyZPd69X1cZBYBiBLr7C/+AwalU
Hqikpgcfp8IlxPz3xCtL+hNecdXgh95Lcbw17C+yMRrXWjg+ThT9mz7+EsoQudCTADeKZLDVY3uk
TBF0eoMFwCFPbHAvOJXlRD/PbqA7Ujg7pIme4ieQ2EsUPPVlqZTZYZBUEsQU98qIkC+QdU2IK7do
RvrhDzPCe7UNcJYwIcDuneaWooGKugHO9qYV1+nCZGGn3Kqyi3Hz5IZxUUC7IrM1ayYMPuDgZjVd
gYVTY9De+RT9rGjUl6oEiwVT5EXVl161K9q6XGGiPUBdH6BHh6wvk+qhs6038AcCyEYo69KI77Lm
SdXCfpf1XoR0lCB6J5nWH/H+mhymZOg395Xg1jdiM087CSMYHEq8s4Z7mgLE6iVkhZMl2tT6oNRH
A3VwH/a2HTHDRxmgnnFUYvQ72LNC6UcsfMPQmjN3cAvojTod/LKEc152NLEkuAP8iOldbR8qczDW
xRQn+yBKyRSgrmWVRQbqaE9ZlbBM6rK8loS03ZT55rFvhmiHE+AxHhrXqRHbROgHfLqMujnz3rTW
sDehGJvWW8w1XgNhLCfbqfPYKuExayr5i6dN2SrozQyeF1yamsQf/+kCDEo8LOuwzLZIe0huISdf
e0WFfto7GB8ameiaWzcH4i/xvmvJmn+tGqys+2HEYKtVV0FktQtAPm9joFfb0cv7tRSgG0rf6Msg
+6vJxNK3IiQ9KYXvHfUBcnVpdGudAorbEeopFg5zcY+OcoiOeUkQmtlU/9DZRfUbb54LgaqGs3Fa
1s4V/tXWCZol8oLh3ZBQT+hS1VVQab8v5RyB1WqNRnbxOnTyD8NvIQBn+c5z6vFaUJ6mtHANC4yz
+obi0nw/zHeGJxfgBeVmXTRYmWDM7e0T32Sc+yF3fB0/6VWJpBjljG0tDDAyMtMxwKNKxssDh2lb
ow/1tQsaZQkRi66pmlV3fqRcaYBj/pDRz+nI3TZUtkj7aHcu27C+dHGq78ucSkU0THgRV/lwyxzj
h1RPnEoSGTOLRn2a0PVZZZM6bedJWMM4jHmOmM4YmrceWMoRNyd5O3YlbJmMzmYVobrfwtE8TrV1
C9DUumayox8DTb3F5YNJ///RjI3w6lQKFeoM0xOgwMAEHLly9b4oZMoC7M7HGrCmj71pdCp3PgxG
HZhViIB8ajQsCSH4Tw1K9rQEGl268wax+2elipPVAARDd8LCba2Czr2cyH/uxrS19/14pNicu/PG
EKmYI9KueU9uQ1aPvKEAzpCH72ZrmWsbgohHIxR514/9LDRDJKm1CBcZKdl7oZe6Wa/8sXHs0IK4
Vx4UYNn7Wmu/x01arqNp5AX6EW+LRiozd95T4txkDjefI8sIoLpTNHM/dgexG/oqHxQ1g0VQG+mK
vnLhKixa7iQ28+HPjQGndV3G9GpDePvu/ALzC3681L/Pgf1dTZaf78D6V9MyiRNvbQz9bf6zeD43
v0As45q6mD/CpxeMcZdYA2a8ldRI3dzsuRBSFJTux7E46QcSWsSAMlYZUN6lnWTZsu5I8und5e68
9/PQCyQCVeTzP52ff/5P534e/ny+RpsnXvx85cQ3cAq2s5bQngsY/LyK87EkFVyJsPZdbn6ZxmWI
W66ORWbSB5iVN0YKIMOJt31vQ3iyHuc/kPRvjloX+8EaCqxelPSP17WmjLtjfgsv7zI6wzwy7ymB
jdxv1Lz9PDWft8WfzXu1Y9fb0YKF8u+Xm89/vGY+UPjTC/BzKeBjiDPk9hEych978+H8QBuSgSdx
qy/D4tGh+bnHmo0Kbgfh0pEYVkmZ1i5xEV5OWrKfL3Mw324/L2sSbzoxqOaRBBS/dOdNJ/Z0c4zp
koSwjtH2dKFDDa5KeZ6iHoc/N/O5NJjIDBHbjuLGg5iQpPl6/iJ+xCCZN6NV+Ws/rqAxTHb25GDQ
1Qi8QGLQQAbnUi0ErilAowAOv2XiUjiGlPsceVzbqbXV0JsFKX2V7LZa0G7e4os7sESbG2icgIOD
JyXLBKgbmfVhjZII0WkAN2fyFWAH45YATT3YBim+Eis4eIAuoHX4lITqPQLd9gblqO+2Q75DI/zJ
zHnDtBGdRca0lOXP8LD3XVZD2fcCf1tr2lHndkO7DaCej9ooVdCbWhr3jRr5d77ub4JJFJtD786L
zcC1+ICLfmGN9TdqcfTKaYwuAIDFBdhwIksYDgWUqWZcNziCpGOJCSCVO3woU0AtMfpHpnaE2Ief
OJxL0V5t4fzVZnQvW85BH2tvSbWua0p6pO2ImVT7rCfVmYrZtvWe4C4pKzSD3grjuTFTc5k3zr72
4zdm6xVNQL6PH24jyQavVY5v00T3Xk+53DRmbcQ3F35hPKm99SrJW7lOI3Scmze7oc8yOpa0UBX6
Bag/TeiC08EJVJIFlvFQTxaB0WbLsI2RtvHkdUsN6Oh74dcyhKvXt1gTKAhgYND1ENG56TAZQZDq
DM0mX/ojoXyG5qpVoD6HHkaio4bO/oqWjLrpKaDqjTQIPMpE6qY0QB3sxyQxF4rGL1eTibme2u0l
v0XgrR6RKMYqZZ05ypfc3KoOaZaWEuIXlbfB7PYhbE5ZjtsShmRL3WmLhU1cs2q0JSSTTVLb0Yrw
i0YgtoO6psB1T/HfKMuWjhVVSVUNj06lPY6N6iw9E+F2sBEXSlRHvnu9KMYQRHFIXmWF/HqVIJEY
eMsWZnZjdL4rzarB0n4R1TS4CfD3us/NpSjqDulfehgaKmVdCGeglb+RQNQMWVWpVtzb0Yr4MF9R
l18MG68pnsdGy6hJh9/CAhVRMNErEJLeejKski+sXEbL+O6Z3sroXcwO0LDEQgJrXRmHHTUdaaKk
3rYa9J0OyAv7Zy/ayFIZb5oAfwk1gdc1IMGyJkpWtxmuZCvs/rpd5A/OUg8a/TqMBagkOTtMuMwu
7DQ1rlOm1A901dHxIG2YT/mxs6jaXrnIOLGxChnOui6nL6qnohk0NfClojhdRjrlgslXrb1vDNZV
aoOSDronb+grAug0vOsAunjvkCQuclwZ9p0WWhQPDAW4jw4vmG9Q60X2oJvZ9IhN5Ar9nRykj0fE
I3PbOGD8wLWAV9Joo1GZqLvrgArRqSuiJxaK7jpvGiQ7MEx4jPK70OOVolL7jjKKQ47l9VdLr6j2
o50iRdOPJAxbVw378Bxqkr3o041WeCpzVeLsLAs3Og83oAsUZhdjG9SS/IXdGd2hnAx6BE0rLVLr
ojXI6Q9KuBmTqTtDpXsss+otkFOHh9C7GEYtuzf1piJRV3qUL/AFaLwKsE0OD1pJq2KdOkiZ6jXC
smR2XZ41B4Dfr8Q78SaijEjdbwgJF/X+zopuaRHZRP99tca+ibugR5MNHpnaCQts2yF0KggLE/lY
mrZ+hOuNYpgqDKHBNWxMacSdvI0MGEZmQtkfXQs/QN9d0R/KrqO7ZMLypVxVL3LpWRs68whz6m4A
d7WbpjJcpWkwrGBKFKsqhEsMGC9Ygw//MSbqI8iK4LGhPB94Tfpk9odxqp1HIzCZV+LnVJiWes5Y
4JOnXGbUTVlRlQxz9G+mCmkW3v4/I4s/sffB39ugrhBvgM2hQK/8TLWYOjVyQkvDcFRBlbDvaHo3
qYfTZmA92YAWH4e0rpCWGDeGAHcMJlzZ//wRPnFz549gM6HKQkaARuBn13bHg/oWAejf4T21tL1W
vbd8ZgCImyHGCvaXRCU+F05UGyfvICdi6u6oqbKUirxb1qWGSA2Fw4MAm8qdkt53tn9taC7vSVfl
k0CBztWo33xqAbj+BfEufjkZZwUTHD6ump8A2bAZUM3KB344pzHXiaHYex9uOHYpwN7zRN8anZ2v
hk7Zd+YY4DSXxl8mbafo8bcQ4pZX687rsC4wJ/9mqjLiL9lI8cf4AUDF0Jm/CIGpxpxrBMgWaRhO
7m8+/9/IDXx+R4VFYDsmX2MGnP+C2I/gzChmzlSHiJikS/kqbGq+hFHRZBvlPaiMbAnkqdtMifXS
mSHTg36MGqdZ5ypWuGD773r7mxFH1W4y7RdHVEDKqPjCyDtHyChshyLvl3UaGNsm0k86rvQfpPP/
p4D9jgJmmeJ++58pYJcg//7jv/Z18pp9/4UG9vHEnzQwRYh9mRDMMQhxZEgHf9LAYIg5JO6O8ic/
7E8SmPovngFPx7ShJ8szP+xPEpjyL0WHI0nZHVDf/4UAZn4iXH7MCdgLIyeDr5+sfabelFT3gFxg
f4ayR0a8H3xF5N+Ur6PdqFu8ds4k7g1CU1W3pGBFh9MZTJBz0Z5IBNEK6kAR5DCk7cruagN7CVXj
BX8mQqTwzq6jeGkoizqOX1MPcfIccIKkL+zoiB3RvhYrcfhQZrhYR4hYG/1AW7xaOE7XLEpqCFtq
kwxVk5Jm8dD09C6nIF5NyFouFM/f+WlySqgerho7Z9HRCHhLpGIWSSvf2uloVTYKdkMrL0tJd2MN
JI4U1SUFEeCNivFOrn3IpK+AlQgFA/km0QRwMjQVS2obWYN3XhSSxXdCY1aN3gGy9Ch9WaciQdhY
HZRznCQ7pFe+d6O1qhxqaGHdA6GvdQCF6RHQHu0CfaVB9Sqr9trovHdUrxwr/dGP40UiQp4C/8do
rCwcWxeeQfG3JdBHwMYyQYgTgh5jD2RPza9pDRJa1t1DLyfHEF3zPNN3LSXfhVGsdIoGUj+ew8o6
SaEM+ARBcUc+O558CyRjh9v9GRr0olc3VarcKqneGHG1rkltQjM50mZ4VwoQ0xJK5jVzo91e1cB4
adG0TN3aq9dANE+WBoJ+iI9mHL0qxoQ9MF8zzo690l2w4dur/t6JG9DF7UZX42M7Tmc9Gg+R2W+d
ii6sE7oVKkndFB1DW+auCLHcpdgeb6yu3TQ62VVu7dSk3xpNjGoqfVRVpu9ovoC62VjSeBZAhWZ8
lhMKUY4evIPJQS8P8AH4apIc5eABR0KlmwwOlrdErYwYlhYC75zXCHElg8LEW4Aq1F7I9V5J+e/8
fo0jx7kIjF3RBG4EtFlRfVeuYKxwhQGR3dqa/s8Uf9Pj5B0FmXcszy7iZyyk6Vba3NT6dAWyWcXy
G62pYIFHDhyT7YiZDXIwhEpQx1D28rX+AsgtgzfcH+ge4VCGdletOe6g9OdhMnftGLqptogV45RP
xkkN+AWL4YDl5s73xwMMgHfbbxqw1zR2Bg0oc3zUjAkjJes0lYZwLVuiqeV6xvBmF+rRttdDPFzN
YLz0hf6CexR4ZwWuX3ysyuh1fo8RkQ2CwjPVVdCldN7a0n/3aps0Mxu2qMa+il6kqddr3AkxpMzo
SCB7zv3XjOdOA6suhy9GG71Xcc0k0cCliFx5TI6SHrsa4zwdw50Hbhl2122YStSnaE8CeA0hBsV9
sykj7lWpeoyRU42GLXidi560WAijCyimA/vbEEw3Z2ovvYbizXBRuSSVmbzW3RdnbNymn2546t7E
FWzlEeBafNSD9FX8MOJ+VCAUWmG/AuBxq5E4FLCbDtVS8ZU8DYKZQV5s6TsDt6yFVE7nvpbPjdpv
cxBzQ7r3Nbj2QbVy+D4xGJcIpETfGy+IfKydydiFuv0NK7UpYE7wdKjbUrAS93aMTaP4bInPXAaS
5hoqwzKaiOcjzJlDpgKkoA+m0YIsZqwj2LZBWPN90HX8el8oHa+VcLiqSrMRN5NDa6cM1RsKvJR+
bw2/lNZZL0MB2jaWp5uMJI7kPPro3QBKd6Wo2uRayzQ9na1qOKPqfxX2l3CQinSApTberKjfUu5i
lsnDV4RInjvHf4AlZJz0Sn4L6HaHnr/qqC4vESk4QRd9w4bqKTPo1xrRe5ONB7UFRMHNLPnhuhnd
3DdPEDAK6QyQ7k4wS8we9Ija7MopdhPbPOlGd51K+Vzoi3IQu8bO0KaD9s2M4gc5j9ym0nalmhzT
ks8+MDzGgFuCX9pM5GX1tdaq+7adDmRt17omdU+sReQNh4mBIP5LYQjIzZWgH7FoWMTRyqE02rfa
G84D9ybd/GupMsRQWdx6wbSuEFsQkxXccGyyFFw+GnAFlEuvYsIGTrrycxwrWdlQ87uBXX9tSkwL
vVubDlcNM1wEKYc3NfhRh87eH8yTGJJiTgANheUZ145BVKuMMUXBKqrz7Ze2BeuvZKw0jv5StsaO
NRFDa7m5mDpjnolqEXegtaPXhvdIMmY3hwbwYJnAKk2GWvoaOT3jI7irAoqO8RE9wNM84oCnKWqF
yo6kf20k6aRkHgEyYsNdiPyRGaGqFYzoWqvEuT4+k+4gNdoC/Z1dMvjeUjaaZzsqX0enwY42Ut4i
HwWYkj6wRV3uDjg6IOnedCF/+XcIMyBqP47y2hRVN8t0We6oiE2Ayzo0CoOyXuJi95IOA2ab8XgY
8/TQKPVXTSLmxtmkoQcCFgMfVOhdEeYQywy2ElB3BVcx+Tr0GFQrApcQmnr7sTefGye8K/u02beW
+RAGEXKANFXdVFRk5715I4na7Lyna+JjAwykoOnYbe3S2a6Q+/WfAcYNq05r7qwWeg6FDkqiQAaX
1DlDbelUCP7Nmx6XYDeNdAzRJ+NZoQUKLNlzoeRtAFM+ByFiObjY967tFP4+7bB/SbpyM8rhTbGU
YD+mPfi1iSmklXdlY24UG4vSjL7bhNyDLq37lsKN0pPkvtj1u1mZm3hAfy4DPISm34AlbLkaLc40
KhyuoF+nNWXPspXqQzHmzcempeALhbHE/c2qT1ZQDRuCIuAyGDMAftokUnDOkBpZE3/d7IWTGK+T
4ewCVoF1GdivVabYa8gQthtm7Vd648uM+vxaQde4jSzwiSaGNSRbN5MC3qoosPdNJTNmuqFd28CD
RlSGXyZS3xCqd7vMONk6vfqgk5dxZe/A9L20BR6yE8M8qpg8GALoAF5SZ7r41bhksK1Hj0AHr6gv
iYy6ihytHSYbJa/X9tzZxtQTG5MXSzJPRtpf1Wq8xnp+SkxvUXqUIQwk/nUo9JRDgH39Jag/f2Sb
f9UDUOS/KSXYjvWha+VYMuBaJBn+yrvO1KIZcoAAOyUhTga6jOVMBPMBosKiQqprIcUyKlsSUoEB
7TJpCLc9xX/g/o/U9dAAmbpTxWTUMYG1Opajuu3WqM1hI0IJZycmmK471+lwCZCNwdTvrrSjL05T
LIoMEksknyItfB7t+BWlqWZhqUL5M2v3egiRhfA0M+DowQCKShYq5F/EkoG/idtWw6X1jNNoEa5M
3Vvu1SCC6kPo9W8AOV/TJHy1tPyoUzUvoIRIOl1fa9gqLIHEmBTCLo7dXZS2XYH336QoczGVWnHk
VhLYmgkHB5ZwelYIVHUXEbuZxXArA/nMNDRAs9MI6bKA0QOhw2fKWfjGKWs2vtK6elVfUlxbx3bA
5alcG7VYWLUXJ0IcSOO/B1g272+mwTcGsXC0Ne+hIJBs7G8xIgvcYc3qP1/oX3XADKo0xHuO+Kdo
sL+VT5e59+mdNdgIgT0HZgd4RC8som9UacUKBsvojBONV/iH//y2qvGr1OjHG6uypiM3il6I8Vlw
osSsWlP1Nts1gXFLq+RII/5o44SNixfWT9jHpRgjo0JBlBeDxvU0fVdpkMdGwgPicJUwUasNwdNc
ZS2BFVFzTPBdyYhMgKBTzG8my70OAQ+W7sYmnLeGs1iDs9h+6cCN9mXkioCjD4+APLZ1Z27pAFk9
ozZBNMdLxzffM0+Bqq10QtAIEYSySI444d2Q2HQjbrqIBpqf9ZA20AmFpRmlRzjHqyruL76e7Yhm
83J6U612ZWVczUgQvad118THTGPViKYLVmeH1CKw14kMfC1+Fd9Zm+TbpMi3aKKS2HJd4m+SlRxH
TCZanhuHtDusaq2a9XqoEtc3x4M1yNg4GKea+XXCu65MTg3SrXiJE7UyYjv7RayjfieDKAwo1uun
YkrfxaJtd8N9Rrn/e1462w48iYLGo9K/V0m0afr0CEUfUtmE0pBMTVk08yHDZUspHE70wpnBcvk8
GdnrBCm37sd7dGEBPgEUFR6yC2iZm5pJOYqxQYUOASP4WCTkC5F1Qgn9tR2tk8itEEdaipgI5f+N
NOprESoaOjkGX9rRuqsaozMoha5sEfNF7UXhR8X82KWweMIE+CyOC3U8yFg6ENSAnT9iNP/aDeYx
ELaHATSGEBP03APk1CT6rgzjo4j/cqu/6k13r/Treaod26s99m9KHj1OhBBKKz9KrghYWlI52YuO
wDi3IHZe9TA6Kll79ezgVcchvZKMFxk8yyLtxuUIzH8T++AujRcRD6bCvYnRm8nGC1Q0cOnhESTC
pQiokZt3vsFrJeMNMNYLSJY1FNy1Ek9vXQAXI0fBKUtdqYvcQNg2OdVGNaelL1TWYKMTESLESBBc
rmlZ2wTuRTEe5hue1Fxq+y0WWDuUtFdi9tJZu/QM2h5rRlJYJydpVkS6MHf6vUi9Mr25iJSsqzsA
6W8o1aD3yg0ncoSo0LmnMZGu8TB2hpREmUUQsYtbMlGHCCYaUyWT/9Rtu5LciOlYRLNT4f34z9PH
Z33TP6YPyzAc6qRMIp91s5JRQzNDRyC+tsa3rOaHhOCjeU9EYyzLLdqkxtAhm5/eEWxTSegXMQNJ
ZEjixqoDRFbshuW3cUhk8j5BN96Yp+35BSz1G+ywt64K33NnfItsicIDZCw1fHRiBwUH218kfVzd
EbUgffsQ40W7kGHzDKGkunrHmoP5DpXMBPjj0I47rQSTprXtObXKYuur8kI2CtifqHdnefiC9bZ6
Z6IHuBjMtEL2oHwtKidY+ThWo+WVXKuciL3JicBlregX9N+o7pjIGQ9qvu2jgHytfYya8ebAwOy6
d7nCNB221ruYX8Bno+oaLXtQJGJWpyFyWKtMTmLOefThwMklLeUqeJXt2LW7/qbJw2WI9F1T0LhX
3A7ZHLGGJ2HDPAyzxmzQdZ3gJrPutsnR4Y4U46+2nEdFe+zIvhMYGeLVmiA8+uoAUiB043v0O9Y5
mau4K2JLP4kXcchKK5IgGHsXANKLGKVmgGNbnQ6TEps7Ix/fEEQCPTrdAKyHhEgboPzNxYGnJN+F
pSWvaG8gJjYxLRVrv6zfk6a9auZwFgO6sahj/eb2+1W1bb770GuzTWRJTZocn0vcsEz1NurjHGZx
/F7GexjP14x5xLOHU4X4jDQe0Jl+H6zyd8pB/xCWqbAkEecBEK3Yn7sqDvDbzBwtAMe+ch4Fshrv
kb2QPCf7ogwURvVyoA0EYuYklsTffHHRe/i1N4FgKO6lfAJIUnQpfo0Ke8sa6B0U+U5tCKXIxESk
I3FLOzKzRn8xtfC1zvfN8ACc8VDp5HyU/YLf+kkof5MFsvkgaFmalLQQObY+KRWBunQAjwDuF6Gx
GOoGdZtEOtBZuR8LyiYoe1kWVgWlsWwVVjfuLhFyiRAxSSjnIQAVIohRWL+RFbX+3v7gkyHDK1sW
fSdkVn/9iQpIPlM02tkO8ZGMROygBdqDVEPkG3rCOhpmaz1uv83Bf1FTvUyAEfTK1a/PuRG9ys7w
pgWkR3PxzDams79VTem5SKZbQ2KvRQz8kSINlS8zHUHnicFlvJhOv40jHJRJD0QNU4ZSYCfDJQ0i
105ZoTWGHdeih9mf5IgYBN0laqu1wli15U1JacDDmTVrxy1I/kuJdn0CsTum5a0kIZOKtxFxlOzX
tI+q9ZD6N+y13+JJfkap5eSM2tLSqjMOlxcEFN9Lp+Xlo9eKbjMZ/lLVwbJb3DWLRPaoGFIdB+od
w//srpCdst+M0H+6PfDWVek+Kci7fpbtVpPQSXOVECxQazrc8hltDTeFCijqjsNNaar9b0aG9k/X
XVc0oXlnE9V+FnVzehQpeDDbiXCsTqLHKN2YkXaL8v5SUxbAQhdfyoE1Z5JAKbbdlWaAW+qpqzEV
J52xV+i814jC5ceJyMDBqA5fmHvNEjeDTLku6caz1gvjQehF6gFqHmrOGdAjDHKzHgscssWWQpV4
3d4uNpq0MDqkminPiZop4qKuE6QuOBKgqvJSZEgdNWf8BNYOnMcx/WrWND8JGOh+bEU8noXdJsS3
MyACVOJ25ZiASgYlXqlWsQtHGFZDb5ODKYa00gtp4S+Eq8caxeOWu8g7ejRdF3RC3hT61TJ1JrWk
497691k83HrLu4IBWHYUqKlPai8qnH7KxbQ8tS8VxfqcVE2U9MRqEBkJFmr1c9WyLKsUq7KQhkZw
QeZIqCW0/r7jNxZhFPZIR6y+XlTCpr5zU328G6ToXVKLHUjhle23m7FIXpXEcy00A7TzUGiIMBm7
kVl7pnh0ylkUw6nnHEZcrta6gRCaqCLn5k5tJ6bdwC2zB6xVT+J7SD2roOmfei0HOEuor3ToW8pv
nq2f4Fj+bvH5h4wNnSeyc3raFvD2T1PwZEl5qUtathPFbVHwHrjsys3y8EHkK2dmsct+4wvxT7M+
UCtKEbZFUeCzAneljiFOVCOTbUy5uqZsT/7zm/EzR2yflha0UIHAie3fhd7CoIybRJazHeh57IeN
mhZXMl2rAUcn31laNMoeYrm8TEh7jDaZjyIjTxu/ixpkhaUsMLZ1qGFoaiiiD7VzJPUUUxTuVB1h
5uFiZYkbBTwHpnIdRd9sk7cpO9Iy6l06MFgxEcfpcGt99dZFTNVVFfu4C5BypsfahI1nEYxz/Vsv
flXhVDUNYJGMj0kSaWnTLXD0U0yIPGgULOvsaFiXqR92GMlcxYdETtItTfM0auY1p6VjEi3bxVNB
/8V2sLEZzrEW4QzWXhXLePHT4YCL0BGdgGMA4gtg3kEEbyKgkifhT1PdcXscJv/e9sjwaropakU6
Ru9zMXT5s9Ja5cILsnU7UJgidH03WC6kkYotmU83xK6q4q7FlYQEjMqwvhNvJ8N1RzzIeMnM9gpA
Yx2XFlmNDLaLiAtKisRn8cDyiBlcxI/zbfD/ffePvvsbOoCNEHJF4zb7pX0uZPf+5677EzzrH9//
67F5bX7Uf3veH0130/wXEZlG2Q6dRIVl6M+eu2KpiKgiU0+sKsxqTKaUP5ru6LUSSWJ3q+EaRWv9
T9lVxf4XJnkGlSGEiRWcu6z/S9cdu4xf4kagILw6wpW4QlhIztvqp6AoQXsvg8ps/Cgpvc1i3gOC
PqsimJwtoqzqU6+X6gpbcWc7PyrbkvLxKH0q7eNRjMr+ePSfnju/1PzH//RcxXlFaImEqivKw7zB
BAIc6c9jB5lCqihsPp2L/IlS4cdJqb4zs2bYzUZLPzcJmtQgWTFfmjchgMBDHu8cqCPPfpGkkIuA
FknisMT2Y9336KapZqk/q1bzPYaeco/uxUIJSPytKtrQ1B+/GkW5zBrFee78YWM4WJ0SNVjUdhJv
8g6jEFWc98zCgdnq+Wa1+Hkce4rmdkiQxAjdrnXLQ3gINL6/sntUkAY487DUIcEe5mOUJ++l3JO/
FXEY7cZIz+6iKcjvErFBfhxzWLnQQQL/8sB8OG/MsMrvYjCSNcxtdoud4/fx3fxYAg907WOyuKap
220GbbJPUY0PrF94NlqO7E0DDtwVeiNYhGzzWqtvjlxKZ3gfyAZJQb4Yii4HaMjGk2I2VjmCAyCn
b5reB3+qp5gyF6wSWw3yqeI3yMkVkv6o5Pg9qniKb6qhMh4D/HqO9AyfStgkK6jQFHDjOKJHEiwt
06gvrdAD5nt0uyykfzWfmzdirCycMPL386E5qf7lPz1pfqHEACxZ5ahQDpoALoTtSFxAb+jnZj5X
qNbw+RzYsqc/rrmtncYIaqvSJ/eVFgaPHoTtba0j6VLpZvCIs7BCi7fGOoFC+ZZVVDtQcm3dwuq7
na2U4QmihrnO7Cm/qAO8GEOKg2dUHlhlETSAUlTKK0QVkmXU4yM07yX/3oPaFn6c+7lnaSo6G0lg
rhWhW6NYmQEDyEMqdj7us87YIqbv7+g+04KehAduDUsfcQTClqord/4g25eiFurzUhp9D7AzJJpD
gM4bgV/rUng0ANrdURAFdQ2SEytrHboR3mbKQgN0tuCmz6E2qjlU9wBhMKvKKfmzKa3eAG9ZFRA3
eaCyR0hj88NSAPjVLos3qx2OpZd8VaMUT0ZI/ai6cQjcBMvG3JokV2vzrwxPvtC/DytBMqqnvYDh
HSaj0cqFHuNDEGVJ7K+aOEeyCpe8j5Mfj0e18s0s0mBn4YlL3UMyl20ngSA1pDeJducxtjztlIIH
tiOL9K5LqDei/uXb5K1+Q+3RQDDMN+LxTOudxqLYZPqKZ4R/PeNDiM7Latp6On86JMNy0FXEAC0/
fMg96LzqWGEV3fu7IcJGw6irk5WV21mSdd7MCq2GmEfmw3SeTH4ecwHvvYnKi1UpEUxehQAb4X50
W43pxffkO7NWze8BNoE6Tann1Hb6tWzgaZNP0LxDx/njT7tsuov0NP9Nxg2i89Pq4sgOclUG+sAm
pgKqLFafvyAOLSUN28AM7B+xGWJW7sRwJVTBb5IEb6mJVY7n3c/Hn//0L8d/2/38XAyvYpTbBn1N
GCQ/ASS5lMY4YKMRRk/AE70UkwEvH711Ii7zvMGOUmcOQ44/S2CdzZdfRWsMaD5/YotnDFLlree/
+/m0fz/j53lDuG0DGv9fvQeg6GNJhviIUiSRYpf3Dyi9VHf0HxHEMpvi1Y/x0B00/5aCitqjUZhu
/MouXjtY3n78WqcYEDRhbu/MJK5vkpTu04ii+tQ8Yu2EDrDZGFQa2iP2Ae3LaEDInExTXytW075k
iG8s4MMF93iQwMf3LSh5FT49ToUTOLVS7EBlebjrMnt8TOPybInztY0zuJxO3r4MjewZXtpyPt86
EY7zTaRuvTQOvirNPX6A1gum19Kuayt9PZ/2O33fYND55Dt2c2iQ5V1h7h1+1aCo/yUQ+6dOqS1a
ZD8TF5SyLUtjxtPR8ybC4Vb89e5Dsc6uTdnEtx54OeA5lq7ovyk7r+22lSZKPxHWQg63jJJIihJl
WeEG68gBOWc8/Xzd9C/K8pnjmRsYVV0AZYlodFfV3hsq4VeTBq7lMOmsGYBFUz5weZUX06sq5KuV
oG32czMZJ5A3TxMPLHQgBXqKrKv3taEm+6ysf51Jn+JmkDjNwdUnv4wdO3tsyARy7WU4tqs7Kmb8
xv/ldtKnNlAZh929Y1EoH7tu2KstHKMUsON1VszBM6ijoyMebsu37iq6Np9kKLW3X6H9rH8ILRzY
4gvFuIvLTHuCK6JYa6UWrmpA5WTkaQWey/zO7SCD1OPNEJvgTsWZmprstICf/zr7ffRzHKXmzYii
6Pnay2jhNhpbIFBerqA+UEB2fjh4MCDHhl1ff/JfYhO0ufbStK1i346ZfxUlE5Rsl5DLtdIHkvUI
E894JS+Vg9L/+bKM7KiS6MNqBFXgz+n0hZdnDIWpVj/bE0VHUjnDW1C2hxmlw0Agw+ARVmDRyCIQ
YpZXn7Qoq9HBzR+1eIyPeqjqj+/W7AXGYxTRqdNn8VETlhiTls6b6hL5/3TdLD7h/S6Xzwv4BGm9
j10+T4xdrPefzMpTB+AWGlexFqF2XYJdHy29WGWCh1P65NnlQFWAgSAF1KWNv+L+LTgcff/qv59k
yW7/4UFm7wQi1qSTAESL5/7RGlx2U+Hw7XW/KwEqbyTPNGjZ5Zai0LbgeRR6MNiMJKAZrFIBvWwX
D9H0T585O7+Jg4Nt16wn3s3SV1lPxIN/HgUMUd970KyqzFTWXOl7A1zcVVOq+t4SZ4bwyTPpu4wW
pU95+j1Ong3RcIIDNtoPjsfq1dTHTfuOmpfQeTkAE/HIdgICD3mQITPT81IOlFYKyw9Z4eaoCae8
zSXQSybvL3lZ53edCVP8jqE/YA9oI04oNpa/T5aQPyl6WBvKd6R2Htq5du9duGsOTeLDrCVmTZZd
3zr4dO5ZXkaH6t3v4m/e/f0cDTSk6JOMH53I+xAv/UbgfEv9f6LaO3ltOncLJlBt77/PDOcz4VNn
JGZi+q4WXthQPpbPsRyWB/lEyzMZyArEXFCS5I7Seb65qwFpqOZQpfGSjUeVogWf9x5ER2LjkRWG
ug1VI1pJE3Gb9L4FjyatQkQYPuxzEaROu8h6ndsUtMpk7dKqbY6DPpTLNkqybxV/oti3x9eMrcj6
EmEDU7NADLv2tWMYyaLVbL54F7s0/rLisv/8K1LXYH+oe+QEEQ35XH2x+khRx9D4buWQszZRpEEi
/7+D3UT8FqXdwpnA2y9YG23U3FxcFZIhizTqjfUcWSZN3AmZswZ5SSNsDubUmbe6OEh/FJugdGFb
XH4akKOjl7Kz1enI7DylvS5mMpW3atHHK7g8nqsx0q6twmqOzdg1RyrpzVH4UTCcrs6xSWwmR5NU
b2/2APv1wrtznGhXD6XxaCSTeyfGKtX9MNYIyzSHL0WRTkBWlAqBxjLeybN4mH6dpe9nl9HLWTA4
8S5BbGP737OYK373fI6QGEDDhyfM0qlLWpZrWzZTmfHpCWttsJNTkvvfkgn6OM2xC3pkKvYsKhsX
W3OznTQry9cWVh1DOjWzSl7I4U+BCIY5zvIcLoNGcQ8ZeQmXt5SmvKVbWsdUR8Qmohx9G5lGqS9a
WNRuy530zIMx3SbS7ZSxf2YrT3kEdWqXXCHHyWN1C8dJYT7Woun2PPzrLhr7alKzdNwUwbqs3a5l
D9nVey0uUBWXp/LQ0Ny4y8ixikF1MOv9h+BLGL0n9T5UXY9W6nVUltxOus6nfhcxsTqGv/GbtDjQ
iDhtaIQvFw7ZiIP0yYPFXmsEsUgMsqD7Up3qaztsQVpcYuRZ6LW/7iBNr7S8v2XSJaztt2+A4TrU
pm1qAyBc/tBNDp3QT+NJrWFVyOfGhJba29SCITp1q7tSGftraZ1dDmSti5qy3yowhPrG2RbRcjxO
oulmcFBYzxFcAXFo9dvJKz7cRg7I2MgG/tEWZM79so6XcTErL5aen4oSssYFybGpdfg3oOSi59Xr
QFvZMm1z9UGlOWedF4p/qEo1vtajvLp27dA4JKya1toQ1w9GlsfLqQmDV3HHMHFUcUfTD5KTa4T1
1lSQMGuHKvsGS8u2GofpOUJcbT0rznCj0TN5JyPS2h5uU8G+3cr5SsxPo9mpe0dOWkMFJtcyAqhz
3kcugQWUsSsjQD81HwxwumOxSKsxfDArL3zQB4hXIugKNtL3HtGOVbLSRv9UiQSCNUNLpvs+pFfC
lL4odbJN5bH4d2TKIXi3Jc2XDJQ+aCBjFCPi5l4OXO6VycxFrkM22yjtjVmFa0mT0wUjCZF3wpzS
yq2dVgXQ3/7mlxFyUFwpuXUuF1mCagdecAtizl+3lRHSL8N0wIXyttL16fLfb4u8+F8WbQiB/zHf
eZQ05P6fL+gfylUB0FqLDnnlLWkSgTBlW6zUMOtrBVRI8h1xeZe4vTfeuq/SEeUlofKdMmVI/ibz
/Cte+uSVczSPt/03vkjiruItdb7X7/c/f2gUO7BRM7eBa73PxKF3QAqZ1d155SeWf2zBL57ARZa2
RH6k02kN4NtA/ct68JQ+WDWAshG886yHfLbjnV3p1UKOjtpoPYgLoCGi7UhcQMaVCwbwPk2Tb+UK
VfGo1fKGoE1DLFgD8AUrHUn6K6rIxmOIyPd5VGbeL6My8y5HVRH86VoNgfHHIhuya8RFfvqTnt2F
apifD1BCfZ9LJCekSw52bgpNlF7/zLQmv0sBka9GTzf4n2QoCW5iA7iFWNXQcJUsJ32yjpLqzmkA
CluNH7w2jrKEZdZ4niGbCYKq2PpjF66YW8KHvjLCBy0Z1x5slkfpGiP0CkK1hD4cPc7ruhv0tdd2
+SZUoh78FdIqFWJhR0eclRa8vmRTkNd4HxgTCHkqmNpl2MUvb9K1gjxfXC8HyBXOC0OlK/M28lFE
6iE7yizaPrW4LO4EHWI7OePzBKB8Q5vItIWkY3r2u+Jod+5wSsLwL8+B83tZ2HQEzhlYpUnLCWUb
4zNquBt8t1areXwbazL9KsrawA1sc7QOrNPuCyvzoXxszZ9GH3q7OVb7B9K2zVXioOgiTXnoyy8Q
AFBkFQF6xPfGdJDDkWao5VBSxNa9tDo/71Fo8X8madXt9F4pb8mtmuc81wRVQTEMyk7msM65qtT1
wk3Yp8nyEmfILJbX+WtwFyslvZGLMFSalW1SpupKrruK300PqYtV68ClT/nzYKTFg0zuy0OZZHdB
X5e30oKEf4TaCaHzczUgrkHU/y8edkYIK1ig3pjxaKzkWWaP7pdqqveDyNNIvzkl5o3X+u6X1i0/
+w2oNbZTHNVo46iB/5eVnPZJ+0z8TW0heq3aHh0lJvnN3zdLbqVDc9LYxVszDS6y7ehFtFl3G49T
Mi1GwZ8GGeJ4kGcFMiXXdt3cstdorBsZLEyIvCFb84xTqqbOwUPZ9qr0vBCGJVp7nXi21w4ccg+s
o+CZiKLsH4fCc9KVkBvWqYs4WqJ/d6YpXuQqeB1yggeS+Kh/qe5EXYkXUjWrrruw0ym/yx3K2s68
7TIfEqteT6IfOpXNVT6F2XIWC63LQSpPuSHyUxdfD024qsGk69ADt/Z4u7enorevc2jmMn00nlAj
FfLzpnVtpYoBQYu793WvPIHQH05x6++YApOvpXOEQCLZ86Mke3kmD+5cw2ce9xTtm1QTHBPk1zyQ
Z7oeqNvzlo7C05e0bHzq5GSP5AZP7hsvpvTJPeF77DlMXGArUOhZfXvdlCAYL4e5pyM3S7OrLGv1
KxQURdvse8jZdkIKVjbkAlY8mPBtIkmRZ9XBEJZ0tbx1diiWHKTFHPPL30NXv5liFWWmd58MoYbz
qnVTsx3I8dZvsaHm66Ed7WsjRwE5LafgJTNyY0nuctoJrMeTBnBK+gt0lq+nMI7pVQvCFyjGyEXZ
mnc00X6418z2EW3M8IVOQaqV3uhvcwWsZKFPcPks/GrUaKUZB/sB/ZzosS02MvFkwiYtDJk/MkM3
fDdSERb0H8KCCKgk4kH/vTky1N+7tMQjxdzo0LVJzyCtw/anQjStGXnp5bPxloU8L46punt5UFwY
OqqJft2LD5aWqQciXv+KyeF/2/PkWe9XydhPpoy3VGBe9GP2G6dqH2D6msALeCRGxWGyAK6arEQu
LjtqkN6pIJKtYEA4h4UGeCNbbeCsFz7a+LWVVUFBjQDXuCzHJrvWxsr7UtkKsDSjpKIrzHI266uk
dUNWnZjxlFMPLGgBkWbnWtqxV82DtJJwLr4E1vlC6cls2Avj2LkLvOhbrGb5LrNJOncmsluyBDaJ
9ecnnyp8ye9xF59iUbk+19o+XddBVb2zBj2hJS546ZIs+dqglbKG7JBXygQ1oT2rPayWifqCCuS1
qnX2999DE4e3jylCLThUgL+P4Dzr0KHyAqMHRGKABlXSuaqKnluUhre2VWUqKFAGpD3Qssta37xW
aEJWEYchxuut8LZWklYIC+brD9dViu6AjKEPoArD9GjM7evseCA1bJZpZkbiRpowjZtbJ6H5RpoN
/Yhrwx1gY5fBqQ+PYdrXO2kGSvUMCK872kGtfQ3BKLiG9aPzIe8ykY5+mKwK7LitPcu3mHRRm9ux
vYmOTuE5kPyapw/kmFoGs3GpkRG8LNQvq3I5qlekBT8t12GdKq7h0nFvvNln9mm7Kb6pIhNIl5ot
Yh2d7HJqdoY4BBkMb9KciwRiAxQ4Li55JsNkhDTlQW2dZuf7WrOl6h4hZd25W913IJIqwADbBbpJ
ACpncNKB/9WbjqHTR8+qb/m7GeWspTR1oXOFdk92Lc2izXd9rvmnuI5f/AbSaA1ygsBGMh0J1eyx
DdNdTd/kq/RHwq+b6r/6HXLqNxFgWgDi9FaMtpespSlrorIaKgcuZdOLr5vbq3KGlaBR4R5Tw4Ku
M7QWpHk5eGL0V4iVLazKjLbShE+bBg15WiMbcpijax+o8wEGSDAdo5mvjdlwDyO7MFDrQ/XCvhGS
f1p9dzSq+Y9l5/OwR9WLmSjmNqb3edPMavkCQuIQ8WZ/cM3QO18+i7BPl0PruZJ+lkrmGj0pmupd
5UP7g1FA4B5njnEj2x9YCWjHZkYFUjRNTLnTLi0hmugCWTs63WM0+o4LdpFlQkixcQUoogbtTgFL
+ixbo4LhPHpd8VtYbj0nAzufRVgq3r05nWaSe7RUerkCsa8RbSzU6R5Ur/LFYCV6H+C0O/73GwI6
70/7SZ2EFS1StqrRio3KzafcppMpedXnffla+mYPTVtj79Q+QrDOiDSO53Pbt6xd7wCo0EOUXCw5
dA6QQ+dDbZXbeIAvk+JnBbQqT8/lhFKYLt/Ntdxy+YVdbgulSddyQ2b3iGHK0bjPinuPR1X2L8h+
BnkGS/Rj7SBMcPFfWiFg9j8PynjZE3EJ89ThMZ6bU6HnizlH0DCJx7XTZ/OzrqU8U1GmkOGop2dv
AC/lkeNFaXU4hymz0x8yWIeRkqC+xupC3fhg/8/1Mem7rIQ+ZdsvwZ+WU5/My515T0XnDPvlpvrY
71sjdo/e2N7KumQWDfca6gRPZo1KIi3L7d5TEm9PazpkjEqcPQOiv40ayjSdTBAjxRScfAGJ00pB
AWix9oV4Azg3/2nwhACKppqqjzBlmE4r077U6BUt/AkWA5L0d5fvcjBlj305qjfnL7MBFhSlF/a4
MkQeWvHFD+3isRtg27r4L7HynueHRrGK8/3iYoqWDZzRcICnCWSN9MWMDeRvJXQEJ3nQs+h1pr15
Jy2f/vM7P3mWhrwmdHz92mg9OPXENf92nzFP1L8ssSzRNfhbAlqnmRBYFnQ4Olruf+xakhF2aT8s
ytc21LMbstDhIYVa6zA2U7ZM2HyswL3mzUo6/21YDrSl9YKMXLmTG83WO3Z20IPsZdeZ1HWzQiMW
OnFhKmOnAcwbT+dNbpKoP6rCCfZ97dLUraF+44+jBeu/1wUrgFjFaqgn+6qKu6eIrc8a8nEaeObZ
O1rmoDlky40ntFKhZxA+qckaTwp1Ir/aSmuezE702tHbNPQlM2BRINaZ+555D/B9LX+oTCfzoMJn
uZa7Zb/owntK1XA7B8ODjKjNlDJcnhbX0qwcaH+gCuQrJv5TGiSOiyqJwOGac74vzZFWdYQ9bCGG
O1ctWXUtVId10IHADl1AQSs51Cjqq1e6JoKQARDBIAivignwfYAQ8Sl0APXNJHdOQTL1KyQqtFMs
fIXv6gdFLtudRPN4R0aU0tPwzgI/cTTEAchfc5R+Nn130pojdU0d26NPOXHuZqV/kVNHUwQIXJVK
ttXqIdghRGRfh7l/36Zjc5Ata8i/ohUpGERtMaXLg5L590niNAdpXSJky5u86v0eMiIKRjgbeeIX
l3lRTna61oSH1v/+yS1NBAzCA6kqaVymTDk/yjG/+36ZLOVZZR76xq1tcKLuonTjZG9Qcb1h30gz
TGwNB1WDRToAakO+D165UbXir12INljWVsU/VdaiTWv6P+32rc8n0B+KVq4LOgi/N632mttCczSx
g2VOvvsGlop4pSuGc5j0GG0Np3UOkQWgCtjSvZvkxrwKhU8O5O6DHbIG7FVFbMDHIF7mEJhsL6m5
MYdm0OsPfAvu3SA0v72fpAECRMIT/+9EDKFUclRgdtkJzviDEjYdDMU1qcXOUmq2Ijg95IvnVQVD
xgZZq+g+ii0LhvIRhFDXqogSmcg7KGriwUvL4oDZp76Pp2OquNuK/rX9Zf5z+G1sWO9lkPuI9UJP
dAhVhKPRZonYbvqF+GcNkpm3LrIFhRW5foimGxjPS2Nd1ZQQHJQeZETRadGqpWH/gP6Oc2sLjRc6
1/VrxS146b6rFl4ED6VPHuAR3w5GGl5fXJ2dAIKZ6ggWlLrptpR31iTfwludauTdSJX1zoU+iy3V
7KAoYALoQVKo34SVjW6QGAYcbMLKEsbsPAIKmVW8daPUWxi94W3jtJ6hfMrzfZq0kIpBtX/fo1ix
bCzfeQKK9W2crfxHmRjoptDGBzPvdAV/1viWKPRS6F3jr8BS0/8FMvOhUJDBQK3iPm3c6qGIu2it
dnCIykEjap2jr3iCl7V6kK5Ay5VFS0LyWpqKmg47KxBkgEPSImw9pI9pbKSHGR7jVWnRj7upGjVD
d5TiXwhV8g7uPyqG8lQ65SERw+czcFkFNA6UGi8x0mS6tbeuOSo3iR/qsMKadXQTRvHzWIze0Uek
CR0rzio9UpYISU7ot2GCtByv/BqKYnYvzjLxI6YVd0R/SKdwMjpPZa/7u2Asm2VOiqfK0PX9Oueq
yhdXj0/yECiPnV+hhEnS+YRiBkRTU/16GTdq010P5ahD+8A1utr84xYjIE8YAaAcSKeIumBQ/tNa
SI9AegfB6aA6txrQU0TF6a/8l4gyULWN4KIy2J5BcRtuDDYZj9KKreCDJcZYaVByFpGFpqwvlhib
bDv5kZHE3SEuHaMVgFCHfN4q2Dm2I5nQ83JdNh4Dh975ANJ5SLPbSej5Wm6zhMm8/+IrQKVVLb9O
U4SUTDho9hUKaotBRMXl4GxjlBbXcjRFQnYVNiXdxbCZL+St9SJN7wBzfdgc9APaQDVw97MvDoxs
2wYJyqqJa+zHWT91mTOn/GWidN3bVPo0VNxO8kC57BYuRwtS1uZoyaYK6PdGduEtyXuxyjw708kq
tr1OJc0P4IKYbYW9mZ7kd6XR57TCKsMxDq+l5+K+hIaald3JAfQaRxGqOijX9SXYiCs4UPU1OfIG
RI6dQm20GbXC/+FkLiJGdts+WqlHy77Wzfux1LQdLM6wQbBIVFbnRpM0uvHsuX9UAwf1hMD94DdB
yx6KuXjLgsw48fKBJtjwvshMS+H6Sy8aypO0Yh8QV+/757yMThJ02XcVim8ih9MHLRLCypxupRkZ
druNI9Br8m6gQSegbIqzsFy/2fQwF5DS9CgV+rW1V00qKzUQ5sXgt+Ebz959ryXBo4lY2VUJO9RG
jYrqMIkKF7vpbVMr0XcYSJGPS9LuASVNhAvQ5ryiQ6Y/ISEE8awIiaE3oUdNfU0Hhb8IQguHWc/6
v+TAzX9ZTDoqSFoXzJsN/eOn3ZhBX2egIUX0GsFNaPdVd6cZSnNKWh2agyapYNaq25P0lQ7oxaQC
eihNOTAbzuerRnQrp8JrlQfLRhoEobsRieUFlNnvJ5TWs3tDDfQ12SgqwvAVNjt58DOr2hSW+s+s
QEeUB1DdL3RHb3aqOMgQaZp5y3Xy9HLxh2vkfcapfvnL7tX8HZlO85rDewj0D33QdKb+8ftqarUJ
h8wYXnQoIzYZrNfoB7Ge0MRBnsHtzWs9UttTHTkI3YmBSCwqhspigDpAs3UUlMSks0siF8otw9kn
vcMWCJo4FQDf8dNZryN7KX3j+9n/f9yg15sWsfGtrFNaNAQvQpPEmtwWSzMw42QnC5PSTMwx/mDK
0Uvw5dq26N3Fp+CLGTQ1H5QqcIKNmrNHoK44ulNylYnivjyQrzeWGbjvLQnY8CGdPWilHWNp6mr1
VieTUDrL23twGvpVmbCJBICasC8w4F4be/t7Aiabv/Z3OxG81ekY30DP2yztsoE8fUzz52Biykfw
WdtKMx+dL0rh5Pe5TjGOzrFbA4rN5ygtmqtQQaPtbMYzAODBnw6oO09fjfxHnM3584CSxM4whYSj
uDVIg2hVuGpzI0cnU0G7Pq9pGFVHthP8BPJmaoauu/wJzqbpfSkAYt53Xl6dGkhWsiC0EI5DQbKj
PXJVj45FSaOEgz4WPbJJFb3xcLxEbmE8GGpsoPGohZvGiutX13lTWid8+3Sh32lP//39P7NKFx+6
nwx4aHWHzidLV3XT/Uz5PBvMmnAfZF/tkbUI+lSuuWnC2J42Qbrq+s7fKbbh78K+ug+DwNxKS/qp
rDn14mKDpiHzThvY1TCY2fVkIyKeh2aRLR2YAIWCY3NtoIFyqiq7vCtsmIDqdDpJV16M/aZXcqh8
RIQcMHXvwa472j6FywGcs2/C+VFa8jD6MHvDIq9uelp+1zEaShtnbpxt0fnzeoxp42ORGS5rtU33
Fs0IT2NEV4KbTY900kFdFzvxEvIPqxXdMLOA3KNKI57s8yMvH+WoRcjPrHdBp6LVxGtpG3tzczQp
ep0PZWKi3JRa6YeBUITIKxxxhQzOS/tNM3w0P70SfFwfdBSnvKTate9ntRyRNoVe1KGBF38bS2Rt
ZKAyqretat99ygNI8+KLpsVME9NeegpeR4dLyqDVg4oqmy9YhfLwBgSI8hUBjVeTuf8ora49pmbh
Pma6n92rTnik7KR81btw3Kkq+oIwlClfASlFWwSz1s1A5+QJAE5+Yq6O7xv+IGjmWg9KzKEKB0hj
y1gIf2EiO70tWiC1flz2O8VXup1STP3OS3UXceJ3W55dYlwRLU22fbcI8QJQ09BUlpu4kOTFTeiX
j7KNQjZOyDMz7KrFWHh0mk8lm72AVPIlDoYUmJfg1Gd5oJlHLbKspV2zgjKEKQ9qG1jH3CzvRbfp
zVRbsP8jWe0f6l4ob/4WFlfttDij49TZN3dJU4dHecjHOrl1pztpkA0k7Uxm+WvR6fN1Pg+ZuZAj
TiSKT6ZG2lZcCvdeunNbeHDpTDyNjQPoeEjvpFXaSUb9IhKzUXySB/j/0Z0CX8Xy4n8+swxZyyP3
nKHLBSR6+t74PZ3YdulKq4xi4zFW5g8WNbez1WS6Ts+2/2GsBxS1IvWaIYFrzzcW8sE38qwV6uQX
HzhMY6EO0F9EQkQJ4ocStSUNeQ7b6ZDfOp9rJjjFLE4RuaTmfe1W03Q9Zl26110fPB4aCrfdkM1r
hbrnqcjKaGXCmvKYW5WDBjd1i7GPfkAxFH+zco2v89iCAIjihdlHbDqaul44SQC1y5R2+wwtxTc7
bH4inOE+5x6SbmapZY8FKLEV7DPmX7J5fyB3XVhWVDaPTKpMpgx/ohtIbCDkQ9U4j6jnqQv56h3K
rlqmQ4wkaa4aj6MCUrVUVZhEexskrxjNoubXqKqlv0Yv18pR3RqvO70o7//tenk7eUGo02FsoYM7
7fJqpK+lDfPFJ0SA3dEOzma4R8NWJrFcuM72CGI2sJR1wyPCJfUy8Ozh0WTT3tHrqCj60TSj8ml2
IcAfnUJUZDHJFKpITBoTkySmHSCk5ldtdZhbrXiyrGJZTVW67azWgwQTsXKwPxWE/Lr92M3WSW4E
p3ZGyJ6G54d4sKwrFEqrbdDGzqPSG6cIqNRVYIG2N8bqRm2K/MVSaBuPWOaCp89RafN0a+0Vdv81
a+yvMsv9HgoT5q9Qp/e1c6jrjU/FUCorEJPOwXSBIK+0FOxUXHS71gtZ03VT4B50SrAISkCsr2fz
yeahfFON6ocTjvaLUWYIxmX+/ARqDUikbfePI5QPrHn07iGN82lVQax4ryptDztlaB7zXOk39IWG
t35dqtuxM1u47UwYrZXRg3nUgdZEKcZrmATVnVtVxdVkAwZEfCnaQkjg3JaxpaxtF9psna5QSoAD
BD1xgSp85EJ3W+vs5fV8+MrEZSzgn9WeIwepnKYclFdnnp/5n9TfWAAcnLlyfljIh5hdEd4EFG2u
qoH/Tm/miAEWU4U0XPU2xob2ogWmumoCDT20BiCklqK8KfzZ2Drbmt62zRg46ksYQKOTuuGXoTuO
PNzIPUzxVQlUGqRUgyht0yffTAjGoazofkwVZGCd3ZWPkZ9Comwpxq6t8uDgBla2TtUqeEoG++sA
p/MPJYk3XWeZG7tAqR7B0GRZGEl3ygrf2Bid2u9QWEyYEANkZeuwfEBBiOkyNLI3q0IvtqzbXVJE
KOYmpbuj8O+cD9K0SbixBrHClRyAjHWAsVDEqFnMqQw6n3ricqOd810SfbiNDHajdkCRt0jRK/Ya
pFrV+tZXI/2ms3MdCWs3+0LDY84Lx8x/GOHLMIfzt5wXM2I9uXqvV3N+pcSme2UqgX6noCS8DKB0
fWsCeDfENbnr/ux0tXgsMzPZdHz1dhakZgdFyx0a1tE4Kfxa5bUYw8Zejg+RXH2IgyFWKdJfd/MD
nZ+/XBc/VckHaQ2+DrQljZrzPf6vPnkT+Qljnz5nBm0CduRCUS9UFbu+am7bzL3T4Yb9Il221d40
FJOPqnC5Xp0BoERZXg7GlpvRTkYxQJqePpGPs7emo8LK1Yw9pEzZrZHO7dFulfYBKo9dkCaksbQ+
vao0y4AQhKwW0Ol40etec6wMo3vQu+BDWDfRaZl5T5AQT1claboMxhA4SCq33o8WvWvyIM0smfj7
WQhGkj4y7nytCO5iGBQtn3yldCmD9WqoXvvLN8MmtKINoFrLUVYZ5d94P/VPfYquIJGhy5PSKg+n
pn0m7quMPIMTN9cfqXBSjNkw15Y3w+xubfJu95V4kc8egpLIMZwtMXaxxJiMbMVrffwt8s/rZGQj
7vn+Ce/XRYlSb4c6nxd+71NO8buB8oq3V5uenknXnm6lRx4mmqK2SpxCRfD7QGOn7AJkoth1M3Xl
1YjeJRaN7KLkxgNe3Fq1fyUteYA9x9oyUdRLzQqHhA5EFwYkz51Q8IJW3XZcMICdd3SmCElYI76P
8tg7Spc8UyLKNV2AOOxlgOxWvcmzYLqNPYjrs1m/C8QKdcqqcmUnSkXbSW49hFqs7lg/JIsp099q
8ryQtLs/BIfnY631w2bKfe1G8xM40U0jpGM4aK4RWvHWZKNAFrXWySmz8iEp822S2cWTnQ8xIrbk
BqU50q/IrGVBPD7mqGvNCFIr2o1dlN2tkuaIM3qxDtqksHnMB6u4DRCE0BpaRhtFuWYp0a77DBDs
Fq7RfwAJIpmWIE9GZtp97Er9ZFBs/Zb1lFDGAkQArUH2FcKdvFz/jCC7WayQ+9W3AHm0DTLKFDX0
LDuwB4aBqlSzr7zLvoMT8H/o+kvXds1dCrIYAmC099g6lQhXOql1NyDjDYFz5KzpuYffs1Q24Whl
3zQl/RXBT6/eCOjg2rEpXzWl2SzDLGEJLlp+Sal3y7Rmr6yXNLnQcxopqHCfW+T8sAv20TSi8YTC
OymCaNEqDXjQBt3MZBr0n4Fm3pJmTt5qsL2LnlbYJ7es8iWL0uTL1Efayuc/cwfdWbvJaR0/WGE2
XY0trSxT1Ic7f7SKq8It3APpxlTooEf3/MUgZTAoKE9BZjcb1uDzwagmkEB6YVwHqjI9JyPvgHL0
yJn79WEEbbOQftNv5hViqYSJiWusxg9halJZi1bMYMqUc7fW+hWWJEC8E+8nr/bkyeRXCIlC/RJA
d7BObTfct3FV36Za4i8DYJZvGswjgWp/i1S1WM5tQhE28PSbpq0jfli9ekLU9zazE/tblqY/cmWo
vzgVxGL/nUswPlEUm0xVkCKbcCJrrmqZwN1+b79tx0Rz0q6YHlULQbHa/OoaHRMvdBk3Vu+BGEiT
6iWL4nJhK2137IfKgBRMg1oDPxIa634a0IqvXdjDxuRabkSkGTXWR1OO2jCbV1F5781uuve1aNiE
9Vie0jqpoYGz9Bcjm+8j2ZfrudclGnU/G7v8x5hS90kBfrjMkFe9pvjzs21hFYTymuJNV06voZOf
kITSH2rhR7IxXwWmMb32+yr2i+OgknqXO/oimZGrmYtgKff7Mi9AgWs8RHppXdupY7Zbq1AhzbKM
eOukMHvTCllQq3Tz+lcy3Rm0Fd3SPWJpecACSR2HvbT9oBj2wWghfeIjG/tpQIbYpc0lMrD16nGd
ueNja9p3spNQ9h6Cck/3wqUAGrgPSyeFYsIdVkBj1YPrtNXaUcVmSFVLKECi8XsbgaqE9e2n41an
2HeVZwgFIDWMa+1uBqzO/K+Ri3u/PPLpGZOX85s7X25bgfmzjvrTbEzBsTP94cqJxvzYACtAoMPO
n/8Pbee13DiSresnQgS8uSXoSXlVqdQ3iKquKnhvEsDTnw9Jtaitme49EzvODQJpQVEEkLnWbxrc
2LauY+c7BdWvb5Fjv/aBKe5jHEGfkCE8yerJK9w94glI/CyD0KJ0UP9vgrMZqd1LXO5NI8i/eWVl
n8gSN74sjsr0BNvsLlkEgYomuHUSq34ORZedBN6Na1kfFuEdoLr62cD4t/BmDUPfamt2HUtwVvJn
wOMfD9c61enExiwbA/EwulwbZBGkqNjA0HPWhWin9ajn2YNXF96G5YbKizIednGS1+ewnspDyrLw
mINcOBncoHsj6TFxwDUGvcgBykSCddmUJ+NjlnmBX7lF+yXtStRuNa3/pi76zHkyGd/1YMkBV+Wv
BmOPKQ3w95ytnYs/XLwysPPDoScOV2pJEibAVrMP4ydjmIvk9wCY4iAzZmNLXiDo8ddYsmmliz0M
z7cH2UZG59JmLKT49zaZk/vXcV7aROtBFPqFPeCZsQ2o1Iv2EoEJN9Y4llUEFXHh73aho2xNkVVA
XflF9k+eGh5Yxoe/IaodIkxHXomFaDwoxvQ28zLjqCJts80T3XlyG7LYMdIsvxLb5+53fjZara5m
vVAeXW0udx2LgSOWFe5tWLPexDFkei3r8BSj3XzTqqmxc4jkrQh8hr+BnOaFafxWqu61JLn84vRp
ta7dfkZIspr2s6FX6CT35jZVsuiEUgpeCVGrnYwGmUi1w+UR0Ff6YojsKzoA/S9QLluMOaPveBFo
7AynCJ8jjGKSuoj2YTMYD06URmyLdeuHI/5gyQzdQNp4x5KmYI+VOC35SfHu9w4iaLw4v5sa5ogd
ngArdbLs+0F0r03ljd8Gd5q2TmESa1yAWJ1mrtVe8Z6nTNRneE2xr3Zm/K0vE+Bq/Dz2sujNzU3f
huKxCbruQZTpk7708koj2+fdhCjNUiR4R+RTif5Eurm/JZ/AV1FBRrqCpLDccMg0x8Ty38FWUz+s
FSSn7mSVUzjxvsmiHbkC45SlI4SL0PF2ZtXyZFAzZd1iIPCc2iNK6M0g/ujC6iHh1xGuKmWTpmkZ
rYqkOk3GEP7oZg3SeRibX9T59rIwUNI/eVBjf2MaL1Wnzfs+L6KNLGIW1vuKwp12aeXPwqDEvv3n
l5/9iVXnQjsxCBCjL+lonvovDG8NEXl7smvlWXgYgxWBYfgTdgp3qsjTYytwgoUcXD4HJcsSU8+d
nxW4wLDjJr72nWDxHqb0lmUB3eOqeK5q/LKr0rCv3XMVRSo5dQa/8Xjpu0xtLWySNuh0dKwXUneB
6foqy7JTR8T3F4b3x7Ev0z+6dsDWuUuKezNt9H3JvmMfllpyH8KR9m2lDP/IYWSHLMrloEE4KVFQ
cBozuAl9eRJUVh4/O2Gy0pfsfITg1XMqSP4uTxDZ9l6a0vlz2zIOlIvzv8jKAJn7nzC65T9gGihR
qMDp0N78LGpE+CYwgRM6zwap3XXaT2n1klnBCogZxttQg06uKmAiy9NmcUfBFLU9XVoKc/J8WSmy
lkzkPLl+mONnodrzjcS5VBA5Thf8y/vZvyuiLTyhbNDZqIFz+xzMfhhYgA/uEyLRLDrdoT9pSu2c
u9QeNi2yD1+QKglXyy7oV16dkdSwfspBuRIzyEn6LY50b4Na1JI3auQaX5wM6W4ru9P1KvrZCzxk
9Ja7pA5L5I4Bw8Du++509vzN07rWh8tiPapTCgk8jbFJS0xlD/9QPaRqGt1gnltuzVkoRy8yv0ZY
5W4yQDZnQnTeCXxoslXyWTzj3wvfCJr+rwB4c2fyAwGPB95jSL6I1LM2sde8DSIQHl8GsW2t3wdN
EinQINXVZHp8GZQsV1q2TZcrBdgFPKuBTYoEANBuML18UwDsjL/OXYiznKudhZEmx7lKPBa7RBkX
g+sNisHh3lxikLWhliurnrxLDBJ5qdWy3/xSZdZaqOA3FUWzv1XD73bBuXd9N2JSg+2qayXOUo3Z
Z3kfmngTOXmAPBrM9LbVX5AxDG5llTzIopdnWwLvyflTvdnqut/n2N5iJZr2BpLyi9ghGRCo88vZ
9SDr0nDAvbQ484RyB/Zt6lORLoDjLLDO2kJBdRbtVd0t7LO+hIxl69Sr1rnxnkLE4Q96nhov6ext
SdLZT+roRA9NJJ6yhQSGW6+31/LUXiuzbmyUHj2gsmqwMCH+vpZ3reYiVutNbn8pytbcrg6BNu2s
qvttLVuzEaD+ljCOTRVFJdFuavCfj0H505gc5dx6k3MjF7iRto0dtb65rHl118Y00Rz0YU1wmuVM
irqbUBPU09oIdDVLNXaZ4Rq2enSukih/subkY/3Mrm8srPxp6W/1ufdq6mccDUi0d3Bs0z7amPIT
xXl1YOnvroUxqHsb5+NNgX38Ku8696ZLo/KL0oUbuc+cir465MSHfZHq/dM0RtWuco1kKxOFQYoL
WJ6a3jnlK3spkvtK1aavoM+eLyAYsF7GejYUdcva2MFeqldu3KFje5l09TerS+/DJdY5JBWi44X1
KtIxASjuxXc1xu0HT2nbXRx65mNWZPrKBavys9O3Ztr+LgLVei3KR4LBJSTCv04U5XPNx6YC9EKy
+tinqDvnVYXcJ1MOYF+WHJFDuHX5ORUtKSM91sKtbB2gSdbl9MPF4Xpirx7w7/ShEnQYGDjpubfK
GO211nntsRVos077My97FV+BdH7IWCQBBLTdbRYL70veDc+yR5PHbFjj7EtXZfWud4v4oGV9/dgv
wTfZw0F3oLKG6WZRgF93i95IsxyECplGjXJt7WrITK9SO6ESYXs/653kSz7Gt4ae1ffy5VNSYkB1
L3/GS9u11Bnhh9L7uCDgh/jPb39Pdf71/b/Abcj84MgKZ+6zTo9hKa0SquP0PHsYH2miP8Q5mCRc
3DDyKhP7JIkR8izsAzZAJhynddLiKiY6tOL7AkkayCnw8IlNnGpzdMmeq8+pk3obm0fVbjI7PLGD
gqjwAi2WIONkUSrqSrRzaghr+Hq2J5sn61fH9L4WbqrfyZIa4sFWJM9pTNRGs4vgyHMb77rCsV5h
XP90AMo9VF6r3KbzMK5yGGa3k6eQlUrHh6gbWsh//U8LpdrXhsga2IVhekmMPvbjJrtPp1Dclgks
9Nh1y9vGc4J9oon2gHMsWuYgVKe+Hp5GXZ3PWdz/oc368DTVhe4n3RBubY+sQsW77qdntyuD7w4D
7ETZ10H3Y2rQgcvNvOL7CI210Lzmu8bdjtmW82JOZrCDDlzs7LrqHyK7usmA8r5mubGWeSW1Q11q
EmV07yT1g1Ci5DCOsX0KCrgo8sDrE4RiWSO3tvCEFl7V8BsXVBX5IXg/3reoDBDaNNQGn4SpuyMl
xqu0j6eNYY31tkkD867h6eSLoHa3LgZJzgrWNopCfeo8uoF6ZwCD+64BmFmVFaL9gVNh7ImFd6m6
L5FVDD9cNy5XtWjaTTL3yc5e7Jh4AogXz7bjVWNGw58hdPgmrEW06o3noTC939agPLApxlw2crF+
g7EwpbrfdRpWknnk7lKz807l2I5721WOwVwWG22CxZ61uK6Arn6Zi37cDuDitmXQswMvuju9Ar/X
Ajr80afi3iXZ+ouUEzEbx/PDIHK3yAV1xwxYjGT70eEvWmAxzQO0hew8hlHyIA91rWonJQXCt1Sl
itL4ce5iHGaV2o1wJvgHovo2utV9bRfVM6jcZ63xsjtElNQvpaJ9LUPNudWTqr2ZrOYeIgCQ/jxJ
2ML9StS+OKtx+IgL2HQInTw2IWKX5lkhAO1hmWvnr8Imalz1arOVRYzk79yK7aGtD+K2t7txFSpF
8WoqSbxuMGU96ZgoAtN0wT+jcCUZNJHHWY1mU1pF4S6fxFu9bEwJYhKuWbrIMkpYfyhOWayHYPpC
ZqS4q7PkC6uT9nYaE+4kxOePQrTDV9XlSQ00PN8RJPnJe1c85O5g3Iyjs7cyM4p9ZNEI6JlA0JdG
dQrEwzA6zrHCZJYcIz0ECgkHL0Yz61KOUcRdTbAmV8FYDJuKyPJXljH9Bug9r7WluDhP+5hM94cC
feZt7FWTL7pWQezINorT5dQxe7ZJrLhcXyy1acgLytUVPxK3lYi8Y9FO9/WUWHdu3u3YfW5Mz/hZ
Co0VXtL9EKY13M9dXvl66TbbJn6dG4C+CTudqU/a38J8Eq4jvrRp5J3rABdlp86gVaQ9JJKERzoS
fsFeFXG+qrid73Olr+6L5cwxtfuch/5JVsnGoWxzjDyM0JdFwE35raI1P1JSwmXrWM9Nqg4H0dqN
L4tOHM5E3rDHUwr7GW1h8Zj3pZ8tpaqEsRmHQ78Z1VE5z8sBNNnbWZYa+DNF9vdr1bXbta8Ho5jU
Bld/H+nY7QkU7+86qNzjWLfJwe0DD0romO9jUwtvRBy3u6gx0ltSidPWqIz6bnYx/fFytT8JEd57
vJn3ZY47JnrE3THi9t/3celioIrKrz6p891Yd+UmAPzx2ONo4WemUJ+r7KFpLFAH7pw/oGud7Aez
aQ5J6HV3U9zHxL2y5lUPihu15k5PM7AFWtH+kTS94YPUy+8N0q57gFTqfqj6FCNXHbodUdSDZjOb
sJTllSFq33UM7bvNxkJXG/uXW+VPGmsIvyUqeC8M3NWspPptQiqLeBa+hgOfUERpeW8Vcb9vpu7W
5VbapbordqMFVkZ1XGILdqS/qFb7Q7dzrAvtG1CaCCxwM9/b5J5fnQi7pnrQ2kfkXvptnXXl2R2b
k5eQEwxCBWuYFoBq0ZIJqMvRj8om+6VGbLO8gjWJ7ZrFFnpheZpnw7rRwZGsI09o30wx3RADcUlU
ehqP7G2r2vX3OLLmDQ4V9ZEwpfNYtOIX3AoelGTt2RG39kPe9snJiENU5jAzu829ZftiWT8SrQqh
ZXQTfgFdv7NDlkgIdD30oHT/9IDJYfWaT49TbgoQ5o26bYqhfyE8QYKEHvGycHbrMn/QRVuCA2j3
qhNmB2f2bNxPkvLM/zLdTWpn33lm7a1jsagVjYm3n/R4OhcVcPwx9oJnyzTbe6cZjynMVGGIlVGT
7g3HDrdwZBR3ZJC7jQR3hXyXOPPG9UFCv3qEzUGKuN1iTql8bXt31aNp+qyqQ/GI/Tsh0846Wc2Q
+YY5iEPfa+FmdrXiFSLGL7Iu433tQe0ojehnvDxzrdRbVYOCf7BOHHbyVPswxMO0G4e0eAx14RGv
7Ns/ba9BzLPXfimkLGo1dr7UqjlvNC19daemWpeF4d3nywGCvVjpWP/tA1vRFfy3Wm09N061iYLG
u5cdPc82d9gJeqtrHcJe9qmxeLAss8humTXa9+5l7stkma3tQlANg5hfJgWjObesihslJAAIP5D1
82BkZy/x/nBSw7uJDfbXUfs0G0bs67OOYK0Hy73BOQVXyZsKgoo/o68N9ARRfC9r9QOee9NdtRzi
fTHlxZbNcbyv2CmsTbvXX5A7/W404/ib/NwMUpmFCrvtRsnyVdt52LUS++ZxmYXzUcl4UJuK9TDy
HNmrk5Kss9rWvthJ6OyDVCmQ2iy4X7XsG5iZbD27LQsutZrOcwB6JDcsZ5vYxogeUFpuXXVyzmXd
9wNKSv2TVTr5XtZdD1rr/tWldXXianhBQsBZFAnb9sVtBa5ujhl/HRB1Xw+5ZdynXsQWFSwEeO5d
YsxQBCAkgO9BzlPotcDVo7sRjcEWkAjVU06eaQUpezzIOi03bAziO0jFinuP3anzi1wULgh+F4Tu
Y2iwSo519buqKNMR5Ol8NBWYJqsA7eR4WkITtSJYCKbfsJfKXoUaAVgHDrQAl10C4NERVPqA3J9h
++noNhsbDL0VYbmThXl8VquxOMRzwf1Qqcq6dnDSNCIveJwc7Cvt8AZudIiZWaIQYEn7XaA15QPx
NCjJCqZOitZBG7dZNUGpbb7Y5ZTcjMQ1CIV0zZe0Kt1bLzWf+f3Yz/MEmwc6+F8McWdRi7lSwWp2
cesah5GNJIjLhqRug9uu+lMW7ChSNxg1pmvHaeb7FGmslaF1I8wEzK8vdah97PTMBXuxdJEN7BbQ
SFHQgKGmEknqq1bBAnhRBBw9pz73ffZ2lmHws0E20kLmS2A9I/tcTnkS8bvK1GGLZD6yeBaSkwr2
fbtc84IbeeBn4B16mFYG2iI3VmPzAsiTh65WUm5/HousYJ0HbcYMKOCbOViN5TzIus4tj3razvsy
cXUEpmB29ZlNFh7bm1kt0FSpJ7xzA+NenSbLN4IofIj41LvJmbK9wtay1sMZNtq0hBDuQLCuB0s1
eU2D3PQqHS5OYr4OkPpuouHnZJQkWvup2nougdsqTp0jZmGsxZYzLUU+51Ipy/LQObdkeaft0GMC
SdiUFEUFW08o2WuQRukfmAksiihK95XnveZ3SRA+gUWJN2bSBHe2yo8iTr+zuSIB3zeA93uLV8tS
lAfh6aBqLY/oALw2mvQRc+0CA3uR6fdG+xibLcRG1UZ6JeALRhIB5WTVa7JDYOsC/oamxH41Ew8w
Uytbx7NiPMhDHUEJZLXVb7VQfatrur4nYaPXhzFrzEs/oWm3JPTsc1paHua+C07c0cxjFxNp8dCw
ftYiu30UrVipCLQ+m86w8VJVeVgW6kHfai8GiNUzAQLM5ZeiVeW5n0wi2eZ6hWVyMeCAUSH/v0OC
KSMXW/7pBkmJc4AQR+61mB2zOT5YKGn4k5fNO8sL3FPaKF+jpEwfBQxJs2/a53CamucSNFJldNpt
FSrNs2cIyx/QqOYJSxEXlmCnDYRmgi64tUpAVVC3gtsisX9q85y8hHmCX5YakRHywvTFhi2zMUUb
72UrjAikGyOzAr1CKzYTaBWnypPqmuoj7w9gLFSPzgBvMSrtlc1G8+QoM4DBwTLwtm+zNSoiNoyp
tEWwCfQYPHD7S04oAf8KV10T16d1UrVdVfJ6V1LHIsQSId8ITHQjx+reEO4qreo3l7E9oDPe9sT5
ls6s8LCfnEHGy9Z0IPZnTnN9KQLT4oU1jepWdi5ERn5zNBHvXK6rhmmxaXoCY5ex4xisHRLaO9nZ
GDp93URucGnN7BYnLzuv95exsSDxNpASkn9COkeKT4Y13WHGs7ccb7gbkL7f5vFcnd30BPokflZa
rM1U8axoGJ/lzfgVFpV3U5rFuK8HyJuKMYq7vkOCLh48uENKjKn2Utdp3+sZPbVL1YBYwa1JsjlQ
K3RuE3bMAM2joytccSf7F02coXlSxDu3GP3cKQRLvNhZA5/OTmEI8RvW258FwanvVRVhB1Ea1l0e
WMke3/Nj1835fW+lX3o1DV/gI+tHfC1QY/bG8KVJu25LrH3aylbAA61PjtA7ytbSbJ7ythzuw9g1
vvbf2zoP93pUqutKWA2KIXazbuGt7tqEJCeeFsggeRXuIJvEcv46zZZTU8tr3f/Q4cOpmWvVNp0I
H4TWYwAJ86vNn/fkmcB4Ry/8avBrewiy8ihLiiXMuyScHmUpmQsUMAvxpyw1/NHQt+OadGsdfZ0b
tIPckRydnDXpZmMbgExZJ7Zi3E2B+nYwlYOjiPDuWs2CvzpmQfhFdrrWZ2avbbCft/H/ZfS1oQwT
Fdd22ALXOtmFeAR7HXTMxPvlgoENo9Vo2hf48NtYdNOrO9vBeu4ANU9aod6oOuEusNNrF60X+O9Y
jsaL2Yk84Kv0dpbhUsjtXfAOd3BGka3a+1lW5t5mHCCUfGqQnWWr6JXwQytkH+xXbNESlSD2epm1
bd1V1s4A93pIxQRYprk4Ihf2dkhYKhyz5SDPrg3XfteGT/3+gy7X6WcA8Tj5Lhe+jpPFa5/rlf6D
Lp+muo7920/5t1e7foJrl0/Tt+ECzPvU/OlK12muH+bTNNcu/9338bfT/POV5DD5KbVhqrd9FD9e
/wRZfy3+7SX+tsu14dMX8d9Pdf0zPk11/cL+q6t9+gT/1dh//l7+dqp//qSIOTSsDrGgRCCEpV28
3Iby8A/lD02kohhVZO7bqEu5N9PyMsulfBnwYdi/vYKslFN9HPX3n+h61WsflbzzvLm2fJzp/3p9
NjNsvYWZsDq/XvEy6+U61+t+rP2/XvdyxY9/ibx6BwfCqsWwvV71+qk+1V2Lnz/o3w6RDR8++nUK
2ZIt//JPdbLhP6j7D7r891OBqe/XEw4/KzOZ2tt+jJxNAyLel8VoWCQDzKIFuUMrGC3LV2s3WCtu
W+q7rMXUr208VpRLs+w4TiGYOMArZ0jqzVEv8Wxay+Zw2Jhm5t2A+YVBJ6uG2ctOtccqsNIrfadP
hrM2SSr58P580gxALxe7touZm/R1k25ucPaQ9JSn1jinin/1eNOdt4HXqqsVXBAYCSrHbfY9iFvl
YCL57Bd5nu7ISRGPUvPyEVTm3qyL7haxpeJRIfpytrzuXrbJXjV37tazm3ENLbx4lN30FCuxiGDL
UXbRA5UlUsHSlFllh6wqwXCZCWDB5SKy4T+8uu4O946lBwRR/82VvQnlJT34ERYGEbjCFTczSKwJ
o2IMz2QZDnuER7n31nxtMN+72KZCl3KkSynehsmx8iD7ee+zWHUabUsT8q5WwWgxmoQsgDyVB6KE
iJReyx86pa57A/pywu/4fQzI07+6f6gtIy1z/dFQBTJ9SLhj/WbfDlrs3MqzDO+KYSj6m0/1LIji
NetTfkOfBoxddB7SELWGv+aQPeShYnuLCpSNB/My6nqIMmfYQ4P8da2SZ3KSqnVPTTXbx2uVk4lt
rk7iUIO3BzNJnhAjJ4uvyPEx8/Yu9bJR1suz6wF4nX2SxVkK4MlTl2RK0CRvY+Ww1oyDdWw0HZ5n
+bgFAjD4cTLjLou+Xnu/qjWCJJgaKfxqgVATtrPHbeKV3b0I1e6+0Srn6Azus6y61iO/9Wzlncte
g67ykANH3tpmOPjTMlLWXa4hZ7pWyuu4TjhdriMb1Gr+lpdNu5M0XXmGDtTDG1/3E3UXET6vWl3a
LueSsyvZu8jCgnbo1h66nBE53KPaGUaGrnmdt0elVmzOA0Vt/sd5pxmN6svuQdcM46nTdHsVtkO+
bhPjjTudKr3nEt2ARn09GFWLWCfRfFn1octn5rVsDxMXOvaHroYSCDlcErGRL1jFuFpgnEbM2jQg
SrfYCp+iBRSBQ6T6R16iDrQYKVx7RLamIRoscl8/fAL9pDng862sdBa3UPivFgGQdfmODULT6FTY
IZmjJQLInfIYk0VFuBJZPHlAkD3HV64bLqJ5ldSTXvp1ZMMu/YBaiA2qJy3ScVX7sCgUbOOuSdYR
Uu+RD1KwAA6SJ2sReM1DJabmQdZpS10PqRs7HGK0W1mWzZ/mGdXkru0DXMTtVpwH1RrOniBDvJLl
BBX6k6vfln05FutLA8En8ACj0/+IMLchca8P6C+H1fo6Q18kb3N9qouW+QL99lO1rcbKTtHHh/7d
JfTDe+XNRbQJZp8YgvbhDXN57ZACPF36yPKHkZeXjAhi1Q8BPfkw/NDHVciY5ln8IuCF7YrFbE4e
svezSZrKXcuyeRDpZcSnellkBz3sQP5/a0WPNz2BT1hTHiTm3IyVm+uhCNq3ohl2qx6YyFk2yvrL
2AE2jh/Ozby5DiOqHqyHqtb8i9qtCeEQGpRADNA04hgQsFZvFKd9NaY+D49d4YhzkRRsTOO2PiRz
Vh9SI3PVR2ERO1BHt/Bln2bpmEqqwuSBjO7JuhGHvJVVbqSXPotRgTxIq6m57+k2esWjM+95zWl3
kFn1O3mW4wOqz3F/c63XsW4757qFdhFdPRVQ7UobK2vn8LGh+FF5PRDW4y8B9b2OFUSsL82x6SFV
+X412btdLjmWCikZrnb9AFFTtOehNS9X+1BfZDXoGHzxxKwf5iyud8Sp1SevzxGqVAL7p455TdTn
4ofbFcJvIPXfB+99Y8OZP/UVzreGy2Q1esqhRgqgbxFHy7yWcFIR7g30msSlubZjIpIgHd7qSohV
5VhjsLKMuAyW84hoCerVkbtql5YGHTNtLWe0x2gvu3wesswNtTZG9Z0RsrW06nWmO85o34FZLzZu
i9Aw/zr7px3BE9HS+ntkJ+h6WG12Vzcp3r+YGW4teC7Psq+Ua/mffdVhtkjTAH1Q9EZZORqvJMkZ
aHE9gAyTUlxgxKqBrppslWwD2eq4AB1kqxxb9uQhVc8wvcYPmMc3yZOvmsVPing9Efga/NS1KFvr
xYlKtuYlHkqNCaCp1VD59fqVGWTtHUIlMHiWs2vDtS5aWkFwaDs7ga0g+8mDQI350gB34+dMhm8W
giTqdYC8xKeZ5CUm1E5QhGZi2fl67Wz5UKCv2psaWJPhmNXGnoDjxfaYvMKDwvxIfQ35AkgWxkgN
i157rS0NkFU1PU2lgJ+npBmZ8FB7dQrVIfmpBjdhNqsYIPKDXYbLWYuuaA4j8d7/bNZg1NHGUBTc
rFg8HizhWjstGGBmg89aoR82nGM9Dl+iaj6ENdH+zk3m57Iu/XERRoM/V97qPa5B4dIL0iJrZxuP
GdnqpXrNn8KUslVOCStPnGVrbKofpiymgkQxc7hd+ZOUQkaGwStB0Dv9o4rg+KF3I3uL15H9VZnj
W/kevvbIAH4eqtixtlFrIbpsok4lVs1s1Tu5Tp6T2DiZTuF/WitDqmQFPquqcbKSt9a3OtkSt82H
lmnk9bO6LNVJ+OyNsn1KF/tGI8tQ0THbY6cKRdy+F0mKhjfyMBfOAXJ0dWMruBIyUblvNTd+lAcP
gEeVgsWTJbQt9Jva7E7GYGIAk0/5uMt7MfCQZcDM/f/o5FnnL/ZLuxIpOkxiOvVYdb1zI7tMeiBu
bXfeXQfo9pzueYLCqpcDoDJbfod8+qXP5bpzeleVZXSZxEDe8S6aSHzKT+EAw8e2PbBWsq88gJrO
1mCbxNZcpp8Vt/JHXBGelGytJtiklH0rnqaw0f1YYHwr60YQt2dQUT+9Re9VVtWliVRQrt44S5UA
nb5NG5tV5FKs2PQ9GtY32Sa7mwk8Ui+HstOpgXmc8uAV7RBx8sJQnKZgBIUuT+WBx7ui4Gvx3uFz
r/q9RfaRxaDswnoly0idxRvdmofLnNc+eZlMgX8dLee1muntc1ymkOUqd55V0YS7T13sVuWNGnpf
IqvBSaX3zKM7KDHYwVnlVB6uZdkue8pmB6mst56ybF97XppkVxISk6+F6IzITnIOeXa9JN4EiuH/
26vJnuxRI1QHQSaqejveOQgMrpNRSzeyOHgRdYMx3g3u7KwEGhTbTw2ByH5G5FsOn+vL8RhVuXZq
iiazsVNhktF90qdK3IZ62AFOyp2tx87yAVH7ZhU0szjIojykvfuomkNylqU6SbSH3hrXBQZCd+VS
8swwfICYeR1So8Jx0/fWPpjaOfa9vkNlwMu/a9C/Yx+Nl5lbREfsTw5fLjyakdi2cQ5OqW584D3i
oXHU6AkiALjK4EkejMTuQBBZwTFb6twWoOo8K5i7LEWy9f1dEerH2vTeBugDEAYLHzlZBRUt3zjz
gGzs0h/sbXEeSuf3tT/UQOBdNuZmS4d6qCc/HKJpL4tzV/WA0ezYl0XFzYzHovqap9nb1VBFqglf
2s7ByLoU1E1pELRxF5c+tEQT/rIkXCOxjj/fUheXFiDia9k8GBDlEOenQ7B0kL1kUR6M2E7A0ZTh
+lPDtYh3i7mNLBuM4FdDc/HJmYwQqxSXZNOIjr0F8HHdiXbekoVHut6Nowc1dlfJVOX/0irHmljy
yL6Z4YZPcjzk/s/jZY8IcdpLj+sV3q8vG69zAApGyxcQuofU/9aK0PBKGwwjVzbknRtX6TYwM0KE
BCzxZ9Ml4TFZMNYr2bu3Y8efImO8l4cO1dSbKmiRte+m+8KG5JEnQb6TnwmJaSwZrOZ8Kbmk0VrF
Glep/DreW+Wny/9Na0ZI7MPYfhkrlq+uUFNrT646hOGUQb1Jq+YIXBBtKQCwj2PkZ/GS8F9qSjXx
jvZY/JZNl05N0G+y2o031zGhKLPVNIRv88gGxIz/P85zvfb4v3+efphV37BQKKszyziXrb4bEt06
dIHBeisbBuM81UzD0iszzpltJMcRCjCugMZZVgnZeukju9eQcjZa58ElWYbInnJuWVRG3CPWdYjg
U5fW00ZWyubLFWX3ERLSBvJVs4rdOH17SlcTOJ9VZRrTHk+MDe53sekT1DCPcZ1bQLd55nchrzws
Jih78vku24nlTO6mqrtu/7auCcb4QJRPueUGCe/cPnO3Y9kZaB3/VacuDfjfwcxp9Et9gfIORr5L
FxzMvw26VR3keFklB2j8fNb8UpBFWcbLBjHk7tnWJ2Wb5CN8DlGdwUrU51mzqvO/K8oG2WVC1dpu
Zqi1/3tfOVMWh98dG0W0xn6qFEPx5ZkJaOVyVix1VaZg/vfe+s/9sANVQAUTzHSzzSdtLFnUgfEq
RQxgdlnHySp5aKIh/GDDnQEtyAID2bY8vNGcEPIZ+WXTzME4j6YBgDl5MpbqIO/T48Re2pdFq4Z6
j0aSAoB5Ll90jSA8USAER5fOrOgvc8ysae4TJ3oKISu9cEi5bU3WMThc2Dl+b7uych7bwMY79Vr8
f6y9WXPbOhMt+otYRYDzq0RqlmXZiZ34hZVpcx7BCfz1Z6HpbTlO9nfvqTovLKK7ASqORBLdq9dC
c8h+iEBostWEt3gjkJVdU9u0TqAIn+5n0KRY0uiPIEGT96GJg0g0sGA3CfedocbNa0rt7DS7rxNo
Fh1cI1+m0ojmT1aWBg6gNH7tNjlynb3cViwxrjUarYK+Rp7MtCxI6ilbqJnduq5ssYSQQ2KBFZjZ
ykPN5a8+stgBqWHjClLTg57G+pn1nZusq2eJXrFrp1yy77Qzs6ddZzheApHnQh4yjf+zRJpo1gI6
3azWdM3bh8kjcH2ngMXUwLAfyZ53XrduIPGxXZa6fRhy0wdMnXz5ILflqmfmZc6+THkEwgRs7Ay1
n3QTbdgB6o++LQ1b+tXNyOQM3C3tFykcmG9EgrR+ibktcXPcbLdloPaTrmb8TqF1Pz0hhfaMhkrt
U1dJa1v1Zr3rijb/BCa/7xzAxx+/B0wJBC/aCGkZogKSOvpkDBB5ERmgHtuGbzfF+6GphhRMXgq+
Dcn7YW5lA57eAWO9HnvLOBcZ8EBT6H4BvpWFh4iBLh1NPGD5amtNIk2Tmmfkdo0zRYup87PWGI9V
909eWeYhBsXTEZ2k+K9qNOhUojO0akEiBivU6KcjUkLklSqEzujQCjRJLZ6PYzvpjIM9/ICkmY2+
aBVHy9EYSaQerdDNIZUR6NqjbCjQBo2DMbNY200NEvYzniPrwWpK9588N4sj0MA1Up9JURwFEFHr
zAnZmiYJN/eCpO8TvFuVjmaeIdWLrvVRogNQ6dyrIVij5MWLwx5S8t6r19KH9jpDGuCMBrxn7Dqr
L32RzitWJeFz3wOOxIZKPodNYq28TpTPoQPZwaqKPKgoCG2lWejZ7Q10NKFs4B0YtJiXPm0zTcNl
yIjqoQbvHHlpePNSX93/37l5HiVrZ8SWvFPdn0YPeIzRJgzvCp5zthXbCcpnQLFL1AyPY9QEZJsA
uZz9xa2mFEPFglatYKKhK/AYbwO31eod6FPcIEPb7leepU8CLQZXfWj4ZSyafEX2shhMv9ABI/cU
qBftz3g1Y1/CuekO+AMIKJUU2Vd0t4mViLzwDljA+aHWuivZI140mzw0LSTGcJFEdJveBJyoA8/m
c/JixOn0c5wjyBXgtnYd6m7eQf2k2elmET1gOwgMvV3aP5MX3oH/hCJBbyavdgpamNc3a/BNovMJ
mo4+KCxy9EDlyBq1qoePjGg1yAMpnfwMNJ5zKRtNW2uRhafZ21lUIlVKtuTt7OZdztKpOvclyLGS
yL7GeHvd47to3NEBTezmnZWGUG2EcuDqg4OGMg2vdV24e4q9RYDnHZkwC5jTIY8eQO5XPrI2T4NQ
B+y/EmgcS7W6XluDk//opnQ9m3J6iaAuFsxt9j5CqBLJ/4wgnqg8TUCGGUNNNNLQ8FGCanMLdpsC
vyJNjy+h2nCI2HN8Swcn2CIZHtPmxFHbEPKHEfobtMQ6euAM7X1POcjr5S5+NHl7llrdoilE7Wne
TVNrowY8HUV77pTULh+Q8DUar36QACbuR1fjm2mutSdksJYIA00/q0KCeMhO0RJVoj7MFN86RKC/
ofTMjmDW7R7AoyjvwH2+M0p87LVeyWpjST76FEsHQ8+/gcKOHWnU9MmMnsphBz53cY/N5XqYW5Ql
Q4i5kVBuJ5CHqwxkR2bRyc8OL31qgQY9KrbDkFPxqcvZ5Q5bubatn9GguM5jNmiPSShlANb9ykan
DGhx6RDbun7QLHUA1rzAXQSnwNaaHC0F/fcC90ZUCpSHwlVP+3+dlhFEIFu0w6LvtZHTNVH3a5B9
Wajh5Ba29WhcKH/NYVdubpKeM3C3UPdroBUonR3ZP6p+UkiZGtMxl7G5msHC4VMgOW5L0VmUiW36
ttSHsMy9aB4rRLIF5QpP/a6w/K6zy3urzrHRNLN02/Iu9wVPsNPUczTO9zp0Rs32+1gX3oYP+gwp
AuhTk3Y12TpvmNeTNokrOf7Tpqu56PBDa+othqbkrRjXvZyYT4XHG0H0UrZ8V8eMoV60CcfxM1Ut
F/fCHf3n+VLeNA1I0i2c033V25uh6j+7iQ/yy5XFp/w8ymGIg0xDq6dT/jHMVJdxOSJDlw/dlkZv
oZ26j9HN7M1OK9KI7BTxFk92UwkkvcXTJSnUe7EbEDDVirWaDlUd2oEY2nl1s9GZ4s8888oDjS3F
WC54CdGv/zqvc0c0BVHkmDWQ0hozJ6ia7H3MbcUOxGtbVKN+Qi/BPjSNdbf8PWgI1iu0ReMPcPsX
ocq2hJHJLR3cz9+mLkPyfLAh4/stjNpmxfioB6LDnY3YBWph/ASgfrhEgBYDw8pWxEEgoqY4mSZ4
QimKJjnRAPYFRWX+56ROZOfXUglLGJS+zRLtbnUmoSEFeeZVVtvTmcYR5HE2g0QpkWyainkfiK7r
AHcrZ5lNbuSEGSqLyL8Be22AeCj9ZaLyttdKadzTYe4Gx3dGEQU3W4v2OpQQ9WhVlLqJbTGk2kcl
EkYHZKvBt9oi511OIRgclbB4bGcGxKhfKOCduR/YBnS2xZpstzWQkwPuSTjOsgY57JJ5Zx7hVVNd
qn+7HlBA+WaezfGjA+8cP1B6Hfa3xRsPP4Pa7PHl8/gODEqghFGirSA1bK8Gr9Bn7ZgXUUKFHuKQ
7VUFkIkC6JA6700UqiYCrGwtE39f67b872vJqvviJSk7uDxeObYlHuiQsgqK9yzsX3VtugqkSHz2
zH2v593DMBTe/VDEKkcFLZkxgr5qqCN6GSNxhVp8yV6jHbTj3FfYynyMvl2PZuhqfbJJc/LuJ6xP
o75mz0kRP09Z4lynEa97TWbEexpS6443O0d0oYkz9fAUqRddU3akAQXFYKZHL6P5KVF9P2RHdLjN
BqCmWgvNYOse0nk+E/jl0AyKQQfy66VuS6lLOUjiQnYbH4Z1VXwNW/T5qTV0dF6dRlym8FRlSw/L
TaTHAFkAp38fF8NdO+fySCY61GB12kL2moPMEWHIPIJLPkWcbgE8kGlOc2gmM3WgJAzZ7R1tJTJ6
xNEpHcDhGPodY2xF2xSy0baEzm6224wPNlrARNVvpbtVH8RoAAVkyBgXRrCFNAzNos6+1fPjQieG
dtdXwrBKtoFlcVBkDhAX3Gjon9y0qkA6Z3WxQZtBtmlUNfXmlRH/MTEgaFDSS9boU3KCDzB5GpK3
Rslx8d5g8gSnR5U2XuZ+cCxLKW8245sMbUNkt9BFBE2jp7kGU1fIwOjvDsx6Cnv+AkGm8kLOvuMr
kOTxT03Reg+Sx1syxwWE+IwRfbgTT+ynqdLFvtTrzCevFQktiLwUdTR1gRDax8sFliUn58MFUEx8
d4HEFe4GVKZAvaLNpTtZcbbGEGkXGhYWAH2S8XWeDQcQeLqnPpSJL6wk+d6gkWPm4D+FEJy5GXll
g9SiykD93l4pAABKB2QXkXG5zYQ8YPy9YdgEe6H5JZ8LawNxF3ytLLDW51MBfhiFWRkU2OV2IFsJ
4RXw3pbbm91L2nHTACiJPBfEwT5MpaFGYEo1F3260It6W1g+pAm+TFYftfWqV/oUdLCrHokqOm1T
QLA6dbi5ySbnKPbnEYkgcnxcYlmnblEoRhbaN3gLHsW3w9gP4jDUgC69mSKgkU7GBKI9/99TtBwO
s3gXU3XJtM067/sQTdUduJL5udU2NAA1dIwWDLyOL/am2JKdLHTWqTljJvgZ7zY3cwRBSXDaocj6
26Lv1rvZf1s0giDWUIrEddYcnVNqT0EbECt07e00ZS/LFoUKJ+rwYf+BRuEvEP0CnlY5gS/jmySd
kC3+PdZRqzVx8rLsgMi77GeGZvQBaHKPqVE0SOmU7aPI0cCnazOaUYrGAY9w43ySNjrTQVjzDyTs
3M8M90/k8Fh4mtO2PXIDQEjoFxmP+JuPq1jr9J9adyGdLzXHavjrnJBp4UlECaS5s0oGbJRrWVTY
FSOj/dLh/rwaQOJyacUAOg89wu4rLuYX4YD7AXyRcp0LcDk6o6x8VFTSC6DH0952pbbljqiuLvMa
7HzQh2V4oFtW5GEyGe+nQfAvHyaxrtXAtmpW164F74ErubM3R08WUJ3ACyT6g1pnk1ml8ZS1010u
3fxHZmTopMTb2wP4NVv0mCIi1nTjqR2HO8qf/S3ibY3/jEATm7su0QXsu332GbwUxT0BHfpAR3Xr
yZKiRQNY/IkAFVWs24cJHFsLzKGoDUA9oYaxMSawV/Xg293WRjmsq8qE2rZCQqRlsixK8zufFpVA
S9KihKFAY6ezLNoz2QcpREsALcZriu6M95HelCdoG2AHAnGyZUgi9cQby2BC7gQMK+p1h+zK1KZ6
eaIl3tYhEwQ9106qMfyZQd9vA/SIxiuQfESn2ebZRSghvT6Oyx99DMRU53kvctZDP8dGa4mwOn1Y
xQDpeEDabWyRooHqLZ8KOgBxqeqcwQEZOUn505vRAg82ZC41bF1oNoo2zYqD80E9kCPbr6YZ6TVZ
FJeiBpco6Zr3TToBUPWno7U17CWUI0JGbZmRDR6+xcoRpbV54gZ4iM8TUlVFJXTx+JrfGQ2n2Ewo
UJPenR8OUv/WZc9QCi1+INOnrxNPzncM+KYTGthBEfYaUA5J0OYa8Hxa6m5l128svXOOtgwtx0e6
JNuUIFIEygga8+RONO4cE/x7QD8EvcocrXf7nKOJnf5lgFkHBtD/z/0Epo+bHdw4gZln8fNf4m1l
54lXAdkowEVWgd4jz1r8SlVOksa6G7UrlI0tCNohd+HVbFqZdtFBMrYxngUqL22HJCSSA3dx29cr
YtkEzwoorTTwHdLQtM3/PalhJsB5pTwjSVWB/lYdNPBUAl4I/Yxu/temHGls2lCEGQF70u1Agt24
Zm5zSoWU11gdyskKRF2B3V2N6ADAv5kIvHQqi1f0+qVHrZhG4HAEHweQfZBEjo43Uzq1xXEc9K9k
ooPde9Xe1Xm3zBRJG+/L1voFiZ7+CO5PyBj1UzZAHLTq1yBCt1BjGmvk25WRPBRJZ0s4jc2o+FXm
ug68TDadsGViQTMP44qwlmxE9w3ey+GhMcXQGR3Akgbegux0M4O+N+1Xdd+/TmgFJLabWb9k3IGU
kdZ5Du7JGsdfrm/DQDaR66eZIT+JIUYe1fKuXAeWK55qsIfaTDuScx51HQ2VEFonrwv6px1Eq8M1
eV08as62dL6hs1h+ssAF/Qg5gKpt235dtdqlGcEtRpGVhe7sRpb6ntbhLX46whplQF4u+vHA0O8K
Nkx8IuA40vuU1wdaliKAhARhn9Y80CgpQUSJLWdzotWQs+pBYt9I0GjZ0Bs1oYdnsQHbsDnmn0M0
s6LgkYAmCkqkuxFf5L0BGt0zurJxa26j+lMDcoyVPkKZrcIfLUTCJ4JckPD1KJ12fVQCcKFyqthO
s3WSxA1Y8TAseBUbK6AZsjMeSuBrqU0022im46ddytZ5WPwWGDsQAQibYqOXDVSAVQlOUyW4UJXm
cuSAvGHq7shETluAwEb3zHFDEeSwexA50Xyy3RZhVg+MbtHfkV0X2ghJGmhmoV+fndq+KXd1HF7D
WTNB/UWUVlHBQWTFwJE6h+mPAs9ykKsoTyw8nEILJtvY0A5ekRHczQin0yUU1JVl0PcoS0Ge2ve8
57jq5OWWApCaibaAMNF2lDggRyLMCULYovVxgzXuyZFzgZp3xZ5BkJEfnKoqcePz+NYseu+u7qBr
UFgJBBXCeV7rrZM+d6NbrZy5CL81bnM3jkjIr6b5pcaGD3/VqkMHydD8ysziyRqz8qXX8F+L/mX5
GfuBwo/LXFz7oUJCwLTY2Y2neScjpz80ujdClZf/ceVqMt9f2VJX1uL6rpYV8ixV/oKi/fsrD332
lNaFvk5Lc7jMSbkBiRnYuGdT25qV1L4ZI77nXp9xkGG3bgCKf++Env/hgDo62xpjqt9nIDRbO6Kp
v1iif1agbcz/B9RGqHTO2TeNafpzNDiZz/Gjv4/yUNuifzs9JFkqzlOXzoHlzdUnJw5BGB2b7DuE
NF4/BsPH0MIo+t4bSAJ++Bhy9v74GInpVr99jBYvNmcD78nrfsLvuRkhX4EiRPEJVLDV1ehwW1Ej
09NxAJavdGR5Rya8bQnfE0a/pSFNj2dglWjYGdMyHX3djlirqWgMQI85SJGd2Uz8wYitx7BixRVb
LQATOusRegLW4xCpJAxEkI5ka6NIoX4V1xVIjh+BMCqudvg6HZJgqCcmFrIJZq+f+s58PQh1lgH+
bmsD0KVqZCfDjNxKbiBxqjwg54FqD9P3OlgqfdJ1MBmyCyiBzCewwUJTT/9BZqiLQipGRZFODUWV
s5SnutGveG8J10ldgw9TjmZ7GhTLCh14Nwx4PwYZdAL6x/3NAWkEROtv0XJqg6oLd5Dr7NcG8md7
Kt7lGbivwDDhggwVOGvygvPa21Olr+Az5Hhd0MvaYRgswIF5jONVGI7utkpYa/ik986UEZoK7paE
3Uksns7Iy8HituqUt+mAnenHDqrrIAm7zLHxiRNLrRpJW/9EFLbkU6ObT0Xqb5G/z4PA8BJZG62B
RjLAwsLRkkHWgUOJXgGXt0EyTkkNnRD1skilcjos0WZnoMsXpfnbwZOaDGSNt98xtnepqRkAKSTy
BcAuv8697FkmbY1WP9iJmzZLPDBZNPlid6ViGHND+aLst3jGzV94fRtxD0PuZVKM7XToMo5ukbFP
kG6D7eaNVFzhdDPADrRbLPMivosYHlxdN6LTQjrTF88LI38yCn6g6o5T3c+zFM8fokYnVbXFQ44d
/FXDf1pv2ChcuIlj+m4Zo8CphFlHQ0zXRuK/lMoaA8eejcprk6E519zUjUew7AQanjfQTLH6k5Zj
v0ZKNTxneJ3jMZqIlI4NZF9KQNNjcSRvl1sHCdqKhyiKTVqDzAOkRU9xgTVoSQN5MOCRsmJVxFUG
Bas+fqxl04B+B0ClxkjixwrE/SBrcdfzBPbZdWMM0DQMQ2fTmParN8O2mqaS6W/zVQQ5HTTYBRY0
adA70Dpdrf4pYiEwdyqzOeGfIhbOct2K2xN5Z1UZJy+q4wiOwW9+89KviYaxw9/P/Vsw/dZwV8tO
47FMnGld2p72SYvkH2dy4q+28e3sQ5yWQst9Eu20FWVmHOPJBemO+tICB/Eg60k+WkNnHOte5lA1
xJezBd23gd3LOzt9mcN/48cUXKDzUI22HtS2gwQRSEyOs4j5UfLO9iEJb6zIdnP8bYhcAm9WNO/m
NsrZ9rsYCtkfHEytn+OJ63euAYkvjcUXOhRV/gn9qw4Qj/+a6Ay8bt4anPJ5UJFeJhnrVIA2xXZB
gfZ7dBID7J7b329mQ0bJ7QqFU71ewbGA3VKscd6aR3Ee0IxbsK0Vj9FY7DUNLJvoXkpXTTGlmw4q
n9CSc/m+m/XmTleVXi0uvKPeA2KgKr140ooHgZwTZBYa6LaqCHIUwtwz9JAtk9Be3PsC4maSzeEd
5Ei7lZZ79deuRjnS4kV8LMKhfoYe2WJvJVSKIEhkBk3WNl9rvKsyVlUPRhmCraiQQBor+6CmowMq
uk1vILn6GNn9E0QuKh/ae9njqCPdQmdkG5VNKhud/b+J0yqkF0odXNPTFLO1Z8yg21d3NGs7D7L7
YvJYHqUOzDJZs7xg62nEHaWODehXBP0MEmwPIjwaCPI2rUjZloQuZse4s1ilP2TFlN0ngv8kM0W5
iatvS9OUX1SU7jlbowAeptLMR7xrlkdm4SaAerz1SLYqjv0JTY5XwzKsxxRCzb4D1PWWImiCKZHu
VAKwj2RTEwYb7K1LHsDlUQIQXxaAtTt+Bly63YdDy4NYpb4c2K3Oem+vsC16UfF/s49zDvXZJlzF
U9zfZeXobjI+VEFVxsVn0BgaO+hSeus47IrPY9yiadmJnJXmYZjOIZISNegxKZgZ4PMZivGOnFmd
zg8ZSMgivDqN0Nnyi6jin3g/JtfR6cbdkNmujjSc3R1qPCzz1ciicG8aW2YJMfwkh1aB7upY8Kk7
LOGQ7YPeDESogJ5qwMIy19OdmVT9c+fbkzk+65roIDg15SsaRnWvGCY1yMAqL1RJa4groJWFhsUE
BbPIGh9Rmfaubm+fyYy/LhiKIoDc66zFki5U0AoIwezI6zD5Epqy22Q59ne3xy2yI7lcJciQQAvg
3WOYnra3h284Baqp910A+WJSYIFzhszL8qymiRw56ARkSCcT7O7YQ7JxM6gqW9FP3UMyh5uuj6ML
mXrdhd5x3P4kH5luk2623yd109wcWT/+pPj/20lJD7QY2B7w0XrhIk/qTBcvjQD1qMVoNN9lGx21
FG+bj2XYVZ/KLPyHqbeuxmmTlYuXyTPoBI1laP8+JO8tGBkrcb4NxwwdZyyPGt/T9qGpOosnw53v
MYqoz3j468hwynI15nbzAEgIX1tFzK8uZ3IDWen2BCK44TAKiOV4jisuyC8bvgbAxOe5gZCGrJr2
u9vEe8GAt11VgHODnwBCoYXxHco78RebO3ydody2LDloivbRKV+XHGcAlvrRel0SLeWnCN/dpBPj
F63iA6gZcSbRg7eCzsH4pRS4Jp2NyvbXuMqYQRPrgbB0PXVFvCFtsBBplbPtgOKiAXFyQMO2byEU
DkVOUgojzbC64M75zU7SYjYSGHgYZyneBc9uCdngFU7MEM+fFaQ6lpP3rv8RowPwcxjmxNhEvdH7
8eyE+8Tz5BcHctb9WNVPglXpOQdD9GqCrscXCkuSTNuDIxg6m6azqvng7dKMh9sYzYo+GpPNIBlr
/F/X+dz7RpVD94PGsjN70IqYZjBBVAi6oPYcGLqzBZbpZ2jJaE+89QBddRc6e7PfTGSfLbbEE8U9
mSwFGJlgx1M12pOdTOT8/7R/WB/f8Xef5/f16XN6hOh4W3vk1sZDV9uGabaJL+S/hwFEtpL3l77M
wPvejC5KF2X6vTWcMAuAbUf+p+1BMqImLDHGnELoJXWgCpPiLv3nUjfL23LL9BSUvvZUQCFcqSGY
laW+RaJee8zNN2Qj7YQezKd3Y66vjIGDFxuPUsOM2B6lUX3BjY1ubq4s4fZnByzzn5PGeH0Ap/Vr
2AIjU2FeV/VnsIbYn7N/w+Zu+mO138NoehVG+C+28e03ZmyMocB06WoLmvRG41wTkZhXoD1H9A/j
i17pp7wDswVFCtPodrZtuOBK5NiUqPh2TkB1GLfguqUYqVn2qhVA03HUWJYYdQWwL1vvrqD7S3g+
hvMJtBH3FE3LTh7uW8ZSHNLFdJgcoFbMUCt2OXQwn/QaJYnQCaMzDUH1t22LLnnUoEj3WEjDl6rH
NcsNjq4nUa1oOM/M2IGMWV+8+RQDCDOV5Y68tGQMwY0zDdWSMgcnHy1Zgl4n76PubEUhaFE0D8mK
eM0pb6IOoi0AE4cc3IlyKX1Uz9DES6INDVkWj0euQ7NoaOLyU4S60aOZL6kUCmgbUD7fpgvR6GvP
6QPWGVApjFLvOjVoVeNKLbQeB9BOOB2Axv0A9oc/I0a3O7YTHvUfIoCcQlpclTz+soaD/bs/JQb0
4fHOUvAASBykVGzDxHFWtPtDqm2ISH+xLX6Q6oNkv2nBAmuVGttajYmqBAerKepgzcmhIUomy5AQ
NoSpiUdrMd0wNW+TCK1DUW8mGlHo20SOdoRTHKGVOuXVpc+zI+QHnUdAg51Hh/MntHG1Z5DEOpAs
b9wA+e0pIGfnaN5ZImXVKSeZyjK/q5ycg5UWs7PESgO01Lcbmu7qgmEn2n5fZqtJkNLYAt6f3JNJ
dwe8VIH4eUufYBrc/hhDD3hFXlqDowZX6ny4kmmsNXQQjU62o48Ade3mYHFbBwDk308E0h+ofmkP
ZOn0AqpP8/cwTYY9JeAECHK3c9PXSwJvTIzuDg/aKznpS4ZqLETf0/hKX7A469D28ft0UdS1H9sc
9M1l5u4TPAeA3XX3ndcUnyyelp8KvCcZUzZdosbAd9zi5trisdiREwjpeWeAKGFNE96m435VgMRV
OoFrV+mdYTwSaILjIeQD0juDfQd891mDonI7Tsl30OB+s3vo+4BoxNsXMdQYnTxnL5hIfpooa831
rRSgmdLX9JTvLQXBZ1ojdyiLMwW9EFfUha1VWLf5xgVrwQgZpC99lhhgO81RwciVkpSSclF2IGv5
O/vv8agZnrnXxv0ercsTIKwZkAoq8/chB1g7Sb02EhQ0bo53ycKWMoHOCFbNMsE9fBgqcGmM4RUq
XuHVZqiy4PXY2w6Qsb2CIwA5fxutX6PrnSiChym7n/pvs7SsdJ17sa3ow3+Fzmina0uxA7dqSYql
NWhJq2mh2aeu0Awcydse6t3hgKY3tbPDfcmGjF/U7WnYct2PwQr7OcHOA68tf4bRo2KwoKDtFd1f
wxq1GgGZ38LUPmZZjex0Ua03xe2itFo/gFF5yEYAJyBMtu3mLDtCFyw/FkwztxIohEs8VoCxV8x9
7EOkrhtuVV95En9N4rH+1aTQu8ucKV4ZEyDQbVz96r3mq9Ti8mvRlCmkcTLnUXL8mGstzi8QqHi9
SsOm91exzSQNUAdrQX/80hj6K2sMlKbHIzBbxBHzzgxtyIVW5m82mqQoONyIQWLDc4McubdHiMRU
BwslGwjzWOYj2SLxpRvN4WFkeBx4FmSH2xlcWLd4SF8B0ih0vKW2rL0uh+ehmyFaWpn3lpzsg6Fe
Vm1gNzYskynK2LO4oNg+Ae36u3ERjyejoSLTwDxMwnV/Vpl+0sFycjtxbLZYvH9PfoupUk8+JV3z
Qu/I9LZML8pygNi8CPU92UfPvcSGC+xDPn/tI8gO3NK7lAZWdpND7Ny0ow11HsjxqY6gVAGpCOYn
qDNCci6d74xQ6GsKsLynrGvMdVyiWb0VUb4Wsx5t5sQy7zQgbpcD83h88oQZDEWI9BY5KGSE3NK6
xI9sQ7YB/X++biURhOl6cRlG0IV0VjZtqlLg79dUGhKQQh7w0ii/gD3XgUSlpR16NeR803iT81yD
vOZouVDvi5V2NCtmZ90LUPjPjlaCCav+VUtDe1Enbla/njDw42YCgiAWQ3WxZDl7atyu8+NemJeR
QVsga5PigIIBGB3C2QtqDlWElIXlOq9BvhMpebpSnfUu0N4A8mCsMxT90klnwX/HUCAd0hRsJ7GK
vi1GZ3HxrSw7D9st40RbzqGK53uuzSeSIctSLu+Vj3aY5Gs5vi1qc/rm+1/zwIcClvvJfGkhy7AC
8VH8GBuhu5EuMDYjaAzPPPWSoG8Ee6q0/ltRTVAzT8CDh7e6H6B7NlaTmqTxfycBfDud0dCTgllT
05/maVomQVZ1mdRWSGgBbqKFQ3ZMGktb5/OYrpFzyo5ROIGknTxdmMrXU3LNmY4EilXMB2NCAa1U
bZWVhkbwhEF4HVpgyckLwaChFaJ90My0Xle1iF9kMV4cC71eq2H8Ngi3+4WWqX9i13KfnNwAD7M7
mZfM0TPoPon4gL9sfc6kwQNhus4jT8VzEkbbWdWP6DBW0gO2JkbfOI1zA+XizJoOjCpQ72Le3LEb
ywONOh2K85305i1BgqoJOuVDi4zeghBS8CFQsvzdJmwwUJAoNQVT3PQ2l1BHtB7F/ed6Vot3dDfr
TuDfQHuK7mj+LcMymPonsKQDc6OSNKUJUGBl2aAqU+hodaBJIbSdgpttTr07pr002HYfEtersUvW
tQl/w8hfhtNY2Bc5Fik6dxMP6QIQJyXqQA4w2YUrwyrj7btovC37rcyH8y3YchSxd1Y/vguDkHsS
TFbRggv8GQQx3llUtWWsOuQD9p4RPtech3dSYN/iA36/sQ0wkC0h6LmaV2kSari7yMIHngiiBrf7
08TzGmTWAd2YOrKbsjfvyrwr/FEFkyfMUYFb6QIAwVQswR9ufrR6wQ0GskW0pSu2Q1vRI0a8RF8m
nepEfHhzkXFkqQlUH7AZagpp4L2LiwdWxT4FWglDe5BRO8aem+NiW1YwZL1rIdNmxquiLiA3wZh5
n2Rzs7OSLt+XhiUvM4QgoRGXNl8nyD06WqT9csdmZ1fceemcYlrTpMJOm92YMzCPeL28GFhymVTo
9pnuCGbZ7ZAjspdJIXBt914qAw6FvlWhOhVs1alAh3pq1khaeWfDHBlwNWprD66NGPRXaD0AIeNr
HHZNYC4RdQO8OVI+q7fJepWMW+ijQd4Y5ZwLMMPTpcjG5sxtKNQLXtgQ3wEFip608lB5+pVGtjLR
GXhL8l1vq/YENZUWIUepRdlGrwG/c8K2fF3Fy/PO5z0yqQlzwyQoTWw0p4yDkPB2KdSW8GmAoNnR
apNMd2GaijsBUoXAdcckoF9UpX5WelI+QsmNn2jUhl53LpsevH/w0cFr9DGwgbgI0sp7taFz9RpW
mrv8FtFVW57r2bhQPP0UQR4vgigem+C20BiKewOyxWdaB8lh0G9IJ0WSCZQqteK/YlnyjxhT594a
IN4tQrDWk13YlrNmLePHNiqnzzyNt5102dd8ZFCyLlu5pbAMJfScYWPfzgM//NeyM9fqlT2ChouW
LcKxPBgEC2y13tihazAMCmvuNsRCRsMUufV3w1gNibJMb5swuHnDEUkJvfwnwmPh8wBNoYPI8K+k
oRkjW17ZLhoRlDe1FEdkXAOXqIZ6CuyhUDT9NETJIDlndZctw0iO+jmqtV/LSqh43KVR+Y1GkbCs
u6HTn5x5nj93peguGnTEyBczI75vc++OfBOQi/etNMAZgCuCUaO54gVrF4Jg5XOizRowRXJDvmLg
7MEGYSDN662+fZRdsiZfPUfJJ7v4p8Y3bzumwLr3YTk8jkWZgZYrH462IncCbPj/sPZly3HDSpa/
cuM+D2O4ASQnpueh9l2l3fILw7Js7uAKbl8/B0lZlH3dfaMj+oVBJBJgqVQkgcyT51i72LQLaOmA
L2pyQTVNaTF2S61YpCYwgJGxoWZrAMMtEu9CLRoksEBfIEDQHqlJUzquvHWS+GFQtCdpWyV3mora
iiK0t1hgtJC7CYt9j9r9C7kgKRNeoEGxnwc0Wa1vUQgABIWahA4yi+ppkiAr270F6PICDBMeUtkF
X8SlBzRzYdvawtRYCJGt2lvZcvSvRZr7V1RLprsI8kYLnXxKE2V2opAX6qUDOQ8H4QX8OjklFR4u
FX4D07yJB6YknSXBbh40X0uoyxgxKGy9RLAVCq6AIfEC3TwyfDkfa4Gsi4DWpvant38fDelaOgiC
F42+jWXa7jiqhe6DkL2F8Zh9F7qHzIGTP2agS/ubQ1I5j96QF5MDXrztrhiw6VIzpNgs3TngkVlE
HJr2wgiKs5Nq1rNZb0Y/i56Lsi8vfRQAp63MUnThNgFwfINklPU8D3pvYrUeI5I1jvlxejP2pod7
JApzlPdBHunTQfoAvIXtAJVfdFTq3UpnkHl3LtjwRFbvrcjimSbWOUmeb/1UQA2P2R5kXdN6zWoz
fqwzLAWjJmjecsSqNNO2f9ZIYxXOEL+wBkGNFPhs7LQltodYfh+MokKxnRruQ+xmGj66evWIlEe7
jlOs9iuFheAKH1FXNl6XjrxQy9HBpjA2Sb00BgP4DtUr3e69NwhQLl+yHIgpNfRjvOf2YqN7YDCN
QGGNWAAK4VtVo5JaoFXBDXKPvL0LrijsBVrH1L/K7oH6fXC7rUzLG480MFUDGypuGfuHMo2Gg6PK
KsrGFRemzqgZcB/3qd+ejBFa22DhAD9jmXcnciOPUQvybSNBFrsH+EguXZaVyHgO2lQb4KdxvogM
vbsarVtcgH3RgGZF6pR3RY7fZ6HESX+NsILEuwUhIDjMU/u7U7v1kV5Osoq8C2TQtk2IN/2yMoN2
Aya9ajUv9dQA3qXNkUwdaPo2umsBJI3waB3z/qufFnsQ72g/DGacIFw6vtRgFlg6qPe/AW+WtmNS
b3coLwVqUw1yGOoWY73cj32Y34y+LRbJIMJzqqpSkwjw6A6SQFPrw85qJupV1mUHYYFLcSaZASwU
uj6adMCuqosDdaT4ea3z1EaO3/Sh5Cr14VyCIe1Z/iw6Qz4HZh+AIxesaF7pWc81+L82sdH1G3IC
a+v7GJOX9rPx3Q7SXVeK6FaWVnhvZhaA8akO+qoqju7TOq9OeOK8UOcYhsUZFNVn0fP0ZA1JuoIy
LgQWVdOTeAMu6JQOvhbjEaZ6hj5BjwPhTiXUw9dkbNkrIHHprT045SUFfnTRtJ7+Jax6bZWXpthT
M0HGAuqY3WNiqC0YcLaLEMwwX/y47IGt0N29E7rxEVWnfInl0EImdf00ZkF41rXBA4EuYAAQkm1W
Wu4Gh1w1lVut3PSgDM+IV0ITLaiQDAMKawUqm/BAzQ83Q80GsBi40QhUMFavqOwAw1aRf/M4Yuoq
Yh7rVQeklXQvvSfyEyri+OrDAykJlADEXbfkysNvQClPHtAkyr8F5fsc5KFBcQ5cROBIxgNJv2uQ
TFuPJWpA+rw07lBKb9yltbepEKW8IY8sii0gDrx+gegUeHadmI8LPG2GPTnbFgqz66EC5gpDaUSl
5kQ4slrbeTdmy4Jrm75lLyY0tfYJ6JgWjWKGYaNfHKkJkRrrkcn6vRn0Q7SJUKq86sua7woBwTDa
q3P81bs676IVbeSpl5q0W5+d7abzjwjqxAvKajV2A6rgWLSbqHI1gJQzeahtyz3qQG1N2bHEByVX
jwwrDSA7pc6qoY+2AzBA00zzgD/nRKQIqoSrJMSyx0wBdAuzNrl6Cd5o/ejclr6ACRiCY2+6X2dT
G3NIIthZtwyaVMZLJ8zqVaw1yWZqF8GoOMsjaz+1DR8v3zIXF5oiz3hyHXqJ/aEaDLzdNH+KEluQ
1PWHNDpmQZecsNp5P4xuDLDPn+0wL9pjVh3JTiMa37NAo6oT1Yx1cRTYfGx9CAY7qKW0fM1ckI2p
Dvz786UAKGo904DQGcLoSKMCaRdG2f3IBvbQ14DJDNGNrDX2QBZLG/egj5DXWplaSy8XcSGdI3kI
ZCRWVQ0ltEqrOFZUKJWsS3BI0dAQUrIHFGN5C2qiJNa4/JsrOVYprxEgLhWy8J5MGSqlxzI7NuoQ
9RbacggzYIbG7Ehn1J3bsgc5sdWDt/FjTEDu1E+exViAz+fPU+rXqrZcQ0or2tppkKxIN3yfqeqw
Ar+TlVnp3VkCgH9maZqsUt20jj3Pf9R+Ik9GJ98PQWzLE9m4C349ZqdH6hyVhwRbA+JoHy7U06OC
DpTO4FXLtNs5TTW2TnjUh/Kl/qgst5FmIBOlqeigNaCoVF7UIlcaOIbNNHDKaP2aa57+97nI/nHF
eS7z1xVpZlMI64habDw+8TAqE1TeEoLX/Whiu2M+xg0eK3MvlhOfm9SLhHiYmtXZZlp37s3a3+PV
dmjMGIgdsk2nLgAq+9gwDmSjg+AF6pnVAWUGICl9DhvsIMDbVTvDowb4vRtrz0VT5q/Ccp9d/BBe
QQU9nQBPOp381qX7vfMEqYyD6hZq5L+Z4n/cBxJgqPICf/eaScZOZc/tBRE9ZGEabiro1E7sEJYD
ZZei0NmlwZ/8ZLoP0Whaz38b5LtmNbFD/OugPi6s58Cyo1MnUHwpM62/0qGJnBRamcvZMiIQd+WR
WpAnoRJ91RWbpSiMrRFhj8o7Y/g0NJVLzS9zf5qyNcDVofcqKKGuoGJ619IPjW3igwiWbDYylIuq
cQSoQUWxblFTv/edOn0atHErShOgVmXXrcSb7V2Qv9sdMLbtS+DrnliOPeSHffb/3Z6XqF+j7NWU
+FLZK1BeQpN5mJJlJWhrT9KrHub8Wdqa5bZlbr+c82cdUpiIwkbuZk6KSTt4SQO7P5JpsofL3EdF
GeXcRs1PTqFVPMyXlnjgbMsyHJbzNJXffp6aOgYjnaamiXRQOV8lN5ejgQrBmo8IDKaApFzSgvOl
VtUZ6gB6/zL14Ak17FHX8pgpG/lVpg8FRSBItjTDNJYm+JilA7sPCprUpB8HLE+nmWbTPGcZJVu8
b5wjdQIHdhezVJ5alPGv+szBilstZKaVB158xWAjNatMLnimd3k6gKpLNWm5wkSAXFvnJ0eycRcE
BwCF31Dn5Kbm5UiFb2abMH/O02qD+3laGuRpCGbFXZ1gH4VlEE3bgtGaOunQfEzr19gqDAVWVX2j
sX3RYGVH6xk3AA6CmrSeoSZ32w6FSEhNzE3qRS0b7pfk5AbY9bSoIN76/fjNa7AlChy9PYFQHGs8
ajvKSGd0iHwBidik2tJQHyzreG2oIdSeZ/BzEPxbbXX3h32a+dNFhtSLFo4rug1CHO2+d4J70271
rw6EWD2fRd8zGbfLqo/dCwR/mxNoPFBOOOTeN6M8kwODKvEyd8ApX/ZFcRbQEVlRB99a0Jh6hbJz
ueJlF529MMgu4QjsAVJb0XduPrSFMX6zUJS+go6tUMtmf4sUMWIPNYQ78c4dvma6XS+ixAquQnD7
Qh3YAqC2QnVoKLGbOgoN/Mu+iTqKvjw4RghqRaYgUH3d3ZGtaxhQdkM73JWIDG6sQOtu/DQ0b4xK
v63VojZGKolaXaOFGw2M+VAEhshj4DjmAVGVPRW1zIUu1IS6MzuA/HzqJH+y02FAaunAIr77066m
BTu0dsiNZvfJX9npAsmohUcU5EydfwxH9S7yx3o3fby53obcAIkUx7FIt/O0JjD159jtlqVW92fO
kdDpgcm/aX28rlFoFt3ViQfYbw7Fhr7yxNKwjeLZqSuU8XVV+tV1gQLoOvHdS0CeJLj8KW2xSpLM
gX7oHZJBMXYpab0sPMv/idQZYNxp8tpHb6jRKx9tKYd1iEfjqdRFfjSQXd2Mro1FJcgHFkHmNt8t
M1hqY5r9BAf3k2SD/expPYL7iLxfuKbr+9xG6b6DPdltLNx22TW68XWw233HjfSn7owHOXjlV4A2
IdAF9kNH1ouwa8d73RTx1rfL5FA6dXJju2GwMry2+wok/XYokvSHPoRfZBoPT23XD9h9GuLkGdI+
4c7O107r5M+ORDhQuVrNuI8cNzyWVcSWRRBLUGCz+hi5xnjf1MY9eDrYV2g0Q83Jt5sT9MOKO9C0
vZIdfwyiMm3ZnQVo626rOgSQOnJXmofiOhBgBhctE9G5NEJs9i2rfa3YmseR+A5wDWSylINZ82GL
GspwHZuJuKL4RVxzHwVeCDgUiNez7GpAe81dFBk+8ZjekAk1XBoy051nhYtey3eB1sSbToE+8K/W
bk03jRYIG3cHS733pg4f1QKjn1+pFXI/P2dmeJ4HpTne+kMYgcTzYyKBhPEKN1O80QgiggX1+8Tk
44RGvcjc6juRvY2Kj7NI5HBssoVgivJtIn6bjuRDh0/tog/GYw2sqzTcAyRsFoyDxSNPrcuEWRgh
jYHgQLwhjEMgzPqMAo0n6iQTD42zabXv/jUQ7kiTBeyoVS5bEh2FnVdf8sg27kwEzU5/sbel+GyP
zeYLS+t3/xIAoCWxV+B388XzY/OuD1BNNUWyhN/W7/yuSIKcHA5uUMIkUKlaBv6FpmrAPeHbV3wx
+WMLSaZdgxLuTTNYxpcRD95AOuErXmGgT6kT7TRINt5ApdoFUQYKktVI5HTzx16NrHMEhgJeTCPJ
gfkoAqORFhAVNzKG6LjzayRdU3cAUaSRLHT1LzXAR+SAlR5qL4J1FlT2HRDi8Qb/DO/UJRH4hiFe
vbNqq0BeILSgFi516FFboFe1zOQ7pIs2Q+GMAWoSwzU4uozvsY3KQiBm4yc26t3KMzvzJu8CbduO
bXPgZTOckGeH+LiTl3clHvMoz2vFC5YRD34CcO8ivBtlBcawwimUqoj9Umu6WP7ts43S+pfPFhT6
p88WaRpEdlXtF5VuhX2dLWsrbA5TcZZqAjXfHKjsqza1O9SR1PuiS5JugcgqKOQoXOdWTrm2IjAG
TEaOtO3a7UNtgTS2wK61cTY9xMyWYe/jWydjnUd4RwfsNCoVr14dhNSdTR1A7Nwp+q3VO+KgARJy
7rjsz3RGBxnnYCjzOV/NHWXpv0a17i+yyuk3VhxYe9cpwjt3UCVtA6h+gTw5ocSzeCaPwbZM5Det
R1T/dEvosQeHHo8Sa07rf4rxT6fkNMKJUgBOHLFN14fY9oONbkBwlzkualD8dF0qWHFt1c3CaIAM
bAELeuAMEGk7Gb+Qm6+D5pQVBSJwLfYaUdQ0l0a5tQFq+dTwv7n1uPO3AlBEyFg58rHKsi1KuZHX
w523MVk4bjPV7NJiGUM35DkRpX5ITA7ZcW3UX3TW/xhiz70i0dzfgE0bFevK3zI8vqylg8yVmjaT
Ykv+Q+y8T5sjbrwbM1S2g1obDLsbF5ixJbKL0Z62ttQs9DjeTxtf1YuKjehTE7HMaB+XOjLRJapL
XQKuBhFrF4bRsrUnPP3ECO2Kl0TLNyjPuL5fEeo0x6BBnCYdzeaEIhPQS2Qgqj5BoNM3N0GBovLc
6bsN9dNBc6JvMS/MbS9MiRoWHCIRtOe8LnOU8qcMDDIu7xdkjPL63cfiUi6Lukb2V3lTh3SCHvyX
UFpICiRvobUuz7LzASaEvtSyySHR2CVA8yN1j1OsvJoNGN+ahYvQZL8gY6V66MwFUmafl87NbC8M
E9QfU6+0VkYBoGGPlQHDa/xY042GWyg8N4mNe45OQ/e+sNIYCmeIm9MBOaq0Q0j3V7sBv5AArz9Z
Po2k9phEBjTLlzTXPAZCQgjFq4OZOdba7lOeXkAP1mx0cIFfCsO3zrp8NBTciw5kprMx7Kwljwex
jrBScbAH8d3TGGRLcknINniign5PaK/nGapIf8TuJARNnyvFQoMq2cFTBzoLEtYIMClwGLGf89Zk
bcbKBnxXeTHHhtJ5PezIh0w2y3+NpinnNvlQM88zZi/nHm44+crgEJSsOiSMOhG9H2JEIyvUy6Od
9m4JwqHgx2RLqYfcWeXkmzbTflIE8lOQMokiqPyEIE9vgGY/Ye/4OZr5R3CTBrsseNQi7QkoaOts
auAH7KxwgFL8EJ/LIRXgXpLaLYrQzGXZhCZiPGmwAGOkeOuDZA2QogD2I4JwDfPDHzIuX/OAN1+q
AXl7jYf6HRY8Lrgnax3/xzzZ46XVggWnQjW/k6w5Xq64H5jAdxF3w2k61SypHYwKayqRlKgkUj10
4B2QWQNo8XrsBpvIRNEe6DBeALy8hVhnde+OhXdCsWC1JLsmQb6YV2F5k/jWePVYj/WLGhCCKwAZ
o5wdbdQXP7g55HQ7XTwG+VgtejDynegwdFp20tVhtlFTdrJestTc5CMA4Z2ozzUP8kcPKNi72vWX
ulmFwLWsKi7SR9Y3+SMir4A3FvKOHIM8vQAl5d5Qq4qrt16UwzQJ9OpAq5qGuA/VnLna0OJB1O2p
mY5sXAELZG+p2bgF0oMIcG+oOUR+jd1Y5a4sdVFwhUZ7ZDesJfUiE68dyhz0FtTr8jY6Nw1WqNSr
92Z1g5DBLXVi6RotCjbou0zTrBFsy0mFgozq0GBxgFBSlvhn/Lb8M51pXfEFfNndzjRyNi7M0m8R
gB/ABG9k2BhmUGZWZ3QIoApw8CMc5ubf/OZhNIJcaNjc/O9PNV/yj6n++ATzNf7wow6n7uS+Ne79
ECLLGlRC8gWdzgcQf7BVbhX9AkIJ6XHucCJQ0pd59msIteduV804N+nszwukDTKShgOWw/96mrD8
+GB0Ffokk3G+Khl5Vdr5gtvG7Sgj7N3Uh5iHUHNyoVMaUhTxM5Q3y71mRfm1gTQkQyroJBRjJx2K
gQEFovnFcjCtd1tHZ3Gy0SBqdB7UHQBstKw3lUxQK/ExlkbkMdByvWOeZ/uoo3Z7TPEkoqvOHQPo
dTreJRfhhliZy7Dl66SIvOV0xY+JEaVC4TY4vDu6dioFdsmlEa+mqWhwKF9SpwtvpqlSaRTrMNLK
ycXTvIsFEqItGCbkgUtdHqYzJ23fz/5iI5fetZ0UNzbG0UF8nM02rqaZZ6WO2VaCJXQZ27jjQe/m
3RWtA26qEEzq1PRZ4t1JExLaXWLehMqjhLzaLmxYu6TO0na9uxzxlqzs9PM0qJNQCkQRDyJfgIgK
WYsb17IuoEkp34qRXTSuF2+2dC6hgxMBi+vH9cmJUnAzebq/d6r+kQDpBEMPFBYdkYDJPpvIg+xZ
Od6gynyhD9gQpCy+gkDPvo2j2LnggbSmFh20EWzOqdW8tUOQINPXAJFXeGW9dLkPFgMnC45Vaqv9
fMlfmo+zJDbebXTWpjZ/CcMhXeh55rxMvcFWN7z7RMrkljGW3IL3mp/qZjySCeIQyW0DIP6Nj2cZ
VPP6YElubXsbgozpSl50aKp6l1h5d6ZWH8XJbSXy59wRYNJQM5Opr8FZwTUz2M+2NreqpRvryZZc
qCOVGYouchTxkI3mDEvIiQaNnazmqwaOtLZJDwbqeb7ASs29Y/TAaxkuPnCcj+7R5s0tDaM/CbiI
EkqlxafZjRI0vPH0EeY/IcGOsgP712U2Cb+69p4TnuZPJh0/WhigSURNKr4w8q155S80jTuf/qrS
9AEjNUFXRS508EZwgNRGbUx/FU3qtB5E97JMLufL6o1wd1oJ3Pr8l7ZVqx10t/syf3EIkIL3X6b7
+dP1gnk3efBCc03/Q68vVNR1uJmaY2EfwLDRqWKabu+YEEnQ8qz/FtfNg5lmyUMMycaDo+tA6Co7
9OwsLW8uI9bhAH+69aYBldHezQr7UYLojpx0bhrLhuvVObKYttJYni0kBPju29546ppBnDvV4oU3
boAVAXNy6Rn3Fe+rqwvSq8ZNjHsytQaovYIsiI5k69ug2GVRri+nAcwM7ntj40tpgIkTED2sq9t4
T5ODEzc5ICpiLKhJAzz8WDRu9LdkakeEEtO+rbY0OapNslNsiR/USR9Xi4wjUrjBzXT1xuqANov4
miZznaS76HZxIX86eHH8LU8c40StHsvDre+YLehE8AeNWh/cAqmyok4y5ZDIXNiV3x+omYyFtXMi
BOvIhT5Ch8o4fbwng+ZA48UrR31HHwC0HvohkD22kthTddGzHlnt7Wg78lqM3Zvfed4XSLsPaygC
DrugRzOU2gqkW8Boxp53KqoMCnyooP4CnkIblLhZcyzaCNA183Yyt1Dgk2UJvhDEaJbvO25QqO0m
nN6MzU+Q+ji2olh8AupZcQ0xccO60/Cxi8B/pvx1oItXWcv8oUCSbSdrSPwgSus9KAdKbWMN+GrX
XzUEOV9jBgBk0tk/Eyu9adLBfJFxM0AP1BS33IrarVua/cEveYI4RaKDNdDuH5IByrgCAp3f1XBo
lNo/Iwx3MgSD8RP1N76V4qeR6ihJUHXkkauB2cJIUHyWhv0TNCrA5Qz77Nap6vPUc5BGREBtcuOo
vSc3VEe8zzYot3m2KP7uE9EBJI8H0HyjvENbZMNb5oRAl3rmM2SHS4ASjWxX903yVLb2ySmM8BX1
POmyADz6Ih1TP+fGgNSaNUSvHyO7FGIUNDLnAWDblqWvtDhGgigQ6ROdiYAn01n3F9vf/ALd0PHc
LNJPeTaNW8MRzGC7T1m9KcfGhnuNjXxP6bWp10GWbM20EmUmHzk6cqZZ0rLekb2P04UYkdi9FG1R
bDnoB57NrJj4rHjqGuvEcqs9UEgQ503zic8Ka2nY4wYE2qanPSl/F3EyVKkBpsCGHDzKZtGZa4Wd
X4bcAw92GSb/SbtbxnLhR9I/eglkRwCVSfJLNjIkXIxuRR3IE+aXCBqC1ioe+xUwVP5xdvMHFm6G
IHWWvY1qzg5AjaPM2vYh7EyxBktZv5maI4jYbF7hI5lO+yA7YwSBa3qiTjp0DgjDUNR1Sy2arU+M
99lso3ufLbC0YNNK0SDi5ZrJgjizID906lyjulCr1tN6F3tZtaQmHRDkBTFnUF/s0gNgU3nUIBBb
2kpKhGx/mWPyUAN+n+NvV7FKaL8WLbgnw8Eu7rXEOBI3gw910l2CWqt1r24KaPRFKhbd3ZQQ7b63
u/GoQ/x1jYejcwzrIFw27mif6iS3nnTQpU+0dVLkB7BQFqsAqLkv5OanpX0y9GDrmnmLonr+SndM
XUO4okTM4rbR9ebYBK270oMkepXZOS8t72ubgHZ1bMbooGepuFcDqb9KcmjomIALWVHC90mKeXht
8rcAAZ8wbLpXZEu7ZWt74TVxDQNiriNYRq18hIhy8u7LoMgiIccoVgaSpy0YesH9Yeurns4sbFU7
IV2EC3A29aozK/zGmh4q7i7KhNQBpJgy2NYA9G5ZYyMpK/EkarCMAL+/M249PGduSwepdcWXNv0z
wmZY1RxBV/pfpmEb30JZTmlwXZmns68puHYhpth9NcdeX8ok7qClF3S7hrfaTkem86ZDSfgSebnx
pez7E3FoewLsnVHefdXLFHKQqL/Qujh7ECi9R+k2zoKqgGwoHskPWizfbXMvnQldr9edqMAMZONB
iRKN7EAf2edpeuJl9W36xOpP4QXIvsgjC+UOigXxo5cVpzzXvIcYhE8HPFHUXdgNX5U91fG2MMPQ
PnAHVCm/20ckMha5UZc7PP76Mxb8/XlkvIM+tJ1vE7OIFqXex8OCepwwGhdNycJt3g3QNdOgg+B6
KqilmrPNSdJhB2xbdduqQw1ifWQvYKMmdcy2vHbqTemb7ZJQboR3wx741rG5vyd822zXnHjc6sAO
L1KiaZ2VrTyrukVurV4LiadHoBnmjUiYto7UWcCH9zOy/a0XwFLQ5wAruY3x6zm4SB1s6tEpHqtK
vFmIMr5FZb1BIK77amR+sgJ+arhI10Vkz8jrjUgdvjTFqC18NzNOLjEiUKCY2gwROaxzggOZ6OCo
KDKdIU0BLddihBAtwKub2JGoVlYFdwTiIhsIAKB/Y/EzAjn5xVOPXyHNF3Ns9F1sMzySC61P9rau
4S1RJtBAb+vAhpiOEb/5uCtck7NvhRfGK4Ox7OIlunsMx7xe91JI1HqjXhxqnm92nf0c8rZ5cMOo
2fp+nu2DjEEpTU1GHqMFxfWoZt8Q2o9XvjOKlaO7ww4UgoRRp4MnRLn2HWauqdmheO+OvzvYFtvy
LANcfGjuR+GjtD+Jsj1yGigwhMLDLZRB3m2lc9b8eC9Cvv6bZoVv4VWrOkeVindEqK8AWey0e0TX
8C10UVCsqPY/Qepqh1yviVcYVJ5ApFjdhgjGTDZqUgfQ7c3OWmoOCBBauzUfUQbeHmyzUNzULsKH
FaQh5iYHgSK+V+scWwEQ0i73loliGIdU6xOvq+DeYU16aofEXxKjN/9ll7mVnnJLyTMhAr8Gl28K
UcJigdvWeAXfhgTm30yvjuQDuF7wj0hZ1N7rbgXCIfWoHcJ33zYEo7FlyvAuNEBeLX0ksrA3HL/a
OpR5ejk8Qy7m3U5ADHBkTnbyH0XsrwNtRI1B0yQ7u4vCDZIcyOu5I56LyJWD3QZFIUma7owka76Q
R9hE9jaGON8Ci61sOVHPN5reb//aJuJ55MtQJcNcb2dyUMOFvIb6GX2lsvrcpF5E/Ls9ff9l1P1L
7x9jZ+dWTVW6mtyOwXjoBiRdIYVeHntEADaiMqx7AUgYZI7F+Jb7N0Xf+T+ssfxpMdd9lKmBnWXQ
+yegwKtpjMwKbS0GVCrR/aYPdrWNtTBH7EmtgaRa8HTqkHqjtdT1b3PN9FxXXYBMYp+VEPexUXnd
8ayGQPEg3yuxZz9oMmBt3maPtl7r+J12FbhpMmuTMoCLo6QsziiCF2vAnsqnyjG+U2mjxr/jsZW8
zWP0aAxXms9eJMc/k6rWgDAuN3PTq/tyA3nkcJM6QXBiA0qvWP9M6Pc8byFNF/rDxbXd7mRKbGSi
0je+1cnkYPX3em8skC0ogRDBLZFjhYmwsF2cSIYmU02mmtRrtajtpF7sFc1H6v3b2ISHyFxkAgSq
mrhgmYB1JQRozbJ3j6XUsdRU9q7iIAwYmpdSurn1UyaOewc92hUYboPsNgxUAYOMTmDqZvZ3gRri
FWg17ButgOrfoDnJY5Dm1RpKUuMZJV/pgRcJ345Fbl2tuGDLlvHwpTXFXZbm9k8U9gPf6Mm3sPw1
3Akl4BttYoLIH+8K8CN4CMV42Yk1rQ/0QP9Etz/ZTVvwrVNUk/qQN5jZFbXdRyEgjDQLEmVF2GyZ
DEGGO0KQaO4wChuCH9oVDDZgoiqA2kdwZVGyqDtSsxny9yaVHuLt8Ll3+L1JvbGO8rD/dGw+AqNT
imwFatsTqx2x99QCC2hEKLK5ZRaeqU0H5eLno9jHiROdDCw+ic8glt0Pn+XhlXe9faePyYXIECzR
WVvARuMNeQ3Z+ANVesEVa9vJi8zmYMGrT+GlVq4fc4G/YvISdcE30q2tNSKUAAj3lf4cWeCGw33t
34qwBh83Hv5n1MggB+W3IYIunXUeARWHOGJt3TV53SxzQ/RfYs/61npO8sMsGwxXeSiWltgq6ckb
9yC02gdMhyBbgHs6qMGN0g1Ik7RGdPYN7Vuq+fa0oGwTIzvlcfiNlmm0QXBR5bpwrTY50GLNs/Eb
RDF8sSY2L+L1kr2fnrUKrwrF/EX2ppco7VB2u3OXsyvZIdOZ4sXglQsQ9o5bFM1kzw7kxYXhhq+Z
jzJoB1xslzgNu4uLAmpADZrwNYY0ANPBvWE6kb/9fWRiRONVZNazwMrmDAomccaqV5yxA4l3rNee
XCuKjlYcbQIzK+/TNG6vPHEAaOmgDNoj5rKsfF3fUa/WsuYUBO7XqVcf+FuN4o8jFkfYtXBbg+Ql
ImTkSwcQ121YJ7QbakWlx1f//Mf//n//93v/f4If+RUw0iAX/xAyu+aRaOr/+CfX//mPYjLv3/7j
n7bnWi5jNjgsmAf2Ec5d9H//dockOLyN/xU24BuDGpF5b9d5fd+YKwgQZG+x8APUpgUlQreevbM8
xaqASvq7JhlQhiul84bUOdLn4nurraZ9bNCFyREVK9uEVlgdY+0OUDOWXvgYZluXeOUgl2ovwqGM
tpPKYBI1v7VRR3wJAYSZlxlxwuIVsjEZBELATESHIPE/28i5zNKVjt/4AfLEQM+qAxNZf7bUoY+b
apPjoQdGpl+9aSW/gEw/27FWx4qdZbwCHsltJxcaS840AdQU9MV//dXb5r9+9ZzbHL8sxpCD5vbv
Xz3o8XKtqx1+33TRsEMSOABqyhjXma2VL1WCpIlaTnQj6qBL166u5MFR84RSbR0wsb97VcLXDlno
fpqn0xXNhtVLiBVrB8bq8CWNKnMVW0l3diCJeSwL8GQMyE09jSB9xtfL35Qr+KeB8Vauug+lkSAd
TnSbGdVwI8PYOti2iWcuShqcf/O79Kw/vxxbR9QX344NaAhnnP1/xr5sOW6b6/aJWAVwBG672fMg
qSVZlm9YdhJzHsH56f+FTSWtODn5TirFIkbSrW4S2HsNf/9wBpHWAtD54nlZpLuVA15+aX9BhqJ8
gqNs/wSq/is9DmNVGFt65FFR9wJcq3iaKngVm5H8jhhwt3GdvIBqGh5MUaFg1uA47Vezay6eXiPi
pXgrEla+OUYFy6BqQNeptE/Ke4yMsnkE0H6LhL3zXGo1/RratpA7SIMT1UEyLN21FfQfqZUGNPG4
dbQuP6JmcK1tYhu8PStfIziVHGavgGp/UIDyOAbQzLCGtFmrACzCqH2Gd73z/Etfmz8q1zwIOHf8
srQnhzmzc+RRN5L93NyHYCcNCHpg+cvO3I7/aAaZv7T6gEhh1TgJBMBQyGO3X/WgHh5zWRUvZseb
rcHnckOtNHoYsmV0CfHehyXeaFcm25h2m34Sl+9bTz+Vebulhtpk0f/4Rtjyb98IhzHB8b8Dx2wP
NGTP0j+nT08qPFnMCVIy4bODVxTs49h4HTjklYlnGNdfuFTmd1qE2UY/nkMnGK9GJLFEMxpYQSbp
hVxlF5dYMo9d7GHptJFVVa1a7fYWAwQI7506gblMWp9oEDVQ8f9Zt0wWsjTYKSWAspkske29YeYn
Zgt+ojN7TK16VcQT0FZIFLG9LZLDvfkffZYKu+l2/+PZ8/fHvv4wIQDl2swV0oQQnXT//mGmUcN4
lrPg5o1qQio2lysO/sKjGRsSoO+cb/pMFu8lcza01qUeTROBpTfYAxRuITyLNGIlwD3uq71CnkE/
Zxv9dP10AMno0nfwckMHqobHB4JOPEI4LZyLdZNyyLuaLH/iMo1XFGyhBpYbHw3IzsSIEkDW3bC7
Yp1UFbRsApk9ucC5/PenIr1/fMUs22OOx01I7jLb+uVTwYrKDos2c28MdrkXSxtmQNokBYRNu9yS
JmroJok/Vk+xO2f+J+nlEoYGJJdMddDPAzFWQEqepJUDbwIObnRbXzWJAS3uXK0JClg6kOeAFXJ4
cjRiMAl3Xld5b/deygU6zWOwbhx0aKgKEohixEa4p2Kn6wYBhlI0Wf+oo36VDjUtnXU/qpuUwFLb
Nt4bLe+98sLZfsZjGL4iZphAqcutD9QS1/DYChrYcFHrp97SVgoGubY8R52pvwLTN3ydqm1iqnlf
OACq6HpWji6eEQgqQjUFO34I9guA8R2x6pUcn01NIKlAREbqFjslXdJtwwQHpaxFWA4WYVFYQN55
4MEB5t7VtWtjyMzPbXASufc1K7r2RlUlXl1+hhzGlorUwDNQqBj//t/fEdP5x09Hwm9DcpgLSMfG
Lly3f3oOTZLhdTdZ9S2KuI46F2+JauIfxQDQYTC67BGZnxjwPACAoa8X/aigiIH8fvBeIa20hW8q
VDI8N375+0jZ9AwbmOkscyMGxxVaLO6QNIhJQa6WiiKeN1HVzc995EFVJCy2sXbEq0qjvEAmFlBT
XcQOo90LT6vc6GLeQHy0Fs64pyKIRh9TUhFWyJsYULONsPAtJ0ZQHJhqE89u+4l6DbY4VkZNsxCH
EKiaD5kNqttCvXZyCEnACYwv1Gu4zZUPgeV8ol5X4ag23ZB3yyXoOhOIOcB9m6n3bppe9+SaMnxI
e/BfR5B43q3OhFM4Y/kZCAXvhYf1IYgq/g5VkXaLZ2qwo25JAv3zCrmuoRXAO/XYQVC9a7ff79Na
4YwIsB5O01ZdGSIUX51VZ8/AjcK6car76AWa6zbwOYjWNZ46TAoZAdAKvDXUL+LfsXwqVvlcB69p
P5t+YIzZQwFs6L4re/NAMzktMoD3mQaWhzdZjSAnwyerD8a1CdM4BKfBTRb6QPVO004b5Vjdmrvz
Rx01UL8RoyzGrGUOEe9gYqUeRIgISmF3+TcIwB/JGbJN2pMzzvIdIEZ3nXhTBP4E7FO9tuH7MUbA
npuWhTsQ+TcRq6MKileQGdIHhsfh04SNETwvYHDtlP0L8lwh7OzC8qXMZwWbgKrfUdGts+6gegDH
qQgTZutRKbZNOqt8QoSd+yXLvJtZl9kDq70dn0bvRlVjHLR+YAbz1tJ1pl0rOHcs3YMhK65mVRwo
WAvTIKgbZu6BAkYRZch0XTt6wEb3DIRwLJYEpNvejYI/xY2DoF6pDlbQ1D97M/1uJbMA51UFa2zT
7ceaW2pnZ8oAHmiGXANYnNsq7srbv82TpYcxr+odAhb9pu5hiVfE1a3SbBTAIOGSrIkohVHCtFFl
BX5SqKODA+MA6uvOeEqJuEZOfpy+irL056mcXpMUBA1Ruxy5FuzYsbq1QdAo8SLV4oZOVvkgFo3H
oWkbZOCGfkgvKinrteJMPkGfNNpZoorhOFNO59REdB6QRO/ZNZEocMtI/ACnapPlof0z7OSpb5GR
oeGAA8gnO4ziHQBN8/a/n4TWr29LrBpsZjG8GFzOOZ4pf38QIgxVt+Zo9DCM5wixDgHSS0QZgNzU
o4w6vodUGCIiVNfDOypq+5e5dWsY3kAl3/Uq/pT0BdYDQ53/VuJbCXCZ/XbvAQx/iER1EO89LbFC
OisdRFax/+nlhkRVOm1gS2ewcIQx7jpUKl/WERbQx+vOntJrF7XmIzUwZEAe//tj4L+uS/XH4DCs
G/R/rks77E/vA28cgfMWrLt+YNo9qZmk+MkzOB9DxAthAMucoZd5/9FnoeXbo1X/+jCgEVUGkD/9
+qMKenbIlCXr/75lm/+yzvG44ELgLyfw8LD/sfME05TDaDBOrsuCfg68BkroYfwNMeFMB+WhtpPu
ahmw3Z/V9I5vOKBU/6wOodu4VDOri7/BauPeWyWt5ztxXUCjaUNhztyT8avpQMulzDZTpCAcjJSH
X6Q8uhlh/XEGIwTbHzrQPIqQ2/6kz+79Cljk/Y/tOO0f7pEQB+90bINtbCwsV9oM5b9/nYdpHuNm
dtL9FIDq5awtmLL0M6y2PSw0EUDybsM8wFBXE06GLn0E6K35cu8RGPaM/JA5roYwgGujCSpDPI6w
coogMJ3hnQMWaBk9Oyyvj4NupSIdQiSCJ3cMz5HN4FX11/hicFLwhDn/wYbTf38HTB1d+Ps/Fz9e
4UElxDY9D5ysv/9zQbXIJ2Sywv3C4bKq9RKRQWxfXsywQOISGiqNPqRzqKADjvp+KsBpg0D1KnWh
4hh2PYT5mIewdWhauwlazhH2C6Dufirf24kTJpr/8W3GH8nS0YBP/xiHmfiXSGmZiPDYQvwaxWJw
9S29OFK7rEvtYwe78DWQQkCwDU74Nc4lJPAAPBdeA6akPcYrqgcCyNtCixEJ6LiIvkpWZjA7ctwr
R87hNUdelLoVpVOcwghhFyqWDmSpVTIwiDrGWC2PbXVExuwHwFbJz7y6YtGIN1IRWshIBeJdSw2v
ERnsbnaQtduc1fW5zXrviCTysGsbe34ENzv08Sg33/Q8fRvEP+f5Yx7TgNKji2RiVV15GOEFAgXJ
/gqg/UWEaXk08evmOjzUQYEq7C6z8dpAd+NKvaiailNXz3uwn79TPVVRIx2mvg58jmX/erkCVSo9
peJjv+qKItxR3aeLCa/ddVOiTp/q8r7Izy2rfWeo4TdJQ+hSDshfOzNr8s911MdwmlJ7oPUIWPzz
rmFFjT2hYHKHlVZ9CBlUEDMwx+DiyMHPFFnhg+1nOuekMhGuT3kAmbzO6E9ULkUZrtuQx1jdTpss
UC5c1eZ0WkNAGW8Ut82fvS7yLrMdPLh2hJKu6rKAr1TLHHiFODnyN6F9Muz8573H4LCfEMH28Gi3
U6wXMRKJOO/QerBZpjmkngjC6RAt6JwL9bCzOt0jNo4AtG6kOiu1NwhdRY/LlXI5bfNpmv1ljhgr
3mROHrxmF6sUSnF6nKlEseGSe5tlhjKonyz4W94n9fgc+yB6Vjua1Z6r4Bpn4VE4zCnXoAPCkaIK
pn3Gluu0YWCfYd3yRt1pnhFp/VULIc0jFYNI2Jq1A1ynvgU61CH0NDLXPNOoUITGvqnwN6G7ojrL
BB0Bue4r9Y/tGOIcAY98+mymMfhmlSo+C2jD4RnTb83Itm8QerRv1gwpLPhJyE3rOlGxHo10BceW
/Im6AGNggcIGN9LYNMuNmdjtTvZQE1bZ92zIsu042/HBNszqSzYHWIB42XcgIJXvtqV5guvoeDP6
/gevg/Q7cFFYShQtv4pQpg9Ynboraijc8Wdfe8ZTHJTpeVZt5tMFEBk/CQ1nLPvpCqk+yNiP+FPQ
RbLgpaykBfXVMdtl1SB3yjaqr7DeXk+sCbZmpkAtlUjjGO1pSGrkHjoEA9d4uiQHnnoMHGt8ZIg8
slU1xqxeB3iIBTwsnqiVu3Hvu9j576gYGRJ4JhivLlM1+A7XiNFchezYMwwx4m1gIpBHxbpo2AMo
jfulbzuCnw2rgHIbKOs3ms2rPGMHk11njV04fzaN0b7l1onalpoCTIgciLflVoXRFkfsWWC1ou/c
yrC/gogIaEMKL03EYz/uWcdEEyTrdnQfXcnss2UXH/c8uOIBcOJiuWf9ddhC26Dc0FUzBwj22fOQ
SdcX0Ae6b8Sbh+W+/uueadCojH/cc5g2EOxH3u2hLcbtYKTOrmvkoUJuDhy0rgKww+ixtKDTKesa
wFaRE6liz9lLahFGCbZikcHWbenZgtSROCKEa5vGheg5BiCqt0Es3lIrgpE01THIi0ZnOl1qq95k
K0DtgsJI/SjGC8BKnxNVg8/RQOUNS5DsGbzL7LnO4Ug5yCfqANCAtWGgUm2oWLHUvGEwdaQhcAAT
/hANxZbqlECyuIvXsEKdDmWfrT+GYV4VtcDldDV0t80+e2ah0z5M3N3de+T11OGf2ZV7mqubW3nB
J1L067qqTtSPhjbhCDs2NqoD1RUjG86TnbzP9dwdhFVnPiK7yc5uR+fI0iK/hGODlfroB0V1EGkJ
eytW5KssqqY/onmbFZ76OWXzb9hBm19EieRC0gQFMOEQvpuVjY2l2YZPYwAdmaI3828mF8gVYxAA
s9jptOb3xLEgxN/O+Y2uPE6lc0yS0T1AGnBXCRfyQubsndok+sMazBppUgPilq5wLjHeGlu7CjnY
dLDMntJarlkAzIOhNrUNYY4MKIvvImRXSGjr9CeiNmLEh5wAKBDFZvm70YW/1XB2/eqOLF3bwxQ8
K+hT+rBhYKB9zB/XBou/Ov5y3bgLxRP4EKDNRdHwBShhEJw5EAV/ux4susHnK1W1lVMFBXOon28b
aID4QQYLnaLnWHBPPf8OYt4q6E31LhWo9hFU4/YMsYwv0naPda5nbSRfixlGR9bY84ciTpHLoZGI
RQZRPT0HkldHD2bSGxqQF7vZTMQ3UEsyGOQM6gCYvniZpftI7bObIKbL6+EaVQjPg90Iv3N9pVyG
EPqyvRf87NrDyKJ0W5tN8C1otstAS/Qbs5vLI2eIcMHk7+tyI0DNrowCH1yKDcHFRP5mXeoJAVw6
lnFXfJlFNO1NUMG3edt172k1raiDYYGfB+++/ATxpfomBcyn6FLKAXlbYdXwGAIDcXahgOlTg+Go
rcRT860Tlr0TkCrdRelovJU2/vL6mpC4q/05EhlSuED8wCO5Xj6uEsbqK+BdwptrwKEm0CbCNKJJ
gPhBIOm9nd1wN85Vs4cLyfRlLuGzoj/oNIeuAgQw84s7GxIQvMRczXglvSJZ9VpPcPCIgSfYl2EK
27Al8Y3stwPtBMSzXKQutRAMNfDQezZGmHPqt2ljJM6t0geRYW1XW4mxoddnLHs0iN8id1TLC7XK
43lXQvdnTYOoVw/07oTl5IVK7thJuG4MeA2XpbnDMpcfwaBaeUDFvGa2YTylYXXiQR++jV6JDwdk
zyUW2TQcMCeWjxtqdfMw8w2k7g4UfASS9GdWCXalkp7RBIritdAzQp4OwuqIXzo1rvsnWTyL4DcJ
UsgZ2FNx7pweq9O+Hs394HUPpm4A1w0ksk/Nxljt8dB3D3OVwMMOuCxxDhzzz9MpcuGyM4+/h/zb
YIcQ++76HEEwaaXryIvatcA7cldbzE7XsGPcmb2wrgp8k9vcsOhi5ezho3NhIOE3drm/lE3EC8HQ
rFs43ejJVAEfUpY8ZbHMbkiNI+AfyT86N0Ob2Yl8Y7YKXzO6kLLL37qq5Rsg0dkGeGcLSlxu8paF
hrvJDVnC2AbFeoAkexCl1ZmKo2XugUHDKqoMnOdirjblVKRvYdQgk6FNvbCQTt/gliB2DQs+WpNs
TH0oNk0Hau2Z990uo+aBhhrhZrYYGAtZXT0i+PJK18kLuz7STeV6flDG//2mqDVH9JFuyoDCJxYL
ab0LppmdCeW54D11sUACfBVgJ7OIBVCXRUbgEzI0NAIE2HUnj8QE7hMtnWjOWHdy8nz26zbcYEu/
BiwpeQYOZH61gHZPW7CDqcSGEks0qLFTSXDrYM0sXUpZNZ2tsBweqS1o5QP0usQDlcyQPdeQllxK
QFW+daPHr9RWhPkPHjnxohrO4DCP3Ig9XJZLsCZb4bcRnEkbHAKrzaqQEwAh+uaCroRmAc/EiVoL
vOdXPLeRp6FW+L/jN5UBaduF7NX1ZLbO2aV1m/SA1Fj5MrtesksNxn0qhhlrL6IJvnrMjfEthk9p
OEFtjBpZi0uVlpLHQhnly5j25bZIEKKn1iGw8rOa8ERbxrbQSRHZC3XNC0iVI1CPhbu+aNQN/QaO
Dxmy75hIQoHhCPR/1gzqmlmwFsjSnPvIr6urU8PnF6AcnCYRMBYTHBu2S2UdSTTVij8meW8fEHqY
YAmn52AAguRW/rUZosM4A6MOccTimcshv9ZxdGUGN0qARWds2LgFOyHd6sSqPQUTEGdBXpfPVAej
q29ObgKIpatiOcA0Xm+EJppg4mAtmKXC0xfjRw7oVBDB3JGKNMKstlHasxvV8AhrvcnJ0i21RVM6
PCIMsnSnHsMIw+uuQiSJigJhTwj397fZG79BKqc9U3VrANaIL2h/pGKoahtMI9AFqEiHoTFfrDbL
LnQlOYNeEePtBcoSbpQOzPHhveHji5I9DvbINhbr+g2eNPW2aEvPp4F9yY3b8Mfyr1W1nP0JZHPA
8jDLnFjmQ5olOzOaimfq7hRIzJpsNj9uX4Q29kDOm0zhN7UGXxR8/HANZycoe3uW9Zh6GpltiOO9
is7S0dsCyTdeqLRUwXADacNx3IFQ+zEcOv8WoONTv4bSwSGqRm+T2eA5TEDBPvaJyJdDoIQ2XAiO
sishM5MryN2NY/HRz5LdsO08GPvJqIr9IQ35Bfns9gIkYO6nYxb9FhwozHxvZ3b/n+00Hq/mHJu/
rNwiy+X5NVJEp64FN5/c0e9FEtG5F0EdgvyM7gyaIjpj+f16b6WxCrBMv5FsPAhksB6UxX9SStgV
ESTamsbdUUoYq7bLBCOCW4tVKPUKEu91GqBXHOaD3C4eSiZ/7bu4fZK2rJ8yK/tCSJgqCcXWqyq5
7fDqREp2NbmgVYJkXO7uOluZ0eTnCNuWNI2jCiigP7uQxlY6RrUPKZxxMw1lOq08WTxC9zA5EEBq
qSOYlDu2yl/M3eD5DYBINUIB3WUCHxqElKPZBmS3AHEGun/WK7XCYgwGx/B1yNIh3I4h4nSVMUBN
k5slu0Sp3HBkxx4tfZigfvEY5tWPyWzSI5WoXnTmx1CqowNzjdGfsGl7cCxoHccQpz5NnupfnLRT
m7aO1HbQRdvg3sFNwnhNraWdyIe6sY/USFVV3/vSYvyJSvDLgTzvlJcneLB/no3xbRw27hOcstub
kV46sxieuLY/H3Kk0GXQshW1UZ0bGrCxigcEhHR/qpPppW0689wn+fU+0J1GtqLiLwOtwkFaHIPA
BxsQppg/rkQDkrwI9qUpRHYtsE6A6AJHCCv09oZRmKciGNx/nGGFv+VeAPRXi+gRImmIUmgWAuAB
Q907Zyp1o+GcYIzxnUp0AOR/WidwOt9Z+QCh7l6Etx7xVD2Ypgni1tC/7tjvVQrVbT1jGznOeRiM
6OZGAEllBTwg5y8m/ZMSyFr7duQKSKDi46ND0jSnzLKMC5WmATzaceBfqNR4Q39uSjHvMmTOznEY
wVFSH9K/zpxYdrs2rd+pR8brjx5UnLJs7dhVAltCu4UELUhAMyxrVxJq2dehzuQD0w25bihtgFkh
CAuafjnIB5CNP0aA7fpzrkzQdZzs0GuIgsVn+8mG+uVsqluuYQoeHu17VSGMQh2obtBiQAawsMsg
VRr2kye3hXdxnXHtpmYMsHRhX+kwyBE2bPDQ3fYwVMKGHg2R0EDnSbfY4C+OFkJq1I9aAS586eHK
tidlrUK6sERxxYmEtSSHxv6KGqisW40g/A2YT/DvI3gJFXIwn+9noTFFfqXrjBCtdio/t977jaVz
htnNj2gY6ncEZ5EOwZ//iryreauRjaT6Bh70CJupas/GuH6PsE3Kx8r90ndY8ECCE1tuXX8fXsCl
5tQAmv3YmlCsmeHj9IaNBATQ9Vmj6+iM6qiV+g19E/3aKuTwMbZsgmYth8jcGbMFklwbQSQJSvxH
AFA2VHWvp7PSbcNLJ2y1k046v9hZcDFg0vG7PgFkcqATmMIvNV4DJ9/FijzAX6JLuuhoNPwxC7CH
iOkvR6dKzjDrEdOAAAn+pq4+UIM1m9FR/jlC4F96XahAHoxbgPGwZt8sx3Y3iJq/4E9p7IYsLHwq
ZgpIYwdhmxUV1Zhim4aVQtjEZre2DHM7DEkC7BCGSiAcVzV+eSejtfgLTdwkNQKruhi5mFgWiLUH
iPBCJ3gSjxAY21SROV6lJgelIyxCmRP6PVhPSGUHrW29QTEMkoZpXq25zOw3wy0QrTWKGjy32npr
KvU+OVb2GCL++fIvgww+Mb8oTfdSwFbbMJIUayU/DIG6xC/Gj+lkmH28sdy9a7nONjfMYjcB4434
OF6+VLSUjZ2VfvlSsYWf6nrOo/ppmjL7aGbSWEMGavrKIJq07jsnPyPk0r8Bk1bY8EygXlFlG6Cb
yfGrFBDtheBTfrZ6g3rR4H/rZRngghTcjRANSfs327jQDFXbfVyWir9cFr1UNpTb2hi4j/xhfr0f
Egt6cBW73Gtyjvf4CpisddM41Zka4C5SXEF+784Mwr5fixy/ZbxnXuES5u7zqXa2KTKfX/tG+ZnG
LCUeTAzCqhXnBEqwD2MPy/MFzISRQZOkr1ndfozkQb6MpA7ZXyNrM7eWkYR2gsXk01S2+xheFd9V
sRshWPWzgRPlqq5699WBSsem7If40tRGemqM0dxKxy2fEWlBbsvr7d+6uVvRqLSc3rtojt9aBON9
oMqia2QjtcodxO9Agk1viQqidZhn9Y94EFB5QOYsDfBGNSr1dY5lDc0WFT1ALrI/iKZ8x6I/9+vR
RiwKxkvQe5rENyw4gant4p/a6CQF6+29yLm3DkonfuRtYO6FSN19aXEkiYC/h03vML7bbgkbG7xb
uRG8d3ghdNyR16Dm5UsPCsG6gkfInsuyfGFIVYHuKed1ZUfVyzAN7KGFWyJ+d+UL9XBGsQ/nKXuk
KreRap0IER2o/xz2zq7OeeZTK4L47RXyaE90KaoS0ejDaqd7olIbWRJ8I/iY0Nxx3BhbF57KkIbF
zbihVQIEW32jvmOZN9c8dsD4jg0LZjpx/oLQ1bXPivKbFQMjbUPS59gIAWztDFKH4uW3KZig5tnZ
+FLAy+NrxX5Qd4MDmzQKLOypCF0Gr2yH99Lq6j2c9dSWquFj6rd2koNLkZuH0ozqDU3aG86xxI/x
xS1aUPIs+wAMWXpLSxu+PTbA3crr4U9V9gFehTXe1Ygm36oWKKNo6kHyKoZ07YZNt4eKl4EEqS7/
fw5eptJX+9cJeAgX0KQtob6iFRtaMPuhZ/GacIiRdbxyVlRf8HH2q3Cwlm5NMX7q1orsczcXi6UD
wzr5MsVkCY4k4u9x2sqV8jj8EtrZfmNw3i2gB/2FMRk9uG4drWb9EMX6oN9JcDM2VHRrB3l4BArO
VAys1z502y+R1djXMQ9TpDExWe86IBN3kDhM+pWLnP9vYLP7zCwQnACw6ZRwKb/ZFtzkYJ3IbhBr
6bdj2hqnQNbdCeRusbXiynhKJgi+ReB4f3P67mrS+DmFDNQQN79XBSwqRq8doNAK7+EqkMXVq6bu
ABnraZ8Eqn3IJwOqwrAi+YIE0R950kc/Q7Z3TAv3UXPzVWRihBsNfnuGJpklSc13YAZ0xzaa4dba
F84mhvbnC9MPCuzexx+Gq6BljZgY/CL7fWqxYD8ZTei3yrRei7gV+6pGEIKKEyBl+9RIk6UIk1Nr
b0qVLsUhxK80h/WZz8rEfs3YiGy5VRR4v6LYOsmIolsunT2kq/c1jBSXVrcJ272HiNAyNio9rPOy
CFaDemzlInuiJg77R31XoPfksI0z+qU1d0Ak7QSDCqVulbKK9yE3pqU1k4GxC3vOltY5S4IdUuwg
Y+iZGw+JEFiCW0urw+H07JgQHKepophZO9ZCR5WKeLfx3dwpyBboscU4zDvTCWCaoq/Le3Pcwb4N
VK1JHZSo2n0wFa/wHhrHFViW6kIH/Hk/zhLrwVPzeP61B3WLQHldIZGX7aioKpgMF5ED0yRtH5nb
prjIuQXOqAoe8PK1PIijuPG2DiF+SpXUjw5hmfzwYiBLqUSNrgH9yS4ftokef++aZIhFZQlyYfc6
OmtN9mIWsDS9z63gzHoSkXNUcYA3HnULEnBua2jl+DQxz/HwWcVgj+dgWZ/uFwtK2I/URvmYYkP+
6fqgcCiIHBXJhvreL+aZ6cERqjrf67vQyI/Qrv5CV77PHRemWCMwxpc5vOfA46CKarsVOhgxnFYi
CZfsSbPK/qzOsshpV1Q2YZXx16mDVBr0WyA5YBm5zwCwOC+n1LWtMmMVtfDjo5b/mK7N4p0ZhEgt
6EtOeh437LArorI9GQISI9Lc8ERgbQYdXDlweahDfMup6Dqph31TVF6YI8MvDTzcqJ6PwjrUDcMy
FuCrr1yBCuYqwJ2BcrZfc0QDqD7N5XiYoxHkQJoctjzIkQBXiBgIFrQcqQA6VG0iz40+ULFtnXrL
AhDFqW6oaySpkeOvVsxkNiJTiXdJvNa7pJnyO2nNJ7yEbcTGdIMbeP0GgS+8V9IC62zqSC08hm2j
7h3psfd6OpMB/xhGxWVsEzpHu4Tm6o86U7tpMo0zIA2ZsPMLHSY7hmCVPtAZ1cVIGPnAQTfrXxog
NQ4Coh5LnROj302sKo+/1FMPGoo0ebBtsFxervhvF6OxvJE/EEDUkTmEfrMhmLZM2yNO+gBc18eh
IgPFDLSSgxuyTUPFe5/BCtmaSWPYmcpLVg53YhhKN+HBq/JsN0Rh9iUO0ieilMwqSPC1aD/3kACj
/3ePwKhbf5pbyMNKKIjKrkXwqg2Ls8m8jW3Ba/de5WUJxBHu5fuIxky7vVXWF9Bj8jPVL529iXl+
n8PRzum69hFa82C22HDsGBE7kUj3Nd4etlTlqp6c9nGprAq1A6BPC7mirtQH1WTxBnts5tM0SwP3
4B+TQk17ZtrGSXs7jcbE1lkWdOt7XSIiz1vKJXk33Zs4h5zqikZS5ad2KisFLYxfpvvXjqO+A2qh
A83ocvFRdy/iV4cXO/URRQ1HmG0KApovkXEZV1U4VZcRbozI7JQ1O9XgpjArQpFaukCZnR+2DbiV
+CtvqdJtXG0KMlmJnzbQPrUGdatjhmeJGXsHIVOES4YmfTLFV2qjGiBOk72HyOP6Xuc68PGIC7Dp
eOo0twhYgVt5o+50yCyJZTsT3nINqrMjlkA0JFJ7sxTDnucMGJg8zy4IxmUXhdjHPoIKRB2UfMB3
V+BILdQHWM4WeOweOs66NzWAO8m3ZW9BMizPzGPppL16CXIY/jo1rPCkCJ9zJx7feQ7MeuPkLfLQ
NUzpshAAiUJNx6kGqR4Lx/ARQpowaDTAwEyxdV4NuT39DqL9GiSUIVxl3QCskSWBWbIhKJDF3YsR
IInXWw2kOzxIb7MsTQ6GXneBu1RurHEaXyoFMHnsQlmfi/SwzASjUwRXAgg+dvj5ZXlxDeYcIqpt
dbIcE3lcb8oqZIf+LNMZHVSsyr2tLIg9heHF/euA0Bq47yMea3kszB0T6p0a7/W/9J3HOtLYtn+d
4z40SkV/hCffhua+19PZvW6uRHyOIZut7+CXK93r6GbSGdLLAi6Ef3UVhR3vareA0FboqAuEYWFU
74XWdhS52jTJDPx+/iQ9EDmNshUvVWE+VrBfemBIpL6ojs+r2WuzUz/k8mUOOuUj7uLhM0CrrQZ3
a2H5vzF1UWov3dkABIdmSvqGwzcm+k6NDqSCbgF+Llhzn5vUqWDDFuKnDu91HAMtZ4sMFLAMVKZT
yKQPRyBaNe9jlK95AJ/vbByuVAKV8zkv2PCwlCIbgS0xPi4l19vnc8meqCRTREhc6AYUlvcG/Dlo
w0M7P9DBBBB2UwQWA0QBdUVtfzQ0QFTCckWITcuczgXDX7dAVGUV4gm1v89QQyfgIQmjXZHFMKP/
a2aQ4+WmsIC+lDDhBN3p/yg7j+XGmSwLPxEi4M0WoKdEI1dSbRBl9CPhvcunnw9Q96ijYzazQTAT
IEWRRJpzj8nNLd5j9q2DdHMzSyc5zKaDsmyooJYsBwNU5DEnel4P2Y2wKqWvN6K90ciJ5Smt9dok
NnW/sWPk6sT73HpCkxJlelDjedzkIFu/ceGpNft3g9PeRk1z/cFQKucyD5TV1hM1anNyO9WPYbTQ
cMruE0GWu5/brjzlhDVgAvj9MIGefaKs28ogifTy1Gk22V2TEh6JdABzRlBpW031IgZo4MzwzRFw
r3rJWeDsG6KwN+vZHHHhYzPmb4DRWRf0o/TdPm6fqqWoisuM9C2HFMch8ggFQCFFrEhfqKdWC+XX
IS3G/2z+VqSdY/SrRGdQIXQpy6NQluI/muuJ/+rLlusqtyCCdn2KJrstY4t1aKADTUJQ8ZhzsXWE
2qCKjZO7ZjUoYeq2/t0O9os3qcZL2k/mIXXMcJdVQ/hDQUYwQaX5XUssR4th7i6JmhuPE9XOoG6m
4jrFQm33UYQSrYDlhR/GGB61NiUrstXDm74c2DXVl3ERsiXA/Vs4sCzS25HUGE6ulzFFfwJfJ6f1
NdaDsGNI4NEOWSq8NGFKss2xMjSN+adRVThtUkgnFapP9vEAIzwcLHFJ8HG4lLXA87UNbZAImt8n
xNLMzQ7qk0EI0/cJxbbqRwXiplMXOOcWrfNuRCFey6JxzjbC4h9j/9teukMyoI79Ag5SJah9GMzR
QUPrigPWqJCOaisPiIfN7RjlFH6WE2vfetbS2OZi1s410GHrAA9CX8mlc/U6GOKuY8a/1Tl7auta
eamgdh1aaeq7rC6U98JSgvWCmYTtTV+n5sP6zLCAqrNGrxAz8pRrKvXdf0VBdFbGbJca18S29CuI
5LiLcoUEkf/tWx81iaiDBc7Yzd48oCFkZzTMk8sPk+euB6vJ9ItXvqwNo2SA8HNIf8epdP46zdyn
W9bd2dZEwbf5fla9PD8yqsFv59DZryfWtxLCfSDCJ8JkfknFdpDiK30r3mYy369DpUU+BX0A50bO
e6dune16mRtSIrBNj3l3Ofv/fpY1xPVrT/iSYujDDXOi4YYaAasPg5xkKkkP3/19XFAoltJlO8hl
64k0U9UHINbj+qS1n/8X04duXCAux7hS7QZhH137h2qp76upTuLt8R1wPpWoxb5fc6s3p1XszeDB
rzMi0R1bEqMOMLOMq1W1/3o2n+g77OF/jKj/5OWixy+fv9UB0FmsaYRFilMcEuj5bQ24nuiG6Vpk
qbrRMw0ycOs+zhquaqsjVTLo+0iN3ce1tfYvXetVnhTh/qvwqxclhD/TFs/VrId3JX+CJIzkZTlI
Ipk2ST3Fu7UJXXSJUa7nfZ1IjC3d/qHVuvlqyRwjS6ruAZIqeVxPxs4070hhLrbrWfJup3NekMOz
nm1yHL1meFzrybULpQVUW3O+ri0rBGMI24eQ7U2hb5a86WyJ0xgglG4yCOnB2vzOq/4Kulnb03JN
WytdsGZaq447oY3W5mfXxbZTVwgyZckrnxVUPWwmptd5aa1dqq6/YRObPa7Xt/xk98TEM+ssV7jQ
iO6DMAHweTEPMQUmGzDFdGJ09PhCPBZLwInRp8rus2qzejTjR+pS6oY3NN6xtdNZ2PqMm/epGSrI
lXoazPlM3p4ykBLQv0ed5d3Sk81gc3fQdmfzTLU1y529Cbq+cx3P3pll9l4llQJJ31YCQXnyQDn2
iBFwfPdCBncNjeJPF6Db7HBo1nTTwOPCnC7rI8WCblRXGDjqNl9roow58e3VYnrsBeBPzNJAsSBn
TMmjGpJ23Ibmxi11UNx0YZIfnOk+e8uKyMPaN+LvY4ExlydDb2TwqseovLHPOHH/Tz40tj8lFntP
lWpEx8jNP7wh+iWSyNuHseYd0lAB22I7zCwZ8yuSr1Y8Z3t7YTO47XRMmor/Ff8cNyam2LT8GTup
W4UScSewPUhD2Oe19tIb2k9P011fhRG2MfsQtFNx/MagQKTOEH/GqA+GkbsHlKAgc6ojtgvPEPXm
eSr259QJfV0KBEAUIraQnh2Ep9XUbqh0bMexZ15Ws+Q8QVv0Rdk99sDxEYj939QqsJitjW4blVq9
qzol90cTgqmeDQG+khCd4g/N7uWvru735BceW2ldjapRz14Lt5XJadh6cVP4Wjz/E/a/mgL3Zfa+
n1hh81m0H7gM7hOv+DHkkEn0qkeKWz7psNX8sSFcXld+REUaWE3NtFJ3xI8J81dWvOP7tTP4ZAqP
0LzJaT9Vlgkby3xDDVCfoByzOyHsxTeTAchAUcZAl0UGwcr6qce6hPDNmtKLSxFwwQdi0m1VMMHO
OWFTdZVeYhtmtYyo21kpGQVT2e9hi/5SxqJ46cN/aix094jQXhXQUdYJ8lJNAEh5vBhOTRmTh3Q2
qqZf4GPyn8gaVybgBSiS42eWRM1Fmw3C0LKXfhi0V8M5DTAoAyUULxq6kE2Js8FmYgwA8TSPxItf
TDmdSqGSxJXml7Ej80lDIrOVKV8Ghd5hH8MnPcXR0au7raMTnhiWDRE55njvtbhh8dnV+9jGdHAY
+hvUj43ZzCMsZPOkla7iq3Gcw7Trnx1ZUrCcS7npw6I5iWQ8Nj3cXKyWKM1CX1d69TCOaMxKs4D4
Cq8L23qq/bFDhEpFmajrSYsbSGWIQ/viOtCcSc0RfW3vuz7GOzNWAxsGpMB64SAlOgaTCCBfCwvt
xLbcDcZeYekeNkcwbN+suxkWh3pKPIE+vK5jfVvPdXvqU4zTr+vDGt1b5v/HOamrdBSlPexbtT+W
FUAX7Eietb6Ktp7+eoGIjKAk1P18kuMesUeB2tlsfKLeJ3w0ZHsSXqzvrF69qnpVnyCSS+6w2CUu
hf3xpp0hmfT6/MlcZSOTkd69FYubPCsDn9kvOtk65gpFFISVQwZV5v59Is/pI3HZwM1OHfuF/lu3
nWcR9r5OTe8YoVXdOsnwp2r5eoQnb5VpY+Bb4d1MBb4sFpPswbs2WRrjH0zwqi1eiljW26yHiNz0
n7mDZwlEXQfb1KraSiV2r0MTHnPpKs8hBr/hHJ81o38trK7c4Vzy0RWZsnXCli8PY0fcf4ZH1RYD
JXwK1VpbPrfx8DNqzA4nw9jepzYFlWrsd+HQFAHvNz3n+bT3Yj6QvMKzRc+t4bEu+bC0TLzkI3V9
vWbrEop9muQ7CaB8sEX7kOcl1j5p+TpWaiCWbBhyKomJIjONima668rwoalwlUi5GVVtuFWh9h7r
DlBN25xV9htBL4dhi3LROim6IsDsU/OYCUwumq7+R2hl6ZNJbajNP7j0JP5kJkSTtxmBqdG9Kwzt
gENvE/XWBgfk0mmf1Uy81aYa+54xsfV180vs2NGuMUb8hSO4qY2XH3WNRULqpu9d40m/T905cNqH
qst8155tX3gFge955e5Kyj2XHspiE7XdpbB60FzsSDBTQ4fVCRVPyrZ/BdNPfDFY70YZocgCcroK
1TuMGZ4nbnsqlfnTc/C/srwPa8yJ/zTGY0HlyY8F5WIm5ymYLeh8pe65ATD0dGDnlVFdw80my+tz
MnaMwe5k7gjP0P1+Sfo0Mu0NQfcEd7V5MGfX2yTVQHZGijhVjMl5PQzCSs5UR89Z3thIh+0cGu/w
7KYILECW/NxW/L5r/kkM680a5z+N3lEDi80HyNjnChWiM4MjmrZbb/BB+NESNrp1iuwFW3HrMjHd
+12TNYcqavNbPsPDU+L+Lnrpm32ebXMWdRsdYRamWAkJX9oIlza3g14jWbnWhYEhkJsemtyNHoil
CXH7MeKz9HLrGLJSO4k41U7JaKDQjAt5LpN0PBSYID9ADTf2mhDz4xDnEYtZZK3QY+rdMBKMSK1J
21ZJ6tzyLoq3UfNY98h6TGFTTCUAEu8MlsRFTc5hjPlvsLAggy5VqZubUOItIawX2/CIC5Sifm3b
w6DY5A0UifvaUbQPGsfqcduP8RjuoQEZM5FMWOSrP2TNzkmrh/JdqamJemk3HSvLtDZIXlu/Y7h8
nyyUPjG6lndkxR3kZLgP8FRJ/euF8c4ERrIiUq33ye57MnyFSramRX4GuMh7hCGKz7A+voOns2FL
6+Fd88LBz2FJvXsWVkiWdJv3qGSIwMewfkdCNmGqjcVbpBgnAgf1C/6THoCEE27WZiKkfikUVERT
/C67tArQJZlwuqNuV5sTk6xpnmKbPXEYmcOlw8T10vK/nie32UE4Y6/MBLSpvBypZeZYj6y1QZS8
myIb5aVL+chGMxhs3iUWQylW3tOIRzKmMH1kLCgobj5Qo6D9RiTo2ZOpBTaU8Z2qKi3BKe0vd8go
MeMNgsa/fKamM+8G/EQ2MIXsgDQswx80I7vW1uj4s0iNbQoE7BvWsNfL1COTPBl3sroMaT0f+jYJ
L5L/RUnsBziLr1kcihtAau/jScWU1SjqFSt0HP0KebPNmQm7bOYAIAF2Hc7dFKbYyapD0geIGbqd
sYSg9kUSoIhPr/bYl0dPkrSKtSMZLJX8WfYlOSOl3Nek8m3nynuDHLzpmzFB+ML9H0oYv3PtCv4V
G24IgcOdhK3t2NswjSM/zABa2wYfHMHDXZIgGRIhHl/amN1sJb3oy9AdZQBXdt43mx7vUAUfNiZu
gfABQAAv1tAKei93fDUvKUQyPXRJaD+NlQeobuW7tjcqfywBNUovcjcpAXB+S2V528aVvZndZjhh
1GE/JkJL+NFJeAstcJlmMqAWLKGvTpk8FEYNSdd4mLGm2w7WnJzRdtR7Fv4W7+yKb1p90HDMEEob
njtuVcyhqj+mI3uC2IR1GLCiieMECHl2tG3XheW+jEQWmMlra2v1LZon3QdR+8noTYV5FPOpsPxh
Hio/biPlaldtf5nsSfELyvWPrRhFgGcz/7jqnWKiN4oSmCftmhtoN+SGHuJP2eBAWVgEaDuahjM9
npc+prSuqqUX5I07fhLTpWupNhKj6J2i0CUxNXcfMXLfD5GS+YOrXk0Ana1hz7Ovdcqp88pXIWzn
oeiUz2bii5oszXg0q7rYtnP6tzXg7zSYipOccyv7JnnIhnHylWR2/ImUgY55H1cIphXVzk8EeYfb
OSQ9SAwopfswJHQN6w7hKJ/mZI5nM4S+NVVxEPeTFbSC30lf6flJEQMSUANgdJ7KozsPJIO4Zf2A
59hFbdhSGVBFDCIRdSI3IMuyIhO5fW4mj0SXicWT1gztHpHtNp4UJGu1kIfcylqoldVL15Z3RYXw
hsF2u3fa9kMTmR4YjWZyh2XcfJ55lf2ESk5GRzcitWjBRPshTrfYQbOCj7R5o7L7qLxYnNAoqVSv
5M+2NeDKsSzYcFOgoSBnPZDTRPpQ731kYWH6nTOAdWDTNGV4Q7f2lVLpdJkgGeJZ1O4yN3pzMKvZ
Tp5OmqnItnKKbDbDAx/QMIidHYXqVjjZG4FA06YGMttiuapusxg2YalEGK3o1UMx4YfVhkxRuW0a
voMl3E5JBifo8qQLRBjvweCyU4r1rq3q9pk1/gNhlx025snN0DRlX3Ej+eF8yyBwjHki7i372cii
0Gy41E0EupKubtmxqo3OSp+dXWVE0z6vbG2TQLDxhYudbHKNxGSxvGmHIIchubGc9B574mxbbrPt
sMilbp2ruwE53kE6qofiF5MTxnCkNEOa73qM32Vvl9h5JWQx4Ke+C2d12zpu4yNXznahZzGShCLa
4vL0oeG7s637dnzWcmChHPVNretEfXkemaUGxl91mEwbwh+f+apcMBb3F/BnthMKSRezsXEyODIR
oBxsfach0aTB0E4Pc2g+k3iLwWfQuQYK3EBI7V0TDCwpdrWFg3mNEwTs8LJ7qjMkXAaFQI+afzPB
oM8mc/ZVVtJmTzQY489vbBbGs0iyuxLWMhhULXwUrfFhm9Th5VCdkj4Vx2JmuDYV6Fwl1YzKOTvs
MpGensne3Wik0AV1reGIVIZI50J4Sml76vQCkteU4ekY1X6IwepeVdizDLXVfB0sCQvCLHOikWzr
Hnqp3KHRJAwjRZDaS4Wd+pQnEAG8+kjkZX+aRjGc1kffh8g2+1OeQJ1CU8NM7QC3w2/fz0Xm7vly
q5ORqdXJBu/adbK8zJj9nrBEkqckZ9PmoUsK1ldzO4oBfTbtawqM2NCcQS9cH6j/IjSvOaV18da4
OQBKYY7NQcY5W2QPVbObzdgS9/NpNHq8zJ2WLFxby3PfsnBn0QvzOChLIF61n2ZZnJhFCjZBU7i1
+vLNjmEFdENU8vpALS05u7lZBkpcxuyl3PC0Hli+sg6N04sF7L4LFbU5yb7BL2u09g3D4alRU7iL
MctSv27KlyTt/rRd0X99Vuuj9WOKpYX3+RxKF+eXXuzDJY1y3Wesj9yluUTz8X1vmqqYeNMc7Ckc
T3b0iqipYqDbalj9s7ugKus5yZtRRIUWtGqdHrtOUnCXG21M75riJaTZ849RfLOwocQJghV824Zh
wCC1vIH6OpTtJVUYLrDQDeJ0DnM/VsNwL7P6MLY1xgoFqYhJfBw7dIkKizVosJNxWt8BZh7UhR35
StmuIq/CcGWwPmy1uGL7Gxp+3EGixCoE+fdLWXhsrUYTvIZAqhNEB/0k0JgHlYOOrf7tyuw3uIvL
JxviITfolsvumDYZWMSgxuK4fleVPpWnZjmszfVgYubBz3z5Kv+v0yFB9P9x9eh47W4eBeBisdeq
MSBs+YPNSR+0Jq5wW1sxMRgp0sNQ5x5FHS6IKvK/SzfBLH32G6+BnymcGsodhwHG327+K8iUoAI4
aUr3EGZ9fMyUHDv3a09M4K6Ph3sRVg8p48AJl2wS0qr8F3ZyEUB5i0yrJ2NW6tcWb3jgcMXdOmmj
+BCjKSdEiXwK67xg7Jb5Thuju0NVLMyfyV1/bVTX2A8LTKBaVn6aImwim0Y/zxrRNnuECM5z33AP
e4MLXzIvX7xVBkn8QBEhpBzGo1LaKbeOO1/EjCGb5SgtqyZwRg/zhnrITqEq8OXuFJZViLHOfDRH
vGAUy5dUnX1lgqTlGrqfepH5jONRUVXpySvlX75s8mkgrR7NsSBbU0+6TUyJTB877zIKaewBlStU
Y0HCFmJjNW15VXNEjQPbqEBkVeL3WVRerYSKM0ZWmPYXe4T2ckMVxuMqDJ+NCWdbMm50V6bvsP6b
c1gkZkAkcrFpFVk/pBhnGFqpvFUMsztnatxjRi7RnexMatKW7P5Mqdg7siN7vjOfHUeUe26B4hCC
o7+VRYhjQqL86kOzCrCnHWCMiuyiqOx7Wm/YVlksfkVV/AqSFJDAbX4MkbhjiOp85gI8jXlBLxT7
moUsX4ooqf1GJbbNbO3fIPMuWABjlKN2/QGw5InSIBqXvkZoBVqyKaM2Peo4zm+c3JQHXEzlXlI6
2MDSNDZS6doty8dNWY3JXq0XvMMDkSpAWjvR2xeI/sQViuGpQE9iJGX8ESqVjRKcYoL+nFZquYhX
4q1q2PKpHdWPrtXei7GrcSdHMEm1nzoMWS2Jm3j4AI3FBs/l9C6SNEfcms4MUttuzrNznVfj2VrQ
uxmq72g09cEbGuWV6Out8AwgVRR7m7DPtlOURK8wBX8LgqYezUZXXgzVUojPUMet2+cwG60y3mXN
5H404NeN58Ktb8P5DPAZbTITO6WBCvIBR/6Ni5P7r9YbjcBJHe3KDsA4NlXc7lu0Z8+x2aF6pxL+
2WAfbHnJ34ZAYtbTmnH3yqxaskfMg2cM4m7UIdCGIoo/WfWJrUBMjTSufNnY3jNs43AXxQ6C4VqS
sSVTeQVi+Dvr3VHOonse28699xhbxAV8ZoKmmz1O4AxHa/07482e1pp3Si0t87/bX6fXK9fOtb0e
1su/n/3d93++xHraluE6zmNWphwjkE/UH0uo8dfDciTueG2vj9b5ZohVLlrb//Hw+/z35Wvfeviv
vvV11r5Z64qNoVaTz94uw/utKCom1eWh6rCEAU79d68xmCwIlvOZAmV3Sx7bv9pfT/06ipkyoGIp
uygV9Wk9VMs0O5ol5mNr22znf7dxr2YVOSQP5axHT5amcju4uRFAIoqe1r4qtxndE3Pcr33rQUWb
rsZj+PDVldvpLWIY+35SR3Lj0cTN/6tvPVG0sqG+s3gdLy/+1Zcora9pg3r87mPHGWBmb1xLM9O2
sVtFe6vCarxUauuiVqZ6CXMvZuqbul+Nq73lEJGfdVWZTjIU+dYmgOhezpLtUzT7WLyVHzGMi31C
AOSBwgiqZdSJhOxtNN0bNkOTgaWExaNdDu2DmWR7lzn2TJInSySZZkeUY/uULf+5wLJ1j7nLa9Fk
zgX5obpV2HYxrET249hNCSt89TGduhNmKPmZ9F5BpA5EblhUcmt4mk3oSY5/XCl/CQfbST5o7xlA
/7HoGvUDv7ViI0a72KpSu1Fu7tli9tg0lukUtLgb7s2mpNKjYsik6QjlWHpv0mFQX2tnhDDapYua
AiQpIx+KCKrIeE+qv0bbt+yUITT2kfUmR7Pa5GjnnrIYk4JqKn+D5c/ntauJ9P7iZflxba0HhMLR
rkX6vVmvX/u6Xn/1rKF5WFtDXEoqTNNj180ePLVObMo8HZ8KERbIYONxq0Tj+LT2xSWLXchRl7Xl
kcp5juv8Exuaf10gJ6yqQSXhoCyvsR5y/Z94tMR9fRmvkvFRJbrQ/75g6Il7MJUmO659NfftQ6eE
F6+lhj+XG/wSo5smc5UQz3TeOW60wBMM22tfZMX3vKCCunZZ5QDrNiv/rOP62hWPcg7UStP3azOZ
2/JpBhX/eoWCCGwdotLKeV1JrtBBb0mVOIekZXzFsuXfpNuvS1rJ+lwLf3z3//d1QPwFdEhD362v
933hoMXPE9U4djb5GODgVD5iGWgejWnxz6njyV/71sNQquVjtxyiRIHOqc9y8XxCmvO/J74v1lLp
HCpdvX13rY/mLCwfv/vcJP9UvYbVTxN7vtu0yWOpUzIWhPV+Pfrus5UOEkHjndYrFCpMX5cVUZ0d
FB0yTKfjOp5UJmEoat69RgBB25A1w25taqLMSUPo0V07VvsqwnAh+SxY4XJxPIr8kAgBqXppjqKv
SAyGZ4JVE3svYb8aXga/rTRBmJemSVH9oLcw97uxt1+nohkPQmHFtp7NpjY9dE01byITrfzQ2c4p
bFiU2CnonKpoApO0zH5xhoItmCfe1paVa+nzUidYW7Eb2i+GaeGS1OX3tavsI1YTeSUf1iaMKTMg
w/Gjxudho0+192LFg4IlWKxsLc9zXzSWRge1YFG3NkusXvBfY5GzXmwwXNxQMJzXkyGMjpcfOj/r
IRhng/uqqm7q8qJpx3K387ziYb2QWGLWdHNPMhLBhf7aNzLzbEWLC5XH/t6LqwERDVPetE5s69zk
6k4I3LmUcboBuUhg2Lo8OFm7E86Qwf2M4n2BW8hLNN6rqsl3nkIwdDYuvpej/QxIYFH81fptCSvr
VUkH0KlM/dFHKbP7XOSvljbNrPMZ5QiNyViLG85Zxsid8RHNXgdlotjihW/YQRPBMWH+7PXmfm3V
1di8OMaR0THe2mRZOrCCTo6ue8i3Uqyoi1C8thNIVlZTkkJGox+0InICQU1gQfmcYIDpso0zs98B
Yy3YmMtyPn+ee6MITD2PDp6+wXzUvdlLHsx60LODYSpXo2h+9LpCFI9bz1feNDYc5QRenbF3UQxk
kQnF4yCyK6SGOh6CuGaVv7piuIVhrb6QZLgybvzG9MLnHFwrrVmrq0rN5zNrsIuWw/pILGsMuzQf
oyLKvrq0KYxPijE8JW32p7Jd49ASY3ERFv5wM0vcc17n76y92z+uKS7DlGufxGzsUq+12Cxd21n6
LMgLathdB13CSn0Pc+Uf0cK/FkXjR2RjvJpJe4wh8v7RcozhlFtGjMmTbpdnnHmLXamB0xZKUmzd
Makoesc/WPTV+8FFyCA6T+BPn3Y3cygbgAA7/tOIX2ok7b3Xags7v3A3swpGWCSiJDjbBbRVYcba
Ur/LZCxexj5Z1IWZOK3NrMZvFNLEA8p7+xb2M3WofqzRahjTLW7MRV+WtDtYwcmhrfEIsZTiQNwT
IQ6Z3RwA/ZqtucjK2ZkbTyz9+fOSGiQFig0kqG2iUOinqJX5id7FgDe2b+p3UgefIskIZDDU7qJQ
L0n7LmB9KVr1qjsdnrV5cbfYrb0O0tXuXavv1nNYn3rnngxtf7L/9gzOr6ZwvOe8wp6fiIzXwTJm
UrQJYV7OTRjBgTWTarq0VPwWn+oB5H5pDRSLnwqSeNcWfsDVU+ulOxFW1mtX1oTtFvl+Pdd7lnp3
wubw1arM+t6N8miqqYqthX5I60xe8uXQqeNZJp0OXEOr6tthN7iKjZeRbl8mXXPY8865D6KDZ8Da
aSxnEos5Zp7zc6439kUdNc6Gcye3ZhwPGNYu7fXUeqCASczTcFkbXy+V161FUbUERs1HcRiHHFiy
FQSmuVYjEAzhHLY2y+UPUASwefZCe6ZqAZ2I5tTpXC1dVR57Mb98NdczWlMNp9hKL3k2vJtlUh5z
EK/LMNT/OuCA6WzJlauD/zoxqt70qPNWvq/tDEcz/HbSah8COdYiy6vEHWDQpCcYBphhdDVSd9qJ
ATGllqnRlTsJkYA9yPlhyTBa+9brXKKBrmvTrc0bijtQhuX53/2ybrEvamwFX8aoYSkXahsxhwLF
KYci6QoIxkgsx6yiiLz0xSajJ0ZAEXQOu3vJreK1CmtxWVueN4cLtZJE8uXk2CXKXhnthI100b+o
dqE/2uR+wBjpIL1wRQ0tlc3x89oQDTUm/Orlw9rUOqgciPGy/dqs5iI5hqMHc3h5Jjae+VWO8dcf
Xrtsaw7iJoue1paVj0CsI54oazMm+31rmwsQvTxd2FZ1Qoth+2sz0x3r1iDBXVvr++si/ZDZeXNb
33u+8LwmK1HI01ze90IsmnWt2q7NinB5fpoFaTfre7NzbJASjKCW1vpqcTjcsgqIl8IypTVLK9RA
qdvmZFMsAEiea8Zqs2wPqk1lKCL889WZytlPosj5BYH43PCITDrup9aS/4BbvM0goR9Vj1yEorx4
JuebqZ6loU9GZ3WBwZEdqtIOT50hxTkMlfhAHbI4lJh4XvU8ecuwZ/vbzc6TOZPX7rjV3yIvbSKX
0+mkVYQauwnsG7Cf+O+RQnwLgs/GQIvc5JJNRQITJ4rOlEj3ySRfbFkYPnac0DeqzH7sZF9KP681
ft7cqUOWX9eDYtvZFTQUi+zwl4PDYzCkKNDdsaaeFtUDhCuo52joVDw2e1QsXjedIcvLY9PWv4nN
VI6Wls8vVl/zs5tuGnnwb+Su/SmkG1Cgx7m7CnfCFp91n6fXOInxrc0cZYdMX32rrERj0drtNFe3
X4W9pySW/TCkHHeGEidbV8nOkeL9Ybmunswm/jTj8nc/CZPyTu0cNBijVNlcgrMwGpuaJMOBCfGD
J4z050iRKJstFypSTbHS4cZO68nb6ILyUg0R4Kks9yDyCSU/Qs+7IiH8BXdiqgTaj1pG3sHyqHxC
fM+2tcAe03QgK41w4dt2CB+sny6q78tYaE+G2p4Qotc+Vahop5YgYhZ2lwAvE3ivytq8cYzrNP3U
STwx7mVnu4c577E/nCAoNwE4o3LQFOpqaJrqHdp5HXuQ0Dj9geqhXjIQsA3+SvamsIslR1YemR6x
2LSjjzp3m2epM2nTpV8dCveQux0BYspBMSfxMHnJn7kgdHEa8c4lavEfiQym6nSPNMCoDaxBdHeK
t9reqi1xiqwCVD6u3E1UqMYbzM/fo5VU/5i4YFIL+oz7vkb8LQDrywpziLHrfRWTuiPJfeOTWmrx
rYalsrbWQ2112g7hPODYcsV6CCsdpsvknUPEKk/YqGjQ/pID3IhtQhbDddBM9XmmtLr1dGrda9PC
SPGSJ3jBLycH2IXPo4EYe7KHh7XLQH2wd2K73rRuqj17g9HB8oRAtLTWLs2wMHzrsvS0PmGZfY4G
MzNrl/hQauHi9ln1z3MIpdWMq/vaIpMq2mZuSITOcnJiZ0O9ujutLU/X+udYyWAIOFjSr306GSHH
wStsVDT/w9h5LVfKq+v6iqgih9ORsz2cutsnVEdyzlz9ehA9J17e/79rnVBICIYNQkjf9wZOEBsm
JTteDexFpxM8Wxq2URHJoBFowaw6fGxUsg/TQWna9B2BPwnSwFG0INTdndwMFajlkp4dnxBfjea/
OQm6bB04w/MQEu4YDEV9rlys0dLSP8WJz5cuq8M/Zm2iK83c6cnyzae4+5XjiftCTHM9aEaPNUmq
veR9/tOPEJoQxwjRymvEKZ0DiFH9xVTwM5Rap9uKtqmmeqcCm5q1ONrJZHqwXzf2rv7I9z4HDFMO
ycnxmUFARQuexAZxlGxbRG62jf5bpw5BsvIKB/FuUw2eBq8H5eU6aH/r+9gPtGc7a7TnaJQY9MG0
HEUxlJzmqIzAQ0QTpTO1Zz5gg5UEc/u0Io3co9J6MKfTC6/cAXd3EUSH21ZIjfUkNlFYMdpVXX+0
vNB6qtFGv/WhBM1cBYCW6R7saBxp9qIxEUH/jpYcaxq3TtegfqstN6jfAmz+e72y+ZMlkruF2Q8w
CtuUJ7h0KhZ3VTMXRV2tl5tS4XsmSpiYZvuxAGA3F1WXs8Zk7wLceBBVvTaSzmtCGVuPwnsWdcPo
npSUF0OUylpqD7VRZrTgR8WmNYeHHHDIda6CBYmjVeesNCsNHi2b17xGO8scVH1FbpdMsdZ5T2Lj
yP5ezrTxJkq9a1e3oLT3mRoH0XqspihwWVgrcTQL+MrHhkrorIrC3VKnOdFvR5b56LV5dVcCWGW/
LbxF+0p+Ehv6EQoeLdnqpc7Vu9cykPsLij7yU+u54aVUzK9Lg4h1CsobVbVf6mzsyup+vmjVdghW
ICO0NnpzuKhB+Fj3TnLjG5jcSKGfWkgQJ1HCKNOUV2LXif0npdbr44c6cZpRZT/K2vU2Sl4kgHxS
6y42dkmU0IIQAEOdulyWAOmSiym7TQRH9bkM3fzZjXLCa04Y7EVdEqTEKkMg5n6a5euhcOUVfd89
isa6hkdrhkqxpgP/yWXssGKG2a3XBOVzOeZPNYHCK3qv5XMWIXKr+5K7lqGD4vXQna1Gb7kBHPSB
T21IpIKUUszyWR7K8KEK7aM4KKrwGVMI3lfOURm6/Dbo/dks/Zbn2Wmvld7lJ6cvG1BBg5dcSy/f
pvlWkrt8U1VWuVEMbwR45FY7XdKsaxtB0QhbN5rsx7b4uH2pNDeDD99e3Ly9Gq2HYrtPTgpewg+3
CXeGj+BBZLDSyZgBOLlSHPrA/DXaKQi28ii3HswJyQfTLbfqpmYOsq6YfaQO/kJqshpBCa/7QIJI
6vI1F9k+8DGw63Uw6LLUnUBMvCqlFew9PggEuGUg6YCU21Y9yyNac7UiaSQXYCfZ0j7u1TfWXQw2
oBc2uSbfkiY+YkYtXYomhx7bdvYxaSHAadprWHUhyz+bdTJoz6T17ecxMZTTQEabeEdNMFHLVkk6
1HCmVnKPky7qxKRvB9wAnLyNVvXIN5LF8FVu74pfOY+TCN8AicEcCh3eo6dd9CqUdxLGKKsseBvH
8YWM0CaolXyXmbV9bhPcYAgEsLtshg4FeFMrzoiWfQFh0eNCV7e73PLxcVVV99amv7iMf0JuRVuh
+9ytLV0jc5tJyiVhrpoYvXzXYq7cFcl4NhCc9XxAIomE5WKkwskbokOldOWpbNxyi31kt6ksy7vE
djlu5Fr94vX4B4CYarbeCEVDHvO7AfzjXqj6qxQGxSFBrfGCTCK4Er4p27iy6kueZURJ1A7+1uiu
vWJoLwAJDk2JIGNdRuu0zPdO0jvHVBuKTcy8gaWV7q803LTWZdscjGJCBHqNstU7M9oBEP6BVNP3
yUz0oJMlX3O32jVwuGaNOhsRPPqNWUnA9aK6Pits0UkAroWWBCv2RuNrr5mwbeQfRaQO8Or08twB
NDhKU8BDq+5iRq1M02qmKHSjhjxI7CPMkkZIRgRdLb+qyffWlG5xDM8XcZR1HN5BL/8Zba04kX+T
+RJGJZpr8mnICuVJh+Gh0+1J95plF4G/sYq1lvrBpUkL7+T1zDAShfd38PHliZscub1u6r15QsjK
atGksIJXjHqZYEbEUM2iLPe+Ofywddm+9HZUrwkF1j6h0BnsgLcauSXTOnqtjyOEB5lGSTEty8op
UvIFIkC67sLgV5XkuGQH+oFveRuBWEHeqtxxQ/+UMRYxPWF4sg+YctSF8UhgRF2FoMs2blg9O3YF
x8yucH+Ttezol4yDoaSvx66t1nlDTKBMH9E0lS9tECiXetpYOoaVFiTMOF35qudu9Qaknq+orFAk
q2HsNaqtF0X2GlDWLsi8XxKZB5QYAhSFCGX8bI0uf6uRNeejfWhSbOwsG06T6pEDkXvoqQ7T46tX
AeQZ76xI6jV5zyLXb9iaJyvcAF7jUPb5ecuYINSbAXLxQ+8QYC/VZiAr7D0hrMLnsy5AKLlyAw5f
Dy89yMsVtlnMKlgUNpEMh0evCV6PsbcznUl9tmh/ebabIFCmAW+01RgQg54CPHT3/ohVowphftUo
UJnq3x2kwQDY77ZygPOVpkXU2VrpaS2vEZrOtnLWgFBuJAxYFFlCPhK9GM9zSSzk9vNQDE+9b1YX
Qo3JemwGRNGS+gH28hOR5mploCd/dAYVFKjqGkfLtE+S2zonKXLtkzHhdIqw+V7ZziUPGGb1SmIY
i4viMKKwhIXqewcQdV80zTveBxqcYNPbSnk0XDu8ii4WweNsIhB7sfocW/YZ/MPALLt3uYPde8+q
neiGB3wpDLeq1rirKoNEkYQFgYra08m65cahsItsZURmvQe6ngGKcwxAN3wMdpCZT1ZKUkrN0NxC
OvY5NxqbKE+mbKIw3OdDre/bsnC+xs4LXKZGrt2fo1lu4LzzLXUmiIz0M9DadWok3kntPfwRC7na
sFJ3Di3As70BDhTcCSkpyWXx1kC4t4yMoIesb5gzXp3e6B7jDo0iixJiMtG21r2XNJHM87Ipusya
iyYz/6NZQhHD5utmuMwdnc4Ax2gnAD0Lx9m5nuusfQf1NYWhb82SeaXKHq+iq2vnsQxJmzL7+BWn
6jb1ouEkj8g3IRR1V0LvtzE5REHVuaBbLDojqzM+xNNmEs/R0165yHpZ37u2Hm51OI3clJzcq+9l
wFS3KON97lmyv44tHiOYsKNUs/5o2piZhxG8RbGKzqGePRpab+76NGD9PW1c+zo6DTy0Wgm3VXOP
rSo6+SwPTrFrBRstgwAAGzs4G6Z+Vz0N9obT06Owe+xAXBHfC7edVN5HDCoJ7LE4ayaBMyU5CAyY
OWWkoQoDS9SNyesKBOZ/N1JDvqhF2zRzsMvQfCS13BykRp84NWEW/BosZM+nRIA0qlvVxdYVwy04
EpiBOnCsvRY01uB1AytOl3MJjVwQlD7SUbNzpQ+Psj/2UDtcc9OjSrMepiIyBcO61XlYemwDNLP8
GF5Jg/TkqIAucvTsDCLj0A0wUoAr3Rq9uUs1/k+pHkYbFRPNcS0wc/5E4DfAn22tbkjhFIz2rY8V
halgkzw4pOZOYVW8jcCNXvHaAG2Yffe7IH6VU1xinPqXnbl0bhElsKZQQTmqrHRiOpTl2MpVbAY+
YQCsHGnjitZogGOvloutBNjTBSkwlKl+EpfBtfIlKL30mIQ5Q3bfWBsMu4GHkFIABJeN6wzFtMDK
TN4Lc60z5F07BUpvCVAA/7VuF1X8HpIj7jUkwHqIRv/NRwoO8dHdgLXcxrJ6CO4T3giA9iZSeLro
/8bSOm7LP6xr6nPdJfuyL/lMggqMLCyt5QiSUA2PsyyPlv8tS3PtCxLyKHL2T2rkGYe4k55GggAT
vVXeF/pkPBC+y412CJ3eJ1u/ccLROfqBcQtJpa1jFVmlWk4R/tNAjJtnW1eHixKHL73MKtUvPGQU
fSjDk0lT4aJrE1X8HlCgt1kBwkvKZmeS8AbLlZuzcEQ8/Gk6S3kGtmsjjS0NLAR0xmllwtWncVtt
sth0HmEBWA/y8DKC4HvUACOYqVftijD6kjMxQL4yAFqZk0wVxTFWE+Z8eQJAU5L2UWP7zJ+0GPiL
sUm9RlsXedYeYEdkL41eVocetshaFNXIqsAblwZ+oVJ1ZbrM/1M35kbNvV+DKQ37LIzHM8Ifj+0I
2Fu3zejBQ8rlwauUkswwUphWa8VbozSLfQ4NXPNgZ0gREnMJf97E1LA7pIItnyRj5q2ssU+2rKIf
NOIcjOKbJHlofMBi31PzBdOy+phMmJl8wtX5ICyOuvUQTLjRUhvkI8AIf0KSis2gBm+SpLnb8L9V
ol40T6bXrjzlHvfVqaHTrZIsZiuAnpUKclopC2/j7gYcIQ+G/xJWIAXc577y4p0HndesNbhFXf+M
UDnqhnjezboaAiMkcEOJzoLBDi2UvCfBDXGgcWNIkv2Pwa68E7gsY9wyWeUvEbvijTYKuGQHsRuN
RJBgYfHvdWUG2teuVRSEcmk/TJBC5rLJKWuBW3sVXg/uKpKUKY5ArQcWa0tW5ZslpZtI9nDI/aW3
HSjm6cZV0xXF3oJPNJVIHrcCqigq+zEZkoNoGVg1dwZZRO/v+fV0EdFK8eVhZVpJvBF/ZYTWNAlY
hM8mV7+9V8l7oTBiOWtI7t0RDOfPZnp+vR5YhxQ1apEDFptI3H+xG7JEJqWF8Z0oJkmx93NJxX9m
+ptScJ8e3hkH8ZPiz8B52Q+KDnGSttg6ef5LnBf3Hhzz6THOT1hUCrxU6pJ1MSbS6FLX52qzR2oF
TyZAHzP2V/QGaLdkqPsh7reyWn4XeGCx6YBRNyX8OuKpSI4kRWdiRlRYMWO8XW1F0nvGefmy997C
XNw6lc8TNZEQ3dVR9SyevRnZDx1xn91YagzrRhegt8fUnfRWdootln+1j2bb8tDADqtAqCtvIx6X
eBpiL8fjM1qJXdELDF91ySs3Kydr0xO+jg7oM7E7bSAi0DekfYHXO2NLF40AEYA5YzWMEeiHXXG2
hSMFSGRbS0/z7hi3oKHM4CB+r68qYtTVJqyjL2OvnsSdm+8S1NJVZsTDRtxrcVeiOmP9XyuIr0wY
APFMxBliT9TN3UGUxUaLcQypGh+IJqKPXfMkHvzcNcWtWXqDOFIS+VwVYNg34laIP1JtS+5P7WXq
mgg6s1yj+FFPtiHIXc73V0+tdgR4pe0SZgP0umelSGuYtv4uHSE61+rwpE5Dh/hsJ6Fp7UdvBAmM
Hd9Khs6JEm6FnpARpdn/88Mf/gaxi+0VZHfVV+eW89NDTQaH0lZTN2IIEN/3Brnxgwkgq3+K4fLO
N3eGU3x4az6AKj7fQY00XhbAmhyrneanyrgNbf9dahJ5u9xhBsGTatlQupfBRW4fE0wsd+Jvad3i
ITZHeYdGYzuuq8S/1J0qAfOYxqHptRZnir1/rXOafEQ4wI82oie0YbxjCsPSZeoIao+0kw7Heuk+
UwOzGGmgq+sOCbaD6MF9Y3SHITVYlhTb1OowPrIncOW//q6ZxUfXByvspBpwhQmQsvS9Mbza6gRg
1DKznORtGN6mYVn0JFFc6jKiP9OIZKijtXWtogOzEj9ansQYKdqLzfK2fuii8644PhZOd3AqfS16
wnwKtgJ76a2uSBCIsZAFe7VHofu4vOFLXxZ1ouhNvVBu210FSG/vW8FOHNNFZxctlvM/d0FRFk9N
7M3niPK8++m4KH6qm7ttXpjm36EHWzkS/LF+9ODKrWLgMVkMyK01QThPHw7VgWjqqSxUB3WHDwV5
euYF4ol3pooxqPWQjvXdYm7A+vCiErEY5QyP7eieAkrpyuZsTFjVsc/vaWc3O10fmUpUqryRvYzY
TYvAzIoE707wDoZ0sovUx67ceEH+YGFevDx48auiOL9OS1lULt3k0ylZF9eHFvtB0RnFppyGa7Gn
RtCX9BDOk7j74iIZeMYBzArdrnWh1a/FWwKrnVqx+6G2s7WvqYGIkli3DLgGbyHVfTMFl8LnhjWh
FB+Jg0MNCSd8Qx+pr0EL3B0Zk624x2IjHns4TU8QymWNPMQ/0kE9OaGW7OSxP0d6jkCZ0xzEIKMw
atdwdnPUczd+5s1fAK3+BSk/OYoLiicv9hjp64kNYwbdr7FzHjGLs2fMshuZzy6eZ7tU9IhlMJAV
2Tpy3vL3qXWvbNoB4v1yF/PEYiSNps9MYifGxjWgCwlSCbyAr+CSNWbiDvKjogm5NSgnGroovWJs
Zx0zMdkCr1vsB9s6DgBzyOfuoUeiURyY6wTHsHl2Na+iAsXLyLmpyjwIw6W+lVqk7cT1xd/lmkF/
rNWHUUvrnaxrd/FUl0cr9tKm+RlqQ7Dqswylfyjkfxdoy8AhiW+/KM8TO5anOY40LB/A+G+VxExh
59dpd0WQXT8ATStOgrXTBU1xoi/8yf0kmZ+veBLLGLM8GD7Qv2PomfrglBsDgjSyGJaGw0nGS2Az
gm9QCNzm3DLxZES39mRijwbwYDfDN+S/g7losIzoy5OcO/Q03i83YTkq9kST//+lmKv1sJeuy1Av
/hhRnOfiS1nszZVjgO0HE1qEGcREV2rMg4zHomgifnaecoldHDZ51eZd8tp/YfXzh1L8nR9mGfO5
eWqvgQVcSAhij8GHXsxfSY4QuhavyZghB7P2Bv0drRXiyX4bHbLK9+WtaD7vutMXNAAM0njxPI8T
PVXM6JbNUjeMCSkHBaVIBZjYNAkT/86ymVGSovxhLjv/9fnYw8S59hm6bi37FfD0nUmWalyj15uR
hPphiz9EL0+qrcpHMS0TkzqxJzbzpadpoSiSCELz2oMAsjQWTZai2Fs2y2Nc6pbf+HRukL42CHUw
hjFmioGzAQiQHkRZvHnc8Yhl/HR8/uPHXMlWgdTJH6aR4hHOPW/87kG0P4ruGqCkC2h6egZ+0yC5
IXrKP++Ks+ehClBOdbDzePOZCuLBFFmWcJ84IYLgIY4uB5Y1oDggNks7Uezcn51Spsf5r5968kz2
WN6ZeT4zd2ZR66hpQ/7kv++d2Jtbid3PZXHSfNUPrT7/wOezJIXERm2+KCNSs2JcWWYP4tx/qlua
iKPzPFvsLhvxPJai2BPn/etVPyxnRGvR8NNP/VPdp6t++iVvGvAxmisbH0bf9Irj4Uyuohjntap4
4cWGUArkTGhELN6nMNuyWerGBE9Q6He0KWqN3bmRGG7FxZemH46IXVf3QAiRgp97tHhZxHuyvCzL
S/Wvdctp4r0T7f6p7v96KXdMJ3J/FoL26zc2Dm1Ma6e5sPhwLZt5JbuUP8Qq/qn5p7p5PTFddv4F
cZ1PbeZf6CLnokjdH7lx/LUYGsQaVOwt32gxhixFsbdMyJbGn+o+FUU7t0UwoP2plEgiRJkJkY+X
k9w701vRheddUSvKI6FsltVJkexUJ3tehnfAVNDGl7I0TjRyURYjP3Mhj4iSkRj2HDpyPaMe12J4
IPqPJGuFMvBfuto8aJgyMQQxumT5CAkT8bfNPw23S1ewxKJ/abN0g6XuU3cRRXG096qYkIUN06uT
R33TWGo8rsX6NwJgQLgo6l+8ugt28xsvbsqymYfVpSxu178WxYHl1RVFj0DK3+FblD9dQdSNSQR2
Qol4jZbBfp5Yz8fF81nOrPAqYfGWHA0CI9oUIfmwclyaiXPFRkwMlqLY+9RODKJL3Yd/XBz5dErn
FNJ21K6gAh9LqBS4BogWRMo1BSTH9OHKccSrn8XQ5SZRkhzEncmjNk0Oo2ytqsQyDuJlX57o/O5/
CGZ+mCosTcWeeLxB1hLRmxvNQa7UQvRECwNkUlS0srvRyUnHoOaiDDfxis5xStED+lENq6/iRf4b
1Splb4t1NqmTiuRgmibHCIlgWOKQ1sSmrMhWrpaya3gS+me+scon3WFrNDAgY0BeIh+Gqnh7XXXP
grNtkAAIZLRrxF0Vz6VMoDKpRfaSh/BMBJ9cnR7wWCO6U8/xzE+3X9zUD49oXrrOd12sWcTu/JoH
JCdHRx+24i6Ln1024g9YiuLGfqqbV3XiyGcy59JSHF7+JdX31bWJtd4KG0Os4rzUfWuysN9rCAFu
VRizFKGeIUCaHfGZ5KihkjvTLGR6pqOOA8xTjSK8m0rvOVCSvTJdQ47K5Jp7Zb0SrcYm6Q/SmOsb
uU0A6XVdtqoCXnWxcRJbX5sOAE8FTNEljuydHPhGukUyCMNlVvZbopKghgfrWKle9QAni1wzorEQ
zxML96JQvsRu/zIh2p88ZGCf4N+UG1TjelQ5KIq6BMGjJCI9UfaoQIRmET+FjoWyoN5chxAtBAvY
wk4lt793DHd8jIvqJ3zHQ6sr+Vuf6rhqxe57mjMlL/GBP7meDFI8qV5aZzS+O0Tryey6HgkHpUYd
p+tWXlWWX8oRTC9L8vxVlWNzjaIO8KoA2S45m2wBdELJY2oU6DfJ8qZAIhhlqBwcN0aMxa2fjhBK
wkygw1HAj5R9lZn5bRyi4ib2xCbJMgvdszRFWJggvJGF3iYvkB9yh+6bTvJsX8uTlF8iFxp2JChx
bKYA8Mp2WbmFWYjqtQzhU3MxEpVRMNzUSQYmyKk71sNVZp9AapBecwi216h+De0QPHbTBqJL8OjK
0TuymtJRVOUJJt3oLqLKlSF8phlkayzvsUIN+1EmE/oYS4qyHvreYwXBgdB0gFbFJvcyxVIUD9nV
0HXNTYka52GcNmUCbM+kb8GupsVywFeTeK3kFq5oHdkZfcBsru9VdGHc30MUjLe5BJoD5V+LPrec
XwSG84DKTLAu/HqF7qm2tRRD3wxDlaLxBpg+0xT9ZFpAnYG1KhvVVKN6hRU8Mhg4gOeOn18KqHaX
atosRfrnPsqIoXZIG5lw03L1lI56rK0VXVNOYpMN3n8qs7aQ1oMDy93xY4LNiBq8tC6AUdvs229R
l37VSKWDC4fuz7ulw2cGmQhaIStQiWnH36Q7v/hppH4bqgi0AoI4L16fALtGB+thVMglG0NknAs7
bU9qG9aHOA6zG49AgfJfy09VL9G5kli/ylr7UqIadLWD6KEziwrqq1Q+hS2JIwuxx60oigOkQl+R
X0+3Zb9qMe5YDVPzUIkx5QvBck3nkcGmypKg3TJmbD6cbKTvVjzqZ3GpstKVm+X4B8hhOHUmyKLt
+OAUm+UvqL3oj++P0XzdUhvrh6qpt6mMrM3axWK59ZJnjApHgvZZxVrZ1M8QLaonuOftjdDxUZQw
2q2fMK2DDJX0iDVNLUSdpeWfT4rsF9lGjwvXQIDa0H6IWEy7Egy6C/pp7aXsCCvnMWon4oCFksUR
GcwINBu3QtWleo/YprIWRXF7kliePlUWmLDp/ph9D9ClmCZ64d7s/8z/Thyl7t7MSjhn0/1DdRpE
XjI4+NPTZ/pORzlF7IpN4Y0w3Jey6G19jYTkh0pxWBxpIHdsugeAMyDwvG4FrgtLhbxgUFLLr2Xp
+YfW7Dw03v3iPc934njY+eUuVlFtKkbJImAt2biFEw88Vl7gXZpp00Xontiau/9woG1j7GTePNcM
t1AYwnPeJ3gYThuxJ+p0VtlYNpgoqoVKUOE3+C8NxSlz6+Xspscc8P9ySmx34CtkZf/5MnWTIXJ7
72+5TDRw/emvE63FjwxZrlaXuJ54FKQddaOGAYsi5TWYNikCE1dRHFwXxcLA7SCvyyHB9elwLqNc
vloaiT0c9M58+BryyJwc2kRV/Lxw8MQYJOlkvRlA8VGWEkc/nSqK4odrVEcPFkLg86ni1z6ckaj6
tskBaHw+MP1VQx5CdryPmfk1xp4U5NJox+d6KOKz3QcAThSUN5uEPKNMtmIbZb7yLOd+d7HV8kfq
K/JzZ2bys+qXt4YB9kZuGqYLooN8/VoN/S+rrNWzCbTkzU64FMmc/BqjZvAWFNIX+Mjegzio597V
zULzURwDKbyNIdQ9pVPLvnyLOkV/Udwge1Wio2jCNyd5lqsK+uXNL+Ph0npKfO2nDeJ+arfSo5Jd
sxpXjNmg8aaiaAPRlESOa/+Wow73UpvYJcyl+C1xSnS0Fa1ei6LWVt1BwzV1k+sGivgr02jaJ2ys
kC4yenUbQKh8q1psEWT4evuJX/kGFCzfmImrH3osMx9zs38BQtN8M/Lvo13ZXwzJrk9JHiCdZKrN
t2oESCFbRvqIiA5aun77x7PM+huQLXUzhriIm5X7ogA+Q8O27sB7shf69XbEGha+8H+qoEX+Pfip
TjUsULHJeMk7p9zi15ajMGdlL4lkmKcqbgY0t9vsRYUx/YT1+0oclICxvYDA+AKTV76KKtOtyC/Y
Xb4XxR41iaPiDNFaFMvQ1h9HsnSiJK7YdPJVRutNhRF99oYRXEJm+Nq5RCsGWnTposJmpleC7mGz
AYuHrCfSstvC7ayTONLWrrPVlc6g3+F2MrqMPAjGBG+tXLRrOD7BSRStQDaBKQTtWRRNjIjwgVTd
iyiO0vDd5pt/E6WhTR4Zr9NHLQTf4/bewQ866R4ntXwNXGjEvotdVZcWjwB9tshOtPfcqV+jsJbP
gBW6u6rWvCohqvJFZF9EA1GPLuIul8rkJqrERkflKDAhMJSNiuFqhntsYnp30TyEjvaY6veqynZ2
YxcYFpZbZMzzszlY2TloIMtNYsH5WZLZVE1hIzMrD5vQaREdN4PqwVcsrMAH4wWFsPibbBTOFt3M
/CCKcHSA1KvZW673SFJqLViCqZnSDu4KTT9QNWmPu7JcAxQv4m+gqJM9dHxrp5L7+GYa2jm1JeNZ
9xPrmkcGAIupWT3IvwfQkkc+bcqVaZ2CGxF79rQZldhdE8GrwO/+p25pIvYMqf5dtKqy/6fz1RoA
TGOGD2U/VrdeKoBLZzbSd6C6dL5Ev1PZfdX7znyrrB59oFTNLomvmSgbFzGIuG780hb2XTTttfhS
BprztaxSeWOXoXGNcwcDlrJELQVd2FfoSD8lxK+2Yba2gQ1d5JyXyu7D740CQMzQ7OrB0RvvJJlW
tA9iX35GVaVcictb41c5d6qfDXkjYER6iA7joB2I2eao7ubG3THRHOd1txC2VNJVlJQZyrhoVF1y
xtSLmfub1lXDU4k4+d8DcxtxOF9q4ZEAfkbGfyOPnhxuxHEf3ONFXC20bCrNAjphYenHuSgOq44S
9Tte7WBu6Snq3dAjYy+bHdzt5RKGpZ9N4OUnyzekbaxkKrZUnXUwwPse8bqpLoqmWzszSobHAR+X
TVvL1Stvowz0x7bemTvf0eaR/lTOi91FTEn7zNjdn80603/CSUQsUmecp/fx0iaRBUnFG7dlUZS3
UK3Lg64V3SmwawN3XzfHlqCx0McCrMrABzNTzZHFclv3W+j1r1GgS78lkJbzDyWpglRcZvwa4u67
L0nWV8WsEtSOlfHZN9EGZ4riPUChtvfJJCouS258buPQ2BMOiB9sqEBgnCuD+BkDmemO/jcG4HfI
h9Iv1cMHGXQSM2wm4ZFn678TlJHVpn3xsOao6qe2AbOMTnH14tSsCZu2UB7AbTTAc3BYgndlbQiu
ue5BVTU8qHprkjSQY9zilCY5iz3LKkkBIoFwbSJkXfCveVKsznlJY+erMoTSVW8dh3uAfG/px+VJ
FBsN5bnUCpujGrYIUynMy45NDtQtq2zn1YOQvio6X762Re6+BuX4TTU89SZK44QAt1TjQTR1FOsc
KIb7KEp+6+3rOI+f9Ex1X92RXGJmVM+5Zlmv7r53E+tbyKdyX/dyvbfqznvP1H3ZleZ7DiILy5yi
PHRel33F5m7dGoH9xDrygslDditdCfF8D/JG0/rKaq6bDgQZGWecdScmS79H7GjgJUJ4TQu038Lu
0EBMzbe85nVpUGmltinMxth1WAremmlDxxg2Fd7IG1EUB0jYZrdqxG0Ly+ozYCd+2WsK0A0Yjq6I
3WU3bdqYSPGebUm7plYxPhEF+NrkwfA+BBPQo4bPgQ4Uknux+jUcu+G9LwNj3U/1wVT/v9vbSC4t
7V3b5TrA09aVZyP49p/rL/X/dv3/3V78rlp0MLcdfaunRrjuWLDf824o76qlq3tzqkMuo7yLAymL
37lONEEosrrnU92nc/lyImclOftQ5ZsoNsbEtnSKSt7RM5K/dTL20U6q75Zm4mAfOs6qLOEbePmD
lNQGhEk4X71Sdt7W4l3ftOjYbJJeyR7Eptd5Xln7pq6UqtiqfiRfvAIiHoOUKKDQLl/qaSOKpiZB
up/LSbFpWa6h9fifo6J+KYozRB3aduc0ANC2VM1XWsoxg97Y2w85t+t7i/0HimTOtwg+E50qT4+O
C5dU7a2nwWyd7xoCdEQLne7BsG0MRyP0VrJYDsi+wiaGeHyscmmnqc74BUWGbt9wVSF4+gYt6yh+
w0+A87VFbVxxwnZubqOQ6JqujXnFg8pdewU3YuA6oGk7tar7k1r6aHZPhjvCUWc21zH8DHIuiy9x
QGxatLq3NiArmOitddRjPUdcp3bviRVJdwSim416cLARi8YRTRcN7RhEyC19xRQEXkzYl3upSNo9
iz9k8bU/hV6/IzHSfQlCnOCjpm4fgqpVDnJYJ0e3j/Wb76l4Ykj5+Bb78R9Ah8kfTvaxgz9Juo46
Fta/d/xk9lrfeLciq6p7Nm00memhnyGXODXQ1ImKVAHZMOr8psTw4pFMlredkzU30V40w+Bpi2nk
gAEa4jTR5MkOZB4v2Ta6e4h14KtWxY+IDmEQYWCMpjVyv8MHrbwZXhPtC6g11yiBVKH1+nixbJDF
sOPNs5V0wTFDyvjs6IFxJOyRnZxh7E5J0fdHSQ7yc6JlGPu4bXCJKheJp86yL1E+4PVaEiQJmsjd
hXUt48AglzvbyXqIroguIwDVPpKfyLdxaDV3F7UndIPBDjLigAYq2vZ5bLD6wdy5fwkM5JEbfdU2
PkEpL5NfK3LQa7+XtbfettHyRvf0C94z7aoIhv7q4kOFBHUab4rBD1DCQj+ObxOEDzcef0SVvXXx
I/tK9rpC1yaYuPZj8AyW9E9gyuMPKdJ+EPiFXm54BMo9W90l/8PYeSxHCm3b9ouIwGxcF0hvlCp5
dQiVVIX3nq9/A3TeUb0bt/E6BC4diVl7rTXHbHk4+4PY9cs7WDH+HfSBlVg8jAyojAlIJy0mvwv6
EtVOfNj0GjAEzIYTbNTxVmOkvtD4Z6Br9cXWpw4UMlcAI6NynzUKIBngfeM1htZCUD7ucyFFj75k
m1dTQU27GsGHokdyp/vDvk+H6VUYjJ0UJXi0Cq4UZcoLsAHy+BrRALgJyqHfr69S4+RQa4NyzE1l
8MglFkcUQTFD1aUzWLcx5PBb53uVmAAirrusc/+sNJYt68r/ueVn9zFb+YR8wM/7rOuqykKHRgHP
zXAMvOpli5VjK3XPHQaWx9GXM/AVHJIM3jZ5ywGlx7II0c7eTG2Bz+WyqIoJ0ZLQi8O66Ke14qBO
jB1MHhDJGSaDgmWi5iF+T6WYytNoJxUOFsytk5991rl1HU7j7N2otCgNOd1Y/x+vmwFGlQjU/5/3
Xhf/+WgTH4EDkZDzz7qfl6yfP0blfMzS12YKw0fuub5TxKZ+UH20FX2uPci26e+0IZTcOedvNu0i
vhlVsV+X1hcJzX5ou8y+6Lq0B100X+2uQVLY5u1LP5qVow1m8NEG0iOCIvtLKMo2t7gdwAF3AyVX
I3YAyttl8V+SGXfQQeLfVVTHPHaa9nWxu3cTvSsv5LlPMhD3C0KB6pIrVbgFZzo7iZCry8+GdSsB
1n/2E1jyFK3pyt0zLTI4Ny/vsL5k3fFnsTdG0zGHmprlfz/kf7y1NCbohVT/OaVHFWDm8iE/b7Au
poO8p/gVHz1rkMxzNwYYEGEdiuOL1IdISFTzJiA53lJjufsqBR0GIrS+16H0xVIptfYmqYKLKWNc
Esug/r8Xl3U4dQ+XaJms62jBVDb4olEFWbb+bFj3W9dVtZxtxYArwLrYGlq+icDCeF08kd6v6t8R
wgW7kOs3JZiQv/Xl9GyWDNrrqfEf8jnvPVrF+nu1i6FhmmN2Z2lAVWIgbpdJ74d9QVctBMeInn1s
qw56asMEWe7igylH1zyVq23GWPcmw9olY0D2OtVricR6kT3x7UKXnLf1khgQUPRZiHc8RV/9JjU+
S90/yiQyA0g46JqSOiGUfirK1gDfR5KBgkb3d5zss5/nxafWxB+SIEvN3ZIGerqGdL3HDUuAWtBB
emZzNjz59dDANGcAsW4dzbA8hRlSwHVrjoXn2e/nxlm3xmmY4XkJU27dOrVGeq0l8Z4s70TFI79L
6+ph3RYLi5wToCVi8uiubGXpGuMkxHygz9HdOrdO5Cx4m1W5OvysWudwQw29GB+f71f9bJXNzNzF
FKKcdZ3ZhOAmrQbdKXBQ92e/n8+Rh+zSiMI4+rPKvnOMKxVKpIcxsUtKRD7FEyVVTrbVKScZHRWa
9UjZpTOomHXDOhktqEGutOxTS9JUbX9eo/jSZzmXkO3++zb/7KKbMRqy9c1/3q3HpsPtzan0vt93
3eynMR/xz56zIUkudljC0wwbIdjy9tJQIxFEwfrPC9cN3x+5fsEwk/2tLcTz9zpt/QY/Hz7ZCaeg
b3byoQlb73/9TT97/+d9la8sgNvw/R2Wo7DO/fNlly/3/Z3WLd8f2pXZXQzYFan4Tm8t+VQsu607
+KImzbPOrlvWybQe/nVWWB3ohuG3TUXoInXDlmgDO7WxuTRJVLk1BhZBhNQsaPIPvWgmGHr0NPby
wQj9eWfa3R/acicvBawoR5+9mmAdKQz8KGz4YPbQHcK0/aoz394SM50sEKZRpUaeYkwLytb+NCQs
suPOkWpu5IBmBTh8yybH2OBuZdXJM+PMPSK8J9H0ttNz2cH1mB5rv6K5uHtSgpE3Q+YHETu59nJz
NmP0lxVdTyR0NinZrUKoH2ExnCWqnlOBJeIEgqFcCn6FRNEhQe+7R0fMMNVOTpGk3NdtIt3kmCFv
iZ/RrfJPglgEe7ll1TD2yKTS5PK9TsHExZmLITv8vCogk+dlNcglfFOl27oBDdpHO6O4qtoeKef8
0FQPTSqG20Ag1Jo1LPScIfkw0zICvCzmiwRPUonJCg452B5UnQnZoR2dEampsOk31NNrr4w4gC2T
KfXv6wEdf1aczGDQ6fpnUpAtdtGYjVu1gDW2rsshMOxmXNZImP7fdd1MIAHSVN1VuOgVlu7fZcsE
HIVdmtWtNcA1pS1cnJEY5jYvkyjVyr01mZOzLnIH0W4xNAoEQ833qp/1jSFeIr3VjusqS6pUuGTj
jF1oU2zWdetEU32VMhHMxnWXfzZAzNOm5vuD19W6WlDfnYr8sH7wus4PB8ewW81rp5qK9fIl141R
Iucn3QBAuKzSSatfTVPyhiCM74tyUyAIvrWKEt1TM/87RpV/GBTtAog8PY+YVd3WiTXD+gdrpW9/
1qVTn2PiBpk/kaVYQtLoa3hed8dET/QbyX79+7VdZGzmwsf9KGwbXLQsBm1+isfQrJfW7nsZh6Rq
WxepcOnzZXtY6uppCZ7jxrqbbaKDfq6oFVWduNl2It3p0SlYFrQo/s9k1Ou3jqzlcRLpMixE74P7
H40ZP/uNCZSjdObWu76RKRcG3hXRDcO77loWk/d9Rs1lFNBr3DpQkZu7os6Ce0GS7F6Ni4fSD8bT
uts6ISRTHWyByv26uO6rQFn39IrO8fVV6zoUFSmShOTCGG50bTmwb2mu2Te43PNR07r3wK+hhCzr
VTPrcZKKHT+2UP6vu0HAPFC5Dy/rHkR+NzlStFM0c/4VU9TupcA2bohFzRsOYtVGCS28DMbZvK0b
lBa4p1xSnFkX1w0AU8S1SgkYcd6QIMeGLaVkTXP7iPtv0uvnn31DcqeYmTXmLlWreGtNdEyAswzv
S9QQHvYsyUYzIaO5Zlv5W83WIIfDb7kH9Rzdi7ZBG6ol5A9G8qGWlmIqtHiZrBNilxm3LNw81Xkk
2igD7PAkzEL8hdTnAx7+z9yyCF/vJW/x8sNbw6b/brFW8TGHPq5z2DVn1K+P7aIS6pYWxnVunQxr
o+QyYVBL4+S6EnRtt7NVKt5jDPClmB7D78arpc9bJuyuX2V1Js3SMopdhA8/E2JkpA7rcraqHnqR
vYhFeNQtSpp6+Qp4E6E8Mlb9kV4BdoMGSVIA7u5xnahVO84YHNULf+O/s2pqf0aJCgOjycE+rpv7
fkYhus7GYGdA/icxZQ7A+RTtoOx9HzFrwoIkgTMSWwYlxPUofm8G9nJasjI72CfYHaAwQ74gNtKk
SUjsuj9TJ758aBFpUe1G7L88XXkI8HU8Fl3/anJYTxF2YNtWEe/hJOzNuHTVJrxNYZ+442Sb9ff+
HO11bv0HqGGFGxFwrCRc0k5yp3p1Eoh9i1Hb0dCK8mAwSEiquHYkudsNwnhK+dW6PqLQR9Qh8w9z
Cig1MbkFkH6WdC+uETEvorR86bg2lz9rncuANmwqsCA8d3vl2EC2CCqDQpdWQuJL0vH8z4FBosxx
M+wGhKKpuJKU+eT7SbhVof4pslDaaPq5GOrx2ITG8D3RRDQefXU5ctn0nilqdUTyWx3tvAI6vs7m
lt0rm3V2tV5d59ZJYvoV3U42NIyld75Y7FhKrUKgQ9Dxv55YpW3mhygDBLBoRJefuU7WH/yz2GUa
ZBkF30x/0TDNS4/iejiKVXO6zrYzCa88Myfv559Zz9OfxXXOVgbsrRDwcvMu4AQy0Za2v5+J3olw
1wn9lCy99+t5sE6iZXGgxLGdo+a8rip9HXOHwCIaWW0N+tXRwJB6/t++KH6lSlPjPqrlaMAW1dj3
rNmpwyEB8oVInmO68CEqgY3BOlkX4wgKsRJJf2tCyuGEMWTrzI3Z44oixePJtApPw6arLcbJCTKs
dUP8qT3ZqhjFqLK/I/fzZafjo1IuYF3iEXxjCwznkNJPlM43atajG00uWVGFDowyCqVzGZ4NemEu
gd+51NsbZ5iya6bwiMjtSvdsKKsnuWpdbhklJXQyi2XVHcANLEPbWb5Hfa/u5wEHIcPCk9Z8aes2
3wqKMHSxdz1eLE2wjVqMKEXuSH1GfYQ2QY8HLjeN+E6oiuFOyiRtfKnFFqZXt7D/wdPNT5pID3lZ
kr/DkihqxFs1VHgWTukW/FK00RH6FW13DoNadng4okwOi8JrEGSE3RnwK/0kMSVdSab0GsQkVdBS
uUDZou1QLR7RrUYXLikKitPuXKoD/sZW45UgKhqLXGM//m1MDozV21il8Pq5t8/BlMRuhMGWn8cy
XFMsSiOFdHUvA77VYuj4mGZW/d/YR5Et00nljrNu7XxYN1LZ7ls15CDAoYuEwZEWIVrxZhD0xQzP
trWkLjGCJB5rvkwe3cu9RVFgx5jGIU92mjQhBJbo9+8GaUdEMbvUH98JnsONNaHfLyUjgU1Em441
E3sKtDkWeDTaN/nhQW5P+8S6H0Eg7al4ymeaaXHPsHBgkHP+6BKVLpr5LgAYbAWWjNdWJ2BOoXoK
pb+tj7dMPV6WM0iNjfaShvMfnY1u3vCgrBhkS6Z/LdTus8qgI6lcoq4y9Jg1TQP1xtDEMUeOhUdC
9FwkDQ64BjoxFNxeSjpBE4jC50ROXaNdkCKwlp1RbV98nhcelFcHX2b8QTNKOBafZVR2BBNi7l26
ciaIXvqlq6RtFjT+/QRxfa6s32WKq14gBx9TL21bi4HgoPTeEgD2hhae6JXb6nb4JcFhdYoRb2Jl
nF/tioQFCUhF+mNikQjXSIsOmkImz47le4gLlqtNqeeH/eOkWFuMcGkfCWnFkoRMtZURkpR8JpXS
bedq7LwpTMutZD2HUp47epz5mzrNyc/0+VY3pOI8h7zh0JIZjBTlLhjjFjTldOjkD0b+oWtPZr/p
6ocmwaq1xq+LfP7GsMs3pe3BswBIsjRMj9v+mY5cDdhRHLq4eGYO0aDizvBXHRvDVKedxsyJzXCv
C0l2epBdRiyeAYlVgiZJMF8p8VEle3mM+4oFMVRWur2iBTrbppfA7j/8oKqBOhVf8fw6qwnwtTT8
pDk38xr1CQvFp55+Saou0FKHkw0ydalttGNneeTaxqkzSZnRBGz46l/SNyBMjLd40K/FSNE+tc9C
ZbdMGS6aTPTPPT3e9LgOt2Vz9ucOA9l82mHPa+Aum4f76TfO2eSrH5O8e1c6DOXldrqJmMi/mxdc
b0EiEGt0Cn2CO3QOZLKjZxiwYcA54dZFBxAs/ug5SE5dYgosadKhHAmyQqFUbrvj2MteapLwx1Lg
pJXbOtP9e7wN2w2lndgdK/PJGDNPyztuBBIY2jR9xeM+9RSbgndTt5HTNNkL/aKIHFvG0GMS4ZdE
96ZRYyS8+MTSGT1uGil9BuZ/DzrNcpqX3oBAV0UJuvvhYEXqVyElX1mkfjaVhllgDZlfZgxFhnuX
D920tTKKBZFCL7uV0kcUTsGrQhZ0zID9DVPxIMfVtVoSVfm0FGL/aI2J9cLAFw5plW164cC9qzej
ZCxy5/KuD2MnKgyyJUujbhWMh0LhoZDRI2QA74P1wl3TCNxYOdRZdGfSiOGUaXHNkuJvppmHqjI+
moiB1yhuoZVmnpDTPY0q5IP8Fr+WwUdXbw3HFjezAFS1V9GBvum0GCLP0CeeIeFGr0rt5Eh6Pnq+
Jn1akI1Cv6cRPdI2AlMptTWN3TTWj9i8UYbOxI4swE6fyWSG+VM+yluBq/fWCg36h+lZiXROM6l4
teUiPvZuEFoLQ+xXr4XQxtPnaW5TD/7MY1jPn8VovKjFdN8brpoZ1dYIxssMmjMxIM81+E8qhnEp
wFhbRQNnsFCpqInmkPg+bdrGbogkz4rwun+bovLdDtJHo+zOo0FPozw8h226b+jBSUbOibhttiDZ
QNP05xBwIA1tgNHqVPeSkhG4VHtazfUJVV5P91VTDCRxJ5hx8KGBBuBdEejvUzu+402dOWYqPTUW
IJs2Ut+aLPkcwOlp1fiGvuwPbbv0xWq7uY8OncgeJ2TkbioXv8oOeHkEh6lP6KjmeDwITMR2BWUA
ev40ckfNvKMACUytOQRdd4+nER6CFvnxoTX/NKIBTcETFo9trN5zAfIXgLIjiQHLSzkH25Se1Ta/
T0DzOMo86Bth27vRsA9vWQOgD9rQoRj1Ft5+QrP8RHtEiI8mbuwnTDGKK7phWvhMsOkqV2Tpk9kh
K9zqn3LWnhN5eO34Ugz9XiKaMCB9ps92LZ248z3QXFY6XWdy6IOrgjN9oau7Nh72Y+Fvm30z5NuG
w8JNgpE/tcPRobYXEf8PoIDN8hqRpdq3+KnJDcZio31OClifnZZQT8m3Q8TVO1j+nzTFQjmhPy0f
6xeja8+q3d46K3Xxc7gv2+Bdzxg3IiHDumFI30w09fBJi96lNIPLg8D6c+bcoCIANj4nbKiVgYhm
3FiaTINxtxOMMw42o+Uiu2I9WhMHRDK5Ki6X7sVoSSrPqTU6cHju0nhsnMqECCgLGo60LHgsjPRP
2Y61k7Xp4FV2h2MkosM6lA+9bP8yNYLIKYScnQf9SWuIssvOf+9arru5U7cGMG+z6S8a2TvIKYkH
4s6QUqqhlQ9KlN4pkLsvMAhpdApIoWnkDute4yCbHEYsT2Zu6ErmdappI/i3LKePh8zLHpoMRlSf
SPJW1WA2NHX0CwP41odtzwOOSPLe/pLHrjsrgMgYjel7y28fJTGB3bS7d9FCGp+kiL6X7r1u7G3Q
gxRtIjyK7cT2UlIENQWOlMZ4L5clLh6CsErEbhWQEehkOSNjneyzubcOmEy+mBHwHp7gXV9+KS2x
8TRweRbwdeLoLKQCh7kBhmLM6VJFvxRuPx7qJLqa8O+Zo+ocRMVfTEZDRygdZSXtyW8sjEry3wrk
OmuuUUkoOIL5kYU/Z37pgupkECwGbX7tbYqG+IuAurogIHom1n62KFq4erB4Rajj56QzAkisfrxa
No8aY/ISq1scBnmaGxhIxQ0c1eolUSuujsE16lm+0/tsJBhPE0dYxGBGSt9GEP3tyWe3J71YCFn6
CO9tHJ70Ytgoqj4SWGGaEZmwHYzuJg1jeYik5KYFBOR40uaqnu80MlNVNQ8EtGG/Q6StNUbmkRB6
MsLgN3wr2KkJPXuhUnEFcNJIf0n6fURFcvANbcQZuKVaec1KMGYg7oWT0m27n/Wg9hqImPYQu/Gs
X+rOpje1+6NLR6yWzxHGrDlJaICP9N4l5QYp4y3uhdjKefUGZOHY5TPE52JBNL9XAuPq0VYQ6xfh
UylMIiF6oCySBE4lB8SdRQRmkhb03NrRtKRjDWkObmwg7jEmVCH6R9yBgOyHCc92Q90KbXpUZeNc
xVyBIUc4EZhKUJX8o5t+76UtxOFsEyrGLjLG93k80jnzlNKR6uALUm0yheOElfgVJQZtIzPjdQOt
UjstKXj9RYLMt/S2udBDXtXmJClbA8Mjx9alB1GIbQ/gdrlJFQ4cVKRQEw3Uu4Uuh/tHwo1N0k6g
A9/6UPutGtK09dUeWDISUoiGDE/TFLwdEaFuc/YXEtoBAhNsE0P0K8T4bRTCSEq0v5rR5o4xku7X
oSZx3ySFqIMXVOX7yJJVqHKml+By6kg2Z4mpqx8kXP7goVye+oSqtUrhfsKqKFGVXwD7Mo9WGQSU
muLJSaEvL9hE5Ig9VaWwbyU7ocOlVcZxbyq9RRwQly6ouQZ6SvsaKxU46vYkRZxtRS2cJi2f4jRH
jmQcAWN6c0H8PLQ2rr4kKRwjDXcDjuNQO+erQQt7Kb4mxf4sszn2aGQrOU27ezMf3sxm+IQkup+n
yTVU5b0YIx1a8gCiF/GFP9Y6fJIhd6mDyKV46BPzvmssZBlxdumtjgJKJVPItt9ivcXRPtMe/fZX
J2RQ3TBEcRDDcUc2fW8M80uqi7NQDC7doMXPiTpGLZt3JaOOvsgHL4zkG4YjT2qPK6bd5dsgnH6F
vt7TC2jeU1DBwCX2YTbPr5b9yzIkmkTUhcWXtaPbtjEBNgEm+LrAi9XCm6DYYnPu9HVHvSHcSWV+
ydMnsHk2xU5/zznp1mWobcZYYSTWK+yqRvlGUg3NtY5NALCTpB+9C3iD2x09J7m5GSr5VUpTSi2d
uvNHmHujjxleCgatMjs36NvPsKL1XtcOxBdNnhJgDKajE1Uy+hru5ORAJK1DHU5xqYpsVyl6g4/B
DyG1JdenNzevNMW1rPhrMsPXkDrlNHWZK/WwAWNbnQ7m9FKIKN346i4VFKRzdKhoUIONgQ9MIbrX
JA+WDDUjfz/mX7ON2uWBQK2kVsi04lcn7WJEpJORPI0jT28dV+9tORBy9EZLmbChPBxiEm2bNgzl
r9LHIyMJy2sbhFsNI5GtPY2nMlF/pxKC3TCG/L7whqr2k46kJwrixVaiR8WpuOI3tmQyNrS5lIah
uebT1oYCPE2k2+nnqjw/CaCzFcgCK5QIKVWtuEH7l/rkQqLoq/DTs2xKQM3jEmchX6f0FDX7EMCG
Q9OS6dSF+jVoYKfSJ8Uw811QKO+mIu3NeSR/YtPNo5VfRQHqFF73F7yZDyLqYVup4XUGOQzZN0lc
3GChEMx3dYiF623kacqliOAw/6Alhtbv/i/+llffxmI54h6lYHSe9eazrYynqQZGAmcOL3mtvutr
8ZHzZ4FEuY8SW91Ji+VyWE7nVJehvkd5t40ixmkysX9ZDs9co7SB0FS/3A6NTR1MO15HFbwLAN+G
B2yFnhJFlTwcsHbPCEl9Z6h8uoe+7PGlsrQXctuPZtYRbdKYqs90nGFdjXTilCY2w1RuUb5GwMu1
SZMtud6qpr3mTTbU90qhlyqjZ4KE7a+Cg+fkg3YvpQkpQ6G99tQtlWDoPdx/Fp6KHZxDXTwGs7FX
UgJ0EWDKx92JCADSHmNYS4XdWnUajcaQhElY3ewwuC//cOP1qfwMKCvHsL9PBSM1o0ZPEw/Yogj5
NawxapjUAj+o4REAabqlh+sWm/2ZsgJCPym9ijRoPQaB52Eht07ag/IR5NaH2TXPjcyJmejPeF88
qEbuiQCfQiyAoYBjJDsdm5qrBVkXHeL7RpNfu1b/LZk9eWU63RoN77pYJhkT8/w350hDMdEfqu6a
VHDAuQHQBrfAm5U3fxm8WlJwniEVgtQ+J6oxk7hrPstq3Fam9JxiSeyYoTa4Q0HgLet0M/icLUQx
XV7YSMWF7OgiPRZ++zsXSCjCbgZKSftT3T2YqThpmdG4qtQRU+W038sAqsdYkjyx+PN2trJBCo4V
fVx8hlm4B1xxrKNwKyf6V2jV5KlqqoA4qWKlGO3UqbwmBoaidZUeyh7L1E4uN3SFfyRKQ7uoikO3
Hm3ihMJz3NL/5ueAg/UNX+HUhXdmlNMkPJxzSYHvZCihg+jRH7RffouEwvf/zrn0qGIlNBpF+Cgl
7zATc31WXSmQ6cYa1OsEe8zTWuXT7NqDakcPxUBlHQXgV+svBztM3yelf0lydNW4LUC/KvjN0XCd
kuFSxLTn+cEHIcQHxqqhYxb9Vi+n965cdHkyD3Ips+kInAvY4yrddsTmS6Zy3FHFCz1tIjUrRyoG
8CrZhPDd1nGkSJr8nKXYKRX6r8waBBV06W0OhrNcgZC284vKLVyY1q4tCsvNBiB3ebuJhug1Smvh
/q308lPX0t9+WdJrqRb3GbTG1sy4uRg1bkt6Cx7vNOfDxsc/ni4ntNpKeUJn9KBKPc3pKH9RWeyn
ASxhiDdoHMsk9bq852yk53wWmidTU4XBFaAFyQdXdtt5jHFKjJLtHJgnFJQfhqje03m+6+F8UVYz
LlwhL0YCrU3qPDsv6MG0gp1ax645dDQcS7hFxfMV8dIRau28q3Rto4M34Pmj4EeZupbK1dXPcr/H
0wGKPm3go9UBWedHlZr9azRJ3pjkUxyNiI6zOL9o6XMnEg8D1Vsdtq9hTwl8OQXnCYspGkvkbWBw
oqCfuM6pvyMj/uqb7ZXM7Z0PKJ9RAjq0tFI2uBCdUpE9tKH6lo2GYKAXEtaip7JsKE+i5cGYRw9r
q0Agk5QheVzuGY09YKr9WrbxJ6PfR1Sg7QFsPp7Ks++he3nVy3Nd+m+EB/RjhIQoPon6s0Qhp1Yw
W+kmPdlYmbqny4i0XjxphAxVgD+kdC7MUroy1nwZM3K7c2du8cvOvUI3Bsb0o73NZlA0s0iTfV5f
8kKiQMAbbKxE+mTc60xoIUTkW/txltBNZiArMckKRis49tHAoBFyArV9yS1jHdviSd9NTaYcpZQK
VoUSgUqEyUDNCmXkGcpumuzqgDwucuoJD6ZR0bJf0tQAjTeTZrcufq8DQx9zXTap75lIOADxlyrP
qhazcTMr8DJY3J/GV0tEwLgxsDDMcXIrezoUJpJ0RE7vBnlkRdB/amqdtOf3bGeFQLUTPpk+IPYM
bZ7ntG52PRF6PfAM62sSkFH7gL/wR9emi7KLp88sDQeh9PbO9P+aeHa6U6p80EfGs6ah3S2WRYDP
cfomdQBVC43Q3hiUP35ucdEQYWe+/1uLReeSIrI8sAHC1oA4yzm/yeC2ZFXHaFhCtlA6hSY9fL75
GdrqZ9/Qvj1xE/Y7/wCJGUA6GavWVl/sBOi3vi0n6VItHxctFRjNoH1qgHxvW8/w88Ae5jhLzLnb
T/F5lo1fWXlXxqJ34nR4yAOqz6llHepSkNI07xIVNblpfdWjDsQ/qG6Tnt7HS+nAljLShmN9EnIw
uE2tcUXYuMCjKjvij5F7VVCN1PBbj+B64LLWDnkvMNTRGb3ttSAUwCbo7JANiASKWcJETTQTQmNQ
b2K9vKvj/nXMFqPFMe53vpb9HaK5ubSQNgLS27LOSFkLbB6wk0Z9QNM2dii/RpN5sYO/aqNRk63x
Q7MYcJaRlXN7jB+y4dnXIuhCFmO0MNACB4m1M7awHMZidC07Zuxs6oNDTXUXR7LyktjcrWHHMrol
xTJm+EMp0Ul0ZF+MXlwZYz8acvbSZFa6kWoR0WgRvMIYQcJuqTvUTLJLowe3waXp0MR2iMwhSarO
XdKem15FrK7yH6tLtXWWMIbUk2SHkSmvUk8atbCtbBkfM0r+bCBV6fcUV0CoIHGn4j60I2M4Cd8l
K08tNzEMBUVT/6ikAAFlDeRLX5S0VZGw0suvJK5gv+TDPp3IMyupbh9UcWiztnOmgMJUM5N8Ms3k
oyPJx9OmkJycpocmLcJDEPdLAK2+6UhcHLKVAbiTsb7JWUZhRdV/F0vpyX+vyLC4SiIRu7bnhpwl
bbL1MUAa2BGM3PsGZ2VekOzsZHQn/bVHX+fSo1Ju7FyHkj5R9jAWx5quIuMXzd1AvYwTBjJCsqtD
KBWEd85YJ919hWe612BvtAD5T+TlL4FeuWlH3maEqKEMpDWJpcpD3FcQP3gihJXw3aqL5Es7yNuM
mNKZTJTT0YxjuZDv7FJoOyF31RZC5GGuYtMxknwTqhi2zAEPhyAQzWkg355YNLjHyfhs5DSZyu0T
VTP+/3ym9YeMrB818TEtSKszboVTGxtYr/RbWAxQJKo8Orcm9dOqJmlfaqOEKBYeZGpnm7nVeBgP
zSuInk2uL/FngTRu7g96wp00jYrn3Ji1vakWdDOLYjqKZqkJ1bTTYL9BD5+Z1MS1KX7iaDc2IuS0
kAaBALshEciFxjDL0J+ztM5cU8l9F+RKTi8nqtcydrFsywFALZfkXTryEcnEJaylte4KIRY/heqs
i/ilNTi2vtIa+zhKaGDiskfm81wb/OJK5yPRE5GJCQxua5RkDKt/0W2dxuIkO4P6HE9BcS+TQuGM
yh2ff2UTJg2476ZmuMdnK+W0xWikp+pMlGVS69kYVlm4cdDvBQN37IUzLFY7ke8oFmswYrZ2fylC
zFvQyn7Ihmh/Zaq/6ePpRRtQXfZm/9T4aD1pA6p3OUY03KLbuzGa2Un6K3AJIq0T/C41o/NMqzsG
1FBJHNoqYJRgIm1ulF/wmzlEU3zr5U7CfNpCAdNb2G7kCBOqkn5alQyditlIh8Nmzpms++DWuJBQ
/ZcXMbXcbsZcPQAqKWbCCp1zTpTK1xjoH7L6tx/nL9AzmFsACter29wYMmQcnzy0/wF8i1cL1djK
KQoKSobQaxpEJuQ9pKG/DtSYDVx84rDfNKH0ZtfC2nRKjeFalBQXKn/mJp0t3PEENR3KXq6sEOkw
zkHcS8TKuHYH2Ee4MDESj8f2Idb86Wj4MrUNhj4ipyXHDIpxK8GCpw/5oZVSeVtbNxgXBIby9NyP
yn5uZLLCY/3U9lREjKF11SBv3HGwFQLFdObbB5ewad9SgxKZ9lfto5vFaJ9BME/Fvh9pNWI40I0U
oENbImbf1+jG7wL8SKQCM2vMnbyhkb7qon/TAny9Uv+SdPRWiu5rsEjolzEpeLorH1uSAvi92XB/
c4Pkh/bU+wwPY+gNm//D2Hktx41k6/pVOnR9MBve7NgzF+WLZekl3SAokYI3CQ88/fmQVDdbmjk7
TgQDgTTIKlahEplr/QaCzosys9dCZzwMDtYFWRzfKmaJer41cstNZbEogKKstI49nzNr4tdl/qYa
/bemU1mx2P1OY+7ZzqLbfZF+A7uBeyXqp+R72RnrTnXHfxRzV4Ux4Rcr3YZI4AI2XCVKvMtUDJ0r
37iK2otvipp72xCrgA95MZYe8ECS4JrwrHXY9P25dNcG6NmVO5i4bbQv41hceMLGrIKNhVlCn6uK
HBxIuRnjmbDbsO/AtA2A/FS+xpCs2CrE97rq+ctQEHoNCyvijMBJGhTtJbdh5irfibX3X5VgR/ZV
RdrJPHc1abZpyL87zqzNYrI1qmqAdR3fiqZO28Cb6ks0HyyibxlI2htZZacCKyMiD2Vi89/WswWN
P+wy4I9gcnXmUozVXcVDxb/qxlUpmIf9UnuI2yjmPlCfa+QlVpquO8vA2Lm2ba3MyXsOotCE5UZM
u6izfl35bGSyHh5EvKiGQuzFUD90Tjlt9diI1l2VngcgY+SOyc4ZVSq2/HgwNnbbBB3hgVwtmTiW
cMyxsPSRqSA6vDaquj13pXuX5nyg+ZQuslKrzo3XlHh4b1we+m6JJktDegPVsUvljwT5CTM24fCt
bzVUxB3S8nGrPRk2yMKy/loKlFxgdLEUytZe5VwyMmKrcjLrJYvWtQ91sCPFimbObLTRv8XVuPLt
rsG+8Cap2mGD8DfIRf/sTcEpsNmrsC3bJHoZLnslIR6j9Tca/gMscoY3plzEoxz3qhnVrWgTwjB2
8JSO5D9NnksBCtKVMv4Y8A+OfUM7R5bRrZo8CzZKijOC0NwfjgVGM2uehqbzFyYyyEtnVJdOPTI/
G9OrObi7ysAmO/7h2NygU5Z+FwPcWtVpWPspmBjlY3DojfKxSgBTNNxcev0Aj+PgVSB8Aj9c+1GF
ikerLxzP/D4zTliIo05Se7qx9HXnqIO8Tsm/rLvA3ntAfm4gKj5qs814UCpk2ws+AMd8rVPIlvCI
CoKvm8F3EbWJ0wfPJk+tO3gUoQVyYxfjpTPIHlim/yW8gkBhVln6/bRudaD7XXUa2yTdAsvYj51/
wS4E6guxiEQbgOo4jBmM43OWW2/VNJxMs72wSkW2ODwkPj24OxUAQfUmMVvu7nl1Rh7lYsehyXK2
zoicGDthNXttwAc9G+6VcdJOLVggHRzwpoh2WcUSt/GMNz0x2kVu189K0UzEuRIeBnxuOsxMAeip
csNDQy6NmNuLbjbNUcMsNg7dcaM0jbeqp2LpmSF3S3SbosywDJjri2qLrNIezCSP8kTV4feXX1Mb
OzF/MHCcVt4Cq31JzORbU4UTd7++7QXfixlhXojf+sae6q+BQRAyjmc6fUwGzcDjSS/cYGkiUUaE
gYytxcfcVd0G4BMz7E3cxI98/3fOt6qsvFVAvIAwLUH/2lMXSs+2ygrehnq4q3XnrUybZ3es78lC
+Es9VtDJdzDO8lCUEj7bAVOb0TvkURVcg20TSDaWB+6izSbBll8l6+z4xgGhtG+a37tLkYMTm7NZ
eQM9n51ausJ2Z98NNuIPN6Mxbh1+QXlQbDMmbt9WPhtt9ANxs5zIsxi2hQqsDfp7WL3lTv2MzxTR
6Ly4CHOj+Tw5mdNRV/Z2mdmhfpx/0xMXbPqwbt0ISJ1qlvgywDstZ/sZZQRg52uvjv5GQtNdh5N3
GoCkrXINaQSg15FQwfR64c1gTdoijsJTWSi4VhrZ0YatluQi2zajpa6BzVmsLvplm9tbrR8C1MZK
gQWLuNMZGIU1fv6JeVOxKQ1gdOLuGEK89kTDDL8dy/gtLMQsOtXsjVzh/8aV07SJ4rC8ZRM2e6CN
/ZM2hd6ByMZyqPEed61IWw9O/hCW1dVoMYJAppq3Ea36DKyrS7Qcvrd1shO2QoJ0+TIaVYyrjOSI
pt4t8G9E/4aSjNVAEmPA3Ank1FY0Srnuy0szqdohz7pNnyvBSiQsysp6V+Qa61ZiwlEe8e0N+doN
p1OUMQH5ocjXatncBC7G7YGK7QKII81T6rWXKtCVu8/pUK2rrmYJ0ARXRWPR3+fFa0BCT8SYUXqB
Eq2UUX+xG3Ex1WaXeem4bjTWu2mT2MSDDMhCKYosfn9tAuNbaR4Cg1kTn0CHdNgPD4xDYVrQ3Dvv
DY+UF4JfpnCfyKBsB2zg4LQcDDalYcAyYgj0C4SVS9irl6hvQXto+zJIs41GeMDO7OugezOUh+Vo
KTBSHMG6lpX+XA/RAwhLlqPoUFlNB1Ejt8/5ZNz7RnxnMqdsXKfdJtW09UrtxudJDll02RYkyLCm
XMcx0UgcO+OoWuhiMFbAKCm5AYudElxMnRE1h8sdFeF27LSN0zSsSgg2engWLEolPZpD9erH3WtS
k6uIp4Um7lLRtvxooPz5xWc9tF+jwXpruwK9fn1lqGm5RfyefNmIsIJg126H3wjJkrAv84rgmXIx
iukhtJyn2Bl2qm7sRchSVWn0I/I70D1MMDotD0SrdtvF8YdmKmuhljwwkIboPHNjCZ6wav+typEN
TL6ZhokPW7InqHtrO0Ti0qZ4nnxvVY2TuQ0b7dHDh1UI70vYzoj4KDwqPUAKgHa4QGTD0crwPS10
AtyZ+6ii4tb6xQXBow7kVXcvOmIxTQAZtnDsE8QxDO388i6DyLDwpvGYt94qmixclOhCxuRooJNC
mtXdWG51Z1jZS1XjVaaoDlr7ANLU7sEzCS8bHrQCy73vG40Fm7ViyiUDjUYCMFzzMcGgE7oJ8mKW
Ub3kartSQKkKXEOHSL/YmoNnKLqBMTH3tvR38yOPvMDzlCfWwgxzuOlQfXxh3QqjPlvV4C7JNbLt
xrRuoQjjmrZ2vc7B9PQuyMehOegt2eCAdEqlfEfJAatHYquLvkJBElyq7vDV9uTL01RjX+rsCcEz
N0ZayXNt2rZa+5SphMBQRZoZ6VsFYnft2SxKWCj2sFXmNCB6UhGyE2owEhxg9evXX4WrbdrKPLaO
gx5KiTNkwpyNoIVTENBsm1Nfms1JK6L2RABiIq3XKzvgI/2iVsphn9VmeRebSnLHtno+lxVFDf8R
nSIem7aPFqQfBtqystR6+7OZjsrQrbE1FBdZBRyAPIRlfvkYJO6DmHncHdbWVJd3xGHEHXCx+1JF
vENWGdi7noWn7t47zL1SDEw3vNtw9TEQgXRY+r2u7GU/wNbD7SCwr59HlQe4JbsQQiVpa96ZrKvt
ulmCsLOQcfmzLo3cpYaoz0X2QLtrBO0SE9C2kv5iDt3PA3u7W9fM+5vf6k3WBkjp9CS0/uyvCRsV
C/NInlQ/f1SnWKudAxBGclBZnxYj1lOhdWUvsil14V9jPD0fhA9wqij75kYWba9IZg+4aR0Ncfvg
VUF60AWxxDzoW54cjXuLB8IyhX7TLHNnOPUqk6+8dKy8ehkA1tvLYpx68RZig7l6Hzjw+yNehQTN
5petUlTnEu29q3wp1yufybqYJ/lKfYRl4+S7AQEJuvetyHZsp5WlLEYwT0+9pz9mQuF9qOrFEFp9
L8fRuJJQRiWOciArB9Qncs/fyNYmtpYjmF5YNWlxKw9WKqpNUvHTQiorDJetXaB10Wf1UjaDaC5u
ecFoV+HBzCw+98miKQR1RVLrY5ykHgf2A/mWIIW+aRojuhBiDzdFP6RXUvAzcqAsb5Goc1ZFEHV3
CZKaqxpVhfuxEvbSh33zwNqrWga9nT41RN/43Vn9czihZ+eklvM5H6x8kSpt8dWsyjdMZaFLVvmz
28XZ96HMoQ3Gxms+AWRP3eJHM7CiyMipkOEolp1aMnFM6tUfWNEsqiPRKiC5GSo0ph0DP8CamOVO
R++p2IbkQt5IRByMZhKvaeXcOiD8v0V9/MXNw+pFZU/A6q32vujkbhdJnI6bqAywRvE0cYuZPLqa
qcMUNBsuy7ogKaFUTgqLn06IW9mgBZrDJOGXa1mUDVVEcCgOUoXlDkO99yuDYW0DMVvJYjMPUDi6
u+4GF0W9v14Dr+cC+DR5NKsXRbicKkfdKIaGCvHcR47vkRPcDsLq3t+qbMhrv93mNTkt2UWOPygq
OP8uJN9fCPBsMNJ3U5dgF0kK9IJbULZrhRVjCVqGJ35myrpRhvgeEYNoWWlW8zVLlbNulX1Ajvh2
cv3wh8isFwDe3nNv6y4WyA202d5Jiap44qDkhXFw9N7dsHnt+P1nOnlxo/vc+91nq0DKJbTWsAf4
gqZkus2d0v4y2HqxDIJ+uvO0qNh4dobcTlZ3N6D73S2uzf4FW9N6ZYhEfQJRGCOYFF6Fmtzlk66f
jTJDaMGwe1IT5ALbJBRnbhwSRUGRnBO2TlsDrYVTkpjpthWopKQ5Ca4s6cdTYhnN1shBFeQmyf/W
1LKT1o76FmWb4KR5ur3lh+IckwQiQMGEy6/sJgd0si2h9u8MKw5vWY2wpNMc+3uQ3qArYb827MMX
dROMd7JrZE0KUZk/uw5d/VtXA5rznYrH97ZrLGbfNrkHPRUf8T7b9j7apqgtE86QdQQ8t50o+3Dd
Yxe6KiuVrJ/f32Z6jbNy7E9rPZr6W3nAXtZZGshJbGRRm/tpHUzcwCitbcnUhnF3TCwbVZ9gr0di
eL8ujAkqu7pf3ZAEf51w80Ooikg/WP9rU3rI3sBTYjfo7gpcVMBY9pCB4SXcGqgKrwDtDGtZ1xeu
f8vqHow+ipvkhOgn65zeWPUj8kyy1Id+dkaibCdLciD4ad4uxj0PODNjyINlWj7GzfyGPurAc1ak
cm193/7Vj/zHSkfa7iKrSs/NkXSrdkWFhfqQps1K1XvQFQRQmo0Sm3x32EGGa9iI8DGVKSGWpdcX
h8cCQIC5kthksnwv16JCgI847ntPWUQ4n1DTfPgYQjYUVtBcbFLqaE67yMD09UXzR3UnA/e5kvIm
uDH/H5WBZas7RSPELy+UHeVBNsBDJR08XzxNJfDxxLP3wbwBFWFlnDviP5cgE8BaUA38StSwJslj
FVe9RKjCmuDjFC0JR8PJ33K98G6jAOKNJ4iny/rM8e6R+1DvvXm5KwS0GCVs6Z8Xh6JEFcoacZv2
x1ysZX0bsiPq2/KZLI6DONGAvWpM6jKzsJzVwl451A5300KeNiPOpfnQIWVuKQdZVcUJrbL8fipr
P9o7D+Jamik/fquXxd/qLN3V9plI1r1LDBXfq/EQ6uPPg6rWt1HL/zqZ4MWz0LE+azHkA7VMyq8k
7V4ts7RfFCd/ajSt2Zu2YW5dLQ7XXmag+oEG/JNZaKTPYHjkust8GmjoMlVp9IzjJabGTJigMpR1
bYwHF5Utf4yNFahw5r98OI9CZG9jiahnW+ufA6tWQZAWLjv2Xrnpn3e61iErqpK6X6i9Eez8LGdr
3UDtcvXspfS0L/iTK3cIZheHXEdmMHImAAlDuxFZmT53Kkm0UUm1jQKF66vtLxkgW7fPXRWUN5qo
0o0KQWxftEH25I7jnmBk/qL1RgHryfcPWdjFd74Z/JAvN+ku36AYiotTZN3ZD8gyDPMF8/sAQUlO
KwYbmNuBuUVO8luMJOlJHox8aE/CbIHXWi4SBwq7dAFA8mTokTksZB+4nPMpMG04cObhZ/GvIWT3
rCyfsywtdh9DpwawYFPpmnUroAYMw7RHt8U7y1KeQEBzOmTvZTGuQLEAT933bn12SAg2+5oICOgw
NVoWQqmex468apyb4oszkbeOhrR+KdLsGZhH/x2L5lPLevSt7mwoWXmAg30xLQoXmsBCYSM/h6O9
AH5LNoCQcQNzpttn8MQbeMqzuFzhCBTmdK1cRFhLb2XxoyFJlQwfZHCWHeHuS/SkdNiIGwhSH107
FN6mLoH49oNd70OjvZEleZBdrLmfLIqZXWT2AfGyxrmNBlXZ5y68rgyWOrv0DhEFHfLVKpqbZZ9K
8dVlmhITrSyLPjxWv7OlV27eL9G1dFnpgXV578z3dNZwlrAqy7mFMMQgf73G+/W9n1XcWbxGDaTg
MJRNv1k24LDvgiTL7/x5yxGpFVidv+rcum1WCSEwoDtIwsFc0a+V6rpHocfVES7LM3ti60GFVoXe
mH0tawdJ2Rg8ucONeJSNFqr2K3Ag5U4twQk2nVFucwe8a9oYwWPkF8667BBH0OMBHhX0TsxzOqhu
Q2Y/TCkoG68IlLcN+TX/Le9YkhpVYz1kjLUGIJscB8sIV2WcQiACKXBPNHM9MNbVsAzrfqp8AqeO
zg4Tkh17c0TdDbOJF7LVMch0jo3jH0nPIzAaRem5rO3q7IBYI4VeRd+Ek91UeWw9VUbpwKkIkAOZ
sui5VAggzB2cX68kl1oTVHfDb+BF3q+0mbGW5VjrV3JLRNwdkT70KQwlBDyj29j30Y3SmoIUSeps
+9HWDzHPCOAwWUtGOy6OzG/NdsxU52zy+aydJDFuixT7u0hVnIdhlixCj3chhOlu69afxkU2ezC0
zqidSHWmBC5R3ZqrchD8p3I+vPdrKrPA20L5eYVsacYRh+Te9LEghNxOjnsNIrG9s402vC9tNCsi
hN7WsigPdDAdu71jZT+zgBAe+ugg6+igmYQDiYD0e99rTZxpu+Bg52l16sM+WydZ2jzpUfxdftWa
8SOy+vA15l4lmD5idDFf4yJVdDDna1KHmEIVm/XTZMzpg95/M/P3a3Iv1Ra6m/28RtjgUpI0P0Cp
8g5aM3oHUp7kt3qdhISI82CT8GyocMOmKZdNv5+yCDZWShtt0kFkLSYFJjw+XHUXNf89Ks/4qI8B
IgwLS3U55nPFx6FJIwyAQb0+TBBp1+2A43odDcaxyPVkHVmx8gxJ/tJzF75aUXc16954hreQkxav
/62rn7UXuXQ1w+FaetHPrr+Nak4qHuuFSAgjvuhVbjyqflU+BN3fClH3onW2/t6ieX9r+f2a0iv7
bV35gFAm0eEsXqsDz1gY/yREVXMtTxMNQYBoPpRejMKke1HR7TpUybxfk6c5GrQKnqq/1soyyvDV
zWQQsvZG5Sa3ggOUEXObkiq+ISuv3Mh6iO8ET2Wllg0uushzb5J+Xr6QvVpba62d7FDLWnkqD8K1
yJU5bbwoUc742V+2jFrwtfWq8DAyz18Dfhq7dCAwp2Uiv/q5ll/lGavQp4Zk6s1H/eAH2s41SNzL
S3/tC9r0Z98G7d4FGgctssNucJIHC6FP7qPMXDsiQ7ukaeF+y9OPPvVIuuP3PrLZVi3EWjqMZSJg
hsGDgvj7Ic8blfj0fKorIL7kmTzUAc8u4Enh4qOu091RnD7KiT0lmzhDx0xeDMURpabfxiFcSZKm
rm2mK5cc2d/GYOHkLPNxUMHXlHC1kOvrvOiKkEF+DdQwv4p0dOCI+8bKG/Xs7w27pkPA76O2NAxn
RabVWMkL5QFp5fxa76q5p6yoe/BhNkuOLTyNDKeZ54l04wkzBLGQRahMxbY2UFqSRd2EMqrA1TzK
YmRHKx6Q+kPp6fo1ycwHWd1HaLc2Jh5y8ZiPz7VGqpcthLOXrYqlXnDSnG4xyjbv63x6H9pLzfbQ
x22JnhIXkfEY1+gKsR+d35aWoiZYWIpx7vFVetZ9nEn+/d2a87tlGRZuyCQNzx/vVg6Z8G6zGoFm
AUt/K5XQMx4Xm6YIwEXPYunv6uiznvpHUdQhTDQPCI1slQ3TkDKzy3Kq5l9SLc13sjRm4sBUCcUn
1dZezFoXWmAUXdF2G1Y18ez1UDsjUKYwW/oIFZwLlkJYJ/kW6YcK+SzZ+/1CxwjBTgt39vWIrpZS
R1fwZgFbi/42wf/iiID8oVUG91nVefnRG2Aded5VdMljPVfnHjybKiGd3rSJ+zw0RrwkEB8dZWtj
x3hijMlToIGebkwsdoZecZ8rSGObvIqHjbxK13vCkW0cnz0l9Z6m+Chf0lU69YjSKxnA+aX8OCaR
W+XKVhbHZPwy4TuLhlVdPtSBv5Yv6TXkxrQJ5+u2S/UnE9ZYErmnJjXIeKgq5GKMrE44ZTunXljk
XmLN9sGFmvfjmJrIDf3VPChgGD4umaZpZBJFYt/i0WpYsE7C7j4I2+4eoyVChyngUD+giOQNBjL9
+PLRQ2v9xz420pPsj+tJvTU6iJayWM0DzlnceSx5TV9l1hJNEW/rGda2acfqMuTw7VkAALWvFH6t
KiKZrWEHr+FtG3bFKx5OGTjBYPYaMGHbTo0L0b+PHy27/uYZSv6a+DrwF1t8NnRLrBuUCY9EI+1T
OWkCDyTP+RorYiW7Cpc8n96r7t2U4g03qhFPEqvq76bS6xby9WxIimlnixe/BKqoiIHFmJJYhxpS
5bqIbPcZ4MBJdm1i/UvnqnAQdVvjTRHRkf9D4fdi6bCP+vN/SNhDvf8PRcaaSv4PFayhxygX34Dv
dhtfJOYmVZNpBzggW+kIezzKYlcl+UoPVf3RbOqfrZMXGH8rqokudiSNsg1sZ/IkhhI/qfikr9RR
rc6A4fu90JJ6h2wyOqJKlK4cdPM+j2P3DATa/OHWhzpVprdGME0gQh5DKOfqyfOrc008s2gRXOiN
/KXPRLhFLytD/i7tyyOROSyj5rPfii0iz9gMm82SfQC9hehH2BHYQPtNZp9TzVj7gxIdSRu5y5S4
61rWC1cHCwTROT8aVrEumh7LiKDlCsOLMH7xBvd9gH5vOCauWtpsr+c46tE0wYLOJREHoHiKanxv
7KpQW1dVhyLB3CC7yFav04sDCQRU9GMSVCiBbdIqsE4m8c2TPR9kMUx7+zBhLilLsl720DLyRyR9
HJSp8xjq+3xtX+BxFFrZJsT1ZikF2GG6PpYI/d9HAYDJWgNnIYXQnal+tD03uSedHr7Xl6mzbDW9
/oraBmzz7hW1cZ5hwF9ug9L0dwHSQVs3TPP7pCfJ0Shq92r06hIB6PZFRbVphYyjdkY6FQe0No02
g1Dqp0rVHoMq6ZHUwShrzL1nK8ZDJdac5NiWoscDxBhR7R+DK3sMyNh5cAutvD8aemPfWvPB1MEt
WsXtGEf2rCjWnoBgHuD/gbWszKTa6xPLio/+bV1HG7Vhyybr5GVdCAp/jNpsK4uyQY2qN2TrrZuP
bg5IKqcusgvkTfs2FX59cTtl+dEBZRmWZvH4/WOY2nDEtpkg9cmLZEPbRsMqSUMfygUDyTqtyQfM
rqNsL4td4dubPCpBQ6h443iB9eyypTv0HiAAWazHMVyjVKPuZNFJiseGdNcVMpV/D0N9Uzet9VyO
AQQ2704bYvNE6gIJ/kD9AQxL3cZVyZZG1slDFOX1Ec4VtGX6qlNhbPypKvdNl38BCwz13PP1laa6
8V0/5tbV1L+1xBYgzmBXsUfGDMrr3FhURXKnmpG6UskOrWXde4NffjFGXTvIElKK1tXLv8nusiay
NHXPovXv48RpoYKKaJR15XQdRNKm/hLAoXofg80FcG0xfYH84i4rj8x0TOpfmyegCL3X+4+S77+X
5Fw1oHLx0db9UvrrOjnJ/dVTXkfOqb/Xe3LV8wT4V8/315vbZsGd/3CdNwSgH4N+H/RjcoLZmJys
xL9rs7HbIceSnD7q5dl7nRhImPUgG+j+UZ1XzPQLWa6n7nsaAMzHn+HkZ1ZxkmfyUIsRTRU9bTEQ
+7PB19Ro+FvZdKJdoQbZTdzjQ/k+zMcIXa2May2etfvm8eVBjsWioFt8+uO//vU/34f/Dt6Ka5GO
QZH/AVvxWqCnVf/zk619+qN8r96//vOTA7rRsz3T1Q1VhURqaTbt31/uojygt/Z/crUJ/Xgove9q
rFv218Ef4CvMW69uVYlGfbTAdT+OENA4l5s14mLecNHtBKY40Isv/rxkDudldDYvqKGZPXiE/m4S
udbO9a7jAQO8VnaRBzcT7jKvwPuKhRL1HgsVTALSTRAn5rmaLOP9kE3a2WRqvSE3zGeNWpJ5BpVf
bhUtaBcf/WQDOTcMNIsIyeQyIihq5TuRu/3JyrPhJM+Mv87mHiin5CzjwJ2GbE1Ovq7tm6gtbssI
KK1vjn8rebm6t0Jv3Pzvn7zl/f7JO6Zh26brWYbr6Ibr/vrJR9YIji+InNcKG9eTrWfFuW/V9Iy7
xXwOe7smvzHXiLU14kwGbGNAOmQ+/KyOKw/ZQFH7J4Xk5iozVQvBm6G+9SKnQkKBusG3LeCkahfC
6vuzXLbVd5FWLe4z4ZMArn+JyIY/qfpTmjTtowFp6i4Byy1r3baJT5oPxVAWU42kymAoiOfP11hw
D9ZBWleQ91vrCaxFupycPD3I1rxI/jb+UP5tfMVQ931bQbT0NVxPfb9BrKPuTkSf//cP2jP+7YO2
NZX73DFdDcqXaf76Qbdu7rJgDfI3IiI9ejF8fvITDjKPD9VCygJiH2p58jP+aO4LZFHrPL957xfW
LUxhdERvQnOqjoR14MMm3HCZPbaYZs6VnTvjh+Wp75vzqaP/7FVa9lsnWHeJoPT2aFYZ685tppem
WYw18fAJg5iNmuntvs1M98Hytatsz9jlEDHXS5icvn2ukDde1p07vfh18jAQY35gDvhtwBT4wZ3q
GQANl0OKbulkDdfOccJj25cnWUIkcLz+rO+u+DyjwNeVub/oDJQfgbkYK9/86MKljZm/X6orZrWa
WJ/sihiUR4h0CBL20XCn+uJhHDQNg7eOWJLbzP9LoHx2nPXYWuoXFfX/HWAh+71oj9E5h8N6b7iY
BEWFlWGYytX/adT58spAC0HeGv/1y/RXy+nwe1GOVRSEzW/Ff23fivNL9lb/z3zVX71+veZfD0XG
3//a5RR9r4oaJMHvvX4Zl1f/+e5WL83LL4V13kTNeNu+VePdW92mzZ/T+Nzz/7fxjzc5ysNYvv3z
0wv6WYRZMWeNvjeffjbN0z5Zfk39269ofoWfzfNn8c9P9xBowj+WLwjtRfnLf7j07aVu/vkJiPA/
LIZybNtWNcvWrU9/9G+yxTX+YViOSyjEAcBEukz/9EeODFrIq1v/0FVLs3joGLap0+vTH/X8gjTp
/8D+AXaMZdmapRv8Vv/8FH4+zN6/vv/8cNMN/ddJ1uJHb6mWavLTV21D4yH3228/gqxDBqeAaNEE
WxS3nWMk2ofMBHTgDM9V39V3HaK3y2roulVoahZ7xEM3ISvaWra7vTiZV2xMl9yyI259R/FX3gQz
vcD0ySgCbANDH248QgzAgXH59r7HxPqJ5iRYl7GVWRogiRGXq2Ep2kOxCs5ulsb3XqKiiEXoc/RT
F3aRoWy0iaz3gMWQNSYGVsZBscKmjG1Q5QYbIC6YSWtMtaqTIdKS5/FOL1JvU0JldfLAOniWDgYF
9ImuaWuNN7rguyjA4BA1Kvzoxh2GAaUONqBGFbC9wVwgQROWfRNQYkA259qcw2dleu9obCOyzrB3
gm1npHTYlYOMO6hDtzAE7LUsgu6qh8OjFxIwyFNyLYq1hdUSHcpBnxUb+vqLgi0xYnHGNohjLCXT
yDz7TQyxivvlxu7zVwD0OWw5BOS6Ate8el7oKtpQLDToo2szqj+D9D6OnRI+NUSCYhDEgASFsfWE
t9e5qw5t4Wg3aW98q2qYsm4t8r0W7EHxWQ+eqE025WKf6xXx/CzMjsHg71pfD240swuW/jpDaPRl
6upjZjzC3/IOhlJo69jv7wxMTXdTStLcVlP35HSLoAOBBaIE4jwGWbA+TELiZrav0UFDVcM3ASw5
6sFqlUNijzN+o4nOcecNa9UrHzsbjWajBew44fh9TFGshjG5TtvOP/p1xVbAhw5vhP2mys0Ks1Lt
OUfC/ahWztNQOM3SsBLkFn3VuesTQM+dUix9gbQ0mjD90mu7eD32AmohRM4p8q0nn+dRo/vGHuXB
OxxYjI0g7eqKMlyLLL+qsNAOMDii5YAyEzqO9nRAwAd7lMa6rcA43/GBrhTPRvq07h9KhUc66PZm
raCLuUi72F5NJaKoBMFg6yeBsQmqV41/F1yljV9HEnsQgr8AqClfUHOLsS3v8lv8PLKFqdY4Zeid
/RxG1q6PR2uXl+ipFU56cWwQy8lQImMckBhxxXgit65c6+7Bhil3CIfszs3R22mbe9NDeRo5UiDU
QXgoNfvo1b5xg9EuDr6O4dz6AK7RlQn2Wh7sWlNUqC0NgDlRxdiHE1g7UL/rxnVV8OAgSxyrrQ+N
Mt2Kokt202wTM73GSjHdoHdUcwNl9/bQnPU0Gm+LwH8FSUYwxsH1yWgJ18kgNtlWfyGj1BoSFLHA
CMM19WGFZE0PBgNIuO4fNOWrM3oPGLaIS+KvcFS1YP/uwx41yTF2j4pXE03SaiQzSBvDkUke1cxc
KpbnHcc0v/xf5s5sOVomy7JPRBo4g8NlBzGHQhGahxtM+iThzPP49LXQ35Z/Zle1lZX1Td/INAsR
4Pg5Z++19Zy8HtfsLqMg5Q9UClB4h6DjMT6NJokJUagD+ojFsTNcD25LA8IHttPWLshyH0u01T1C
hGYU9WWY2Rm0Fe7TXD3W4jmvUayhEIUsZkS3YSiNBVWDV12T16BwHlmC5HUYuh/VYAuVeYAonsj3
jZNNzo0O9S3rUd571Ni+0i1nF1d1jru4wOzlEPLOTvemaL1gl7raQM2Pa6NrO2IA3Q6TNjmJtBEU
MTCYw6BNmhv8GOYav1jE+RHvhiQnOK0Sb6er7qtxki2WVdAsIQb+mF3aCpndt+ymdDMOiQGDU2MX
E7vZldiTxD0NtfZEfobYRiYYuQxXGZIDWEHFxDBehdp1xv2/mZkkbpTp/lhewESVdnJp0HiKNAcQ
4wsQ7uh2ckNUm1UQcNzjhVO7hINl91X+zZCwe6o7AxckMk/Ls/e6FXcbC66PQadydAe/xWh8qA2B
2yQQCbZlfVz3PXbegYeAcmkryuk7KIFcNBX0ydpQ87ZtqpfYNkBh9hQrOt/j5fkrlQsmBhyL0N/G
pxwi/noaWzrddnCjjAabrZ7/mfHYd4WBEQghQmbQahRJe+iwnm/khHGvSNONaUi8s6mxM1CurzoT
azcCrsX+uqjEp62YIm5KpT8TDsbk2MSLGM1ELpEbiJE4Hfejpw6Vm0habdp4dQ0Q/sN8IEJXP3ay
4PEws3CYtQ2JMxxIlk6w+dGSnGhev8AbeyLTA9xx6ZmHCclsOQ2f9piNvmOSmeg5TYbeq3oTIfFd
agmLqA/OaPX3zYSXMLHv8L/TwIcvu/bavlkh3rTX5L2yXlnRXQ1yceGz5oAPcJF39ETyxCIYCUlW
T0T51kjC0mdb6Wtm4h1ToyX6w/KaDT1g9F06dGR7vrQSnmNY5vrezePPGagbnF1K3xmcOCsdphrk
27KajmFj57fZ0nFsYU5Af8FVlDlCHCVtNx7ZsY20Y2qPDuaeQFrT3lsUYbNZI/V11F60tDKNHHYV
2c8fiEAIYvTiwzwjgUcJaNP7HblKuMDSSrDAyoaGcXl1nDh8GjNtn43VZlbhvG9mMGFs9s9ELJsr
tC4sPu3PlLnGY97s9SJ7JYcTbXkfvhTV/Cc3gxBrNtcMwg3GMXZzAWuUauYhjnZeoGlHo6vfXCep
9lUaDszJ4AkFdgyZpIFW6sk5ezBECygUEmDE+r2t7EBcA/4Bs3YN4mLJjcu16HVCkjA2jB4Eo2UU
+MBM8zE42k7YviS99eBG412TG+q1F4af2zgfyhj1hhtoTyxLMDZU+yINeucW6gcnSZDjRF298djB
+GFb6HtwP8Wa+jV9wOJVrN20btdIz7qdXgE0ilUTYN6Y3sXUtrdGBKHVi2+cUFgfvR666wFr1Kl1
jFu3ivSTwtrCCL2VH7ZyX4My+FD6PBx0pqKPOfyaVRGm8gauqoUts37pwUSsWiPst65LDKnteIsc
UmUQ2ZhZtZEGpkGOybGzx3sr6yFPEsy4FrNW7p2QFm6gviutGlY21qiHJEi7Xe8axiHoTPsSD5wP
mw7j1quF2hNnjxuA9nwRxiyNyFjE9K1c/UaCoUZkoqB/68Z2rspwRxz05CeREezqyciPmjFz5wPz
dPJ7Inlhmary6E1e/ei1XMS2Z/Z/xsLxS6fC3wudpAr05lACf4I4+cCp0v0JBO6haxfySED6E+75
kGzb+CMKpePHldvxotjrombCYo+RenTi67LP6jPI2mng7KQiedTLqieevVunDpODrKJu3en2fVc2
VyDyAYbHdzewTPa7s/cwy8bcKIge54jtKmv10nQHfQyc5Vvw8PctWCzrMieiS1sunKR2Y0L8CKDR
iILitjN/4gZDuWotB5eufnUVu6TmxRrs+svswJ8L2kH6wqrup5IHHCbKZAbpYSpYemHxPLpxs87D
Uvi6BmuJaCbSbG3idINrbkbnQA7jd1gWJ2Wp+W1qzAdN2p8NCJ/73OwPk9WdWY9YQVwTI6ZV3TiD
G10MLsvV2A0teudXm5wgVI7sSnE5AhhGAfKN1bBagd50aHQT56kgAujajxl06lS5UAKRjRW+5pAV
PWKu2NC2t7bTgqdNBbZ0ADrRFdRxFkbas9tZR/Zxaj24pX4pAg0i2ZB8lS50tmYwpn0RgCErGjpn
5HgSFOm9Afs+BxWHHzNE2eO3wSZmPQeu2/oSL/8Aqw+qq9uuZad3Rzz4+ZYy4QvJHpgp0Z3yphfI
IaNsJUT0DMCUaA2o95Ar+2xtLz/z+4ODVXd0U3BIFxnfyw79oQTgDAcRfBo1VpzOp0ZXz7mOAtnq
xy9se92GATAO2grGPqDaZ0dfqN+l2R87xN9/vWF9Pii9vMODpWM7nuOjig6u5IqD7n5bGH2/YwN2
HgVkpaCcY0ax43D8fTMsypGoH96MJUYAWVDomwgauDcsbHL1pneK4ZiEjscsUGT+HM7gD6ZwXuMQ
JgYSy311DIY4XydlSSZXGb8YE+KFrq1utUZGO4Pxrq+I0sA4TFDC0HSnEKcTamGroeKsHBxn3XQU
LtSzgb3lxsyGZdvsfLbVqG2yLpa+t/CwUbc8VuMUrxs3oqabIQ6JtECvR6JCO6EntyWCw7BzD2xP
5kreFwRRysW61ic37ZeCz0r9EF+IO8ShSxfWD4zmVIxpeAg0TDQj6Sx5pINgcxB7lZY6GyTHbPMk
hmvqxhdX6jnJBPEmzGK5Asbqnfs5fS7wYoKAsaJ7plE7HDl+3yEoblQS3xtEs5V2BSSHwHEtJuFj
iLVkk+YO5mIoh/jO+jcNzxxa/xzifOi+EndYQZMarJ1nr7qBW7KJG0y4ucLvZrYPM/1G+pruWzwW
+6kmMlDP09culW9W7Oza0riRg/pUCC99hBQvWn1WCEar1qMQrQAp4sltOJXzpWunN8JptrPerPRh
Ea7jplmHTnAEAOywoZ1Wnt4fKExOSR4frfQ2hdQRkFtVpYTD2Pq0Qw4OxIV2dz56w77TxK6Z3OAY
8MyCBWiz3aUGJFIzdjBLlIw3HW0bjkAyYIxhdbzps8E6mhA++niGoBPZ91pDnJCnl/rGDjJCvtRz
Mrgodc0r9+4175KXwCydo9dmJJ/pNMuXsSMAw+UXFfNo7Ksy2VcI8C2gA3uzNAHo6CjB5Pwiwkyc
AoDMK4X3elP1GJQHSMi+vVx+XZINVEG0D5SXQp/xxCGoIYRm2YTSz9ynVeoc68FLdzgaLv0AuRNJ
1MFDqbGRGUzXkHzhY9NLDJap6NcRPEqmzt0DCw/SaTIV44xNZBYQqdbXlCMbc4CYNjDgY3B4CmPc
c5cSnt+hbExUVFUYnmoUlget/dI6it7aA/KWdZ1GEVjfuuPkbqNEjuspG9vV7/+faeQU2AUuos61
j5ZZ2ceYzdvRU525s/l9ZWm5gHBBp+kGNs1pWdO8bkAimMHvaC+iI9ijG4ZpXWjso9jLPBpVke1z
Tw5bwhmxfavwD7uhmn09Al5LkT8v7KdhXHREvXYPfyY2unvDNZJN0g5IkiReQze91Rkcb8KZMSmP
12fdAdKgOeqM9/0L0BIB8D1x1Jq+03T2yiJhkjSkwOsliOBj0o07qy+dla4HT8CoCQU3pu8hf2uq
EUCd+HZm7zkbo3CLeXs19BXUzwXubU4Am1J1YYQ1rYQjh/WoFYcubYh7GI1TLNtPozL2uWLLBIpv
1wr3GofGe2cQOtLZB6vT31p6gMeCKaE9zXLVdl28LwZkNk24VjFMddMgQtdhH1G1u7aZ7E0IaArg
WTX6ofiGAeWdbzvENO/4KHoXA26XdduBzljoIrds0NyiKSQMWLTbwoauAPLfgiWNJTQxh0s74jWL
mFJt7cDdjVEW3wi2+n6LH3Wjpx2rdlMeC2tjYwImzNZdTbbxhd9M0UJbagA6I1yXzinQQijAMbr7
wjSqy8B3xXbxhP063sxkhuNMmtcY3Wx/ICfFTw0PKB/DXSIBMhAYzGXWfSc6qKfEEUBPN30NoCgW
Yxy3XNb7Oh035Zxecbgf2rH4rqh1V6MK95Hs4RWl46V8ImNqN4zAD1T97NFPXxE3fW28tNk00btQ
WrHSbSDX2ZzssEo/qZYFraAVMotb7ustOrZjNmbfZcvlIMzqZAXVhKZiOCutH7mvkjVKzjVeOUJ6
yhwZAGjWynmo9BhiLeaVJDD1lbDgdtgWyJV83IOR8FYe7lp4SaxXlHGSwRHxtGcpbZ4LBXsWSEoF
9Udkfbmx+qJv6Kn4YWSqtElMkxeofgVW+TY4S4v4YNW8ckZVbi0c3XZg36mQf7ju0w9GWed+ZPCR
k9yRBsM6UdpBtkgZ9PzLrasDcsB8k7Y2frLG12N8IdD7y1WmO72/jLytNigxKqcnPdauJRkgdHsu
YR0/ksb64CoI4qzwpN1yFhrnnnukDcs7Mla+HZHFbCudl7Afb2HIgwCBVBOX9zSYsNZon1FgOity
xrdkaBx1Fz0tCdpQB3BR6JvGqLItixp4cMu81i2cT29kxe0txa71hbi7P/NgfcdoODI4sDMeo9gd
npvA2eM//xMFSbU26umsReanNlYP85D5fRx99bpxL+dhrXv9YU7ytx5T8iou6B8h5lt3XfoxaiVp
J8P4hbJuFYiW24fXgULl1hK0TSkTDl4E8g+2+pPp2Aesx8RfFtxP2aou27eish8HqgCmzduUxRyC
2r7pLQhzQGKUtssyuVayoOtq79UK5hovqOLiLhdEp25+ucojBQ9ueysjSdsmfYaUxjEGzT02y51O
FsOKFJpqnQqwyW75SRv4qg5W9lVUJoyzGtI+QTk6zGxSAiZuKms6F2312QrrFNjQCweAsvGYP492
WFBIeQRcsi9rMYpPRfo9WYccKD9wlKW6IQ1osoAmwu0LhjerJx8vNtg/Frm7ccr8Us3lSTOvqYUL
sXrO+d+LpL16XFMhQNAqQriA9IjQhlWIRGxlB1srFPwDJn1c0XcruyGOw1ks3CORhCvMWiTcduyt
FezyXFEFBbH1DA0/SdyjZ9P/KPjxmR50C2mVZuj4U1oJZVTiPYGmRL3uzm/KzXr+lDkfTNCVcUK3
xRvUT5Obt60tYTjS1e7cbiNQ25K0mevnqiDgjQMBAxWZytzlnavtEbJXc2YdyMFR9Diw6SbTxgKe
92x39403En/h9sEB7sY5SBpFVZ5u0xm9thZFl6wP2JjSzMmrqNxGGkuvgSIA4Oawq3vdPBiqr/05
GD8BXLzncAnqSJ2kgp5LFZ76RgZ/eqqhXFbdCRBaqvZWWRFXgyGIWhFid4bolwTqwrdK7jqtE77Q
Y0CKHk88t6HGrFVHMjqZOQSlFtMNHpKNSFFzRVlFT9aw/UaWFtxJeIsjBoOwRHuk5fEHHP6BYK6F
dedFBO1itLHHRPddCaFXwPC6GQmRGlF9CjRWYApo8MtjFhHSW3YRAQg2FDvO8nCLBuIjR5dPbtmT
q5gQQEUCgaDHJ+wEBAsBSDzERZhvU9RWLNf11ujIPgoiwR4DgZpmWhuVs9PKcatvGxHdz3FX0C63
YITC3yPjhjiCOtQ2cHRQNtgl0uC6u7Uvc/dHL6E7DDPq1Ir12bKVsRWQVNZD3z9OMKxWGLPm0gQA
LWlJ6JL0KxUvsBRvGews5EbSGaIyGXc8F629GDvAwm3SrD0berUZ5M8TXbg6DB9LD/MIsqaXpIVu
bw/WpWfRwkUMt9HxrnplPRoKl4FwVXR2aqAIUZiaftvb92UT1+SMWZQtSf9Zq/CxdQKKoSZk3Qnp
qxYLwrVpHtwU5lHXenIt1ymuGorJAwlXoU8Kq1jFJU8INMzzFhRgRjouyvYG7g6kJeWR4N1sbYPd
Gu4ErpRAv0FFBGquFfukzdmjuO5PHnuZj4Rg78xIBPrK2asK534Uv2A/LxFcAV2vuQzbPNygbGs2
cFo3aEP9yNOf2eDWvgQsexT0RNiBpH+6QhNQ055gs1aHxKMIs7HkXfRwfm/szOG6NtFXEDGWpdVT
Fshma9pB6ttTSpE3lGvCBj/IJExpAAL66k2koSXYF5HyaxO8O+uqf6bbD8O/+46b6Tia2ddAcG4j
IFbOmvNmOfllDoG8F+Wu6k3onmDwc0b6K8fLH0bJQel3rixYeejqAxZlP/wu5PDg5rQwPINs0hKd
XREiAoDHWG2pKsgCheM1OmurGzjVRA6w5QIsqEfbGD/K3hibvSE7bnyNvIZ2scwEAE0fAlo60cjC
LWMKOOz7xwxjrRbIh8YMwChw746zt6GNCW0T/yFBob7XgOkx55hhWEJDgTnEPdF3ydqT9NIbPf1Q
fDNcsp9s+rKnmkz2RbhWMvYzo/JeRBsDDoIdWrtsivGz1u/10HLFpm82211nHG8iLOb0f/1SK5GC
O5LkcrO/JkttYIJinNJzm704I5NDlQB99PTqe057ypSMKoV2l7lL9O5OjMML08VNhoCmFvKoed3P
zCnpbesbOFq91kt+yxDuM669yPwwg2YjkuwrM6BqeXfF5Iy+IUpfesON0B2mrwHZZb1zV9trkmkS
3wuTjXTCcxU1741MNggDntnlWduoc2+7UZ41B7QWtHdvpRvpY9+1r0s6+/K7ajsBN2yd2LHuWvO1
WiQawzJyGo/QGthbDbsgyom3vVQyfwUeeB2g2HpdQx7RzpnJ0oAhxivpDelaTPnOjoN1s9BrI1Yf
czPlxk6wRK5GdiZ1YcNQNLd1u9QnOibnYqbUKaezWbJURpnx4E7zY9TkryONDqTsZBz2N5kD7noo
nlLrkbNGqOi4GO82HfOQevQu9tBdlterWzxmWXzhT97qSy6zcxe0zfsAPwPjA+F4TketPQ6rrLCA
rJMyMAx7c4rIbE5JyakznowWvfXSrKEyTdWdk3YvlVtzuhueAOJeOO5KawmYcuYrMY6bmkwCxtmE
VJhEw8TVXePd5YZzW03qUIMDcVS6Q+RFPFhlP0dLzI+tH4MuP1d1R8pEoj2OObxDb7iLYzpVmvQY
1qg63qVp/Ixs6oupok90cPvLWDI7xJRu7tAL7/djCwk4ZW7QaNYai5O1KnvrUolwG3fqq0gXAVAF
a2mMnuk9E4hNpvlKilb4jg7f5jaw3mlsnYheFmsSlTZeH+91L9zlg9gXVMkL95Hl0equIbytlmtE
M6ZzZOESJkAA4MyjiNl4a+Z2boE1N+Ue6sfWTmpyc5i6lDncvJGpkrEO3CBcpXb3ANtyC4VhxbK7
Gy24tiyKN6JArxTlD8uF32oxPlW6HjzTChibE1wMOI21KV/TRJ1qzbtNE3vTtO4Tg/bXISnWMfmu
VNgsV5X+YgxYe/XpJzehasAyvpu45VeGE/Li9MOSSJif2HrcVL11EHq9A+5BbE/wKOg+QNSmmyBu
xwgNUFx+ML5+a4DvGXHLbFxkwMb/5Fa+zhl7WhrhjGxcNFZUt9U+Z6P5QiP1NAn3qVH03WlGfBEv
/DglDhg3QTRt9cwc831mrwi1Vyfezpqbn6RSTznBiMRc3zFzPgxwgJOJQSv6Ci+PsYThwqweHdWt
GVJtIy/9FDpzYMcEHB1tCJj6QxtmP7droHoftabf12nzlnHXa3l506n4VZTD29BqmIORTxGysifd
E9BpvzMLZt+hqLdVwgMoA7qcwaqX8ZpnzMF1widhGteC1wSV4BfHuqoG5Ss0dUX2pDNJc3h+VkZ2
jcdH5kvfweQiIxO3TZqgCmcYJ+N9qsKbaCZLyUFzouXn2bTA8pbfEdrdOulPtta9mtxUjsMEaoL9
GTEzTfS7tIne8kwc01rQz6PA7VhMuMFebM2+saNorS8cX0kca1TeKuntzZ5hit4OF3OGvCDqYzub
txrwjEnjeQkfvQmQkBvDI82lh5pnCqyk8L4wiOOcZiSaXNqsniiOV5PL7ZmJa1dSP93n9kCctR9m
tCKdrj05xVJ91fUmPeqzvKCWhFRuI36Bx6v85WIJEJ4G4dUI6q0iGYJ0v5K8YuJMaZzXcJJymlaQ
eoMMJfsUkPFX14Q5X6w+3RNl8mjAkO3NyZeFTWBQgUOElMB04TzKB9JOD/ZkIk6gwx+KV3vKzR0K
6UdDTg/SWboxaBdXdn2Ze+uMq+TqaTg2RrUnSXansvkmYIrazHgOkuY966J7BGaeUsHKlPJlct+J
vz6M9vin0EomKQZeoSa5B1g8j0+DUX3AVOvr5mZomldlTW+yMzZZ4j0rbMwrkj9Tq2n/TCI6g9bH
heftStLpfE2wnTLr4jC2Yh0BO02kJMakZbKBLgZtHCJ2enEZw+ikOJMquwsS9kisGNhleZkG2Pty
JEMEzY0Ar5tvK7ZZpN89GNoUrntpPDHdOnu5gBUtj9Q4+8hKn62e2x7ILr99Pum0H0qz2edGzeW3
5NJYV/a83xNfDwx346GjHY2LU6G3S+tdaN6Nc/TSDPWDY9tbyC0rpgO0y5VflIq6joRRDa9Ra8OB
Nqyf5e8mk3Onm95JVeqsDPrC9YKwXv5gZhkPBDlE60h5N2PY3RNPd6TsIN8mehIZIKK+eJYQaeaz
bYAsD0aLOkT1u9R2T5pi/rx805hVL50EGqeib4F3YiWxepO2hO1oK5VvDmtUlw8ukhJA6esk8z5F
E1Tsau17fZ55kmORoYCDJhfTGcb5TBbOszl3u9hutqXW7BrIV45FU4QMgYSpfAkRU9BgbhJATkZW
rJKJx8E47GvZX7wAGpJuHQK4HzCXzhOkeVSOuxgUivXadzSxp8d+jgCpTbjcu4sVvYVLK3MovuPB
/aTbenByZqAAzpxQflbeEyOafRik34HlngPU3/7kVAdXbz4QmN4HWbwZOnVwczo4pBXxB8RKa9L1
NLNEwiDZ0cLzu0m+50zT1jYT8jQtjpDSOJVJZ21mnloL50RbS8aqftxmSBeQDTCByn3LpAMwZuJt
WTLDZnwliS/3mf44vtZcHLc1fS/Wq2NS7D3B8ohq4mxPat+ynzhiMPjVNP6P5J//L8rOfxOM/t90
pP8fyj8NXUcj/U+bwH9Sf/6v9OPzI/s32edfP/K/VZ+u9Q/Xcxk6ea4gw5oa+2/Zp/sPC3ieKQ0X
bxtv0Xb+LfvUdWkjB9VNy3GkJ/+Wfer/EMIyPc9GSGpz8xr/E9mn8e+eBkSftuOay2GgWRH6f1LW
x0YprMa0tD34f28r3DGmaPHIXRuKfRlujazM9yTA6quwWQiYJFz5c0/P9F/O2X9hrfgvD0N66Bk5
Gh1Vw/8h8GefUk/93BPTWDKxnFLhnnBIfcqGIPO8XYdVTNHdlNoGI6n0kSzFayVG87+Rvxu8GP/i
8Pg9G55hmKYlTE86lr3I4//F4eFaRtx4vRns9doq1wGByEvuvDhogW/28jAMBW3b4OpE3ivCcQ2A
Nhtgg53AnGM9bcyevSF+xM1/c3Ysa7GW/G09WQ5MmhDGUCMgzDelvryM/3JgY9LYFTFcwV72FHSZ
3hU7K64uRqHcm0zSjh5Ha1z/mufrWQBbQB6+HmNh0aNvOuYpDGM3toPULOiIZSkL78aguruRcpcA
TL4h0HTeU+FfaVhYN9M/36SlBNxp08cvJ3fa5AOt/s5T4wV8y4SGcHoJIOGcxoC5txlpxTmcgOQ5
hf6tVa5ztO7s8L5itEr3d9hNS8CgNg/aITTyHy9wRxa5X+lEzNa52YPTOAcGjX1HN5WPa7M961nz
1Y/MlHni+vzb+VmP5wcXtNRWm/4EIcKZJi62Y7uR8JF6yilXpihbpv6EXoKHaBH1vd86GbpOrbqV
8Zc3JURED4rAsBQLbcUDxcTUDt5neITSH2/drnM2jXeCt+HHAh9lqlvOlmqcbqeEQu4ON0WUxIda
4VzvG0Stk2ttoQWS3XZwFdSBmMNKsp+p0rODhkBkRRPnu11ekFxBPoxeMtuZdmPbZes5RIqFLAkd
BXGZQ2MdPUhv66h1d0NPF5qByDcICooG6Wzg+P7IfL4WHk5DEx6xReto7Ku7+CFPq89BZjV+h7wm
YxsEatG1F9iCq7mMBr4LMnRo0xY2If7Lur8JSUwmKAoGbQdmRCNJ06zFdQ7qvcwTaOme/WDgydkJ
Iz707NjJWkEFUxJWZGfDkyvocGsTwlBtxLJbjtUnxpJtIK/GLN9DOWvb0qYxqangBfBoui6RK6Md
0+9atKEySb8Na7JWbQYros5m6WPxJwFm6NU6l29GieU548GcT9El1j9DRAt+YhPIgC5CZQx79FEn
iXT4HokbsTEZkyHgkWAL2YZ9UAoR1WXmGeTjuZsMQLmIJK9WlpOzV6PocCdIfjV1NQrUP1NIJ3UC
2+IX0/CTOsLyE7htq7TTXCo0h5ZBB37ZIJFtayLdQa9Y2uc8qCHNDME6qqB2lwZjOi81jwUipLVi
w3JEF9AdLU3ScP99V4+H7vj3m6xV9rqKI3pPyxc0u/qkKTJvMvalnE11oTS06VDBOf79VB9ik1v9
fvz7pu3yJ2B50MD/+S2/7yXLz//+xN9f+P3c3x/+vlfb47yLNXvfLYITnGfR7A+j9QKV3dn8fq6b
5vz4+54lZrgwU/oiVI4qikFBfhwiq2hOf3+jAXB9VdTSoVTmy79viE1QMzBMPuaSgb/LKa192v4w
tpa/+tcn/3r7+12Rxxx2Hmj7/n5Y//M3/X44Ox0DRcKG+dF/OZJJ19U+mFCONdS3VmXEfx3h38fm
Ashkc/17CL+fnX4P/vfXE/3Cgf2+W/0eLksIMc3gsy0nJb0u9r47wMn0Mrg8tdD4HBIiAgTStl1o
t3j9iPFtVehuCeq8NoG+Gwad4FXCbOuxBsQ69o+R1aCBvvSQyZ4dR9zkdE/zIe/vZDU/W2YHb3M4
kp6e+eS9UoKViuDEqcv25twANTRH/aCxsBNOGLo40WvGayjVNUds7IjiqpfxPQkddH7MS5Do3n6q
2jsRuoTqwEwjTGYjO2byTlPTjVmyKO2whB3uWrcqn4KbPH83dIBoSJzWBGUgJtAA+QZe+d32MgVD
X++Rbg3g+GuI9vYyE9WNB3x+0a7oy1ttDNRxVumBymZ+FGaxQ9r4B8TEsrcVmzpH74C1kxZgWN3l
cAdWY9CM61JZHYhCIomIp7Bp3tNbiCbk7BMdY4nBEPNAzHKgM+RVnr6BEUYeKaraOprcjYwywfI7
XzTb+K64f9+q7kIvoqCSM5EBfyUydG7gG5Vg1vIY6//Ybbp2eWgR4tQ51kw0NMEuTQfHDQ2y3m4z
b1ospBHBysX4NDkGjzP8ENtecy1axqdmhIAr53CPgjBYC4sCLOq+6iH7tub5s9frJyqU/F7rZbUX
modelUddCIfkkqf0b8ywkb7excXJ+mG/560CejcM9fJVr6YUHlj/0Yx0oyWiaN+UEUpxouRWei1O
KsFk6ulHKJwsAORB9S1jv34mYX3OjFVG1suq6knqDLp1k15dnSQdYTCQK0v1ExX9MauMk11XX4aL
tn0K3U1ZXZA+vkaeMNHl0zOTVXckN26DRsJ8cbqPvI/EyXBtgNxpNe7hbT0YHXzy3gJwa0Qw9Q3n
U2TVN21oQdxEVW1AJwDO9xiXF+XJcMZz6lqzT7rY7azhWZ1toPNCY+yBKZUxNeNwnStAVEyFJLO0
2N5PtrhJ0ok2X7HXiY6khiY+QagJAQn7TcsJS2w8W0MQC9/14yacFAncbaJdC3Yzh378niWXVxKE
8xYo5zZsh/eo0GcCMtNpFaq7NMr+cIsfetzsCGCyjSxtwi2zNelzT0Gbx+zm6kcHAnl/71r2xh3J
DgoADWm1+Kj7ck+hihq9xMcTueqVLj0NS5dmbj7D7y0v8YyCo+qLk4lePRsDP/Hw7vaaSG+iOrzq
CuyhPd/3jnk/ZeAJAxNbFVajE2XlVutD6TMIZud3SOyw8WdEWlpEWe+E431tAKZwFhi8Nps/MA+4
tuB1FGR25JiuNn1JfGCmv48VQ2zllX+snGznQTK7/eX4VhFPsSR6GDxQ514PBQtsrTw7ZnkZY0Lk
ePwoona8DW5hbTUyMW2PInOvrqyuzaL9HzXk3lPyNgbDGQfZc52wNHmU3zDsKpcQWybVV5Q0nOjJ
vQvqhqZV/wi+NeTyIK0FHDShapp3LwOX1UUp2NUhcFBp8xCupwYttdiXsn8hm9T2XUIZY5M8tl4x
U06qbZtbxaoyoxuHEC0JrNzpIzJxpxunHcMVDfabPCWXYO67Uz3fi5mWjCsA6IZB+V6aCaoYy3iO
IbmvBst8lPPJjYg8igJ11vX0cYodRh36B7P2RAueNOUcE6te0OkMBYuH0MsYacbTjeW5X/mQvRSl
+R/sndeSpciWpp+IY2hxC2zFFqHlDRaRAq01T98fRJ7aebKr2qbndqbKjHQcRwQbHPe1foHFc7S3
jlOHPzxyevhvBlZ6MdIUx1PUk7JLWunKJsonZlPLlrXua7OU6oyldJgCRflY8ZFBAEp+XVv5pHk2
ZTe2RBmC5gKjsNvJIo8NCKOWPwYHjBh9v8ucW9NJHlXwCNl0wT9k08pCtgFpBqdNtxYTR/AaEWgG
l2x74BqVhc8rShA4py8xLPGnse+LajopQWVswii/r1VspsvGOCutbBBYYaQHtHbcGgTuojIlND/z
SfPFcgTa+BgRKyPezZWoIslqvfEzelWD29eLycYikjVguOeWnUbQO/oJDDm/GZWCBUbtttr3H0NY
AyhMrJQffioxsx/9ReROOaPrmMz8WyBF1MptBqNf/iGT/XcEYXwXSgXYBPZKkuKf4naEX4fGTxPh
MJXnKIBriVvJcwdvMIk2+Gb+FAT9JjEUzGDbgACsovDRa5UL4HNkDdP0/CmiYM0uxYGUzEEG9+mB
dT6ruC3i1S7eaaksHtD0yE7llEE7ERr2NXBiXH7EMstiqDUEKkUZK9epkaaNWWHjXmqAmWsDuCe4
EgHHkU4FsdCSXb8kzZBfRpIeuZ9cmjis9tJUfUZF4CkqdudWPCSeNc73fjdMFyx2kCsCJRtkyc9Q
5xotEvdNz2lICjpAr2G3k/+QSPYxaNReqpx+H1W3vSRXbgEQytT4VdJ6LJn7IVkv1+KhT8Q936XJ
C838BrtWH2nYunZULfdhKlcgZCxMF6QJI7emqI4WCaMcxPuF/PVwseThB+Ke6jYTedCJ1aXgGG1t
j2Q+k6GWkYtqAKMXYajjKBp9WgGhOaxBk5NRF26Wigi0yvN3sxhvNesTOSwei4HcLwtSvIMnFCgd
klqh2HTSLDnrJmWB5hoVM7qwIpRackOWUhzqRWpf19dKtazBCq/FcN3ORP5X+7+tbFTLTZQZg5YO
hl67YJL1Zqq8tRShjfnPq2uTFcW8lq77rrtdV9fS9VCmivnqmIL8XE+0HoD+WxNaEzixCGREtPB2
WkrXxT/WmfkinPV3+1WkmgA6JZDT4SteD2Wg1gMs56/jZ1XWfJ3p61jXU0Wy9e+WanjMfJJTQJRa
0UC9fNn9t+2Butg1r7WJqfe/rmhdX4/Xdd07eUcZR+e6RXBnOWdSoeG8WYtp3xzgqD2ls7gATOKb
UCAdj5UnRr8a3jdFIN2QFLRIw0xEnpniHeKA5GOekDtFgtR3K0jiqIgirxEHaLLi4F7PPNUdiNBQ
z9DbVYsMhycDLTGUzrcV9j1nhGXrrRACWVpX+0BKz5FA+okw+rglOauepEZ5jkVN3c0KU+kUrAbW
4INWujgc7qO8lg6maSonAxrwLNYPBgTVUI33oGDSUxxG6akM69ARFb5hUqg7kET7g1mLN7FhAeqb
yQKeJi7PDkQ53E64sbdzAZHXe2IiPp/6XJhPa8msZQYJhcWXdtlAHmc+kUz0GgYPiOxGv5oFszSf
FH0iWC4BpSYRU5Vcyay9RZmenyF3A66YmBM0iQhzSfFddBWkjQgtqFZ02etTPzi1y0IidtHEgXaI
q0qyw0HV3fSiCsIZ5HzmBXmlHGU8WPiwcY84INN5Pi9zMZ7oTTFWCbLHStYM+mVagPAZTokwYLOZ
BDLadPpiqVVmTNNTIgxkgg25Ls+ziZcJKqpY+qj5txCa9tbvSruxmmpvhmgWz6J2RIp471fMKedU
T+zCijPQENEHOSSE9OLotbb0aBeYhXiCkCye1tK6UIYJyW1NnB05Rbwh1qItsR9B4Sfo50SGb77s
VE5WjvBcltqQQrUjHGD9qCmgffGbcyfJ+GYtiH9MxVClD1pyqKx1y5PC/II4pQrs8loXGoRWlqxG
P9yXaFzZMXi00/pgrSWzH8iKa3jDo1o1MXBsUZ3o9L2WzcrJGlogGnEMWFKVSzcgE6WB0V82rdv1
oVROJgJ7YcqgD1QdMdthE4jFfMA9wCunoj0Ci14Iu1g+jrwkADQy4bSW0gCaWKTAoLOyEmOlk9FG
zT7qNICJiiYAKU2rFyzGvVrHIU2uBiAmCxtCl9PkpBgtChM7SwVeu9YiO1u7ukKyVijM+GT81XJt
vi4M8xjr3SOBTqBSU9J6Sp9ZrjrxJUarWTyFGUpn5nIPAQbOp3UhdRH8I0kq+baWTAS1GHbP8Gsh
REEPQnJZ/yriSgZIQmeG2wnz87qhW3Yp4g4c3W8N1+J6tHX7uopCNZT5BNT/HxuuZ10bX1ehAyvg
iBjyXuuuJyWvl3lT96LEJjBU2JXJb5eO3wVTAAQFfru+66VcL69arzztiZz55AKcdcvAA2epsbi7
true9nopf1zt2uSPy1gbr+36NvqWdtW5jv1sF6gpTG8ckQWtTB6SzjiZA3n+rG5bVwUQcVsQcF4Y
Eq9FqgqXmGS4ExD5QTUQkGWCetvZwv1yMPCC9Au0AsTxm1iTHJ2RebURdgYOqKWg41NZPhF8RKp1
1veM6iF8zjdB/NIY4i4lZrGR6+SbzDh3Y+qWRSfFTFctTPLCvJ1qQDy2FIFmM7cM3818FxWISaBN
aG6GYZw9NZJx52xLnmAkE9QO9aV8EtGlS19D5jU7ohtMR5URBjaSQwcuguxlw3BQs2JzK0hoXU7B
GTjoeyZO5ksffpRtuC1rMrJArTJwinuh7u9y8sV2ix6Sg/5s58wmHI0kT95Cgc/yPMyY11QEkoZO
+dapzbekS9XDEunY9DHYkHaML63avzW+eZtpQJ4gPwYhFomx9MI8TQMFk25mfqMN/TnaGYVESNXE
5biCIo1JjPXga6LsFBCyBSEzSQCMletju8i4H6kKHYN6v2HqZKmf8IbxFRKHQ84reA/KTiOCDkyp
RdpuZ4mF5pakTceaKpQm4PQR75FUMKpzh3uB3IifQ9W8t6ImbTGwdfGtVXBueZ1jLXjImmRnWljS
8pCch4HPf6HGtz1aiFujHm8QAb/0C5iJV1n10v08qglTMJyKW72+E612UydRuel6Id/jGzIctXnG
MOoGd81mh3a0V1gqoFXwV25RyCEB6K68tO+xr5unASbiY2tFXkv48lD0sQrbDro9wS9tG6IZ70hl
od9AWFNBk6jghpp52/eldi/FwRaMk273hX4ehEE6+6K/i8tM8TD9HN3UD81jFQ0/ZAzPdixQIZrS
CXzT0IFqBQ9qWDO4gEwWAOh2cKNw+z4wIMENLRQ2CVPijZiJrRMbIJ1h4oLJmGbhDnLupTOHjlRz
RpSj03NH60qwTVP8Uw3N5EZUC8s2eaKItCkE+YYdskXd1hL6YYvysgZ+c/hk1gcIXJ83ianJhyoz
D4mkt/8Xmj//LyZ9ybnKZOD+Oev71H6E/6H087XDr5yvJFr/QkmHkZ9Iym5V5vm31I8kqf8ChSRb
gHaIFxAr+Svnq6LnI8m6buqIy0kWskPXnK/xL5H/YE9KJIXRB9L+NzlfWTP/U+aLS1MtRSG1jNCP
Klu68oeSXVFhVFaQ0DvrkoDLQhIwkTI0s/R+K+oAYVO7j1CV+yr+2QBzH4QYjYWXlMyZAzbvFs0W
CIxWgT7ZQjrDoOi5LyAId4V6CqYqwnFbuA0NCbxGZ57qWoBKCrRiA9v651ggXZtPjNqZfCLrMCYx
MCQBtIM6Iy8zEiAjQzXtYiO4ZDNJkyGM6Wbn1xBHkYUbE+1L/ODsZIDnk+HdjqmKihWq1OyIxiRu
1iXQ1KNBm531LwFXhp/nWhSkwpwf1iI2JWl/xMpqcKGNMtMngfdrh6hL/30rfjvMutdvd2lttVaK
aCJFzSztwCT24saY/QX7Uen961pkip9uVTV81JYNa9W6YIRceKt2yd/VwV8gDrxuSRH2/1XEoCMh
EbnsuW5ad7+urnXX0+Trjuv6fyv+z2dfD3Q9bhCVEGiiejy0Q11CAopK+mFK/bJYS9cNTDl+1V3b
BRrJOuip/7HLdfO6y7oapnDTxIiRyd81Rm4L+8J1y29H/Kpdd9cgDBKzW64P4HA/V+HXxf5xTdfz
rcf641Trarg8FIKsglT/6+8p+Z6RIlrW4cbLTl7imFxOi1d4vi6jJZc2qDB4yXJQTFMz9/Ss8tKg
LnZr1VfDfNlwbfJ1jLX1V6Nl83X1t83wVzhbp2IT9VVcW/1xuHX1nzevp/jtKoMWeGxoRRAXyRtV
NgrQOYgyrn9tWa1pNWsQyLK0ElzEdb1Y0nNro7X5ujoLYewN92vtWnE90qy35ObW9XQ5/Fq67pmv
6bnrPiaMVix/ZZLGIWai8CS9VsoX0sa12Pl57WFvU3nr9jHPAC9oSPAPQgBiXsK1ue8M1R0EoXcT
9S7TNA3poyUIYnaNl0fNyUBKa2u0wrSfo9EpibcmfJD9zPsqSlJG9pK7SYamQA3xq7jWwj48qph+
7Na1dbHuuLa7rv52yLVy3bw2vO631qF90zO8y8NtFcCHha9bfPZThQ2LXx/nrlDoKVLMzDXGpH7a
vptLJ74uFGiZjMPWrl1faqWM1EuB7BxRETKOK3tfNSDcITsDYKK6zGr1WGjpBEuvJo9uAQ/3dO1U
Z810CJkZeObyd6+l62Kty8kkLKHm3gYdzcy8VvIZ9lhMx14rLwBVmKEaEpSUukLkLBxGzw9YpLpU
baNZeoyyEea+GTSAXHv/0dK1uyby8e9lzuG1UY2u0AAXbV3NUPNRW/4K6GfA8cZk9mJ5aMlVmRK+
qX3cOXpUFl4pj3SGdWVhT99t26gaDlL3rCn9hwIhEJlvMrcR8iRHrK5gKVgtXwhR8UFczg8IzTl6
2Yn7qpobD+ZE4zGH/lVqzFrdG3LnKKu+VISylqY3EdKUbcELTRfclCY01rV4rYx68UYZUCkalzdo
XeCvWXyVrnWwdaStkqmXVQliXSRh3eyMXDpYRkq0NdRF0ROCm0pshZ1ek+QUIFan9gRoHBWOpoGG
SF6o7m5lqx++HkRl+eWuj99aWutQNsUjsldTN0WUTSiKdAcwsiF6oPA31zAnwHz/e30tVXI3cjKr
BkKJsLFg9KOXlMbyCytgivMcnYNoXQ9NNo2Vz68yyD3YWKNVN4yUEZQnZ2YzBhYkR5zV0fsqttUe
7oaM5ti89Yda9YLahPCMKRMYWl7AMEfkC0Oer0XVHdSBQK3exabX1g2xMGVW3cjMoW7gRwSPmJid
i/a6kLghrHleZBjWIyMaYu53TbydHpBlUMJD8zC+m+EO20wTvl3uENXeCz+xRQ5w0QK/LZNadZLv
zF+S26jflcFrBxB1UQjcT93r5ptSXqqeecWeqYkYbnpyohujjzYyWTBEVyZjj2F2NF8C8ZYMQaV+
73xEXpZDx7WjWA58rXR022dYQjXSJeFHppzg4eUpQoTHztynwRaoUWy5evEaTods/iHLm1hbwDhe
hFxZcOh1BFeYeiOy6vQmXtrqk67uVe2gKEeki4wfenmYtCeAwUW3QVi0js+F/gwDqEpPPsJwMloY
RzU55eGZDEGJfFNNanVT9I4a7piLzQiRl8qu4XYukx06HJXLis4SNgPWQTCBDDrCz7Fs4HEwqe5e
69EFKcIR/fKGeGqWY37MfPU0mfd5uhu6lwwtiS64Ldvver/D9fBokLopofPvtMiLAZojrZYeQoFk
oLkHSYNsQ5DcA0jo0A8UL0Hv6ea+wcPC3CsfQzCjjrhDKgUuL65TWXNArb4QL6EFHsqGE50qj5Hy
PKd2djvhgy4zRt2JkGd/ykgavNbPpuCN4h75G1hyjNdupHPWuEK697WNHm6wIC+sXTo7/TPScdZm
uAkiV3pqzxEkBGh4TuJvC8VGMGzSD6OyA6MPd1qrf7SGM6fHoDiTJpaQsfa3+nwy5c94ZkhNN9kB
ez+JsKgEt9B3Zr0LZ682bpPuGEdeP/NeKEAuSYYmKBg9q8054Dk6ltZyvzHkFoMd9k2pbgs/IdQb
EK4SV+AxHUOvROcJPiw/YL+D4qv95J1Vte/hvAlxU8W1vfWkn0V9lycHVOWRF+aGcZ+ECuvo1uPp
lI19ZR5iZFQyB46lDkUJHN170R01cCDjtsi3U+sI0EYsJ4/x19vgAzuoZLSPOKpLo0so9V5DWV19
tFJvFvdq6DYH/EBw8RqbrVHAd9kMwGRaZEeAudQuQg0pIeTTnEz2Znwfn8LajveStUm1u1Y+DEDV
+v6ktdsp3o5wfQhvkPtN9117GGYsqGzpR/yOOYAOrH5oSJy6g3w/ENnUt+KjDPdTeBNzzD1uolcs
7ZR5p/eeBGFNdbI3S/EaXoVgl0m3JTlKEaYq5KiZtDNvbR0fRLL9QehK6hbYAhTkNHOHgQi4iwuy
L6FU4lGGNDuBAu/sVjjF9Web7RCvgW/92Jk3iNHV8T5DqweppO9lZltPKARpG+WCoguMUSipzPrR
H0Fwv1S3wxsoHN3YEdJEj6HMdkyLiteFokTHWdoK8naVy1EaYReHqNy43HMkFx3jbF2UY7bL94gU
Ce2W7zhO6sjT2YuJq+KMgGdTYDK2Umz69omJE4G+8ti9avDrur2Rbtp9dy9/96G113suDcJVCYUr
NS+QNRZkUAPS4AQjW4eU7QRP5Qv4NzXaQTJAY6BDNGVbyA/oeZDlseiKpQG3k5MubsNPJAFnC47+
QfhYEgBVC60F0Gx06W3UuuBWOtFT/pKdKy+8UR/xxZ3vw2g7G8BE3tFMCH23Kzr8hhnDbcTY7asd
ninSeBLUc+0fg4Xa+TQVpHY2hnC00jtyySMc6DsIQZK6R/oIxN+U7qG3vwBltr7Bbzim6n7cq5sa
rjqZxENwNx8T8urSZnyB4mBOOwQ3hwT5aTvjXRbc+FVUUKUjtS/bvbVvUr51jh85GONhZiEwCubt
O5XCo4Z7xfyoorw53Q1MSpsPKGVtzYfBAbSlaPzIDs01Msi1M+EbWjw8duHjNHsLb6VtnQhzmhTm
JFz2hyD+OUxvvcr0AdxFFL5k5Kz69iwHWNSOjsgK6pq9IyKbZcKssNNqn/gnHakKepbIK0Vwih94
jEgYgyY77lDCpxBidYUFo40oJzALCO4WGSnKkt1/N6Gn2jeAhGBfoi9wZEIDiEzpwRfY4aPuVLvh
vmhsrOHndgN0hjRbzjzbVaoNZB4EUgwbM+h6hxjrI5km3dE92UEDfwvSs3a/abFTYvvg6rcQQg/q
nZJsQe24uLvd6lgyvvuwGBygxsaGJ83YJIMjfi/pDp6DRxx0xQfjMsQbrlzCIsQOX0bL9f09QgjB
k3prfi/3wTk4/6hfALNolxirBrKBvoNapsATy4qwQQvF1u4bd3T8PdJUdmSHDmmurXb/zf5BKPJb
s9VdhLFs+Va55Hv5dqJTYADwhLQBb0z+Er+ICtZidv2i3ZPyVwybYB55dv8RWRT+DVNQBHjpIoIB
yc4lb1+4/q1vbHqynNHWjJF9cbTFOxxUMXJeTuhaDKEKt+23wbDBdw1hkX0IKvW92ZU30QavAVHc
Bc090yWy1f5M0H0LwdsjhuiQrZI1B/neHnSIpxgO9NxPy66ceR9DT5K30guyNO7w7qPRdZo2wR6g
AAiTb+KzBIgHQvJHwGuQecWdts/uxKfAS84Wbk1gzeHUxBf02YunYhdzVbvoznwDkcw26SVLNhU5
mk+Dq94kXBps4+KwmEsTVmfY5lAX2bEb3TVAMImwc9tfRN4wwkTMnp6kRzlw+gf5ubnAYNz2t9oJ
dER/mxx1R3F52Led5ajcNEc7Kafm0t/WB3/3jugLGc9TdVG2Jnz1PRKTJ/j/Z15v5CQTPFgQ5bLr
xxaR9t7eIj1mT/kDLcBj2Mx0TsSG39qDBtXmAzSF53vvzcd4yi4jgBQbyRw3P8lefoLqP29JDzuJ
I2yQE7Uzu7PjM+ZfNk3c4pxuIU048W170HHmfkwu5aPwGt2PbvcRP1p2/Ahd/Gf1PGzKAwbILhnL
9i14wawaivoj2GcYZBrq1zw9rV27mDh9ti/0ZDw63GFs1kkdMEAE/k2SIbCH2/m+PpmhUx6Si7AH
EH3SHksUBXwn31m3uUO8HVUwmMBuiFCBM791DtR0G61bxxIddEN0xKb3cCr5uLxhhursgh2DkkN6
5HF4jh/b0/AzuZi7/lR9pIx6iHy9ij9fs0t0P238n+Fb/j3bi9wJ+hjtqB27syU4GHvSfz5051x2
tt27+BTd6YUD7J3Hipcqsh/FH7lLQ3F0pifJbkb70frs3mH8qpvkWN1le/NDfarfUAaHYs+Y5aN+
i78h/nABGD8+JMfkKD+hjnZb3alPyUZ0uKk7+czSQcmQE3wixkXvs22c3CVWqJ2Mve4UXvi6PHR7
4WVETWGRRlp6uOod5e/uHNkQHLmS7I7c7g2fRK/6wbMKkzu3D/Mx3jZP8xG3NLvF4GlTnPk6JT/W
5759AZ4Qokptj7xFLixffq/YJZ3f6p7iI/TrlKK9KAAwJ/3Rzm77wjZeJrQbdeloMkfh1oAq5YPF
bRLsRQXuc/6MH2CZYGzuD7bUb+F8qtNOE9GK4TURPsUz/bLuaFvcj31e3fxW94L9eBj5QabL+L1+
q5iB2gq5DTt/HBiSf0PyYXKKZ+Fm3qK0skf/qYulfVPb4vOgvCY78QDT8TCimmL31XbeKJ5wVs4Y
g2yMe1yTGdo1IIa/g+epUDmS+WSOt8mLaSDAsA3vpntxZ9zMp266S871kSEFIiO8K+Ibyoybfu/f
/ojuBm41AODElmDpMVT24pvobn4Z1w5w7SV8Rrd8iFS7eSp+wMamUwF2/dmxI/a1+DvSf/AZ/BzO
6Aiqz+0hd8eDxFTto72pPOszS8l8OcO9har5B6X6LXxFH+4GWQKuej4FsYNqPepkgEFIwDwYL+JT
fZOUoKd22d0yPniXPqt3LjEuXeQ4qx/9dJpf+CD2nzM/Y4ykytIZ07ExRBjODd0SyTZbru3Jmzaf
/Z4RHnPNe+WCz5YNw9oJnWBT39CX8pl8n7PzMO2ap/SGLi+9GTCLspM9cqEb4dhBs7iRvZA3lCGQ
I72LB3Ak6HNvzAMvPtwd3GY3lZvvR7ob9GNvxJ14KfYkYrXH4KXelu5EvMoO6caeg/0n5rkbbTeG
fNPGO/3U2+TjnfiG60bvVqKTJK+7ZTb2UvHF+TS+z28tzoLfpTftxuTbHW+tS/5SHvVDewzRa7qX
oTcamy5GKYjvIMNB4jA8tE/jXqF7rg9oy7kYij+Yu2rHCJUj725NV7tnTDH8MJe/HqrREWvHffcD
C6p5n+1RMnOkfbyNH6K75E475tvhHgcgR8IrcfkijIKLnQ5v5h3vrI9CiMsPqP5Q0KAG0fc8fUwf
5W39mNxnl/aU0wsCyLgJH40H6QYa83zwPfwaL+aduInd+O0zdoX78djzOiv75X8dSOcAMtLRn+WP
9JZcWlyiGLevGrsFuPEqpnsFLSeGUAiV2a9meOZLIyJLBdBiy7jYAxq6WaR+7fLAfOEu3kqIoCxP
rfyEQkK6pZ8uEN95DDwk/mY3j6HUbWbjhzhFwFrvULznV4QWbzy2j5BfAw93TijB+WNxb71wEZ/B
jgF+HPfbbo229gysdNlAaStlfrSG3YQlEFlAfv1afNU1ZMVhGRIrIP5kLgmFtSQtIaq19BWNMhH6
K4b4jlkIQSh1CSevizUSdV1dS8GEbr28sDHWKNR6PaaYemSdS3cwJDzU5vGA1pBd+UN5UMrBkdrG
QDCVsWAfHRvhvSeYI839dtEdAaMeYRYI0tHkrV4uHwV61Fagr4picCMTk9/VacAEeFkwdUGtVEen
Qy+8egnlraWmUer9DK1YBkfuNfES1ZdAFS4BoAWysxSTxT4VvAPdZdoUhzzUET0yiWCaT4FZIysY
KERI8vy+AO0Iw0FhwjsvJJxJqW5rldhgpBNxkJaqcQh7L0QlHJ3Q5FNqdaIvsOvikBF1OQYkqMZx
GZQvNPH0PJU6w6DliolqkREQY9FwtCQCtuaX0W6cCxTjFDrcSrghRruvgxrvH4FrQlwMhnzxMvYG
DnbJhKynteRSjCU9sha7USekEamw4NaQ7hrjXeO6a8lYk3VDVQHTC7JdjOS4ty4wjKs8GYLL1+pa
V6LODmwIGdR8IlePAAHKBJVWe/2yWFfXhVgSuOoHZmBrHHRdlIJQyZu1iIP9HUipHlAEYdqvWK08
Q1OSq4jlEOrCHvAwFCdDIeK5RIanv0paFxD7XOrWxR+ra7t1t0QoSWxk+fQumQWB7uZHIjY/xNF0
yK3SASQdrypWHQihFdhCy7Jn4dfYlvxdI0FKD+/d2qskZdzFkBEyHx+lAEZIp9ATqUTFyyVrMzZk
9tZSYlrHOQ8TN57H20LUc0CNFVHGrOqM/ihhJtBVtQQtRK+8WQZZWhFVJ0aqg2AzO/Lwy9q6wRIB
jEUBMfvfKtf9vtbXIjwGKzeQkJmJsWp0+HJNEBlIBvHjRtNCcmNrea1eF9CneLeXxXX1uhV7KyKu
Pdouf7VYN34dRenqel4IWL92xlrkzuwMJCTxgXB6EZvRfhK1c2SRBbXlZkqIMkAsGVWd28s7iLVB
4QlqL28saXzDuBzVDUs9XLetJfhFSx808zesO2Cf0YibddO6qGSBH01tkOAtSkRe1kbrTkSvkayW
1jTicr7RSGn5dahr7df6usO663rQ2Ej4DK/F6/G+Wq6V192v+3wd/s/myOqhgFn3D3/ssp5wMMBK
DzUx7ethru3+vLLf1v/2yq6nrrQEcSwrJvO83Lf1kL9d/W9/3Vdx3dO/3uPfzvRVXBt8/YFWxzxT
h5vw9XOsV/KP92Q9swGk/teP99uZr3/nH3/Meq7/dgXXU8zvc6s+kaZ7w9YStuHS+c+a9mvxR90f
q2u7P+rIARDX+uMw0pq0ujZfS9c26yGKSmcGdm1z3fx3dX+eZj3EH4f9amMo831Lvm270gvNNRcb
QKbbVU38xYW8silXLuN19TcC4rrli6y4bv8qrrUFsSbZ1LrdeoI/DrGuros/GJO/Xc0/7ne9kv/5
MGu7a5P1eNe6ccmCrYCa/y848X/gN4b6wT9jj778xtyPpGj/Q3ZiMSpjx18YJEv/l4pUACMAXKA1
VV/EJQa0ZDEiA3kEBklF9mFRYpd1DfTPL90JVfuXpap8mVCrkAzDUNS/MEjAk1SgZLqhIzmBejF7
/S/sxhbNgv+UNBAtjiGLoiQBdlo8zkBC/S5pYIlN3vp+JRxjRrQwQv1yk5NhdDoZsdixSbAdh1oj
IOuDRCKcksn34rF5nTPhNp18AwcFcXLixRy8142t3DPxl/ZTsplSlQBHMNwGHUnNaIb/UHp+TRh8
Fn17IjXtCioU8SIMNkCHCPZYGlF2iwBwkd03OtpPc7MLsLBAyTS/hGO+qyrzVlrkWABXk1SrJfC4
HY7FkvUm1saDZRVPCGZfBnX8ZpakYnCS3+KbelRzZLj8ETZoDltc6gjpGWdQsApJxeS+aKNPJZ4D
JkZ5Keh2JRLcQ3B8GT8Z8MDgzbVageZuuknlUTuBsSjpmF0zG5ixC/lPQDE7UR2PUbEFcrKZm+6W
3Czx8pQE2EgOzy9+DiGNoxSieauqT90A7qFLngUDNdtc4W/WfAPEVIOTFqzSpEOE3grkb7OkbqaW
UVVSyfdVmnimrj20AxrIyAeABOks16yF91brH8sq/2jdvm8zt5liqJx8IGWFMVtSzIgD1E+SSPxT
HFADhEiodX1Mfn5wukA/CwbhQGl8FuP+DB+ts4UhO2vM6NOEu9AgD4nJS3+LwQohFZmIClzCfSIe
dFSIW3SYzRlnOqlLToBQoRcOPlx7OfqoJibEwhSRtzQTBOduk0C7QYPiAbT2VucY26QriS9EUU2K
SHRlpSQ30pNijgXh4ic4EEXa+FlnyQl9BBIVKQFba75Po/tS/yaOoEXLdPBabsJUFuP9NGK5NvUw
3z7NJDoKZS06Zec/QrG/DfmtZT8qdkPUHzSRCJM5VsyR1AQNqiQmGTshJ5yGT50ymOAj2nNSyuUR
KiTsSbUhjNztpRnMfA9An4BMs234Me2+SXiUAQln6aiAvCe6FUCy0ouKGWntlCr2MCEMGqDRF6WX
SBgB9HDCPn/NzPI1werEzsVnuFovZVKmoCbU3sZm5jnJ829Tfxat/CxnydZMluGrOssIIRi4CI3b
si0eikG/nwGcFqEK6gGqQR2IbqNnICICtFE0dLHziyEsOVKE+WejIBRT7LUZEI2m1B1AbiQ3iuQI
7x2yc6sksA7/vWj0SHWLnD8xMwOLiECC32k6TK+o4pNuYDRutj/QOB/txMwle05xZpuq7Kks+Ynw
StugL+9Is/pWLYqjbYi6Ro6PilsyRc975S5texXtbDIvEVrNVV+TdJh610IWwtdaxn1iLmLSgWPa
YPhE0pfStU6ACoOW84qtWhcr4GotNQv0aumMN6Nqvv7auAC+wL6ARehW8NdXWZhLDTRijU7duu23
w2WIP6mlSLZdZgo6Dq2058H8WktqbtNGijB/UOSitWXsapfJhWHYudYSHEOdyzO76Jsh6qiqd2JV
7xvI0PKE9nCWh44R+dYeRivycmjPM2MDp+kF8yI4sZQGpbydpoRQ4V9Vaz0A/0s0Rsb22h7xvF97
TsssZ9bIpwnL3EBehu4luVUkPeRdDemN2eBSt0Lv1ibrIg987RAg279OKP7a8xdAbxnJRwWCnaIq
fe35daR2Pd7aqI/i+8Dq661Z83RrffHQMMrdJnmkPg6ZcJymXTkk8Qc6kwZC23Q3pvKGTqc/d5Jt
VREhqwJys7SokQ3tCLeo73dd1cbHoS8ehwlB1k4O5b0u5Rd9CafgSkISCb+xQ0yUGZ0vDHXmD0zQ
7rEFtOQZXVqEWEHuEDYdq/iCKybGIFP/mKGKs8nBmNs+qij4GKUmOX4ZmYCgeGoWfzdDEU9CWeKx
F5fGJo0QsAjbYzcjNIrOpTkxp/Pn11rBc0wT3mbFhPMg1PNuHOP2UiTNIZFF8E5z81E1krEXcjTl
sqn4VEdiWS3U7n2IC+5TZJG20I1k32LStikFE3EaM3irpu5HHnbNvS76xa3cg7JF7t8Q2u5xzrvI
m4v8tvNHdGLGtnjRx2STTeF9Foco8DQk68pQR73HEF/7FpW8/2LvPLbcRtK0fS+zRx94BBazIUCX
VqnMVEra4MjCe4+r/58IdhVV6pruf/azSBwQJJEkEQjzvS6PW/g5PgNub4xh8n1slu7BTJ46Wtdh
LkGv6xU2lYEyOlwrqEBY+OQh5DVu42beTTExhPZCKcglAFCVoTJJkoIB1VYn9VhMQWZN/nmZhV6e
VGlKbUhzfJwm8iZUfWxJdZYIw9CjXhL2iKXpxCLI7nvuSM+bjHOR3bgLUmlYMxQntjF1CWHycViQ
tSa1ieQyNvNlY7w+XhvdPDbjekwW+G6BKkOpDfpsdPBIIv9QjC49pGWN4vFVoHqVoqpj14fe1nzQ
KjJrdI9zKF7ZWjG6A1rN+5S5wskovAhPU8O8sM7spgZPMOE0lUMKGcQ1+l2DWc65kBxltXEMSxD/
JB+rCpGwnDfXncReVYQcZgWQWEkBbWPKX3KDYTcX5s+HRjJDr4mBY0ol6Fw0ShSXXZwEuxv1WJvt
aZ/lGA7EG05ILn6SGb8nLZKfoYjwvgiK1VtP8yYu2lo8dgRYCCJ/dV23UnaOqvroNKV7bIEW1FVO
si3kF25OSCaqm+tVVlXIXpZG1Z56oljzH2RgkMAiGYvXyuhvhVL1xNaOazBgsHO57oquqDapbAaq
LTSlx+wl6tz4ULrtq7r2tiFX5WoXURq7sdZ/JHHB2XsemmY9/drHzXCDgIRErLgCnVS/o/zJNrkZ
SArdo0vBCePPY+r3jrPeODoLtJg/9bhX0ezfHdvcT22dDWcBG5l6x1/1ygSVuThgkISrtM7XzbUN
qmOq5XkokXRJLZw0ndppXIjHvKq3g6oeX0vIjqKWq8fIxhv6p/bHLKmOl2t3uUf1mlKV2k0raHxm
TlLtnxfOU8Tgv7uGFuBuNnsj2SiUBCZ1z17u3Mu+kzXfvAwenbow10ukrthvx7zKn4K2qLBwlbew
unsVEdRV1049Vs+YeFLtW5z9VbX4cvNeq8eXmnJK/syZaR90QFwVduqWUbdSIgurau96zIiNo9eb
xCzEdYelK0ywEZKK1y/HXpZWbVl9Vc9dXiCP1TGM1ckZvVCxS4ng7G88yTNVe78d07o2DjXm7tDu
xCbHxgGgt0iBhZOtu/XT7WiqjmNipaP2KtLa94RsfL6iANcrWir6v3rcpJV76jOM7GQvq27Juk8S
fR/HBj2lkwsM96b41KmKy6WfffDnNrvckpbrWdiZZpiky1vS7TEXRQ2c7NXN6SrytnpTYxlPZDx2
gA9c6EqVYdTdqjaRSOmsuzai8Y6EQfiyLOw7NhNGdaV/edwLFyZXoTPxrBba3OUK/8n31dXBcoIZ
mw/ZAfUrP4jcqBq6eqj21EY9oY5FNSyuqvVP1+6yiDZZ11WaGLULn/hT5cdkgeb4H/gShCnll3HX
nKQjob7CYi3Uly7PmXGHnZd8xWIwPzqpXfUU87B/vlc9jLH4WPF+0b5i45IkX6MhR4Qpv9Ika6Bq
77r5u2OVptGLXl8Tl/Kn+btTLKxV9uWW/FSnKdT7oli/dRwL0fT1bX/33t+O5clGtnGPFUoqP6t6
Vi+8L97soEKWh2qMTNy+bghyGb4bsxyOKknLt2MgCbXBPa+9uR7DQ4ybzdS1A8ZH3nGZi9tSG/Ec
cuW1UO+IVxAFeD+cRr35706jnvjlPVg77Z3MukOJXu0TCOlGAiinXnU53eW1UyMJ84Jfw7Cm/Kie
VxtXft7Ls9Nm7/SShqLZEpnppXClwQ8U8UkCwbx3m3U/jXXVnSYDjbMrSeNpIpgWVNVxk/eoITf4
APLuxsrod4fayG+251raVGgYgty0ci9W3hVxVH7sdLyIIgWeJEN0EM2MSzjYSdSAyHdlGlV3qxZ1
Fw+za4FOlQJ/qSASD2HQXRBHkMpb/bJR3bbabRRjWqzDE+nww2G2xu+l3XR7PjeTd7lR0h/18CI2
yqpX4aH/It+qDm3Z8xANWvGzIdeU30AdUl9IbeLMcI9TWRwH31maUy8HrkTOElI5NAofa25fDoGx
nFtoDAwyf41dUpjyYFyqFT5RSt+XyFkK8cL9jdrrhzK5GWmIsgN1Cv2TM2/2fpQ4Vq/ALLkxnCm0
0348DbLrXeRL1V7n4kxkRMDTsuNOZdcOU50maMgeWz2e7YKiEjE29uDoNQJ5GqwSd5WmY9NLRh+H
CZVvgEqMEVH2NJc93YlvEuJ9SwsuYSa/p2j7DqUCeySFkri0jfeZMsAwpWs2N5D84mrjjsitq8hB
3ywnFVgH8711OaHA8MmAOoDoDVZnVIYZqavI4LRDQgXwuBVzrKMX5dZbtfhd69TLQTUcX+lVlIpF
7Ub4CUl7+bvWj7ezqmjr1LPWQO2q0m6FyTLMw+xkSYx4lmO52uMaMS5cD+pTooVjB21YqcKum1Jk
3nHrPVyb+XJqowRnQ0zmyYBTHkUKpzssmvakzjbJKYXau25i2VIHo38bS2zL1Dkumje16y4lP7wN
Y8bqJuc02CzGbqMpHk8J1vyONHFRm1Y1NQePpowMZj3XuMDqCa0mJ0MMLd4RXBrV2oRfSjcV+ZiQ
PnaTwRq5uNYXczJvqzJemQzIxqc2KTVCPSir+CfFvnZvUubk1CYcX0KDzm1TLTe+1Lnoup2z2P/z
MYkC8ylvRBh1OVne2TDfYJUFT95oE8iq6miapnw4p/pWVe10gwX6dBNHbNTDfzmGkEDz5z4oYdua
qBpbcv0exqiDU2HumedQKILkR4hydNjKOcUQVXueBGGfqR55hwRVaiD8ukJlQhhQs5XtYcXLft/p
YntnlO/Ra3gnG9i/aNrnpt/wcljql82GdNmnsMoGy/1kGmtyRzZB0NWb/m4cjfquiE9NJO6Zbmf3
46pbt4tBilLmcUPIaBxjHfapQVS5IGyHau4HQaIhAuqmCvvJe58RuEIVZrAgt3o3c06hcsmm6NRF
21MerSmkDW+4bebpbrLc6DS3crYw48sXExW+uRqGUiw/1j5rT65HVoo2YxbgL711Bnp8qHDT2pMg
Xx1t5VjbuuN5GMeTH5PgFLeO84CJ6V2Wjhql4PVttnwrmL15DSpvhvipAfaYuPWeB3N+pLLV3nYZ
2XJqb8zbH70FLu60fXNnJWqSW2Jgqi1JGFPnDLZG5iuNeGCR3WxgJOI5gRYRqeUUdvpQFKVkQUX1
oczQD5Dki5K3PmXEFmBD0j1sk4dzeT+/WGMqDqtZlIHh+RhrVfp8jAuSIVHaBQmgP2WQGG81XMKD
zlsOK0ZKd6ao9GBqxim0bBMabp0SyCTEvVV11cFrobQm1GbsDIq7aJ7Q1b0UviVtdUmkGSiklhbZ
Dikud7457ym1Hsdig7Y/siGItwwtBBJ2NH2vDTQZmDkJnHvDNrJeHPJG7uFBZAhT1tcFw5t9m1XD
bpGhk02yiT12F59rG8eSsTKKoKOyvmL+6vYUcavpOxFJxq7ZcBjDJ2dbMCy1XDiHvQ25zprNQ2fp
VIKL7H3rGt2R6OfhEPVWQ3EMI6/eZrCcqyLc9MoMy7VvD4KRIshhK2OoaO4K39lPFMGDpSWb1NHw
+dEILvRwy9zV+mod8rKGTYYQf+cy9T9YazkjnTDXoITzs81E00EthyZrMYW927Tsh27EmOox7Qt0
o5Le+TjZeGV9b1laRqmJf9w4lrYrViN5ILRuZS6LhAMLTREOI2BGKtofgyPnmxbG+jkLzB1xR+GY
w+DrzJjRfMBcwFwg5FrDcIpJs4kcOEUWxhphlBp7q+39kHyDOah68Rjp5a2vufldi2eMXjQl3In2
K9LVOqgNLIf/D72rhnRY/wN6Zzqu+W/94t/9qKp+LaYvVfoX9O6fb/wneufZ/3Dxy8AhgPg2XYDT
/YneCf0fDu4AYGZ4FPiOZZhX9M78B4dcoePlbiDwd/w/0TvL/4cH3ObiMm9gJG4L+3+F3rEE+St6
ZwvPti2s63UT83jD5Xx/Qe+K0uq3stGxwyia5zmjzEYawrO9rjAj4Cf3FHJizZDup1SgdZJOscfv
D6XQg74qnJPfesX7Bt1ZD7FyU6HFG+oIqv/xvmTCTbgGazwX75u72uufMK7s96U2NOGSLF2IGVSQ
3JEyJeD1U3suR/4swsJia3m/zPTNvvFWRRB9onSDYGuv8lx5chCWhkomGW7shxYzr3f116yb0nOX
k/njYIS5zX5yIljLxeXLpUZUQezt27wJ7XwUx9XD5LTP4zffgoyLE8d4M/oUCbrZzfBCRk6TvE8z
dDKrPx0TchhOsel9SqKxO8KMYyiKf869i008Vi7J2lIaa4jsqQ0mTyYFVq0oboqN3GbPndNjOTF6
4SIJ4kNft9MrKtUxspOgyDCZjIiyheTGYlnXlvzsmd1X4qJ+Ij/H+M/SXl1vavcbbpq7cYV/NhVY
JU4J1GMX3jQeK9TgRHbGmvg+t+7nZQAEtGO4chOJOJWP3a+7wWG3PXFechPowB/bM8y3ed/5efqw
JhhkEycNxXW6T2N7wPL1a5/0WENN9r2lWXiLoggNMBdFb9g0Ocw+pIm625rhtHj5wWJaYrvRFHi4
FVP5lTT3AWRw0m3BOOZoRytL32zT8XfYfCKCiPH+SZukx3eGYMXN619YE95O3byd/AbgDGGKcBAU
aMO3yKi/dAtRh8vmPo6+VxLQJgPKXJA2TR9RsfXD/VYUGtGe8aOD0+TJSxMTb0PEdrX9yTPK4TGK
m7ul8QnHRAvnk9mGfgi1K3VMhBza+kK4PN05YQlZPuMDuqHhmPMODzvSCaIxeiXWugzc2vP21ERK
ICxrd6iGSt9pOQRUk3AyIOq2D3PXnk6lMJfTWOAhKVg9H9vke4eHPSG85LiWRCIZXnlwKu1Hm9t9
kC/AcXh478o4tt4P4pDMmnfO8NvEIm68q/qYgXhemoPuFsYdb2kDtM2IOAp+OFnWD107fjdOMfI7
Ut3PWzN1YTZ5n4ckgZi8MBBBNY33fYsp3DboHxeYiMFEZENAYf5e99rvmFfylqV/9l0Gq7iPPpf4
u5V69bwlgNRjRdiOQPk2l0BTOUlTOjyA0Jisj35XPPeb3ocmAUfh2HfnLtL4qkXTH4mSu6+/pJu7
7qYF9u9qPq8pJf64mp98TRx0oz2NrmkCM5fxsUijl3jWfogUjCRfgKotslGNzDx6bf68ukm7Lwe9
DxqSBsoO0g+TxSDZIov2EulQEg/CiPFwF3DMwZAsxkj6rbXqb/mw1hO/8tc0Y15eQYqr6JCA4AmE
8epjjQv/I/EcL53R3WGqDfzqSQmHXw63Q/7q593djA+43UCbHNytfMo/G8v0PZ8xDNoWhLQrSpEk
1VkcAqXv+3pcwNNRc27bln0kad0JYkcENdqbrTmMlWCCguVp6ZL+KnA8KwkSQNeWz+Ha2l8tt9go
2hM2Tw7AcfaAb/DeLA6sQl4ql+WI4aUOSfSGd9BJW9svWM3lUvbVGno4ptKxqpgOuD89dVY8PVAY
L0+mQ2dk2N5x3lKyP8jMWo/LzvSrV5A0/1yX7bHxb+EKIPBCW8JEDrbq0RameerMLUyjrNyXov3o
iLkP58Jqj3WFhka33uqiMXbDOqaHcVqTEzmF1BgNpzuNS/5hSqconNH9I/HLZuoz5xU/02AZnP7D
ZtPRzcPLgI0pFWMRA4rTXWxlcju1Buw2q3xcTfvJm8zDXDNLZ+WMAi1bX5vCgvCNM/T7j1thSX/o
cSNZ/LxOA7RS5t2LDv60EBK5Mn8MiNlimYifsE8ak3UzgyE+bCsyopEawX2Op3g4ON9a2V37I9nl
K+YSful903znZLJ4OmpmSfvtdFwOBzvatblWBS7GpuQIEJf63S6N97rjwT6I0NZ2noGRJB6B+PF8
3QYL67q0ehv2AJ07LfOqUI8NEm6NjkBDV5xJ/xj1r/qUkr9lJUdts/uwaYCIoQrs/AhhZUIhyMlg
rpgDlsTWz9atPuQOHcbaQU+3OsJbDOqihmAqPToo+3CEv4+2HD+wlaYwmH4QddazZab3jh1R3GkR
hWrEKoDcG2TXujYVcfDonvjDbVwPBEowNy7Duh2aHYFH+Eus1h5Ycpiip5aQDrs0WzTuNCJM5wkE
+NQmRbdf+jU5xIn01jan86DPuNGaxoCPggsbXzzrtTEEpUccqiNj+RadsGchzIPVeAzFsGsCjCvZ
D1L8a9ABQ7TLmXi4UfxEYNW5YmlhJ83TUmznOqPJgTTiWx+lnyfdce5jDXXAiMyTmDoirQsPFB2x
b+xbD1gCnTTcjAKLlBiieD0uM763JETN38TUZkEnjmYWfYlX79VffUF0SLePnZI1Phayebt+y8FU
Q4ppKZcH8wXfDoc4/zb73nl0kdK1zhsO9t+cBIHe2H0A/z3OBC4b9vwWT9saZm3/qGV3dAqRXNTd
Dm72GPEBhyrT8O24J6ej22mudd/GuXtOWSoG3oQCk74gGIGXGNvW/RAhpWe2cSya6Cx5J7hggFjN
rgSTvy47UWJ2qOVuAodY3BlNy3TEjg+jmcV35WA91tP0AQ46HIlF3McDjWuwsGSOEvTmS2Xj345f
Xl2/daMs29O7kQvnHVOjf/X9DiHCmn83l1ZQ3LEem2p63bKuRgYN5cV3hnBePPM2JpqRxr0XSYwg
r0HbgKnahlEITI3ifZUSP9i237XJZd2FFxvJXtLGg+x3IS0kM8xJvGOkr6jzZ9S0Ca0Pa+sDwpOG
uVVj4R1eOhW3kwt6G2UTLIIK9r8+WydG9nh/BQnnAQXmWJQ16kVY+pjEYDATtcVZOZQA+C831406
5mKCfjlGA2DK6U4Qh/6EXa8IQof/01mLD8oCREErrO+oy6vH3JzFeYLSc3Xf3Sa32JPvhxwc8sM5
a55LMsKCKe20XSVjPRTEqDa5rPupPfUEdp9uqL6Ipip7kaz3KdBEiUPWoTr3NjZY6rgybFF7aqNe
QcIJklym2NdDak+d43LO6+mMBuDztlnzBm/Yrxu5Ezf19Bynun92PTM/Nlr+kMSVYxHAktpIK3iB
t636MRXR2buiOuJSkJSVbYXyRCPWLQtj1gWa7WSRu1NYrNpVcN9189sxdYbfjkVpj4c1gpHfjl8f
CuJjgyzbevotOvJEFlZ/g+Ybd/Y2lLWyou05Hwr8YfcK/rxe1kxWOAtVS1eXucBPe2O2T0HTXeYP
ZV5Ee+mxvQW6F9cn6Th9fbPa++2EXU6gPDWrdK+oANeNogcogE8dS0liDjtMYXbqI6hT5aqNqRNe
duPIfTPz2t0rjxkFzKk9bNaBuYuhlIPJ+F3BdH6RGOFGyhVpIhWg1CpJ2phsk9fUZw4KfQgll8sW
xy3vvuyr3x5z12xXO0MUXjC4QV4+5cGj9q443SwpbqV+Ni8SGYXQqV0lnClEfHRaHFs6b3i78BYk
BOd5GVehkXcUXKc1FCmLGqPxnWCT+g5LujetUu6hHqo9XT60J+qKgXpMjGzOSnTYR5Xnnqym/qT5
YrwlHwoYlSMrdZV3HAbKbLoXh6oc0AAR8+vnvo2OVNSW90Z/Z69d/l6kVIi66GMXdcWNp83pvmUq
fciHFkmeF+F/Q1W+spuXqracQy7Kp8rCkANdQXbEdo/hcrRy2V+ymHPTdU/BlJmHSWHddsCFEopD
u1YU2anf3G+mYWQnXCJDC2IiOkrPuqGg94DftRH6KRkSfedDu1yYRcS5dibUJA16ama3WI6Cxk5R
+WBiTw+1Arxu8FhaN5ab30RYVaN0aB51B2khJqK34zJ9onicHoC20A/HXb/PCiJC2njNb5CK/OQO
f7EZ6M+dz7pMI53iNJKfcCjHcQ2LOcRav39HCg8dmOvG51Vb7XtfRHgr+d0uiacU9RMzQqPrUikO
AjXNTcikG1IbZhQIAxREOss2tyoyv9q9HvztNepZhaBeX1f37qeuEw1u1v69eg7rvz8g2W0SqN8W
853SK2ySlqYkDRcthSShRSxLMNPIGedHAK2M5QwUmq11cQI4ug1SLwYhP8TCD5xn8t8tuhS3yRMp
JFDtdVJQlHdI40gbvj4XUbMPJ5mto461comvr+6teuMoccTrKa4PYZgQ776mcGsV9y2PkuJETXef
S1imUfRBtXvdFCLrj7M7nwFTaxpUhdm8vBVo7Nwj0seNJShRZPLY9YnrQ1eZPnVV3BzHyru8RD0b
5+sXs890OpI/3tr0uFgYzPN2jfy91O8Chy09ZpF92yg6h+3ad8iVxEGh3uqSuAorV9c1LmufCqpE
yU05aOmQlAwkckGna3hPyw0ZG9aNmVDAnzpYRJPv4QNS8tU6JzZv5gznVMHEScFezMshYUoAzJd4
3G/HbNMQgTmbuKXUdhTGEnCrpBG9P0ufqy7vblvPhX4HwFCXaXrWNhKtSeU6z+u9Qj5NRbCQaOhU
luuxQMAYS9TQBvc9OpN5YuGK9pdbY8ciB5qQ+gSbIiXU8rOpD9jNNsnGlU7Umfzvi7s6BzJFHiyJ
OmaF1p/F9HmV8sMZolkjGWcKxjPdlMBvIZ4s+Q17NT5meTzcqsdLsSDX7yM/22dLnBa4S5TNzou3
FYknDo0i/3FFh7MBiddJ6Tf0Uuv6W6VW8VF3KqhPbcjWwWbP4+c2ZGNTb1ZPjI7ktRZq/MjUdsy7
NUxK2tYvr5KY4fU/qv+l3v4/HrvoZq5nUHtXjcnlf//1rOol1493PXXWcrNGMTWz3ss+REqRc33x
RXRz+ezX9ySFSE6bYV7yw9Txy0s006Nq4qDiHxtrutnWcbpppthF+Jg/mlJzWq/AIyNDL0v8PzBg
ildJDWpG76AO1ht5xQMe0naWuadtjgMFqcO7T0O7s4ydrpqMarmqnVw3WLY/dFEKxrFljb6fnzJL
IspeMd2kguEfiWYdboTMQo2o4eANchxuLupY+XnUh9CRtM2mWx0EQY5xapUnRU/wqsYLhcBLSJRG
esNXwCIQe/YSCDOxu8wDOCNjQGXKpavxzigGPw0YvRHb/UFxgEQDRD1vznDsDKJIimQ6pkP5s4MV
8X85tD/+f4AFiyGYSv//LAv68KMr62r4iyvx5T1/YAoGcbMWxX9L2gxL5OBPTMGz/mETAqsTeWoo
ac8vmIKDKzGHhe14OmADiamUpIbkv/8LQZBn+gYQheMIQ3ewMv5fCIJ+CzjFEBlUw0dxZNkW0IL+
G54gjGnc0lo4p9j1vyFK3VkYRRgztbG4tS5tiIjh+Ef9N2mzUsX0lzRV4RoW3xR4xfKxQNbRRv0q
PYpGrMmtOo5Oa2cwKRQj7lPTYjGUWczlmO7r3/teP4+Y2+grId7iY6st56KknpZO5efSg2ZawBnr
5n5m4TWH+ULot52jWBBV+poK/aUpbCdwXes2LRwfAn87s94nv87ORbBwP+8yJ72rY3Gae2pF2rTi
x6V1735pAX/zRb1/QWn4og4pZLrPlfK4vH/9ogmqz8VC08ycAaOrQWAQkhH0N6aODOsg6LIoAic1
v9l68bNIrVOzdO/0tMIVPqqafdoMByhIp0Qvf5Z2eVcU0xyKPCoCt8ORvjJLgqooRpnwpsy6Ry9V
Gm/5mKADOCqje1NYeBNStN5im6SXwbr34vy+yBriqJAyyJFdg7t+8Omjlege+EMwAcb2NWgSC9ZN
kRDZKaNGPZ9PavOxh0kQlOqRP+RTW2OAGz6urUslK25PiTBeq3QlrLjCxl742SkTPYlnQGW8Jf1p
ZCtSq/kdgjGxS3orD1G2rNsPgrPe5Xr8081NrIPy9BmGd2jOFDb4WiJc7fxT3daEoPvTFzTyGTx6
5rv/4VrJRvdrxK9slJ7NdcKL1uEO/a1R6qwxrXLYkGgkMnm0jV4yK//sEx8xVQtpSzmhJV01jkFs
E5k4tToKq26G6eCceg07p2gcSClNTnEug+XyRD91hDJEMxVzMyUPJKncvdOKj0vvFgFZ1e5On1g5
Jhk0bzc+dg3F3K4YyEVcn4y3SS8Ao+P0JxGYVNHB5XaIxBO8p2j37UTtcp79/Wb7X4sEB0+raz8W
SQWaVQuCSCiIY2AvWaW3pdl8GOfqXVnT8Ci0Epc73aVG/rl3qndRv/YHh/rBfF5NNzSN4iGLtMeR
IBTHCwro3Jbeg9hM0MN4wbIbuYrwHJxdIvwn3ZhBwla470mWPfr+Gnp28YJ08KfAkI8L9b70aTH/
4Tr9zWUSnusT1y1szzWlrPGXJObetljueLN/Ir5yDjvJzRIE6x4MvAIH83mw84///h8qIeTvDQMr
ectBfwkULJWcv/5HZzL6sjH4j9Zi3TauK1cVZWDLm8Gtxjc4vA8Wc3oIA+PHfKUFpzVX2KtNSTkX
5y6Nf/bGPm5jlpGf/v1n+7s26+ueoLXYdDEW48avH800+op04oLcIvPO77FMpWghHVP5EKVDcX0E
IAyqrfwP1+Bv/q2tG7aFFz6uJpb92zXALdAUxayJU+kUPxdHvOgN/YGos599O0b7eMmPeS9e/v13
hbb5r5feMTnsQWu2/nWMymKDJDpu3JOO33WQxo+Qu1jZzjjBNDpF0MaApTrlGCy/Rr33kmcEx7YL
1re1p/8E0UdkBO7nMyxx25X3LnGgbUYnE+n5ekw5DYJSsGOyq6oMohkfpAgaUo7Cwi3fEcWRghin
b1WnPVU2GbITP/XqxQUgYo29Sk5s7ILZSUFaddbMA23znWvhY++5Pf61RXmGOoBFnnVbEXa3qz/H
UId2XhVj8JksrZyNgkPA53VF923QX/MGjAmT+kc/aiN0ogvGFi0wIQVXVKr0wTmerTkKd7rFHPmZ
sH8uo3NrYFkdZil2Ok257EWOgU1DHZbF0Co7nmLZ7mwyoGrdnoKF8N5d0x40V2aVLUTcWMX6Yk31
62jI1zK07vx1fe8NjDmtNungI9QgYm68yOfHdVrro4tnWN7K0WElmG8mGSo0/YMuADM76LX1OOq7
xUbcWnRl8B9ahCkzGf7aaQsdBTMN0fRkCI3zm4g5MiOSarZuOcWoD3ezdciq6ZE1y3bUCF5htfok
9GWFtdrA+wFQwR/8Hr4otJ+WCslCKXDaF5OwdomOWSbRjCdDzOOuKLMR9hcDEXOVwJnnYB5L+G36
GN/VpvE6IhsJUGjCITiMdOgwhrIqJGPE31Utroea8y31ijZYETitfYl7nphj8vew3Kw96MSGDNzG
kCqv4+RAiOTPoXJvPDPVQzTjX2v93CXze7+eseeW6tG6H44mmZj3pL58zzUcP6NofVmaSEOR4Oxr
mlOfh2mzPVt6clc41XvR4vLjLh3CK5JmqMqbH31iSw6wSQ5OCR2qGP0cwZsWOggRgm1kihUb5RmR
cBTAbThoVTUekklDs+TsSKVZsR21Xvut/hTVI1aHvfPWoYzblUX6nGEYv2tj2BIRDp2RdycKDL7c
Xntot/G8UIYOp8F74v/2QeT5p3jszkMpgN2S+dnKyJXFrRk1WYo/33zfrdkYCn4hr+CnwnJsZi2N
qcr7qnXIdEfLi8kLguuOXN7Gl+Z9fO4oS54SNPNESwy41KCizP2soXaE9nCB0rFEJqMThS5+q7BY
SS3XNYdfL92wTLXwUI6ZfOFevCwlLZn3IghYvzA1E6BQ5S4bSAlmdkr2jhGFK4gGHqWJgAjT3qCk
nh77HgHstFHOzrMubDOrPi8e8m7Ioz7EiRqPqs5OD3NmMQW0SuzPcpyv4ty87SoHy2c5OFtwTwXk
GARzDXamRvlxdfA6Qo33YYuL58zBMD2j6O8mJonFa7zLqACWY3sqSMICOyHyyTkmNo1hrexQ9zBr
RZeNrTr+WrrP7EnU2BGu/pNPMFFQaoAGfYvDmdG9ltyuu8mwnpLZ084T1UuKo9uXarxxc07DUOIe
saH94LTOg6u3+b43Eo1uyDpCjoZauwAc5WZsHvVkDoRDOajGSzZfyFGa+mCudWsH9vy6mC1qVb/o
9z7hudCGEO6UZneyc8bSJAef8zV4kjA0tBhBp6hw1JvXJAmmzXus04YML+txnUbUk9qXsl6emLTi
3Zl7O8ji0ly8hN8aqTLq+1jn+pedjriiW24QSJ7NiRmqw2ylRut2qEbt2YrombeKLtaOK6i0CeSe
9CkTFfeTmN/32oQdwkhCC1xEooqlotDgrh6oCK85BEiMAz9Z3DbwAUpsevG11ubsnsw4uujy2Lb1
p87CpVXWDnduucKEipoIR2nri49YLRm/t/Q2527mPoYYe+ydiODa9rkSzvnpABXqvlktcye06p4V
/sHN0CV7yYe8nH60XosKXY9O9GwPPTblbvtpaMcXvzc/5zbRjttNu5rop/w62+erR02iqwDsvfmt
cJxwHCIm3cPRyTHjXPD82SqSGbMJMzvqfRibl69dMUknA/9LLlDeOvnyXPgbPoQ4FYH2u1ilTtOh
oKuvNGE+Dl2xhetEnmRMAjSEEAMk3s4hweBZXhQkKUYvs1aScY8L1NQTMNyYxaes4tdJ7A+Njk90
2cm0VrfRA6a2b77JaKJlev7UaIDCXo3E3jfaJzt2tUPN6iDPkpO24HqAoDBi3bjLvBWHNhOvvMIe
OL8+v0KA6Fl9TO9bjEQzm5u5qaGHt/bw6vnVE3y2x9wakKCLKaTeh0+YEPu2x2+737xXj/XNmaqO
vWuWlD5y6yUfKMqPPU5TYkiKPfBytfOT7EuUvnQ9+V7zSqeZWE9VrOONKbmq1hF1M3EUCVakhLsu
WYeFnT+4dArRcCI5G7g4x51pauvQ8Wz8aUeExqlAXDjPr42/OlDIgcn9DbKbcU7nmuF21Y7pwrXC
yuKrln7mLgc6zOYshH/6Yez9p8VgrI79/LVvuiMxgVx+TN52T3qHvtftMcaWFhdWstZh0rQYFkzj
QS/1Ox1vi4B55E6zRxLDN+tj49ufAKDNhgB4UTNuphMW5C7Fbyv+ZkEnK+JvpY0fQNlqRcBs6nVo
SgjuRZOR+jHfmFH/pmv+t6hMT24zs4yItA+5C0XCM+qQtT48uXrJQTLsj1O3vpR0L7hECxI64SAN
XnHyJxJiZ5aROd53vvczy3CAc0THB53qt9mHw+u5xn6ukofaSj5G8cfevC0qOLt6Drk2s/yj0SwY
iSInV++d1zQOU4a3fvP361I4O8tnajAbsCkSEK02XwIvnt8Sd4bppYlsN2UapQMP0/1u3F61/0fZ
me62rqRL9lX6BVhgcibQ6B+aZUmW5Nn+Q9jeNpmc5yT59L2oU0NXNbpxL3BgWPY+nkQxM+OLWNGl
G6n6aJf7aboa+Hyuc89tk1+7dyR59wSu3iheiykKV5Vur43KgphtkUXlHocWoVPq7HmHofZ/h/mb
TR5ty0aYvkRlWzOND/F9hM+RwXHNpD8tVu+tVlAZ675hO7bftPoaS/2B9EW91mhJWRjaNLPfucXn
dZa9J4W2Fay5aoxjIOvesKblB6uHL36imGldN37mrXNRSotXLirCXiuHNyZTxzYK7vq83/i5FkF/
1p7HUVj7gZndqMp+MbDhWQuLkgeWgXRFh8slKQ8G0+1bwpJR+9xMHDDM2t5SlBwA/460s1EmIWxn
/aqlWoTt6gSvnymDN5P2uklD1xkg9lPbVWEh+wf37/bev96EMxUwiyFa612vmBnCh+gZV44UwWxv
JD5zloKdiv03La73t2qSqGrpJ8lkzFiJOuPbV/Nawm1dOmwrO9xZAOdCL4MNmrb3t2B1UuUvNRaN
uZyOVHZgsHIoA+Csi5iaxNQTmMaptPWTzmgnVwYA7NY4xfAIuOk/c4mz7FqJCTkOfHuHDc+xsaVX
GgNu3WgPNBRuqkYwytKSn66WFzVlJqnt/Mem/taNrqXk7EH34SUIhhPbpGHpu9FFFc1z3iSPFYST
rCt+ajUcpGGthGd8ep3zYcEt5/jZQ9jtsuLHSMOLAQJeGPggsUGS84X+wi7jxCiTdb17Hrr0hz0U
/q15m0I7QKxPLH2IYZ5eLuoRyrGGx4AJNd9lkhnEdD/74Nw33tl6N4Kr6PJ1D6lsUTgCD7Btzz3p
ubXvNWTxstz+a97tgMpY213xcptC3+bRCU900tiHMOMlqkkk+Gb0grvbm1yl2p0uk3v23cHmFsKe
sPDOvb/bmxGg1hN/Wso5bF3VxVOctN9Ny17l9uze3rtdK3KyxUqOAftsghfRX/aLm9/iZq64YQlE
5WTraO6pqP0nBzvOys6mL6PIxBJ/zl7W+nsYo/6oPn8JvGBLeSOIXfogSMI8cWCCiVBQcpbbR6MN
n30SIdvR8eEZ6PZODqxuuQ5ZWnRQN0f0nbBVHFz7FgOVn+zjjE2cLICMV2zdlpZJoYOe22ubim5r
JN4wa5htTFNsD9M3bLSlV0DnLXEU0l3xxqmN7ZGOm8qZTk6AaYBPmNw318rheEKCflG38W9vIcjZ
tvYz9LG/qGt+AerqaWzCxxji4AOePBCq43hZ40yG2khLdOX8YqQyzrP0dzskBiVRFadkoEmFBCBI
sbgduSd4hQshsYyS+d2TiPRWw/ztZGA+C8pWfIwCnF681U3m0jL/qdLTj2qC7BsnjMf0NP5uguTX
Gqa126aMbPn94vo+0jXiPmGK7VGn0kW2+kNs0A4TKP6RO541Wh5niIq5dSKRw1WW+pr+GK3ELVoO
QFe6HM9sC/VYOFQDOMycW6zVamQLF8vy02uDR7uesUGWy6w62QE6/MwcIPMSZmqKRH405BEvkbfK
ApoGPHzfkWOonYue2n42xRwo4YoZpshZVbOO6UzGOos2vZibr9sMEDBzfasGOxuSL0BG4Kn0Ap79
ONfT/WDzGu9mWVEVEbUTari2bv0ncFAEcjUeShGyX+8RKpy4eQ28cuuOKBxEIF8ESR9QygEaRqIO
tWUEK0wkHFBra12YbJrQ3HPaYl2DwBM/lKO1l6HfF82hI0wAHYenJ5qLtiNJPDiIP4g7l0Rv8hdD
ZynDJvah7OIc+wQDEgJ2Ky1QD5M1UD0xEZmzE/NeMwH82ggnuFj5fr73oEkB5Jh+pGXLXwWfCvVL
jnyXnbxqAVrv7apLhmidCX0GWrI7UQPRPaH/ThP7B/zjNyGEOSZwFTOEPYziyPyBnzXwnrDcN1wW
fI5TW8UFtYeUdnsCsJ5xpJ6VGDfDQ1tb31hc0XhwkiEk/UhNv8+tx6gv4sUY+Zvbn1TGlVqbcmac
/Y4hr1Ebk/HtqxXJJ3vbgo1PH9H0POu4GhZZp9HJN2DzU23ymA3DfVygzvcFZ7lMYpjvdBI/6TTB
IMnEKS2TuTkdyYaFYj1xwS+Gluf1Jm7niHEo24rCPnoUZhex5mT5ukg6A3J+xn6BYgVjQBguSoui
pDZtEZ0A6oeZve8ggjHqjD9CCxVGaMdeIErUMe6nzHogepBskO9ZjiP3UCkRrXOtqJdx7238DC9W
Y+Xtzg8eo4ZW2SjAsEKb8IrjV94VGSm1ItmkipPC5EP4luO+1uy3kNEDpwIo2HkAFzX5UmHS7/Ee
g8b3pt9Mf27nC9iOENY0P/mQKhjJhHA8zvkmCbqZqPWrKt1tZqLO6TGy0mRLrEp078wXHvqFTY38
4TaTSbX4F3mFp1l5TzI17tOJJrKAy5YNVJNm7dot6afXIMnfrrHJytVqiM2NABLLS7c21npXXZsG
YGpUJL/6xJ22q0lEkFTRZUYua7RRw4RxMAxLWyHY67ipDUP6y6FPKSBr0NU0yppo0F7oEU+dXzTf
QRCcZhU3SI5tNT5EVDrpGS/qwaHWJvXLpd83s47GLjjsvb0TEHYdeT3zGzY/VZlQMCKjgy3gqdGY
DH7bQiD1Y7XTuKcso2gS6A+M2rIQXFaNP36t5EPiDJ810VOWWAh6454DP5XkRU4SJczwz7NLHDjm
NNYYbI1WO4f+Livkvqh2mJ8r4C2bxCKOWJbFnknBq7Taq96oXYEiJTCazjYY6iA4dmwFlWELFueW
qqEuhCWmMPGIlEFHOj47k7sTmfvZe9o3bFxJYJuOZIMdXGXuHcG2UMYSKQq7Yc35pjTiV8bPyVKO
w4drK9qq+mTfm+kxyQTnmpx8gp+C7O6d5j7wjZ3dGk9VnRNTlPd6ld6Torl2hS7XaSaPkx+DbUrr
nV/r4aEqnC9BfXQbclhk7r72ex2zRcr16FITE2AGYi2y30iUh3SiVveab1VbJNuY5nrquzScUVbb
wabzk+IwEBK7c9qrtNAzF7LbjVM2rg3b/AkmowJvHFQT0Fx+1MAsprvbm1CvOvLB/3xc+8iaVYG9
vCm8Q13NuUctfJgz7dT9pSSJLO4h/aCNh2ayF9xLaHfnvkQ0RtfviogQ42J0av3u9tiPgrMALQaE
w8tQF838GDCQnZSXM6tz1zpiwSKSRrjOFXYonP1koU1x1yYJHABWTHFXzp6c23u3N0miMTFl7V6n
7Wjc3d4EHXyQqknYrUWJ+dfHbp+YInlE8x/WYYxOWBfeJg7Nx7Az5REKfKWqjFdeUlAagSyyy8FF
SiRTjsbNvmM5sg+6zzcqWLVhecQ0Cf7zje2XcmFa3bCOiio/aFZ9dxOC/1us0pP8roum+G3/5/y/
fRflyEsyam8j8X892v4U95/ZT/P//UdPRcZ///lP/u3LNv/r9mnm3avP9vPfHqxvdoJr91OPDz9N
l/71I/z9X/5XP/k//mumBJijGAL+36aEp5/hs/k3S8Jf/8c/IKXm3/7PmmTT5Yv9E1Lq/M0xDcPV
qTtm5mUwA/o7pNQEbUqE0cd04PriRiL9hyfBsP8Gx4pBmaXrnusx3P/veBKYH/+Hvi8wPCDL+C7K
P0YBprP/PuCiYlHjFoUgbhEU3DlN/1ihHnG2YvNYuA6lFCy0RlA+ZCHRC38ajzkGQXb+637knxgp
AfBgKgjIeBs0gwfTzj7rhv2FpruoLxO9eP0THcUwFXyOXrb3qFpxrGljr6MJmb3nNJdP1nOiUamS
6EZzBKH4mesdDFM075EbrTTOjpj9EoIDSEGypCQj76Ubt2tepxzx3WIuC22AOU1lXyuzuUeQJGCU
K5R2f5ALrTIvaec067yZtspLNvCoDkbXhquQVt1a+459H3BmYpBxq2mqQcsyXJqfVCE5tQqI+i5D
xkhfuFKUTHymbUfTZkZ+cxL4HdkObnHEPTU+iUrlEgujD5lRkmrpeB+QbPFcll228YLmo/LEpqut
Y+cy0B6MCEc5f4+lSbDpTkBN6t3xTqZVdiiUxg9gAHvEiGWccOPpBzemgmd+RE6NE/L8nqgdkyoN
/UScVRDk4e+cF9LfUouKsEki9cgofqCqgEK1cZgE+2hfO+d2wenXnMJLUWnbvFB0DY1mvGY6ThTB
rvRLONnQGTgH//WwK4LqMlrsV6W/MY2RE4MNiNDtG+OuoF1zYRO+PPVF8BoGuXZGDCfZFUpGhpoX
nG9vam/UzqVRPPbmV+YP7i6Y3BbtNXWg1ofU7uWZsS05/RgLvaY8BCF3F0sttpao+Q6mhaZYmXZh
hpvYENGhzNFJCe4ay1ZLvKPKXfdYo+VF2kAbIBnMeS2vVylfZyVZDy9D7cp7ZpDLbOTUwb0ZowEL
+bBNmd37dDGcnGTsHht2EtsxZDeH2619zGvbugr9vvfxiqHj62z4nnX9IzSn4PH2wADyYamiv8zm
OKFi57lH7IhzTb5BC0oPpt7jQ3Ga+G0qdfpMdNtZx435xtmVlKXZvvR4H79ihbI+TJZ17Z1A3HEX
514e6Go5dHp3oKt05o0SkHSI03hDeU8ozJpDr8Ua2ZEsRN7ZT4Zj3vto2AwQFHUitfE4aMX4x6uy
fahKulgKDBZCc6L3Ylb7Un9bJ1YWAmx1HiJyYB8CZAQqXeGBJbDLdai70aZRzuz56SeAgm24q3ie
r1OQczQhj/rhTeG+7JPgqzfaZaANZ39o1XPjFhMmj0FDrzKbt2Qq1iknrzMjVjq+VG1uB80OyJap
8CVJPIv6v8Jae4MfkiWgcLK3Q31z+yzT6K2AQbqMSepCFOnGV7cRr2OiFZfGMtmh1XCUvcDGfN40
/Z/sUyO98ZCAbVoOXnVIs95Hvc/kIuScuk0H6R0jYcillTflU+R0W3bl1jptYGVUREyfvKBu7hwq
zHzDOuETDz8zjUqYOrSmC9LAeIoS1AQjGyyiRoJup9LEQuxNBHdSf3gsNDU85uQEO5uBrWrQ+uL5
47RssNfBXbi+/QuXoy2hDRT3HhsPKLbxmsCvuNpWq065lOxJ//EhnssEQIc8SMeh3X3Iy1cdG80W
SVNb3x4iJ5AKigJ+qiw81KpPX22RnAPAmVd76hIqA0EvJOrDqbzpBMAkfyKhfi8J0p5vj4aQ0akR
ATNJeE1A0OI8WCExMzYNj6NM9NdMD8Eh2/bTOKjuUtv+i62LFRjW9KEQRnptIavkqrGWFlZfqgvT
7GTVQ3rS5m5ns4s3XmhgUi/hdR4C48nCJn9XSM/dFG5gP5aWQ0dMGlQ/kQ83IoZ3UrnGytHoAZ3S
JD/lVVOfef40dv89FowxyHe6X7yEltY8arnIDh3LJUKCLDcuoNxd6ZjnkBjhH88TZy/Vte9hw8B9
n7rh+KoRv0bnnsmN88NVMcfG664y9nVjuW8pVxUpkeTVwtZ/cCe7Z8iceW/KRxbQubyoai5NegvD
4q1bI2TUbxzigwPYQJp/yva313g9GY44lyrrXxzNhPYlmaDWfWBvfB87gRVqwTUXFLH5jQlOoHUx
qPaVdWHgmxMR5yVc5YgxnZ/lq76rg51D2u/FLXhSMjDJhwFHTFCU/llNNPVGoRve8SPHz65NGUmU
jm9G4NcYdkL5mOlFd/V6mrosPXqslMW9OnDKHbHw9GjE7TGpvP5iJQyBFl7cvda2tollAeuODpXn
oWEKQA1Jsy8rKZ+NmskkXGFtc/ssAxJGOOwIsmnPsQZ9yHHr6WI73VWEU3f462Pzw7yPi3WZ6S9B
ObUnb35ze48QCctlb0frdkj6A8G5/nB7L0kHqvXAyKyyKBjWZsjqO+TcnvQaMwCiF24gwyhXiFwo
B35WXVKBeJQ0v+z+xdbvO2bTlom1DGOEYTnpnQSXQC4Ux8TEH4Hrh2LdMPOXXPgUfVbvpiPUPpHh
Lkr1bs9JbzNqMQu74jxrINwdS7Q7kbfxvUGTSn0B1pBdNe6ySNBMwzXnR8CLWFgsCttM5+yP1a46
9DN92pH6owqQyEUcCNp9AmflerW/KUiYmWb1HvrZVoSUjgw9kw1b1V/chCn0qzT/HI4oM07RvVb0
f5x6a/i0GClbXdkxiWd9ACfoLsvxUfZpDSOeJlOzbfm2aKGuZWFzdr/dMX4iecgdNeHsHc1KzHAV
NrPGpq5+Aakwgq11Qh96u2hacdFapE7T6P+Yw0hf14AI4wq5aW/KEF3nO8hXkHys5m2e3Ovx7FZA
oNm4zlBtFGM3quOYTfnld9hQEsSr9UVrbYJn5hrTLrn3MFv70n8xK+NbZNqpdfV7TQ+GZcckrIy2
SnicUIFYxan6cTs3WlQV7G0pneewa15IfW0bh7xk1SVAtsafBBgHPbm0v7XDqx2U37CIUaim8MBW
wzWVWOmjvmpxMqkouobTPG/f6Erv13SxfxQ+Tc35H/i4XMyoGX5NVD/sQDfotdiizW9GJuSAi+yG
qGL4bSRzfS5aWMk0s0q/4WG8TZa9Ima+zUc8E0pmxwCTeKWwnKOQvxat/hi44PA7398wgrcwSxFV
VWp8CQgTl9iJytDeBYZ2F/aQGSbtrgblwNVElROIgv4yNN6SZicgipH20JvaJ+O6qx7q+4ZhTayR
7XKLXcKdGAjJ8IShLFwWWkmtKaQ+0lbzWH0CMQFTvCd76qonQ6KSTZ6YmWEVvt6S3l3P+SazA0KE
ojJFI3BlIGSbMZVqKuOVbTqwFsxVaFXPBVT71metN+9kWZ2rELh6HTVH9k/JlruaG6FRDWIAk678
VWqRiYIEBXXJWPic+reR754bH2Z7DZXAzYODUfHevO2Ws/UhC9/sLsjvU79/d7PqUExAwlq93DZw
KXRej6u2VpSmueYuM6ajIt6LUYoXoq/TDy/wVeb+eBEj2qYZJ/myRRZelDw9ddQ9jkl2yHT8A7mn
IxuZSEYBfUdc6sySPCdaTaH+ohfmfaK7OYrr7Je24/epogC1Sfm9Gy9c+mRoJt8Y2Mj1L01mvoNh
gmgl7HcKr+7NLlDLEVI+iuhPZfEaMbXquy+lWjRdQzvAs5v5H64nvmLvDyvAJahrflSmDotK0TLr
/XrZ+GU5BiOPpl3qeVbDU+gujHMU66Szktr42ZveC8PDn95RP6Osjlb5gyqH4ltkRyuP9nbDU26n
0Xdky2ur5uZHu/wUhMCObjSyfI0MB1iLell+UDfgYzHztp497IooOrFhfhOqfw07KmQd594r/Wtq
jJeimHmI2fCue92pAOZq0W7B1oi0Tx39gVdY3S7ADMlskRbNpu/iejGVzrlOHHjfpDJsEMrAV10S
Sl5zCfKEF2Wdc5FM0ABNOsKUpi6aiC9xaX3YuryErL+ORsNfQbvYpm+6Y9hYu6o3o/XsF6QmOa6z
S98HpLkmF0sAERFmtOfQAcJAFqUma7rQunlQTP186X1YiY9pcZp+OswLZKKqQ+Pca1m8ZnAVLNk0
YEianGRnKnluUqPdOqK/eGOHv6b+CPxuX2huvLF6quFT2gryQZ66ipqrthVi6zD4Flal78bKXjda
8VnkYNcsl0lQjrJ+z3l/gxpGK3g36zwO52Ph8TfwpyE6WTGVB34TXdw6eJJF/ZuMDUj03qRNIN0E
tKF8hw/xo9eZj46fy6ekMF+DgKU9bEptniLc9XaTbdhlNXsbQW+R+92wm4z8TKgRJqiVHlWNiS+Q
Y7JJQGXgo+Iot/M1Wh+rWH/QUkrkPeo57NJapSYMoq4/c/KzVuHI3STsh3FV+RTyzko/yKRgWfWx
vdUGRpmd5bxErSzWtpef3YQK897vmhX0vUPCs3bQ+E2bNtqPZh+uSz09a5oyVpXtnZXymh0yOPYb
H3KDVZMmoEFh5XHrX5ra8OHULnaQ1NnbEWBjOAnZrraTdxkXJOgyTvF5o/8RLZF4ijS8lfJpMChN
AG+QKjapaKu3BjBvW0MG5+D/mGQS9TxwPg3TVMuw4N73AQ7NWgJdmnatx7nZ4clfVCYdsIV0r7CA
SAnQFFfV3oMDXXAR1uaLbjgsl3WKJYk5YNh6Z/ze1zHgBg+W79R0Wk9vdODBJDsollcvw5LkEY9Y
5OWoPTfQKElYylXtU9eeUtdS2+qkcv2XRo2UpUzmuzLJwrWoLA7Wob9p5gRiPSczAeXNbNZ/Pr59
kFzMa2JM8Hjmj6uMDJ8Dp+v/+ne3T8c6QahgqLa3/7XGwlpIxIj/+JK3T+oBO0Jr0I+3L3n7kKr6
FSUfc/0IC23ANOkA4ZcBUga0HU28Me29qov7mOlrm6ufKGMz246QdgzuLftG0xuUzpaRWXu22nrP
TBxPd0uva+e82bL/Ssrpx43Hn8rEpdONwarxzb2p1M9EPnRRFNETi9ghi5aV3w5LEt4zlRJo1GQZ
P+OI9c+LVnUpTsVIV23/Z5oKd5OmrAK9DTGodICl5vmSkDJNu60fLRuvFNw5cSPQSdTe9SO5r9t7
U8oYsFeVuzQ6KN6d0le3T97eRG2bbSZlP2Mx0Whwlp9ZlDp3epvuemVRUA6hJR2ohx2MlqbkwlcL
3UL9F3OYuzJosllgKZi7AniMEY033S5p02thC33bxATX86ZgLIiaNPpRdJc4ab42bXZnk5G9ptYU
baa5b7CaxFzeGn9MHqac3gyNg96b4q83xj/fI6xjsZUKeREPWXLweiPZ4zuBvRA/pnPgtGHyCMLF
cNDg9MfWCF8ArtKnnq1aKU6+XX9HTfDsymFHfN82hvsMKkOSHeFOrg2Npk3Rbft4OplCFQvHMo6h
Vq0tXKBGRz97QWRuICJMaVHEoYdrg0PKXMZzCAqQqU3JfNfiqO/Kaz+nEEf6Ihx33fraRwXJaKHc
nJoO/085enuJMXbeItAgKJiGrQjPXDthH9x8Lnq8DmF3KnPmEzLckMhlUkmVT0CSyQO/SZ7HhoZW
ddGHmPSTWbW8RqYQOzfOel2vW8QG/eLlfrWKHvLECHZmp+79wUDTxGsypZupsQ79xnOwcdHeeLT0
eJsNtJ10lWDdN85GEJ+TEMf5EHdYBHK17TlQLzSZ8Gu6XMF5lT5h8sWxk4JhxYeZPo0jZdjMml+F
1m8DLeZ8AVzVOFturTZ62n4FHpnUOg5sbMjpxYj3Jib9hWWWv0k5Z7o1DBBeg1uou7Pxg6DZcPgZ
/OK+5Ma/GNi12F6xN3LM2mnZl/vGztaDV64BZh2rLHguSkdfwXE9x0CglkV5Hq3cww7yPgbBo0b0
ZcnSdFfEl86OGG00pYuXK7LZNwrcGO02yyf2l00Mnih7DTpvPeAqX6YyQmGN5FNpbTtiZYu+4hTA
hoNLv8E4Xz9ObPcZcdOVXTuhOY/bnoH9ch/pa5jw1XuE7OAB3+PEtMjq5tsq3LvWSqp1LOPvuMAQ
gXCLMjnSmapOtJJ+DPDo7syGizMP67Wlyl3rYHHNSlA6MF7+jKPZ3UuL3aNJk33CMpZ6/muc2PjT
u+4plj1HmbnAMVdvVSqXcZv+YPh4Fda4jZPpu/WhzXRMaoBQ0WZqBGqfTY+pURuw7jsoNsOIkUCD
Hp34K4uwWDR2+NyIDuhyC3P/IXP1c6gNi7wdr31YanvRvllWs9PaV+I/d2ZUrhU4Oj21HuIc7I/u
intFLcOSMqBm6fX2b62ZJw16A3VI54LJLDv0Uxo09AWZo4mGct+kWFgnibfmYorqFQ9NucpL5o96
7pgb5XBHs+1206vo6PdB+N6Vxbdwkr3ZaMfB6sDDvQBEvZo9uxAPu2bpBVfhDxT6shWhjOORxstX
y44P9pA/hgbx/VSxRieHqUqXTe0+ZnG9t9riE2QQg14JjqkwfYwxSfceWX60LSfrK4idbOF6sFwz
u3iCzvaYTeVvxI3CmKrfUquYEbbXVOee44rj0ADILfKvSQ5fATcFIbJfzxentiupXXUJlJcfHYZD
7lPzJJ5GrQLtvxdFtlGC20qC0QCzjPFeW0O886fpqfHEI25jK7BoXdKeC11dU8/7oI8VwoTsiTtA
6eYHnE7eMOz88bnLwNGFY3GH/YCLpcx/W63d6gaVOyaGnJoloAvF2fJhJenYfMWYb4rJ3cB0x+I+
hSeWvg1q2zUVwxxhMFjCCEAsuYLfTXHfsXtzxvy+mLAvDOE17qcHx2JTNs08PmQPu1o5KrlYhQL5
JbUz7ty7xjahBVknKfRhIU33sYod8A7j3jYVRVOBhzot3pXuP0QQ/UJPGmuXvaEeGtNCVbR8Y6eU
ywIIBHaJGD0Eu98iXTshG54JB/j8J+6y8smf5/AOdwRsWxujjb41zmVzPxjbHH6F6D2eQEbCG6ZJ
WIyLJvafjUGclMODXEzregLW7GTUy9lpdvHkdw/64WTJ2dxga2+pTN9N6c1HK6rXpuSlDiEbqWeV
F/QcZ/J8eyG1KZd+ianTfc6kWxCEotWbOuQ1/XWVU5mY2TGuJZphLF2dFtuu1hajPry6Dr+UEbBn
1wgBoUixTCbTyRCciyDGMh7ja/WL1OSKYUWvlgbTrm0EjCyIwPsn0UUq8ZW6Hjd5v7qEouV136j1
WJS8Kg3+gHWMgj0ft4uxX1ACLY4YrREEE/+eZ3/f5/ncj40cog1MyUmLgqnjFwyZP4+sHUvHdaiz
s5/tyvkYbBDKrngOIgSOXv2yx33p0ke764sNcK1VoJxixbXFHNhU44KxE+uK9OCUD3Qe1/ZIG6DF
TSHBMKscHXiLtyHA+xCWfP+0w4pcdlC2lGF80XcDQQBG92gHJxvXokqp3Gl0XOtEjnZtI5NFox8M
zDcYjjhozyCJrBttJFf2pQ3ik07SlATfvY3JXVbFJkpxbLKiY/UyxPskPjMVv+AFiBZZEqAzzHfI
qnnXhh4vkAdjR0VrJ+sFoRb2oamXGQsulRpUpd1yH21XQ8Da2g85urthAS2bQIbQw72sXODLrrVx
OpyXtY2dijJxsUbgpiEt9jACt5HYAju9uPhA1nLEzWGFiXfXRt5Gpa7AqRY91x0+2aauN3Xrv05A
4U3VfncVluzBArvh2eHZTf1rY6CStuZjWw2vpenf9yGzjLTS3lBsbT3vqB4o8l2mIVE6kWSdZUGT
cvyS0biTOJ6x4ta/kzPli7rnzMqcbzkO5Adal4VAwbRAX/f3gfxCtnd5CYFuttplbhrvoB1YslP5
Z/D0tZW5PHFRkqwn/HehcB8wT7U9hPPiJbI6Isj8AH2kuyD6UJUnv1uLrAiPmu2tOp9LXBTzdLMP
q1WVmdvK6u1NK/xvtjfPkDTwDFHhFXYYPfCh/g5R+53V1qaVLntXH2hfIBwOkMEGa25xL9ruRfic
n7rmPIBETIKDC8d0NRbqrGG+WAHhpOke239aJ8/uhCUiWrFZ6qx716mGQ6+DLU3DQhwjMKAE4YPo
RS8Ngrgq9NdM2DIE8k9rohg87Ls7N+hP+WABk8DLwgAPpN3UbLg9k4ZRnNOZQd15DWkgbXjSk5Io
Nvc8v+CAlkTj3vXLT8tgnBSFZKMGRKz+xyuBdjmcm8BqLpTIngeVjBtZ6ajwUbyxnXKfY9FbF2K8
H4vmJ9cqm1IwE4JQ+yvKF9Eyl3aki5gn5Vd5GJqMhrqe2rdyG9nx2ckSg52J99M1xFR75no5crU2
+2Tw5TKCVmt+tGyT0Zi96HtCHwkE1bgMJZty/9UZ+IvXIahlGLfAxymlrqNla3Y6OC993TTulQPt
UxSoTyPxXBzyHkAtr922uvleZ+64DdoOrMxQfzQp+paQXbyKBguTeUfX4CjONoNCO9DLZeRx5yNk
e8LhuemHyEJUJ9fCNGVtAItbsmWn08KlsKasHbagqbcrJ3A7HSbMrNeajeP8UZbOCcbFr0r5OG4h
4axiR4hV38R/KkZmS5WT0Ug5NhsoAcuanu6FgwjIdzaYCKx6xlyrQWs+7CACbmuyMdYDmrhdTy5F
Pb2EmkYcrqOrQnmY+5zcG1edPnx3Lh+yM+PidcDEveEuZPKyQhjjo8NDa8PDdCNsBlFx6P1mV9aU
tEGbbJcC7uSYEW8oDa1fIrk/jI1P+kxMECCrvF0bnpOtlNRnUwGbSfs1cM2rNYTpMpCohJ7wVr6b
vxehXPrdC3g3IooETnZpH4iDWWP8cquNZXTsbZ/c0nBXPTeYu2yCzt8aG8lY37kPUl7JTJ7MXexq
WJhCS98EZm8Se2SRKR3AM4AFfySHv2U0sND69qYusEQROFBZim1tPEZgGnZZOlEsajl75bPExXkN
E2+8Fh3DnlhFJ81k2iDT4X/zdWbLjQLbtv0iImgSEl4l1Fty374QdrmKvoek+fozUN043rdi3/vi
sGV1liFZudacYx7iFBK8numHMDPm/exShjhCrIFRrkevBfDZp2gVLeT5ONRWohm3LokvXGA6pI4O
G/K51d7KRh5jCGnbqvLbujzpYTWu9ZCGitW4xkZMiXlUmepWQTqzFpVeu5266YtYjvmc6cpnepb5
ev4QhyMuL02egz5F3IfIlaERfsskvSmC+BF3LoUHuTq0Z+naCdtdMaoFYJ1uk0Xb3TX9A/vYba/r
3sZImNSqQmZ4LMrdHB9bs7izCwYLFfvsleZmD4MKvdcAeBmi6crWvunObebO2WXKXBsTlxnhtbeB
iVtJS1S84/U+I4UED3gHKzUi4JFguq2lii89ifyyTUIY1ZI1VrPwcNAREWFysQvzyCX0oZLOQRE4
4dtdj3gXcgDUOerNwAH2yqNotslf6H+Kvb14X4cocUkgwMhWAo8uTWi99tLJYR4ZSuOr0EIUxpV2
W4NxiqR8difo+EGQpfA013aTbSv+JFCpYXRgW4IILBPMD2iHII04EHO7RnI0rxM9v5v6+caScQZ5
YlzpMM3gBzPqQF1pmJKcVEXmKNDNkOESO6ZGwpNNo0fLLax1HRY9aOJKv3cDnBe2Zj3XXvmgoq5n
2xGx5VTWcxzU21ksoQkMHQ/4a8n49YbNTM9/q7d55wfFfJdpF6F1JHKYNAxS7YKoAOXHEqY4I2ic
2MMh3omJOJm1zzpKnt03GvqnTHsZ0GpaxOz5Q4gd1fS49Oi/rUFhQGozAl4h7tILYuLQf+psvpwK
hRDyhnsU7RVIDf6TszVSubo5EHRHYzxoDa/KdBm/FdZ2mqsaccuMcr26VxPBCVGI3DuFSryySsel
j+ReIk+obatT7ZlFdM6bTF60VMKYshFBWSmttf4dIxlWhcodOcwDGhVnLDvvdAfZiXRNuEaXmpq9
C+3YLdaCcHEmH+KS4YccUNSSAraXObbmnOGyhu9XtX5n0snmcntSDOnWVau+nFJgMxAYwi31xtqO
JLswvo3WrdeJTEBvWrq7yb3+nO/cQPlDE5HCB6l4TKl/017tvKysqQ43sLzYUtGUry3CI5hZFj57
Om+95KlsjJQV2yYqplE0vm3H4/qMO/piFSQxJ2F+GitDkTgMhxCpyV7I9k9oJLS5cB2U+D0q/iOu
cqyNU8fHHkkM14GtjMTXFOMLtTXAaBDJJkirboy5rUwewQrASBkSUkGH54m/xlTdxxR/dnZHPB86
lE2km37kyGIriiLblJPOoa6G5d+UPHSYJ3c5+h/D6O8C8iIK/mts9/PHVIwdARtRtlOlJKSnBOMa
MeXRnfIJL9Ae2cR7z/gdWTELkVe3nzMeSCppXSLSzQD8Ycos/zCoelmweDq7O0HXFgxX/yKN8byY
a7bBRLtuULm+LkrkvnH26eAxZeU0T8Tn4EAoqGip/alv3Sfl7CLCXbZlMhBNW1+8xbiIAgniG0Tu
gCYu3l6z3blp+50aQ8rmkwo402V939fiBG/VgwKebmupBcfMgM7R7RVTFQaFOgEnUfDKYKrZ0qzg
f9Ohzi3NxE/xLJJ5OfmCjsY6HvMPx5UdkEYuS240su57x4Tr+LrPkl2Vq3ajccW0R/aTwDlQMuft
b0ZxmEUshFcwH9EaSwi9Xka8kwUSlMn2wLCLjqZYO4oDjqdmZUhasWtOjqzpdAjvUYsAsJSq/Uba
xSYqgxWLJbzbTZYF2q3F22Wb2q6MKTYN42XWte8mHMWxRW/d6B6Qyhv3yRij4tSGLi6PxKHfGT46
1m8nS9q7Mpnvwx72Ps6nYIzGyzijQV52XC1ycWuApT85M3TnGjx0rs5l1zY718IcG7uhvqqdrljX
bflqw0d4c1r7obHsr9JO33AgBDuRTPqWVU3JB5sG684iRRX4Bf41tv4L+66zz07OApkKd02bqfF1
icUI7vlhrF7TFnjiNa9Rt+uvslX1Ma8s8Mb9XVfhUUI5YG3hOsTrqtGaTUMqRBjiPO+QSE4tdN+6
FqtCyy4ByT4HQ03TrSET0og6Up7iRj84s35L44AedjLvmhLoMouxDnZz3wmjZV8yYIilQ0/WA1ng
IVLu5ctNGSfBd5QzYhvrapM43g6qd7YLmC/5uqlt+nqES5HGuxEfNdF6XLMsDgNXJZdpch6NMrAe
sGsdvKERZEUajzGzqP2Inp7SlNQ02zF2MNyOisE+ZEqPfHTMNfpoPBt0CG2h5m0a6BqpFINxNC33
M4Hps54akW0n7HGkZUH1MBS7lm7GJwlqHoMDgRVLN9vT4xdjbiM/cLEPkSm0i1hpCkfL/amhQxZE
3Y5U7XZtZORAsBEmD6Pw2gM6EJ2l5APmNm72odC2zN7x68aMgfhu4hqm37U13sKAoJu5zz6VXRu3
Rq82Q/4V6Hb6kgXZfZxZX3ZGOneVazRjMU81wQZqx7aPhgfoJouitmt87br71fxAOt9d071qde9t
YpB1gYyI3S5NwhG4LutV8+2EOYWpJ/Ei4aIeOrj/pjoOZTVvFGgN1il2U0X0OiQaq6+FtC/3AjyB
7Di/Y6D/FxHH71XJdTmnXR2Dm1hlbXrMOaj3liuOOsqkg1VTWw/l2PvNRlqUT1M4f1hshkfJ2LVK
0o1eMsWIu7fAbOKNl3bvrdkE64AW3poK+ffQVBkoGsK3va5rfS+maVcXFMj9MKUbKbe5xvE6Dz0U
JIQkmd7wZs3CW4dxDFmmSBhDyFPFYiNLMdMd1l+xpoB0UepJDxtsnUubWIAm8PuyI2va67Zd60z0
nGzLt6N+WkkWJ9C3wXGyC53EOMjapo28vxRoZ01LrZtZK7Y6WXxIOklNCK3pEwPZny4dK4RS8q4k
gXDneLO9zZg7rBGuvKQxJeCAZQuwU0GTvZ/9TJYXpZPvQRY2xtpqeNKVmve1D+ic9AtuqYPWTteM
qA6RF478oSI6XeM/9YX4ev2OfgpizSXF9/9/m8nunZzN/73jlVP885CKUmjtEABVnIykIP9iueP1
PtVfGuzyM318lyjg/33FIK3Q4F1/jqeIX10f8B/f/jz/39/YLDame/h/vou/b/LvK3K9a+fNf94S
EsLqy5qMuZPTWBwfy3u6vvrfN3J9NfNKyf15YdDalBDXu9Z42Il+XR7198mv3/48y/U7XQJm3CgO
0oOnPq6mVDdvywNJXOahW9JFrwDc63fBAsD95zZ3XmKPf+6TILKiq/a/97x+Fy6o1Z/bWlA9Y5CI
/fX2v89w/e3fB/+81s/j/nkaW1tkPaTqrg2HPvom7g2DuiG8/XkjNR4sMjeXv+A/vsWe0ehkZfJ+
rk9Oolm4NUf7Oc0HtuYq1aet2+u3nIXF8folWXCi0fLln9t+frx+V3TyBqu6t/3n9uvjr7ddn+Tn
x5kqlL0P8WbX3/784ufFfm673iW7Mkr/23Ndb/vnaa4/eh2gaKO1ozUdkN3P8/39c68/X1+u6KsE
v/L//Vf/vdN/e9rrY9LZO3ptX+2c0umOYL4638B4w+6LH2UQM0Zbvvzzoz52WC//+fWgk3aJm8db
Oi56838edH3k9cs/t+mlIkNgxK/68wr/vMzPY/95qf92P8MLeE8/z4W+sD4upPDl5usDREXM599v
f57gP37/z4tcf/z315qXV3vIQZv/+hH8PO3P+/ivT3O94z/3ud4WoSDbDNL63cdLKICKkBFeQ5mL
oWP0YeRW091h7463f5eLwXrR7JYU43NkVs/X1aCkhXeMAPgdhJVKkqyX7kO+MXFp0VJky+ZY2nIR
AxtnGJ8droMd09/mNCFDOtnLd3TrGsEW28F9aqT2jr/5Yqa0zuB2POlBo++BkezSUT3VfUzLUaOl
KcElr0ZSjFAvhNsqULetUZ7tmQtH0FMzt/l0N1XqmzBJP8VsiyitY+/BHJYeYL3IdSdfd/F7Ekka
7HDsfnvZ+GRUHmbTGlFEPpaIixp7NcGc2Jgg1rYwJvOSyJEm1kvcM1V046CCOofLHGYxzQ5TfskN
tAAMsW3fcwoEAZTCTNHxg5ICcV/VYKP0Sa7kMOsk4jrm4oJbWQ7b1VG+UpqwtenIsxhaCh0TxuQW
MzOVGDNwlbPV5zP1S/Yq7PRuwU47a2Y+2ibQOma59GMwtSD0n58tkR2Kqjqj0iXLpBXvuNyORKhk
WwqoeGNzbadCuYHFTtszou3Gjr302+IwRT28mpQ9RkIbUNPL1g8TY6VbTAGCbgE91Xx2dkfchRtF
TyEzxLkiCFALXCJj2Ji37nSbqvFPK/lgXOW9M1NnPKo8Ig7Bn8fYfq/+OaOqRkj1+o2p4FVnVsK+
pYlea/UHzla21nUqgnG23V0wr6RWdfvOZPytEZMSC4dPWtBOr9pBbKiNX6glx21b6+U669pvGd/l
MCgWXSCPdWgl7ywN2Ju5hFn3g0Zlns1rGUCKVF60YXyf7ysCDBEiRM3WxZy9EyQduWg0NibW4nWI
rnGfuvdj7DV7t+VNE5W1zJBKcA4F/+hqa0WQKJhBWjAbXZ2xAedSZ7Kzj7Q/XZDPfjOelyPITJzu
nEXzb0bYlMkt44FafHSaDC6l2f+qoSGvoYnLNTJAwCQTUrkoIo9G6IlgPyVvGFMAh8QbItp29DPk
W5ZItd2cEm/hdBNDEbhTOJy61yBOEfM7OH0LhFdTDhTB5bUclGR+0WFr7nFjH5veRkenbXPStu4n
o1vNtftVZQX4KT38nJS27VxNWw8GdZlhneknRKeowMrlRd/aonwtx4i+9ji/eTU2dkfsDe03DCLE
J7EVHzCF5msv0e/nLnDX1pT5QaSeJrDtke7d9C7Vd6nReU0VfBgt/ZXWRr+dawpjGo/VVnNfoqWC
thPiY5us6AmELuiFaOXNzCm9huNHU9wwbsOR7kTO9LXXP+1aUPZMUm365rFN62fE9Nnao1PpeNW7
0akLMzQorla3zTr1UuqBtRZtQmecKEuaNIr9hjGCgQ3LAPkU445ERntbaDp1svHgJOIFFHYtsK1l
GXukNq91v0iqo0XyF2bWfm9YCC6zbHoN4boGYQ0WJy6/k/ltNlOy0lCH6jGJpq357NbRs8J9cCri
ztgOJ8/Y6o7yPruxd33aVeOEGC8BnL1yAvMPoYd+pzvvyWBf0GW+qoyYP5O75cZwtnT0d90sko1C
0tJV7U2APoTW1LRLI/CN8VxE++nLUTsVZE9p0X8YfcFcqJvuBLi8occz6NBJxCTB2g0NB5VhgUiq
p8EKDjbkmCCCt0cdl3wqPqRVUyGEwWZxqEYsWNi0AIixR4x0anaJ36cly7XaNrkd3KNGATIAQh7e
nXwmYNm3ClAhBfQhNHhvQ9hnvuFlizKedkTb5q+VTXSaTSJHRoSWH6bD7DuNTkMGXoOOyn7TatmL
k5j3Ckznqn1V4JXWdZxipUQQEZvfpZZ+5xCI2xoiAg3XNeSScNXLHMcMAVMuvKs1cAebgRtTrWgK
3wxUCmOOrnOYykc9qS91S4RAMd1UPY3OloaVOfCGI3PrtVjv9M5sNqPm0NfUq1vmVgseVfiWDNm3
huOhNLgo5OB1nWqLXoT2aOeE0GoOZKvfylZiHsrKS57S2LLkoa6dzxYcQTmKO1gHuQ85GQYagV5h
0HV+PwToP9zh2DFZDx0weLizjU1vJejaB5X6jsbsBnHfhL6BXKPA0n65NQO+QI07K7aYDAxolKSz
Y+oNYmHeyS4Xu1KYO3sezmlUPAPtAAKYIUSPkIdMdfYeE1ZcauWbp5fJUa3DyAWuUj+gAX6Cj/oy
zV3mi6Z9ipr5VzmSBlOiq6E1nDv11gnH8+yCYaLharRIWQ2HFL4KGU1JzCzNNUlcYHtIAxQqsbMb
Yg13CUq1d6b2H16YPTlVfzOCaEz0AYFrtm9F9p6C0raTrt2aPbWBpW7I3YMigc9Nb2hqpZV5F2uN
bzWcnylyWviAi5BPZcz64sFBYl9Oa87Nj6kbP8KWmaDMkIS6EJhJRntvcwK1ZPxs1eO7quffCUNa
FVq7mSTPXuRPzFeZyOnlQ4WrtI81puPADFd8Ho9iRpBSzrHapIbVkw4078BWfbZuewh7bDmLob9w
c6QfnfzdinaGa8jgvO+QMBSC8ZOO3EITw6ouFsf/4hHqivs0BNRgIIzYYIrajY53eF9yTWmQuYdy
ZEyPSY386QlCcBRzbdbMU5317JcDBO1CmvtFR10Tq7SqZHoiX07PMR7pw1vPmzro1WtcpfVKn7IX
j0xnVr7HuAEw0veSjz68GDApStvcdRAdxjLYtvuWFnLLx8IigVQixnK1GhgTfkQTg8FeVpfYXdQL
XbvR28nxR+8mLcvHrLdQM5gFJhXO3sENfkMPP5bpACBjbF5RhdyYXnfXw9+W/XBfdeEHSE3GIB5t
qGTI3qXnoT/A7Am+jqYWCN1pBZ6aLh98Mhax17oxBioasLCWfsMpuROgUg9EVwdlfsEbgNoGMxCe
GU6X/tXpaMvNmTuu2rC8zQicBEENXVcX6DmtPHwCc/y7WowreQeOu/b655hG/L6JmKog6JG4FvAY
oDsvQnVCuhWt0DB+YIPxWXLNrUPMuWzV2Wq8c1dWKSnVaOmzGM8Xo3VLQ1eAhTpPUae6odRW1gzx
XVl8yJKPUUocBDkqK783pbdq8bDTZ2Gymj+ip6445hAzoaFe2W0TP3RqQ4Rf98QFjkry3vvWx76/
MYg2JSbK3rtB96SJid2c13+g+V1NExkixtB/NC1BusplqhFP/BbJXEaTpmEqQl5o7SOb5+ShCKvR
BNYh4zNmfQhS8xScCywQd85eiabwICoila/QgVMbTwOnZ6m4GMY3Aj+WCofb0Us4XOr4wWD58dt+
oZ2DGkSychPG5R84W7TH4UiRRg3c2L0gOPkyRlQpYCkpvTEJBYSRM+4992F9cigWQ5psygsvlCCw
c+yzGacv1NovrmNVazuE7DSb4y+6UgxbXDVeXI9LjTP5qdt/hgAbEunca2FCe9ypkW7XnB0D4Hl6
t7bKmTYR6At9lhrMyQSoiPgP4DiSaO3SIED8GmE5Ds92OWwM0x4prDSurZJ9sNPfYUNl2Kuldxa9
cWauX7TEih1jttu6nplizuRXoMu1WubbBslxKIi+2CnXa3iVyF4NJv6Sg0b7YwbmZ1ymh8BhOhhH
3akSF1KRIXJFiImznEJ0tkMEd1D/PUw5yWyfm957yrX+N6MdyxM3MWwyJO/+hFN6hdVo06nwLlFC
ICKp38cmOfbF/DBbNGdU9VELiBqjh2iMvLHnSiAZBcP77C50jFoHDpxiykcriwHcRcuhgxBAnMJ4
Zd4rKFlxYX8mPcwtNUxrUJbmVljTk6ljXko4AyM+4VTE4DbBddkISkA7yRV7xMhwUIKMH/N4ZO7z
nEnO0jwfyFg1+JzEIC7hmJ8nrMzLJsmkHGvPbWq/Eh2CflDxRak3sz1pxtbRR8YAtvYoSrFVgu0Y
ixRcL93FBzq9uIt3dyDDL01Z2DTrZEXtu4qsL9PRpm1gqkd9CjYTCNT1FJJeEDdUhORnJ1i6iGaj
MAk5Q1IKKgh4MZK+MrX+WIwroBH3vxlqX9dN8k9tcz2Z+n2Mun4V1dJPyaaFzMJRIm3z03bd3zHz
JayC5cEyh72ayMZMTeOhtj2kUwaxRZ6FdS4Fh88DNnFMtCECrP3opgzGyYU3EEVKQ7nUAZBgDQ8J
D+KOt8SoCb3tThoCxbpE9NcCpk2y4hzpzlE1tT+X1M8DISs0882a3OrF8pf4q7KdL7QC3irxPSFJ
qmDK+Ays8Im1/b0shnfZDr9i8GgzQ23HND7Qd9p+ZRG8XMw10KsGW988MBDg4KnEo0rlfc8wdDUl
+VnhWNKYUZKZ6r0nNvoT9E9PQffQC51BKFt32I4uACXigBgqnTNb3AiDySf5Q+DfRowauryt2HUo
wBI++bZ3nhieTaU9615fEPY5PeBwUz5og/s88BiEJ8GBrdab6z249NoRmeRyVTBHXnddQoFNgUkE
XugnZulPg31ENrZSTb/rJMmnFa7n7LnGAXrUk4A0cfCYBEZsxgQgGHI77mrGxUYzHTrPS1IiIvcW
n18Yzxuvx3tayM1Q629L5Lbb9AQsjdOuHINtqTJML7UEPqS6XxEJzZNtHagv8IRTYAwEoVJVsvsa
bvX0QCVtH7RFeaIgOBmlcngZZ0O9r+H78N4KiM1r102+Jxm9RV20mSYMyeBrrHXimYiuptdSxNkm
MHcZGJJVoYp81eJqcRJGewKeYsGEPWDa6QcJ/zXPadDCEM/tNgtkTO65W7KIr5z0eSToY2WXCFqr
gZIDTNzac9sKNBacRE96R1F+VwF0uDSqLh3Ybyu1Y0yv46lKzS9AEPsgAjpu0wSnGfIrHqbnFBXb
Vis9iLWc8RvYyOwNPU6lYWgvxbT1MtyqwEzRenY1ky9yybQygMMdEJ+uqlWCyc7PAnohcfxdBtmN
LtE0sQWz2dbb1WqO2300lt3Kpc5eNaX5PViYOrJng9n1DuHbh0TNAjWb/omXH1Kr+i6ZAW1lmX0n
GVbfQQ3b2owuc4hQlUTUlHB55vf6fNtEZBLcjVxNORUvOJU/YzPYmrb6A5JlAT/BjWKNMmSzyZV8
8YzxNDUaSo6aXXxpNbeqEejKmP5JplepZxLnSis8qibw5gBJs4XfGiNgdBg2r6pqeOEcRQ1iVIhc
BuFsmhCkf+qt8rkPfVjBByPTn/Ggan7M9O9FmGhHhjq476Jvb3ytXesV/cyTzHuqTagrNjoLwryC
eIWoA0USWkrJboGCl3MTzW5Z7+rG2VrvumPi/7BexrzX+ECbh5IPb1UM1r2WpZPfCetNwf0wwkGR
7AimUGReeIOF4Cmcnb2x6N5ESK46qxMVgMORxb/DRHNW9xYxMCWuR2XeeVF4X/1m4Q1CxHy1dTNG
6h6kYLhyGoBRyQKKF/pb1LREDZvlxc6GpxGdwnaK4rtEqhvLQ0fmMpMVjGF9NoGEZFN4Ttaj8YmU
+lPiXG51DszUfpGR80hOlY8//xx58y7tsKCA/WwbzpYQ67Q77ltLf+s7+0uTSEL4uw6YqmBP6jRj
Eq7/co6JmDHVoe4vae2cWxYAT0DpazrjPVg2r64WQtRGq2GUN6npkDCj2l9VPS5agZesh25NhxSq
IUAdXSdMPg84Wqhi+qL09rOOm8pmglwG3Vch1H0V9TN8AJs9Tf8oM3FCZNGuGVJQUyG1h2hKsyfR
NF/kyW8KAIOhjAmSNil/RXm0T+z02OAt1lP7O3KhyzNjXIKOjXA7xjtzqi6pA6e3IZa2UuNC9wSI
V9qfqdEeG5NJrGfHmyTFf5t01lcUFPdNbG94C6c+upXQENp5uCk06Depg3QjBn8xWA9Bp+HOCP7M
hfZkLp41HDtPWvqh0DjYs7nWQp1Q58FE25lXvtUZv2TfHUwvfoSIEx7KIv3uguXDjrKPyVCvaYFV
pbBwGrdLlH08XCZw+iUpBlgoPikhPvVF5gy4e2tX00dfhcPK1bmQw+VMyWYHZDqbEnlzf+1UjruR
JdO3JlqzemySFGTSTYg+PCxBy0z1Js/CEyroh9wdxErq2vscDjd67R0jrzibLOFAUXYdgTQMrk1U
Nd0mHuK3GBD++k9tV79sK/sKqoo4QbO8zzXC62A44m3BHRNg/nDqE2j2DfC9tUNHL0uN6mRl+SNi
yFUh0ZAUqF+mAQtTZASvSYIqljxpxdEoT/FMLrxeIabXynDn1MWw1tfdPCYrKeN0O4fylJXFpyPq
D6TjtyoP3E3MccoZ8orbQW603veK8hz3AIbNJlnLoQ83kixxK5kvWlAci0zNAIStjd1D+uGSp23s
jBBRzi5UlGpvKxTmi556dLHYLX9UZXkPo6R5A6aJXTkVHUdxcbayFwgyfpSVd03UvUUK7etyCM5T
ba4KyqNt6HCg0Mu/YPfb0RF/C2R3oXN7G4BGZJdgDqxOxsZOqlMm8kc41+/5CBi/7CLK2qHaud5M
wHTHhbGIH1EvcB3WacrQPK727MYeuyl/q7rkF7vfp8HtuoPED2IVc+BDEHizq5umCt4pD/pDFFGi
BDTqbzRXbBp0VGvE9ikoJrLnNUFbL5ksSoaaIOtJuyllpV3Ya76OOb3duZfbhrQcH6XFwJ4eIQ6G
GjrjIoOY2ZyJzmNAwBPAsNJ+se+FRa+eRBy4+3HWLhW78kOYpzQx3fCo4oFNo9ZsrQkubpUguq8m
eze1uXEEQGzgOqxDJhGSjZpLemgeGDtyaOuDrbnI8YmOXuMAyx+0qUVTA5ljd/3x721kbiWcl4xv
fJnFKVrgyuRa1dls4/Nyl5H8EBbjmyviM4OffutIPFW1Nx1KSQa77soPhz6ygYF6Ja1e2/P3bGeD
QrUXAZ0+g8SX1nmZs6bdKSr0ZuAaBvx8l8bdYzWWn30HAip2uPrM2nAQhvJ2Mvgj5QTsJWM0VNM3
ntsamCyOTaSv2bvWTx0WJkp7ZzB+4wbmpKHCzoPgy0rEkutMCx2qkvCwyJN1wt/ksCy59RHnyNI8
1xBtunsZyF+RZ2J+EauErA1GRMHBmuMbXdCx6jzz1UsvPVIEPMLnenm5eJnAWI5RIxD9GDz3xRUQ
MdxiL/DfrNWU3My685BXt1UChgFlzWMR4nDHyHRoKkFLU97iYVw10v1uRltyMYTkZWf3yTI68DSo
84Q3noQeDrggLM4Ir5g2vd4de4XusQ7rcVVOSNYQunFaW4dCid/ke7F7g5+CTrxOIzqhTkBYiKxa
jiwL1PqE8Q6E1G2TqLcxbymHxgRbo5X/GeK5PXdptwtpb+s2O2UrBPLIQcl8wMIbGOlv8STPXvgH
FVRy0pvFi8CGs4qhNLZa8pgPL4GFLUW57NGiEHlsifV77AgHHUuUGV7C3hkyJjj7cQe32HhNPVbr
tANSl9JigQZl74z4JOD8rhwlLuyxnxw9f21zkJcaKSK+MkBQhOD2c9fcxYsULkGRyT+RSBCp7wWd
Q5pU6DRpe2L8nYkb439sVsSbzppzGe003aEM4lHmyWIWttVd53PGkJiDV/YDxXBFhTyqXRhv3cge
TrMgLMFZX6cOqP1gVk9GVlKoWjXOYkg/K4uGlV19p0l913jFsM+mxV1E9N7BFIcu73qkOwym2pnm
k5TpZ0+Tj6tNSbR6TccsK6NDmMBctUvz3Xbwv9KtDHfcu7nTczRLg4m8bRk9BR81HRaMSxq1a3eD
cQDTIIbKMIOmRzFyH4B5ATJHs7PXNW+nLkpbEDR5X23AdDfU/Iw9HDW4C7WyoN3fkzYCRm3rWWEK
g6PxEc8Bv2vS/r7OGQK1NkFC9lCe6MufQxuuArjpG+Je6Q/R1qSWIpNFYaFhN7WLagF2oI/1c8fY
HUcpixjZRXhs4nMh9FuvEtZOAKndkjh4mOsEg0ZabCJTgOQLuTiEoWhPA/321MXSkKTji0N4NV30
Z6Zm/P8LMnFnOrKEqyfHrKStzr6VOET0hY2ltoVuNeuhLuKbTjI/rRua9pU1aqcrqjTzgAV2yD3Z
QLx5XrEp7KX+LDv7NKuDnbKSZnH5UjizRaIYzGRDlNNRtMtMqNG1VW/k+LZk2lDXEptATqXaCGJb
iSgV5ol5Y95xorHNcuyXfMl7kkYRrF2xLkwoEfYARFxwirYVNF4nuCUxlwb0xClsZQ38cyEsVHT1
Df7a187hsw2MzoGyl6Kh4bT38/GlcfiLSR8gSDjFYDaGDssaIxnHVa+2ZxtIwfMbl6bkKSxhVEus
BkxbYUQEmyhtoTyCRNgEvLZRTVurZgk1lipLMuvZOC5K8CRUe8HGHZ5qrm3MXhQ7hsVWZBdbDxlm
FCler/7UHdE95GawUcn0Co7hplJSQU1ISvSUWCuKiRHRDEBgjGfupP0ROdn2th1+VZbT+9Ltj8Ql
zDQOPdNrAFjQNneqb7PL+Iim5E4tTl03cF+IcnX3+JQUAXJVterQoPpmXe/7guQgjmQ7wDXFiQSZ
pTqLqWO5GYl0kCbOTsoKm2NOVMb3GNqfuvlHjfN3X9T3C6nVtuu7uXX0YxtjLG+DT7R7PFqYDobu
pwCylD9WLJkZFY+jDeoyMGN28E8lkdq0kfbuNcJFqtDoa9Y7JAVCk5tsdn9FqWCmw9hrjTKWWmOm
FpmoWNnX7kxyx9b5OKU+l+1DYgXT0cGKs4rZ+oiip5gNy3GrVdouq+LHTsv0bePemUKjMNSnFzUC
qGp1usJj8wzR3QGDi+8uJFhqHDzwOmM28+7Dc9R27xkpPq31h3CpO5fdPptgropKja/CZDvQ41db
RZ5Gzb5vSju6DUtcCaXF2IBaZWjR85aKdB9I31lwTvtUrUT/Pbg09KuEFrwKtaeOpkBJRs4qNAl3
BET9rAK2hwlA9g1akE+NrXsTyQlyWCwOeZLca6ICQmNDt5EzNP3So39tKPZ8UONo/lfFb90avjql
U7E4xIiw9uzSooT1mX3hKA94LOYSzWVnbMrmgb8o4ajCV9RUdraLLDCec+2nWrLPddhCTWDd1a2X
HEt0yWurho+EF3CqvBPHUUGiFV6bqBuGS4U1SzQIWUbQWVH/OU3lLVfYhCrYWmEqiWGiFuhAqu3/
sHdmu3Er6ZZ+lUJdN3czOBM4py9ynjTLsq0bQpbl4EwGxyCfvj+md7VddTa6UeibvmjAIHJQZsop
Mob/X+tbU1q1F5xlVP3DtL435/p72qIF6eL0yTLDaB0rSq9x5ULoUxROMND1d6W3TgrjnVr7+GrI
A91XZOyGQxIQbbZZl+++Dx/Ud9gaNe2tWpw5qTDnvYRqd5csB5fqW2GE/un6ED6V98Gl8lBnHv/b
NngGXKAPBQLxVYYEggJRtguMELJgM0ybWjEOR7V4Tvsk5TwwP7d1PG6EZflrgr8CMs42zhx+lkkM
VKahpl21xbhtIjYyxKywFiJbqlJHpdvnwa/nvYUBaTsAU9IZwZwMcjism1ztuXhwEQdYlLoA76+g
E8cSjjHWQ2XPziurtnbT9rdDHTzmJV9oOeNXrUVz24VdvcoSkJS8HgG80dHeAAZ/10QTRX7KjDgK
v429gEnq05ZPe/Fie8pH3fFaA2ffxxqDdQW6rPHvCjpiGyzsyIlRzke1sRtosQqizTcV0LIU01bk
DVjDq1PW9HpXFAp4WHQLlOxGeuxV2Jahg63hxRokuVUCPXRY1yxy9AdDLjA2P7gXdvOg+owyjAeJ
Y6L/6TAvybxjJ4A3Mxru0wjXeOLaxL6UhdwZOfg3JYIfvjvgPexedIfSzGlYbpBusPbbifHZJvpC
k7NjQ2dNf/jkKG/nIn9XGpKG6Xes/QxU/+Ukz6Ndf2oyxBQdJ5fVPuusPYcNCh98mlt05p8EUH3k
t867MzT45G0BWi607HVkke4A8zun/7IlRvwYIvk51an+JGYsfLI26LZXfAG+8x1uwL6PjTVOkXyn
oyDdjGn+DCGCvqmPkx8ZORq86W6w6R64TvQ1vkeBwqiyjsZ521vdxhiaG8Bj+R5ZxnEaoru6pUHs
U4vIBAlH1PRShv/pc1G6H82sbxzwBqxSN3EUnzEklyvOTgNBUAvPHZ9WtqzO6KPceWmMpTtrMWwO
9kG53VFATOoL/WRMs7jp0QJZtcs0kBzgUpAjEtofVmaDM4YVYVTdTJ0rYzLge7PUulCInpogPnf0
0qi5vVlO113QfzLaB6QBdl24IfyP8MyYsyV5yCu4fJKxvmr2rSOO3kDCUAYgeZuL+pXsB6x1GruS
ZXxIt3/LnOxbB1GZs9/aj4q/i5OMhOCa2c6bW3C1FCHTtNgaRkoHzcbPZ1UgQRxcbFQY6Ni6fM0D
mmWET4ywp7RLP/H3f/S/NfglN5J6AWVaiv5taOI7ZFvlyg/d6sfW8j/qvPscTO0TXQgopKkh+dI7
+s64y1TEdsARi3qHPqqB59pzwBuZMckbfTErtvxk3SI7ss+1Et9ENIJZKtGJLd2sspMIX/IAWFhZ
HwftnYfmNNnT3ucKKlHvFQzckWd8IRXmR2PhxIZlrfcVoOYxwj3ffJR++zmsJdXosrpTDjEGzJyM
6Tn8ukPhDDcaoATe2ZHmybYPEiR1plPvJAtVVfv51l1sLgw+333rg4ZmsI3n8EYjSduUgiSMQj5g
Fo5PMIRO2p2vhvKbGkAYC/fi4gEKzEpV7DtiBrfI5lxWFxAbS28vRi0vbUcyqGzVIz6wrelWXP6Z
c2rYlMpOEVjXgx4oQtUxwmMkSz9guy9RGt3RJnZiE4FTdDyqOCxv2YR5cmtMIxaIODxT2SB7o1zm
wURstV8+x3Vzb/f2RgN14Ncgugof7SagWr4mOQTyMVshRbt8Tba0WPt2dkk99SBh3a4sXdOx0jQx
SJCiWJXvVWcAKKnvutkUUJuHHa4J8GoZi7K6PVQlqI+emnBSQt7pdLkN4vkmgV+9jmJVbs26O8kg
PUbSROGO4kgAYNzCr/mcsFnMNX6XgdBAmu9w4Fj0A4D4LmnoqRSwQiiNZGNM1pvXqTvH7A5FmJPv
Jljv5h3uENbVxrrMK1jb430n7W+1c5Y2o6ZORp922I8QjUNF3jvWnfDDn7o3il+OCl7ooOx1SYhQ
k51tNqWxZBmhpXXnp/ouHpFUjz1qD3GsZV7sBOUBr/DutYUZjvJUs6+VeYIrA9qssT63Gt6NomDq
FmBWuoFsrNK7LWf7KbLTR4cxZRf4/T5r5n1Yi1PETO4E6bqvaJB5IJPSlGokFrgUi4SltL1BRsm9
QLLYqdHFtPCMza44kmy0nwax87uOVQnFxrDUSACM/OJosm7S4XvW0qtIZ8K2H3PV91w0E1aY6gu6
+++Jdj/6oSIr1drYZl7vTUPTL5sAGSp27V78jZIsDXsMZBTPjDtCGZ5j139JfX0wLfuIKVNtjM66
JOQOgpdFo9MzIbqE960uP9BSb5VZM2G0zXoInZ2rmGHN8RuS9fs8++bYC+CAiKYsf8ASZvH3qz7P
UbhpQB9gdRKfwqpBjRR+jXuk7XQ6LwaYhBVCux7hrL64RfCE14oCdxF8Mpvh0kfV3b+fekBOAf/+
NargnwIQ/u+CEf6fTD0wrf9D6kFZfrTtx8c/Jx9cX/Vn8kEg/vBc3zd9i0gL13U8ggX+TD4IzT9s
4dpEiwfCJ946IJPgV/KBR+qBR942IheTPNm//yP5wHb+CAObCGI/DFwilgLn30k+sIi2+/vf/jnZ
2ApDjwBJU9ieGaJe4fn3t8eklO1//l38N39qbCMe3fKIus1YUwSrT0zwGK4duzt25kuvXID8toUl
cDYDpMWqomKzPHh95nowimlgLhHjnw9qI25/e/r6xPWxsh8yWO55RH0cNy2BtacWNPHJlBJj+/X+
z5uB3RzZ8HT7EsTtIQdZhRmuOPkC39z11vVA/QN/UN+nrByUfZcGUODo/yI2vt4co4qK9PWmWj4l
c9IllcausSa6lHRx4vaneDSOykEKaGmZbRmVXtycOUMVAD1c3JfdzAow2+oCQ4MwfQxzczQSC2iV
AnxoSQuAmmTRKvZ9oSKRL7R2WSzfhKZ/OmmWjoKaVZf57wwdjvm1mLz4drLSk7uA4TNnJlqVzdq6
YNDY1XV+15nDPXLqbJtPIz5HQaFjQkSXsGfNe6ZwUoHIIGtSeEsyQQbbnBKpk3PX+btw7PERlvGX
urHPk5bwOQMbOFo1AwHJk7Nh9w86b5Fsd1RB9hr8584aP2XxwGKLPm0/wnM3x3pnFc5nqObP7YjD
0KOLnxCShPZSI4QuioeppVbd+sQ8OEbt7oLwKZB4nyml0qMTwZcSEmpdIwp1o9QG9R9eJjaaK1EE
xsGcCIpN2pbVPu2x3UhQKMEUKdL+fVqZ8ycjfhy79GvOhFkm0HacnCmZnfsmsxniQ6poUO6cNSp5
KsEBbebeH1llu0+FL8BZL1NFkNxlUe/sfDYiKAFYOIi83ZD+USKuD26cttYHxxE/jNKAjZZY4Unl
9b2dNerBwrQ+NP52yllZUyihgQFZh7DSZkWKusNyRzAnG/OjH7bNLm6RHkwBIak54Y4dRSDdJOiv
aN9aSY2EisXrTosA+VbkfRuXd/EmYnv1lzJShLIubC1Ao69kPyYAUBejE1fQ/ESZErumpe/NEp5u
4koHocWIKjp23mWHvGewiWTPfU6biKDmMimt/VSwQO7xZFG5OQmHCmORh2vDHB9DkwWoxpWHWSAA
cyinbYGxlqZbCDMuyA5yoBPSsZaE+rpzm/E4e+Mavom+JEZQbKKHEEKiixOQ+FrskI37ZAGnzNkg
baiePnQdHTExQ/Lqyc9iWNsx+U/H2CYUj8RZEdHhtg3CBvykfSybES25hrSl4b0aRASnCzWFb6P0
aOmnfc5KrXLXGcvgM9ba5wavwzYxoDhiMnSc74nVs4vICvfgVSb1gYWsA9Kdlc0wrQK7+sbZUa5k
PyZbM/FILpJVvCkViXuQ3S17Ijhd+2zNmy+D28uzkyMywUcmYJZHWemchbm0jKZxB9WHFVylWT3O
PYVFCqdgOyi9y30yh4ecJGAD7ezeM/Nwxwn0UDVLa2j60o6gjhuHTLZp+cVUSb+zt+nXEdPaHgvn
uRDea+aToy12iUsKlsJ53lJUKgUthDBCSQSajhh5/6N3/e7gBezQ6yaiUW451abJ2s85p9nBt4m8
luPMCAWVwChNCsfxuF1WRXV4I7AoQHVZhQPEBlqp+xR3IMjpsN0Ylk73YQPByh/FdzXR7Gq+ZLJ3
4fbb6YEBBJUKl0aMlhCK1J23fEjFAh5djIGf2INcYd6Ygphlm37IfW8633OXMVX2yHD1vR6S7nbK
MdUPTSOPbfgULZkWre9GfEFgM+F0HhvOMbOfvN2cU6SKLdqyKEwmwJkI0RosBosEchzMBTRerkhe
eJPGukloQy0C9GhJ8iryAfvC4yQjYw++/o5qlreuXT/ZdPkWszZnI8lXjB5gacDy2kvhQuMAZkEr
8S6StbhBi4rmkyKXUfpy55ew1OZRHb3OCtZTlCfox8g0wNsylIskaJzoc4zBh6MZXtDZ5YeJbdW6
PvbTkLEbLY91xEwVNMUX1/lhFIvZyIDc3OXJMaoQ0FT1j6CCi5JFw8FosCbIMX8muB4MgtGwcQBM
vgFr6927BGKkJVl6mREdZ9QxZv+9VnImLsZ+WcwUG50JktFRALMrDK0tZ/Www2oiayLsCFQ7+v5j
CpC4MXBDBQK7O15/JPMBjb5y6qoV3cHhMqff5hrFBunU7jlK1wUqk2FQeJ9TynECcjHyEOgAGSns
BDV+0+H4pqcdycswHcg5KYa6Z9UMKAEJ1dkO70xfVMTCZ6RnWtHXBpbgMYjZMoyxOEZFvHddCMNO
V/rr3J7zg5GTKtfk8WGkgAwEdS7uqclStXedVWRS9i58QhjjiVJ2jKs/JMJHcEna2os2TZw+TPTT
1u1LUwyUfViDUIzCKoYdf69DrdlSKHRWbniwYfJyChOlgOSnZCODXDB+VgVz0WyN0R7jTrv47ZPt
mP1w5VBui5H9+dRO2D3M3jriaHBqIqKnm7qvGWimaQ8C9TMdOTI3FSxXx1/WL+WPMqSKErpNsy1j
FRA/w/6xne6QTD43XtvtMi+dLgPlH5YNCseD7TxKgajDmN1zFs9nxunbxKslABX1QkYfDgETMDcc
6ZY+ntGyBUsX+hWC+K1dcU2ghEr2oHQeDcM9EFq0JB9Zu2X5QoRjtME/f6bEeeuX7hNXzhcToNmJ
Cr/eQwQ/ATsZfh4yFhJgS4Otbz3W9HAN2KIYy0eWDwOyWpg2LfwEa1WosYLzGRIrtxzs2HotmNIp
2QY3ukdu52YM6jPbmbgmnCGIw1fCXQp0ntWB5oANRgHSASJ7Ree5cJ9NkIBkb06w1Id0Ozrhxghi
N1/RhSfjPSjf6iQlkdxh9YXSGidnVxSPEBqH3QRDXqaePCbwflSAVcqv1C4Kv0dTC9tWRMCUQ0H8
5ohim/XEYTSMb4z57S401J3scBNIxdDvGQ5R8yNO/gwy0OJ7mVaNCqqlP8JpOq17K8F167YPZQL+
oDDyY0d9xB1m5CqM3ykwghXFxepklYPaqbZ5tMOEBXRmYaIuBmrMaHPtzWizqs5sDEsuRFfPt5kk
anUy40geSz6zNUvzVFC5ptLGlbf33PEuMYm1t3OB3Y2lrVmWz3YqvDXj/80YJvrkk0+x13ToyICm
fKXjO23DxJpwIQFy6hQyh9w6VKped7GvTrjQ1c7Kg8ey7eajnTxN8Yts0mRD0jUYj+XX8UiX5zyJ
jz5ZnjsIXmx9lQaXFmWntLFASVjWia4TESz4zdZFaOVU7ernFPQHIRespHe9Nm7mMHOPFFdGxj0U
IsvaXdYxBtJpyfZOxYdyjW6bFWQfK49WiK/SjacEvPwIEVyXDGpjJhAA46ivmRh6dcLHCh8kenVg
L6eUnHctoU0bLhLTDh6Lzm4OY2y+2JbX7mhODZAAT+MirOiRYq4osXaHVEC5GoDhd433JZAtHSn4
2ZuFYrRqcjmfKtP0tsAtX4sExcScl7SxAVNjJSTkhFNKlq9qAOkafBBugfPIrG7LVKDgtHLk0vYn
TbE3U9lzogxrfYU39y1iTbrjbxAh0MG7BJ+HAX95tM1qkwCdhmFaHQWR7CAKBb+4syaM5QvrwHgX
WukFbn6yyypzl1vDBwFTxhYLe4T9aj2Z8Y9O52fRV/apNp9r4i6OsrNpoy6bCKcysI9Rjs2XIn8P
jZPVqLlEQiB04zRyHXRGJc4tJMK1vyl19gDUT+3dYgBdb6qDYYaU50kvALQ7UJIr2+lYhI/N5PlA
ujmM8h0Q6HSc4cbsUO2/2DY6l5U5C5gjmTwkBpk+howbkDtuu7fZuDljbO/8vP7KigLcacFg4zub
roNyqWoo802BRUnq8pNisN151KbraTgniXoC0JvvK/ruZ4Oc8onIjuPUoxgF99wm3RurhxfyMamJ
IYVzQw2GLnV2RUa8STydyHozV1lYq00fu84JIdE+UTnaQpekyNLv01Vd5OjOsso/+tXnxKAImjOW
/7yonbF4sJQF91mjJ0mXs9BqUDh4TpXtdQ4aJULBuvOHVz9VnO51QYaHaTRrTHSXXHcMHZ4RMqyg
n6Rgw9UdpNTNOr6iiDroKpwS2hCh3BR9kezZWd0k0Zicpns8XVCwOt7Ot/HATJK4+bSLz9SLvWNH
P8e4Bl96abELY/9F0ngApzYz4C2cAxdzRjmnJ1VSCEz47L52Vl0/pUdJCAsi8/BFJTTX6Pa3P0/z
CbnOioEnA0z91U+s1zijlzdM9SW1xNmz7Z6q+nzO8VK6o0srtZ7RMIAhPTUmS2rfxaBTj6SjEJQa
O68FWJkVAefDRgU/ir43TteDaeIgXUEteRiLmXN02bs6svrzkNf9y1C1eqnE//kQeTyIxMDPba+H
yPObVZnL/mKa1nWRvp1t8cBECkFeSZJ+MuCnRqfeXHsOV2GSeGsNZJUTE+F+UZJ0m3hOf8pnbH3I
JKsDdr21VzgdxFal17mhhl33OWEwgrtlOuD9CvfnrWz01jIDOlMyDxFa7bbNVpbEH5YGkGNbxwT9
yrE/YK9bsEJsKx11H5Yy3ps00A6zIu9IheFpWJ77dbg+lqeUNoFhIx5ZfkRVRXTy0vSxROW701OV
nezkwXJIjpVlNL07lF3WUx+4J9KUmUArL7xV4DT2sWcyM4eo9ztYk2j54fg7TRDgd6++wH/umBso
H5IGnq1FYn7Uhzqyv5KKl3K5BChn8ibmZA6CB7Zi6kQJqv55iJZZUsSsdlPVzVBVOJiQmQl1pm6K
gYZhA5WF9omkvR6M+UGRh3y8Tmu/HrY6luhcQ5CMzJO5HOa+fi47J9xiCAKamjhvUZtJehTWeJ4B
m0CMZvCdGYoPskDLMmfjufSGoiJ8PS23tcYMNXn5LiyHI2xM2m4hdmhtMrtgs7Xjwrm/HgrD/AaN
+sntgAl1ofikQht1hBdtkyZc4YZPzlXj4h+0unqPwPmkWZTu2zTf+4YCr8CZt3aEhDKXCedipkSg
5+lLRrX7qy4fsTiWfYeovqzkJvZF8uYMPUl15CWdozl6iMvGf6prlgYm6ZVxzaUOuwcwGwHY5CWA
QTL2UTgERAmh41TOXG08nU5bL8sqoh2G4bmP7bPr0wrKSO3baKsi5c56nc3iGGRh/7XECEhCOUDH
1KbtnNL6spBtajupzpmp+LIkXYS0pfOCPf/oOu5H1+fPsVmEgBchpmjb38dYAvEHVPpxTpIj7Ia3
qCjEe6mqE0WBz5NV2I9N7knImHheLWnFpzFYZLJS39aJ+g5GaiYVla1l1Tk+tcJ0OI9VeHQ7y78Z
zK4iIXwigDoYw0tSfxNkC5/rO73EirMDsTZNVYy7Jll48YyIFRTCY2qx85U1WkZYcKhTJOuJCZTD
DjUjOQuY/BpVkjJBehBacx1dpJM+uuPbhBH+1XLAIZooUlNtP3uh9xZ8zqUIb5kV5abpXEEp30BN
FFoAySAsANqaLl0OT3c2QndPmkd4IeCbxnwLbLAp7E0oC38/xPpU1y5M1zqjDWf/aOJyPnpuOu5n
liNsQAKDNMXouZonVrGIGhHMOfpGte20tTtv2MTBiBcjQW9Qtp/jCulSLJYJ1zApoYbS31C1ZB24
TMIGK8oT+YMF6TAtTNRerKNQjDRTCD/OBm9enC3drjLS5+tDrIWm073Kw566Fge8KMMpxXGxyq3Z
3PRLjWlY6rfdcjAq4K2ty8UHm9Se5owuPCdgLsxqlzryE1mI5HAN4XiQdoxJBA96uBwmq8F2Icef
D1nXomtteZ86jRwWfGZ9uh7gvTGAYECukPhCXGPGUfF9m1QTdE6espnpTwgcyaMrY9YKhanBq1st
i2tvjgicl6zjrgdL49GJOH1Nc2hXvReDKXWpIJyui56o5T99vZWLNN8hUX+57nQqtjV+Af9aa1Ee
NCcKKN7vQgWg95MCY5IXHgxv0anIFprwQMGQkPU1zSDKLVOZHmrJH2/QuccqN+wP/PcoikD+MGkQ
eVHM+GHca5HZaxQ5YoONEqev9j6GSYvz5ARnXEGC8t9cQ3Hvt3n1GMv0FIOTOPHu/SqNsme6dSmb
F6rHiVWkIPQFSWiVIoGCzxqUIzi49xIW+3aIPFpL0xiR6wELDDUEQ2QFBHJrZAlu0Tm+C7ptPZbD
vrLVWQY5kk+K7JSPRrgYy1Aj73vbX4yH4F8yZDPKQsWV+o+ZTH9Q1Mr2/L0zrXd1bDbIrJJ4PdXD
pywtDuzZ5HZCdLKirWGsGv4EKyQYRCFOpbUNWjHtmvRTnsCumciVMRFrrUYZoweL7nqp91mYUelp
o27XQB6wKC4yPA47rZii/VZj3dpT1LAJYkK0Q3URvS/hPKih9HgKhcVYHkzlpk74sv1ZFRu/xXfT
2Um/s8kQGYPL4j/e9LP/rczCYxfmF9QGIy0N/vvh/Nkd/RMkN2Xp7E6FOTU6T+Cba2OFx3JTU+RF
T0EXHrwer+6XMWyezz3xpnu/n5+0QDjF4pUk+ITqdbvkYyq7vlgEKZHvm4q7aiKm0TI4QYPkYvPl
eMJhKPescUc7YyWzUN141EpzI/3QJjXdMVQXTT8AWHDxmoyhe7AKzMhmnm/mbr4VrUHkbWDTkjae
KPQ/bRWJakYtvgwtZd9lGVuOwF3p66aW2T4Wc/JFsip6bAGj0aKh4el0BQXnBXuVyyc2Aql9gwh/
pCoeP7UzAhQnYsabaQSTivHsWfLGZ008tF18g58Ar9XkqIsPJqLCD+R41ruvgplG60sZonrLC/8T
rZ8X12nFNobisfe7/Gb0KYWEXoTPOqhvlQzIqKE1ypSBuzGO/GMbC4tcd3GTgzpn8ZShqDV3QaM/
I3j1j4aYngNUMMKbiMBizGJWay5qQCY49eMBeiEGzECQrCzidWxgC8xd79GyaAgkQ4jEUMLYFd6N
RymubU3aJkXdQCJGuVjk0UMW3fSTgdzbasTWpGtiRlimJs+BhQu1zxux9xsuia2m6LDO0uopQjvc
WPaHEXbfbbRgVolGQRpAAVLrq4zv415Gxwl5JFVDxIcsDzDjYVWJkJkHrge0oh0v6PcX8sK4RaoL
YryZFV+WyaASnQKjeXUb54d+L+kSrnJZ3hiT6V4KGX8u03d2quij3C7bdhlnN8ppvGBs2er7KbGR
fYVUrRxjh768fm4dThB/flKuGbBfsvFWOeW5T14XCe1Oj160nr0vqRhHygM2CEHUYmmGcbknsWnR
uJl1Ne2GkZKAE4uSqQvva0SZpVlUFAgfGutLlaYDgaP2J6ezviU2ukU1wkXA1/NCAmq/JqGFhBGy
qZu+qXadRlqUUU0sJ/E8Uw5vJlLEuObq3nmOFoJPhG2sqLJnZEf4qVPSNLyBxU9BkjomjZiBonyT
BIUMtetRkWrmtU3nBE3ho09hZGTV03b2uCPaololTFgO7aGkPsxlNRCeZjyapKc8xY71uZrCryUZ
jwtnJNx3DOlt7N1aUfJDpviKiWEGF1TjzAzSlJ5RyWxE9jRs35ZkpKAYuPpZe7RTfGpzegoAtYxj
P1I3DqdUbD27StZGhTxrFMghmNjSVZ4Y31qj3bswr2oBPSpNIMkTg4eiCoH9yh/g4xvvXOybuCG+
wymxQAL1ZXONFsy37uziPAiuNJV+UuzPUBnWFcIemhWtFC8+sNg9e+bjHNQXWbpHJ9FLAS+rMAw3
lyycu/2Y71jT3EEwBNjTeGsTnzVvczOzu+OLyJ5UjXS1gYBOy4RzZ/w6+njBo5iIPwLFbuJnLJeM
hmfPLekAKY+vIeQthrgGGWuQ5Wjkryb8VHKduiUp0V0r27pLKQ4e08o4IxhLVs484CiFVAXe9k7H
SJaZ4It1VhBINm9rN6lWtYNlkqu+aWIMIH6JxxdFKF580g7z8J0sVr4ZMhRvZDofh+WCaqkRRQYE
hhA1r4JH3ruY6jPmidaj1FsyX4LOlYjxNHvQqW/ZA5n+NkDJPRLVAtiVngPcVFjMr1Q331UFIthJ
gJiNR1+EJtmDPu0g6M72skiU9jvRGedsqswjY81m1sXRM+kRhb7cBt99KPfAjnMo4ysjXUpGwE+J
/EA2b97lVvpGhw3zZAcRhuo9MlAsHE2FVsclEhXkEJZrTcOu5JLedPNUbvMFGA3Gu994rX52/OpU
FA0R0krDJovpQMa1iZsThgSuUwZVPyCICed/R14NfaOTbAh78yNYAxPrSnNB1OjiwOqXMCeXU9MC
YawGcZPQ4Bzz8s15T93cvrXqAZNPg3XJrZyjq+LF5+YB8vAwfpDDtnU1FpA+aLHWUU9Sph9ADRnO
naS7oBkz9mKg8hrPPWat8FtFicqfaQWnI2hVP7ill+vtxFI6rAZyvzDuDU68j5Y17q8DarjmlFrp
f3ns148Ys8AtynYMG3LZomZzM/KIOlvmNEy5mcBNoETiJmCIxqhewqt5ipmtOtl5wIT46+ebyFrE
hvmn+vry68/8dvPn2y0/Xi3FBA9uBhJX3iKw+zsxi5ku3vKBy+H62l93f/4Svz7vt7f+lx//+XmY
6EgFFVC1IWuSIbB8yrhUc2D+Us500wWjtjwovFgA/jD7VSGtT+ZsJ3tfmsDqZPdOUWzCblej3auC
6lCyut7WKam2U3YYhs9k0zAbAmGKsQ7c+n5zylVJatE4vcY5w3Ts+5fA6t2DYUF5YLNE22Vc4m7+
9SaSPvL7AjY4Xd+/RstWhfXTn4c0QKmJr4r7qA7wwV5vxlaoaPMsj7amn54K/M7R4ByrgnhIHvzt
+ev7+SUV65/vQnJc+9v7e1b6j3e6vjJ0ZtaWXsXKmTn450PLO/76tX6+16/7f/Uzf/WYA8zv6Ld7
tRTQ3XZSp5FS48p3MCBe70LU5b/zv5693ro+dn32evd6uL7Br7t/9dq/equir+B62PwtmqU5QqON
uhKFesn/lhN8uf+XD9o1TOLfnq+WFyW/XnS9f30lBlhL9sFxXFoHTc8pTb+am1HlT3/evD51PbjJ
hhKZcfz18l+/wq/HbHO0V/9fhVZ2STc9T/XHf/79DfpZuUkYr5P37nc9mSVEiPzrv/+P/0BtJz+q
zVv39reP6ytv3wpeie4uTuRb+Rcv+ocIzfrDEVaIACbEfmmxZvtdhOaYgQhdJ3Q9uqqLPu1PEZoT
/AF8HMGYF6IMs13xS4TmoGoLXdP2A0f4IVh8998RoYnlQ37XoFmokGzbQQrn0DB1TJtP+l2DpijQ
Uh5oUXxE4qlrVAWMfnBRnbm7agy/aQRpJ0p3MS7ZjlgUYrvvGtZD53AWcBq514sqOCF4eZhwfT8U
cfFFkR53vt5zdQ7LS8ToVWv57pCSUVrtQ2UYzoWinI1iqc43GTErJ2v0tv0UF2eZQbMiz0WtMIai
IXELcbCpMj1qPXytc1KcfW94bJtW3llNCSgpnVmraLOl6BGAmhuLO77r+7Yz9GMJ6gp1clQBXjAb
lNV9EZ27lJiF2GrvHKsj+wYTjiXlg3B7diITzpnEbbtVPo/xovA9FBr+BdVvE+WMKJ8UEz5x8iR1
JLrE9Riz0Ql923lgPmArGnn3AyHq9KncN9ttzQc9OM05cQ1+afXuVXJ88gviaec0JzX92he3plc2
jjVtE5bufupiQSo8FkOWPmNyMVi2QTuZoC48FbI+SBWEF9zm8QoAT3GMBoO8YEX9ukOzchtMAwhh
GOAUS9P4EjjDXU2TvCHl8Sg6Y0AeS3HBkeXHJACb9SP6kGCGA2ZZEKqA1RA7kZp3BL94G6I6inUy
QKqVSTtcvM57gjgV7SmEp+vaE+VdiRgx8wvvQqPlUJH+dhlbfSpj20XgPQS7ih+/TUkcMmRzn4Bs
REuBHCR13I1lELDA/+5oBtK792b+LLErH4LRBJ3lD49zZPoUEkliYMq/pfaht9T96YyPrvsQ5gLt
f5rexJ3xCvJuEbCF6hyRd05Z4EXSxz2LAcBHbNaPowLl4vp4D5CJBIDdfBe1oW8dB/Z2h8AS2yC1
MvrNprhvQw2NYkiDvV9ScJhszu16PP02QNxXOaKm8m9QS+6rpOwWGaf9rxecw3UWMCSYgYXk4l8v
uKClvBE1gMVHz8dZy+J6U0TQOzpNWmOf3LRmHx9dGsRdLAUCs/YrGPN2EztwYYUE/vm//30sqjX/
5TdCgSp8NOdgdkNGgn8eAowkt2vaKPIcyng85iSY7FyXAkVej499VjhHc2CP0aqWCI/ee4UPbDxE
tXsmTmxFIR9kSKq8dQSfoMuLYCl/QsIuIvk6OuPFW2IBnAJ0En+3FQsi+QxYKXTJ/sC7dR76tFgL
l6w7R2TevkyDiEh7Fx3YYKwHqJpwLuIbj8h5RazVrut5ofyflJ3XbuTI1qXfZe4JkBF0cTE36b1S
roxuiLL0Luj59P9HnZnBOaqDLgwaEKrV1RIzk4zYsfda33KrfhMqzh6hAHEpK/TY9oK9WYK2Hrwp
ufYdHNtpgiXZ9whBqgeLVKpz1OPoorWQrRNN09w2j60M8u9GPzukhBveHnLkVdtz8hLC4ZusyDtj
lvdBi/TMy2mPYdN3r6lhhVfXMqFTVGj+uipqyd8pnsVkYI4PpydfQ4zQ5ic0CPYFFvLJFYZ9nzX+
rYC2CZ1qIG4Kw1RSiRcTMiYmPjsZTWbRw9NYieSAPBBPZZLZRzsaj5bh5YclgzGQIAyT7tWi/Xfx
Y3RFTHnwqipUrQX6K1zi5TkME1DMidrK/GtObCNAjgJoInreTZtb3+AVQXvDYbynu/zZc/ETTW2K
CH6oNxVWhqMBG23l4X1YL2QQA3zjdprzs90UmFXDUh80atBHRrdbMIZHLqk8RFOpsSlNuAYaUpnr
YYQKjCAx8Ja2fld35IpZK2H1Pz2FrjbmbIomAjWwFdpbmBOInAwPXk5COprODpCKmnOUYvrtHbJF
AN6uu1Z/9ZA3kgZCuyMLXXdvR0ys2pZoIsdIiYXp+KG0EgYOTwbwGFJ/yDf/3CPeXEEo2HHUgfbX
Tqo81zZ0sbERARojDmOqUlvyHOoVEk8C8Qg65TU9zF7wbLu92iZ23F8by70RT+pvsm60bpm9SLCo
ANGJm4eWzPl1AvlmJwId7y3xqa8nvFg8HWu0Bt7Owz3r6pa2a6naM2fSQ4m4/OIE5LpjMtsxHyB4
iIYecjnlX0InftA4Ulat/4oL2j5m9DiQVwbfHObV2CUxzFRWhIEnJqwveDY6A/InNfDVrujdwnl5
cop15LblBsWB2quxJ3hXasrJzkexYtdb4KMvDFXGJ9+DlmKwAwSNMV2nEDKnPRZHw8aBPVbOs6Rd
8jAT1mnNEvyP+GHU5CWOM68zjYMXaXufSoeujSGLPWyQeFuDPr9Mmo7LuLBOx3tm+816SotblWhC
R3CPboMi/iQskrx6F/chW3G6SZJpJCGPeNxm6uGUwUYhRlJtowY4hNHHxd4W1AJ0iNatT+RbXqRE
prNL1SOS2IVqeagNnO1l9khN0mwLix4v0V30zKdR0R8vX8N++m5XnT7YEvafRpbQ1oQhx3p6GvEJ
QevN3pRhw4JeVp561m+R6ZfbPkJP4jj6U1+o16ajGQF+KseoY9ikc/A+MLc8m4kxblLCN5NshiIb
vHjdF60w3TjWvYVQQAk0eghjw5aZYMvQx21pgYglzD2+lIvkCneLsx8q+0cVZ/ZN/sixe1MzAL6s
h53tWEArcu7FJlg7DeEqTexu1fIwFkFwj1x9sPA50vca4n3H1OB9jcPJxcNgU2Q0nrxUY9+epzY+
ZGNtwNR0UCQN+o0Y3+SAmNStULJps32roLpvtA9Gda4Lf5X0Yp9OCbK6hdGWLE+usCcmUC69oyEB
YAkG1cmfHEx2ROCBGJtH59YOhbd7fyL/47BbgTA76MbTByBzRAyX1WNPkktoz/pSTUj76nYCdwj/
iklV+ysH+n5DuLCzPPgqgYAppi3/rsxQ3X1/IiGHxCCGD6gee9ldpm5Tc20rNDEkQJFhG0+0gfxA
pk/uZJztamoQUCzJfiisWgYya+LNaIoaS/Ceq16CTLoHWvE7mc3epS43dR2LjZcgtS7CQlxJ1aID
OaM0GCID3yYGstyfzXORDs4ONvXvYeD5i9p03thwQc59QQ4Uq/EhHX0y6C1c1wSXeTtn4G9QlQRr
ktQLBmy+s5Zd+JMRTfFYp7GFO6r8agZ2ctKYBkovbc8Fi8kNrq84x91srIDAWxdOD8fMHh2MIrDH
mlZti7Ctdsbg3srilppxssz/gbhm9EyRcw42E6vWBnrpyuybMUN+tl0mkwxtwrsXqusUmxRkmdtc
elQKGHVbNiMUm+O0iehhYiaoeUw67Gsz4KB1gfZwC4ztNphRffV95qhNOMC1scWmbnkI+7YVCLfs
6UwYEFZESxHjSFfO4R1bmz06b+ZRUNEQqR4SG8p4LSHAGgYPo40g6uhpna0xi9IYCcb+YiTDo1HG
dN+XfxtwhAOfYpbPVlNsWrZY8s9hk8+ziVOW5ERi2VZ9HtK81sxDzJ613IJFnXQiQBZKYq65l74f
fM4rUIFTX+f0y80H00SEPidCbWeSFzOvyrZE8HVbxFfO0sLidYf266SJ6FYEli0LbLwstag4KiCN
Di0WHqWj1U1fZD5HF0Hs3c6ucFs0QMRCbPRo7Tq2eB1N6yh6alv/VwpI+ZwKw3ppgBp1QB0v2WLG
LchgsuBaAmC1bpW0Xric5FCkMQZts733rnOUKe38bnTzfRjWr021METttl/bY0D/uQau3C8fezyI
+DYP46d06KoNS5EZD9swd9QNm+exnHAyyvR3vMCiomjam9yrMN71I/1i/Pspm8Fs/Qjd7Oykfr1H
eLo1eMh4CIGXQnuZljd3ShKanoXxxNZlu5N1K7R5N1l2D+QwZoA9UOHpKPOOwD2/elmtzwwfH2cM
mU+VptHtI+zeljkWgwwIRoyM5Ck2RbO1EhYLmRHhmxouzvhQ7/A8ytfGI5gVGnusyvYOK4L4WjeJ
d1hUi/P7l64wfzIw4a8boI88aIHnqIWf3qPK7dQSLeSJNVGPx66tMeOPdsA6zCs5jPXo7NsGzljr
OuXlXwdIHXvzU5EBJIS5lHbsy1U8M4+e5w7svskdVtB7xdFFknuUjwd43PB1gYWRhtc+IO0pgEaC
L/cqJrGiGhF8Ty4g0Tz7FQTu0rPuIaAGIChcmEbH2MO9PcKvU3FXfX2/K/MwnO6o8cBWO0Bm6uoe
1WG+bkYH15Azfo84Ia2TlsEPET1iNygq78qeql3l1Z8Fp7v1ECf4PBoHWUAMk70vXPsbV8bltRVY
e2r6Teem+T7pJ7Ee4RbuZjmcvGXpb30MN2GHJbXAkVKqweUYWqFNRcE9VLI8lwWmE6+o2j0aluVO
nxkmL/Fkqrkl3KOeywrmHyczrbcypTRveveJMBRip43sHBrqx9gJE8FU/MuOy+8cce3z2KDdIlmB
KTwyqqRCYA2sN9sMyMEQ3sn0bZjJGJwcfx0K02OT41Hm++5etxNzrIARQSGh+dYOIWehOMq+ty59
J74TXX4k51at5QTyrqtmc8VAdwbGpuTGIz1000e2jwiE2srxo3hTuvDMyl5k2zryHwMbyKeN2WTf
NH1wcd58VrbbUFhPkkaEge2I5irBSGbpHzOnLD85ZTwC+WciOmtPPozjGxiYrXwkwMQ/THk3Q0YV
N6UpNXLjYBnIMicLdnasKT/YK+Tph0cQA+mcYbSxFXI2PDsrKbr5iA+PLcMNMaz7+jltxXPrT/uu
qzNyRgbvInmzthzwxUYk5OWFxPJCYEksPP028AUrRpKeMj0vJTxpfbQJ/SD5jwEQwpLyiBnisauT
TwFE/yUE01knTPt2scIYY1ssACqvvwdpIy9ON+lVYzO3SZPpRghkUfjXbGDYX0ZKHkxtwBRxxLXs
gvTMhX0Lxtl7dAKR75msckgUDs4Wau5dis2RfPo76ZjY3xqSSZ2ax1vmsf2JKvcZwXbvCX0ci/ZG
DZBefIeWJ4KeyUInEznphHtrgYHV2amKaTMR8oalvKg4/2dXJ9fVecDjgrN9PJOQ4VzJ2Wn+Vc0V
pLEh3A6vWeCZO8fl5GBomgcttfs2N5de/6JLMlNwVYlvnd+/zMg/bBtWX2SZW50IoBCQvnyvNA8u
mQf7RAw/U8GTNPQUjBiJVqREGE9D0ZXnQRPb0yxtt7haGl+zyqgVaN7A+IAcqa2jgYD4rEtSHAMf
PZqBLfocjyjm3v9UA5cJ+hgRNPA/pCuVsYr8sr5QofkHcBgPkFCSJ/qTxYPT5ZzQWAiYKZcTbAur
2Hhj900GSXrnWUnvowkaS3YcHiuR7rxQVET9DsElEC1Mkt4aqUXJzDxT6qfnwmez034CgMScg5PO
LLUeRNv4lOjJj5lskAqZbP5EA9Q6WBPKUNEa2HCGNbJOj9jU4GvQtfmljZYnq3ARnnWJf+ocjhG9
hxwUaojxMqTFZyrdDtDrBDE+r49wfPJ1pspgW1cxsZP5jBQ0w2jUI0w5M3gF9zKmTwbAD4wuCFaY
joww5ayzH4n8ASwWwZ+jhK6uiI0vXDxlXRi/oH12GGJxLUZsRi+s0vNlKsOfl8GOvWez9rznqNYs
CVbh4opxoAR7rQAmNiWP5USAhpD92SwzTiqatXECVOBY9Vs5S2CgDkakitH63ohzAd0/eO45saOd
Uckhi8BATWNpHNPUP76/6ESmuzJUS/CkuEpAxNf3e6W1rCOn4ceBWviOX5U40aUJWQk3PYP8CjZ2
IEh3JSOWOpnAB3KgAFNNZjHcOX0BaUrR6SaoOuPBn6iXPTivmLq8vDGvUf06e3q+aLoBV224TyiV
h3WN1hg5u7mDImRf6mvb/krmqFz89mLtQT+guYfxqdd5steUXhsnjr1z6QQamvCxc1R47SUCcJCJ
F08k4xrPY4AJeSRO1G8FFTwvyYpHbHIwxNeN3yBHbceDHtP20GigVF7TrqMsGK7IG+AkiDq+Gc3c
MOyVS84LmAITwuGmmIccslDcrOc+eMo7mpGpbetDxoLObmuO+2i2fhU52cXNgMaHjIhoDUIS4SdK
jSJR+Rm9eEDbFZDPAJH9/P4F9ne7n4fh2emFd+4HU1JSjt3hvQBBO3KaQ014TTNaJ2nBrphn6wg9
GV5jYRJl7JK/TJUic3Ro8zz8qlQBHrQ+D6iYgcaX30LZlFQP5FMKdqidav1ujTi9oemB90f6R8Oh
92MmmH97ojcgyTv1IUhuKMWbTyqrX3VlXlEVqtcivwo3IlHUSsJbjlf26hjklI2GB1kME50xsYLW
aePfUbEguOj9x85TM+Hxc3pRiEMcP5bnWldgnZ3yPNbNF1khu/TVcHVjj7j5MWQmbc8n2yGqGH3/
+0EShhLnxi7/0oLYWDcNh1sjLw8+NjP02rz8ZmFekRb4LW7mX2XkaxJjPhsk4c6u6x2ljK+Ykurd
5FPu5NlIOjgc/f1cGvCosy46zEx3wwbovM+xVY79sTJMeSmN/rEtoviKL+RLFBsDlaf6BvG2Oefk
kiyl9Fj0C5g/Z6KQbDWeNdws84moXgfwyCrhrG7Xgn5TwE2bh0CZmYivO0Y1OxaaZpexjEOUaLGp
xkBfwc/Xe85xYudXGSfAjChaKuXXBMAKriDgT6U0X0KnIrcHvwYdmtLcvn/+lG6QmIxZrV27+mz0
5I37YuYolPUJOitN3Sw/TTlF2JRnt54u6EV5Pqf7UFyAwQYL/dveVlkjr1Ph76xusPeGKmwOFTQy
dUqKcGM11YXoqHXKXvkQTRjpBDZ8tI1HKsHx3hQ86Iau9oHGP5q70+9BuPW1YWVqOqQLENzQ1YYQ
VCITCnyO/9v28+RALwnV2MBCqDuPpRJ1badBcRCrQyKTDy20x/a6Iqj2xcXssR4rr8BTHEX4Lzzy
fH2gnyLac0wY0B5BeHTSRB/iiYuDadOZqj81JKDtrJAuJpVOfNpKywyPQy+/+Kk537TtPhV5SsCD
GX5yIvQtmQAtL8k+27RlG4LBDOBR9hvOw+xZZq4PY0zCiHLgDQZIxRCr8lGt08Rj33VpL/l0hn97
hVVfjCw0njuGO6Cd1L+aKV1Qf2Hs8VRB1sStlPWM+edVkmO9QvXMyPyTi6L9GPIuoSKjtLLd8qfU
GEYm0e86yemiMAzvRI4fxLcIzyImhqULah6ikCjSvLTuU60iBFawVqhm9tnYLLlstG1cm/4O/fdu
m9egwjt0pFsDr/LQyFNTsu4MwiseeyDgYeWcqLzsXQZeZWv2OXLkpRWUWHYBcB/iTfktavvhTbXO
S8nKMRcMopLgKqe+eDTBtXU+Xj5JNDDHTKv66ouF7QzREyy8BXmUnB/UsC8tAQzH0G7j89g1ZBsM
s4tzIPoy0s6K6YK+d+7xebAP1PVNtvFTswgPFT7SsuWYq0qBRjAO1Kde+TedzpwdIAaxWQzGuSNp
Yf3ekegkazgiWFSIyTysRDbgJmP+FYafEXuSQW/ibfPtkY43IGH4YCo+EGmBmaun8GP5osflRhBn
AWPLGoZpGGAFc2WHypI0IDCYCuGMVVVnb/nixN41M8N2/160RGJ8xOVqgNn3wrPg1mlhAUB7Ddp8
F1pNwnX79Tmp4u3SEyBCQ7n48flXQ4n8opYvBDx/csvSWwG/CteWGsxb+Z66zFLdttZjaqXRBkah
b7TyUOBVkqH26WbYnJ5qb94OrZhWWRN6Z9qk92Cwi9OIBf/SoKYypyo8zYn7ZhphvS/xF9A9GIPH
Zog/s/9/L+tWPaesXMxLgNcD/isP6cKEo2uTIW6ucc/h0p2TYmkfKbGvmJsCC+VCtdfLz2SR/QCZ
SYr20FgngaNzY+scKnjaDVuFejD3Ox+NvtWwj+MzsfUELWwEWIP34VQLPz+2RgzVe+yY/waMWPEt
Oa+UQIfea0A09X2wnTMzuCadpj8j4hM/mZxxvAovDerUPFGMDZTX40KGN9cm+Zuuhl1EYshLDZrN
R1XshZ55n5P6gtoy29UizrHlYXCzB7pgcm5fkccFOxyeNDusQZ4tUb6aPrezkjMTzY68y5BQvqx2
G1TNXyTKL7bUoWJcS6Q3HCyslFgjL6rP9znDwJOJxjihrymFuXHLlnFkLabLrOx7uOg+sswcP5Mr
8JtoT46DdN0uZOvsTJbSL0Ckn8KE3k1aVBF+djYWPiIoFVXc3Hvk7LQPLjwd1jWJ4Y8HQQtWsaCq
nWOYRVkn1mER+U9jqNy16s1wN6fwGJMRZlKSRF+Mdgr3HuHbGyvLQOU20jj1madpxrFKqpYK04Un
joSprnAWZf5ZBfOwef+v7JnMRc01bczi4hrIdQiBLdfVzHnC7laDL6eHLueQlnQl1PPpHnTR4uqJ
xLXPAF6603DnOYz3POprxmImxCing3H2rTbIWBKAzY6BT9OEMxG4JjqsV9vBtK8UtTzJVA2ZtU3y
2Sl/TujwmbWVNMEDRLNRXEfnsItq9v58PC82vdKo/UeObzRhGQHOeuq2bj7b1wLaWDYsOR1dYvA0
Av/ZjDq/TCjFGdmgqI3nhIKk1s3DkOfyYlq/BdbB97F2mlDhq7QjciXWz/4AZkXc3Q5qSMMygvvJ
/9FnhGzoePZXkZbt8+jW6kwz5w5u7+fQFe1TKPGQ+ArmKmaDduFX91bye2Sh2uhafiM/9cUNXQyW
Jtmpm9EOiY/D8kyOzhSu21E+2E28azNg5XESPiRO92yToJBw+Nj2HYJBxW3uusZPAu8RqS9pAnQS
k00N+bo0mmvL2Zb3skHFd8Aw651GTC1JtEDQsFvztgEFK22wmEXegJE/6KB/JE+6RQKQcCV9/tMy
CWYk+msZpbjkqQESI3DVyk2SNynNGb4DTU8mHvq4Z3xgZHgPsN2vOJDEWfVmVLHgkaF0sWFLV45a
uUN9MXOU3VHkquv7n8LQuEBHQMlPHpAJR0z2B/QdX4bQfx1CugSODN7Dw0NG+1F4I0b8/3wxZpzB
vTAOhKGFt7Agt2EkvaOWMl38XDUw0GA4NiVpneX79zDKRbehgXPZ2uwTTFuTtbvwqwe49OZKUoHf
3r+ACwt3HXqcf30vmCdrp1smJHiDkpsJDu5G6T8fwzC/p2ORACr9v99//xOeHJeaQLugOQlRMmin
dJUPSsgtL7byOaGV9S82cpbY2puWGjJdt1BuNklPmCA/HwppT3CapCFMCBoY57JLzZNS9puYFE+P
lda4F7JDb6QJ5RdYQTHXemspil9Cm+at4ZeI5kUwPBPM0F96PCiWqZ5cdw7Xkx0nB8GKELT0++jF
38n1jSBrwCTxsxuRVGiAA/dt4OS1gvT6WprVb5ALn+QQHTj5n+gntwwlyLANSR5x2knutYxpv2uw
LGj/N7kks6QklrrMGU8PP4viq+v23xDerrpQowWH+2thcsi8z5mFO0JHzU6H7kVNNIs521G1uWCU
oiJ8apijpo4HQ03VyXqmc7Yi5Knx1Koj+BrikupXEYHbZWp+K0acrNFbZ333Fty3zO1TOYzetqhN
pjZ9CAs1SW9SABW0e9dcFR3cIZE4S9KqsFYjoGe7HB9sbZk0pb/OVnaacJlDgMiRVPjeY+ZmjHgr
fXNQfnJs7cCVapPemh3kjKOVcQyCKqJYpRMdOaDHaYmv/TboOZV2N+MwZmP0WTqVh26F+iChaDRa
mz5em128iB+IhuFrsXgTpqJh2a23bBprWsekbTb8TJN4PVU0h9SYsGGV37MebHziyJKICfLAjcBd
J96W6yD3BNQsDGGsX9/TEc4NdJ2lkC7dlbJccpJVSttmx9SKejgnb1d0CxB+eRVa/pzBUVLnzSvR
O88K2zm08p8jLEwMzrtOm9E6iUl/sivvB0YqsAEZOFOcck9Zld5wxD4yO67XohVEB8Lk27k6OAvp
8RSEHM5sf1ojv5m2de28+IyJFEL2HTYGIl4j55dKf6YdcaNjEy4NPQnwtKvijVO6hzyU00YGxd6t
iBcm5JcAy6498befh57IKQKzziIBHQRrQ3Pusp8jEYuV5RJaX+E/YI+2aafpz2KxhDvo6Nk7fjkg
8inbdyLFwDzA+GOFpxkf7URR8AkU2Csgfz4J7dTkU4DRChgkScN7VN7ARCH0Kvq/7SrsQ2TtRfTT
GuW903QfbQyRsohaYJktwqv4l4dFzG/iDltM4+/IGNh0qgmJtDTBw3p6T+jdQ0ODR7rYC7Io93dt
ar4xlPzK+xpXD3DbucFdbqqy9SnnWwb0nbFlas0eU9JGqYhpyMKBqn6JNQ2QRGw7mPajSIGztM2B
M2fBlM1hCFPRtIcduyJS5UBYabYbpuTeADRh/3MsWClKbeigseGIcnjnpD+7grK5gSmf2O22j0vm
hnazKZqu3LyHBWRshwMeFU7lWPVHtorQI61Qx5i5ZtiigLfxTIGWda0NmrptjLwJ6htZbEb6WPqJ
vQ4cEqZxdG49/BekfRhgFnqMKy4pD2tlyRvjUDhS1sIUc4kkHJT5vSV2MLZqSvsUlHuOgh7r1U+o
1Nj7K5r2swuyKQ9eS0WuZ04vRVs63DBwf+4sMgz1Li/tH2jOma5M31A2fUtZ0VaeU4cEKIzHrCHW
aQjMt3qi5UMHYwXh8lM3ADL3XvLOandzQQweEUie116xxQaEJtKIs8khKKxy4yz1po0t6BhjyRAz
RbzpD+me7ECN5AVwQOTz9jTPRIHiRilQUpZ5eHJiPlQXCb7dpEcOduTZpN/hTpUrh8W40NNWxQOG
dV+9TOO5luSxsBJtsD2OO5jdTybt+sinuWz7nHzj9Es519E2rMSPqgxhBcZ7As9IiU1HCvVyfstV
/svrm2pfkWtATmVY6a+5CxZ1lj2jhvlSaknrFOH3YgADK9ySwWb0d6vJI47xQXw1+SwAJEFxs5mb
V0l5oV/6E3XAW1j2w9Ft/d/9rH4FDhtunRm7QcNb/2d52qJ0/U99qu15kn8stUSb/sFIxI0v/SSr
glO3ZJxN/ufKhTqPZpREOFxDeyFxznda2Kz9wZbADVI3jCtpl92mg8iA8YTMArBO0R6D+t8uzvsv
F+c46HpdRL4efMH/VM7ZwRx5EbOEE+Ec8qiX9per4nbnwW2mRU8/P1NXrO7x0tGCJ+9HmG7At7gM
Zg2LumyYA44ouXVpO5SoYnr6y7uHuviPd8/1uDyF0lCY5gdpXx+VbteoMDjZHPMg/2uqiSLapXNs
7GsufB01A2SugImjmQ3om9y1FLK8/fNl/KEx5jP0TNPic7Skr+wPnEvL7kC3IT08oaZhSLEYnWN3
U+bOW+lSdGbLh1mRbELYb/YXeePyo/8lwjz+/N//yxE+smZAnQqds2khlv4obw6VV6EOdk9yGUk3
jAuTOPa3zqCy9by84hDXIQoZrNj//JrF8tl/+M3AQ4XFnUtSBOCW/7w3LL9MyiIDYFFBUXlA9nVq
B2OjgsY6tGG8nwaS0izsRcXs/y49eB6+fZ/eq72cwPPAiH/nY0aGgurpvxWjZAbfnbNE91fHKb/l
LkU8Woe/yVMllNWPly1Nn/wiIW1umY/y1Cmn5QNi3T7JTtNfMWZopCgISoYOcCDt/g7qhEmBBosE
T1/WMB/m7IIAV6MA7acdqsRkEOUlTJm5wxRHdN1Mh1Rowoyr9twRq9Zp9HueNPbMjRGRzz/zwe/2
Q4PtpmY0scoRXFwqEaGV8yCI1E2CeiIRe0bTVwpv6+WfP6k/706coBzIfNPzBEPGDx9UWdg1/q/U
PXX0jTGwkQpqkpFY992XRlIJxpoGsOUln7Wbmrt//t1/rm78bs9yFGcSRyAJ/s+bJAO0gfq9ARsJ
/qiYRwBKOaikCogIgJ/hL+vVn8uV73jK8h0HiC3L1off5hILA/uJVxrDbAed9YrGe/Xe3U+t/Dch
t9B2/58Z4v6n1lksy8uHZ4BcWAl3AWkxloUPb21a5zWdj9IBuhd4oCSTNSXx3mrARALoptmxjAji
krZ/aDyBLS2QeUl229KnCbiMR2vt2UcZVk/votG8wrxewB7fDMEGv6e9S1mw5jZ0HoCYn6ih1V+W
D/HnAuq7DssXb5gt+dOHt6yI+2AaMtc+RYkBVKOkfZ80+m4RGncaPTUeLAv4O4MwV3G5CKq6lcpH
emyLHHHwUYhUxb4JungFlFExznAJoKs+LYzSl7l4hZI37//5Tf8vtzN5Mox2edvZ7z++50qQQDnD
eTnRaqDB7zDtcPy6OKAAPFpBCRFhMTrQCg9z8/zPv9r6L2sed7LnShrQnu1+3A89mrf87hx+y+Ie
qIuZPG0f5U4P09ySTPMDDcbPamGh2knLrGvR1OoFDonGr//L3W4td9eHuw+DDNhT23Rc15HL1f4b
Xrk340JGAJhPmVuzXi3qoXnR/Ny5/6L9XL1yKueBoz40PKP8y5Pt/floK1w6DoI6j4HNn8sKsy4f
nqd5qkzzKz1BvNogMb84/j6XGYwXRtDSyWmBBssIx0zIEsxChiSR+wYB6hBkhvVdW7CLutJ56OWJ
zj2mYTIr9YyagcDjfhczuHwYbes+R5QYVWCTnNJZ57SHtOQ4pD+I3ty3TuEuwSIzB//WuoVxuJX0
WYjh8JxdXmt2v8lV27jM1Cax86detoeuVtCV9+9LgzMRTBKwgh3sCtWsNYVka0Vk7WQNZbrSFnuZ
VbwlZvgkZr/ZJYpB4WAFh7Bd+9womxhCzSVMhLsfRgjsYWVcLNlPb+MgD9h1yR/J0ydtULhR1F6a
fpiZiymGnQ0nqqQDTmb7vX8pvOwZp+u9g2HA6QzG/z/fvP9lw1YmRihBPghYMut9Mfu326WIOT1O
RuCcwgF4yJw6e5QG35Oo8R/71jz7ITKMFIJOl1gcZBriKGAgvXRj4BzNmaCHpQUb1uiKRZftocTQ
J0DLyLCk0seudl4dQkBXOBTEXy7c+fOJV6bHKkt5DJ/cf78T/+3Cw6xHtkINeHqXiTpoTMij+d2F
ofMd3/Kbb0ynLHM8YBQQrx1obp4ountLoDcfBtspEpqc+os1KzYvkFfXdJ8l6kE9rhl2ymMalvQV
k08h06ptz5RvbwfAW9uKWUPDWMtSX2QyIK8HS0ssa8Yk30WmfrLG6v5eWbWc+y/5HbECC6MaCRAR
MT1kZstnO5ePIxDuTaZ/YAYuz5sR5/7aYck81HTw9DCpnfHmywpTSh7LDTosXh/VveQdfsiDEZgI
brBDSZAUnvPh6z/fFf/FrgMVysEdx4LKQyw+bGFm3UQ46NnCMv+gaPbcGq+tt8jZ8BcpTLshmA8a
cYwE09KGl1N71nqMEEVAvQsBff5ldbf+2FJdybtvW1iIWNvsj9dTxw2DSxIKTny8w9EDnep7Htxm
U99iMpnc9jFticP1KnSPo1ntohmleuExeItx2l86AAx/qXT/XPW5JB/roOm6it3yYwFFchGabJqH
JxHFEpkpdBL6FaA9ULVGFu0Z2EdMOc3pSr9/OrpZC2uoJ5cQNv/6Lx/XH/X+ci1ojS1TLsWr82HN
z3HnVESmTicHut6KGqE4Nm29jxkDAgHiQwuEQPrK3HPTuoa1AS+zpMlUD2G6JG3X+Z25fsD/02Ha
57TLYTJOzvM4v/3lQv/cnYiZcZdDCeYmDggfj2aZjOLRrbzhZGihVngnzWMemhfUsYpzWgqYUOJd
KdD8PwQBpCSFp5xHW8U5ORTxE4md+XrwnNco1Pqo+7hbae3nF9D112g3IvR9ImqZCDEl3oOnnlkh
sHorgeFoqLaiYxku06baTHaqt3OpvgZF+8skW29fTjLYGSa0V6S4hdpEBYJwJ7FpLi7C6qgO8l3v
OygLXeCSKPXtxnPgFciR0NXc27aClBi84OXZiWhto0zb2Z3v7bsmW1RkXnGgWSCRB7lqN5ck2XTJ
PD3wTGPSnYcTvdEAeaPhr0vbKc6jZCz8/qVqp3ZHpqK9fz+AlAz0UL/K9jLjlsQdUrgP84QEod/m
nSderYlyHsLKay6qr1nDETckB96wWwCWgf9bm+hBejnDUCCYNowIdHe7Tj28L6IJTcMzWNznqe6+
muWMN8IgcEa4l9gynhoB/COEhZN7Nmla1WcG/gmeA+iBrp4O7yfpONC/xwIFe6JgZlXsBOtiDq2b
lcXscXlwaGxn/EvN8efN71ic9PEbK0eafxx24wKHDGqu5gSnidMaKZFLDV0NWx8P8I70COYi0///
0+9YPPa2ZzOk8OTHerMNTdH2Y6RPfpr+D2XnteM4tm3Zf+l3nqbZdED3fZBEUV6KUESkeSEiHb3b
9Pz6HlQWqrLyNE7diwQEKUIhwyS3WWvOMdutUopz1vXuMVGKjMxMK97MjuG3LUzPRZWVY+b5qVcw
O8s5/eeLSv9tgyNYptvAVlVuNVP9t2uqwPqh1RLQaI10kACz4sRFxBRsUrBF9utj3xB7KwrOiuim
zeLXmG3ORLO03beEAN9IDrTKnOEcx8UXFiIUjoFKVQgdRyVn7eTSyp+jJ4P236ZEmb2eS7klU9Mr
x1H/p5GeKJK/L2AF38UC7mHwXXSDPepiJf1lYhcZnUqBaPsQAeraOEqkHeYF25g3CXXtx2Msi9rh
cY+szDX0qXg/LBzI5AEzftx1AiRPpPHmRMUbyts4pmAil5uYVTwSdxKzMwnhafmRqRAvJyhdrMKF
Mgmvi4ZC2+4MhHA0QWpjk6YYKK7dtJf1TDMlsQzwGwnxO1E1/nlXRZmihBSecY4bAMqdyTOt5kfu
TsohLueR+Z2AJZk3gUlSZBkBXuuRLWVGvhNmuksAkR/6RASHDLl2AAdzzmHGr9rl7oRZaEF0FsvN
457bxGwoQThzizt5IZyqT4XZYpaRyb0NiA/IgjrcsRfNdqMlfN1RkdmM0b2GYacziqGYq19yEh3N
GkIqLavZt6PXKA/hENbY2egloBdXrHily+jl4cz8ab9CL4jlLuzWoFkSUPS0ZaoM9KgSv2tA04kb
ri+ziFiAy3jcGti0VmpThrs8SMHgoyXRaW48J1qvvRRRt2nQsnjgnmkVZDRYtUnIo4snyM8YpeGo
OM7JBoRI7TnYVkLbPpZnkEtuIoGwUoWps81EG+1ajGKPT0kP/FzQe993sYzX6kIiB9MTb9yUs4Ht
C515JEIbi8yNE9Dg7pQgfmJzUSG518W8li21prbob0FQqy9JqLp+iHZYCje4LyEXac01pBIAw7zU
VAr0zYfaT5yBw2TXOkEwW6YosKzBsvYPuw7TFkCfgdaVIsGUZC2pmtOEXR631o5zMFyNRYR41VAK
8g5BDIUN22nXDMtt03zFO7uDOKW9DCI1AD6HcF9bSvJTaeYnVC6L2sk8mUvcdIiPwm8Rufo4t0Dm
tuyf3Lqh9xhYLwjGdC9BXeOXAE7LFIhs68QK/Z/wjRrRFasVZShSTZws0vZksuxCNvto1GeQK4GE
CTmQprhkq2kfi9x8E0X+0WlChKVdhK8UV/xe7+RW6W2TjGoNK19YgizC4l9FuPpkr39AOMvauciE
N8Cj2jWRN/CmSSfHGx9z1VrY439WKNUU2aEjn8salTpGsueHMXVaZLlj7b7o6LtowlDLNFn6nYqx
u5bakpuhgGh1BuRVfRZ/QAlb+73DafRwFwcobG+ip8OkxFb8VYIKDGfLdxst84cIfd+kEjtTJFGJ
rZXtOi4DztdZf5pRxrwMaMRJsswixEk8JNgLqFWtMdqqFroRqgt2R5bDHBnjLZas+o0+abZ57CS7
plZPrqkUO6PH95xkmBdHDH9g1KYIF3ZgPKMX4O1neZ/0zN6oBNfB3sHsZQENTph5CdKm5VnuBSEx
d8gMhEDIuqN5IrK1MdNhLbJFf4T1dkNQa6ZiOUVAkO1AHbuIhsJl6p0gh7UqEkgZnSiWRHuRMAo1
KhdEYXTKVhpps2mBIWx6GlhnqJgUc2zWT4PDhG/ToXaJkfUUnAXHwZ/S71WKVBRtX3VS43hRpmA4
yRBWntziiZ1KCzNrzKAw6e66thNj65QwWjOlDPdO37DKtMIa8h5LHqcQT6yYsKy4zbloO+3iGkQQ
pPUzxh1og7JjjGmaOdv0rUtBRYzDke8fHeCyrmPVGW+JWUw3FFQRZ8C86ge73poicm5K2GjXioup
Zju7BmuUHGJ88EsBdzj0tXJKHPzEIU2yTv1YwmoL0Q+8pLobMFNO06atwisCYueepl+ZGOiwNoZz
aHN2Pewk61DHtomYV4B3O5t90COEurmj1rxQlte2aj0Z6zQqssOYhcd8PExpbGMtad+zqZB+nBvh
OqxAbhHJGxzL0nlu1NHkkL7D+Nu7+GQOqYsIbkL8vo1pa6+sTAtXpuzz1zx9hfZOrIgegiwfR1hL
1YEuY3JUTKY46ZpE1haEMKL2YFlZMaQ8K3COKxhqhGa417JVQT1LVfpBmjyJglJfW3HhlxXsLkXF
k9ahMN/HeaHuwyl/ZcpnoEKjytFWKfS5TYchCX3bmjWxiwUJ7FlGM9gPO2s1huXw6KYmFSoi4TTH
Cg9uvOpcX6krrmbVvLiJ8SMNrc1kEByKLgCXtDmaXoxqqgjpdyOcLY9TznK5DjZWIT4H9aTDhiP8
s3VM1s1ZekV1z39DApqsgfRAB3jA+aX4YYZRALfYfKElSaFNnSGi4ybeRtiWPVwxuR/MNV4JV0uP
Uj3rnWpc2LagVYNPcx0kaToBsla0STphRdTs/bGVm9LWnRMCus4rzTLaIt1SfY7rrm+zaVvW6bgn
RQPP+fLSNIXjtbbQWpDuOFwc431gFPJshlCHMehe62GyNsJuRDxxE6Zh3muGytxuits8lcRz9y0w
UWlhOOlTLD5BR0YnyVQeR5KUa9vESzk1i2UkPrXxgCpvHpN31X2z0ouIO/uTBW+jMesMvxYcwWQc
+jsqtfVD+1umZEtMkfme2xaqQjJg9oS7AvxUxDkvxOTJXt7YUn7T43rn9O6819QNCCpmu2L8hpwD
92HePNm21qzUUjN3orMvWRpedGrcV72ZPk2iCojQzE56o7o7XQKrmw2ktiH2xHUXDprPEs3r4tna
NZgnYBOqMbU4dh2RiNdk3Rirtukjds3WPk9rbVPW4v5oy3Stke4tBbigSIrPBkB03J/WqS3qo1jE
1mOIbidLT2UiCHVLO9rJQYjRum8Fwrxh3Bm8i5ZXMAaL0o/DSDuZvXWcnexb3SbuJUAWZFDg8dtZ
3urRIPoqDKZ1GczdIdaCDakpBTk8F/RlSIpFpezpPAN5USVMcQ5HDKSBUhAEgSl5Ll0nOpvYJ7RJ
c071EkU9G+ZGBsP7w1kOsWnl1Hnkybk5kSrikEQEQcZt2/WjGdJWoG+7HrhprWmbEWmrN8bUiEoK
0R79fDStZN6kSRVtnFx7qqiOJN1X1dzWiBEESc/7GE0JiSdVikAPw70osN5bFdb3YbEw4hDFJywN
GnXRF6TF4w403A1FK3jSRBL4ZXXBgU0eOnms0WutduQpwJ7px7r5HgeGcTZnEt7wy+91NfsYjANx
r4ajraIc84KN1ydWi/YobevuZtWaSDzlEOR1jWaPHWhaDffCaNRjJ8INTdRp3U4k0+dGs9Ow/eos
zZ+p7b3kk64egQP7xhCk+yzOALlhW/Um24guyEm2xLA3aPvwQ2rdwkUe+ngJBNQ8TBnZgbJgzobZ
vFlK/MYwLg8DxaPrzGRsIG/dG07EANKml2423SulEytGQBnTEURgSduvbvrPVP+qJ+vpATgJU3u8
PdahiKa3mWtEJ9b7BsM4km6lbqWncOVvFDmrqAtDNIUdJ+csNkK03R6RR7MJDad/Utxhr+JrPrfd
EsYamlCGTCv1geJdE1VIX8kzTDMzwjuYBQhVmviL3afzfhw6HKtu/iy1lAktV+5qKCo/MRqX4T5B
fGIOmMHjYO+OdfVczIASNKJ9mTmJgah4r7FPP/RGc6/z8c3ShuCZahF6qCrVrz0ma8pDAGampEHM
lzr5rknZteBtwprXz8e4Ueer3gEekPmgfJ6M7IoTqbMU+0cQJXxbqb6zH1Y2Um9PZJusExLTV1Wb
anuZFqxvBOcGiQglppZ9U+E86i0Qmwb+0J1VO1+gA+g4x451S5dsDqb8kJIp4wnTNTBuLBFIDxFw
A5wA8SjtVMxFKwv48gGOz2tt6l7kVsUTauxyH0cOTPaoewJwbr8PXGDujC2oyxowh4gjnysLzQ2j
yT4OHezHY5dgUAcOvRj8qjEnlFl8tGqF9SCZJESuNZVG4Be4sKaq432UT7ewnsutIFrxoxWhthkt
8g6S/hbCvKaE1BgXe2ZWlki/pzjSb4Ehrq454gEZjOw04aV248x9cQw8jsj7zl0tqF9M8slsquap
71FE9oSer5f9w+O8HdCErwcJw6WBYOyThDs+j4PULklnuG/MPq5nTujhMfpspwogQY8+diPtTm7c
gQQVhX0eO+w34Q7iqOQqBktVL3z+Zz6MsjDp0THaBom6rlzUoQWRiU8LUoaERfaJ6SgANBnjPW+B
Fgxpv7MyjN2UDZ175nwKZhMAiubeB/ArP7kiXNZy3cwx0/rSLuh0bE+cbZgXy4A2IujuqBGVlxSk
w1A4Q3NVjPtcheMKtBZETd+P4AB6r4Tve4SBDeAiS8nwzQboBiByT0w1E3wIkLN1RSIWsH+Proq+
bmTerUmfm/aqhisiGE1jmyDSOxulsUXMkx5zmk371m5P+gjXEJzoxjHljZdD/JsQ5zylaeW3LlKN
UW0VX05T65eBei/oARwnCtKP8tbcRF+Lnh6ui/N1lXdBcsJizdCsWy+04F+GYrpIBVeXYAU3EZyA
45H4S6WJ5K6UeD01X8lUQiIWllGTmG/xkkRZN1njBYurCat+c63qvvGL0MVnpTlHBhKQ6+B3tzrF
L9I6m3e97QyQZP1MNwHlzqoPlzGsmJRX0su10GRnYE3qJnP0C82y8VNmYkGZtnmWWSxtR3I3B+Tt
YVWw3yqay9C26UEDF523WXl06vRL2NaKn4Ujjg5BF4yMVnhWCyKpRT/rIdsivDR11zElqAtMnG1B
YMmTkbCQDBL5ZYrciaU2uiwnBqFMrtU+1em7WPGYbQCktMc+bI1DHpsUzEqzO7AcjokbPlbBHJ7H
OhrIvKldkpNiBQk4mBOLJqsZcQwLVFRr6hbYzWDpdra0dnEwXkIEl7tR13/YcjLPueqcJgdfRCPw
pNRTMuwiZJkbVTE+CxTHnsWOgk0TSQA9x29ny7eBJMSVbjCtd8Pw/ABBsTYixqlyFyzqT8wEUnPt
Ekwx0PxInhWze6lRLa4BLxJC5ljEZ9Rx5/Whlp0pIQdDOZ4Gczw47CEOFQgwCMaFh+I3haplyaOd
6FdtcJpn9uecnotBNo8vvZMfSN0QV3y5x7LLRkS3IrxRv9/0iVt7dhiqm9ZGVjkpUX2SNVFomayv
WtVNH7otmvJVpYby2iBEF7jW7H5uLnZnHkOiJcj86PlkZvl5kDzxYT00B7jY5KtdU6xCGy1EfVnj
qlilTvtGRN9Ljw0ZmxEwVlOs7SQAEwaDaM3I/yVXIjxomV6fB95z7w7mm1K6n1mrrGrhZD62Wpa5
FDX8TBYYaLLkXDcERy67TFlMPwulWWUZ+8LWto1G63U2mbvUpWrp9tml1iMWvF1GrPd3DRgX9nDS
cJ3Z3Kl1qX9wgncoil8I+sm3gkR6L9Iz/JEa2/5RNxwPmyWM8aYNtzjbdiHuGFL6gDX3sGMiNzrj
HPwmOhZyZK6iFdZqcxW0OIIQTONW019Sg5KYpnXWNzIjis/KbITnMirY7Tjay4Kpb0Lrk9Gb/VWP
s70kwveY1PlzKNl4Eb8N9yUYn4ZJKCiwlAWybjnrJq6cfdzqx6YjLrUZDPO912LA8JO5J2jeuLIX
PXHKl1Yz7tED6BslxmP8WMGVjK5aTPciRnXMV3IRtAFhtPsCTUkb+rNq/4g06lG4MjF6d8gCBkIA
Vg2KVcI15aocGHbcxvjYcK6vonBq98bcjzirlMJz1cljmIhBSQ9HfaIF2mv15ScIchGQAX8aN0mg
GhgcqEqMiciIZqLyHkycm32HzrgosbNAa1bz5O5ai72yQTiI2td3aqFs0L9Va0MJWlbOgYVhJjnj
GiMzIJgL0DtYhOZ5/G5bwPlmNXGpCI7R4hVcBvTmW0Va+w6WCNbzfv6i+HB5cPy4l0HvhoM16MN6
NCLSKxdsFVQB2Ekjsv2QzJ3DoFOsfYgmaRSnB4vi5So1AbqY4egLW1KFZVvnFFXji4Flt5uxnWIK
snr0vAXG8lXbp54OG/HQt+k7aTzxmaV8vZIWYa0O66Z9VLZPQ+sae6OxmVIm9VE0pZK3/EyVE5h+
jVA5UOfbcOg/DUK226HNinWaWtQ+bVt6rjOw0RsXi0o7ILSJGnX3mPG7FpIEESJbyW6rNvCFcU5i
QwVqN2b58NFq9H0scD3b6gUTrWqORPeOtMwmgENAV9bATccbEk97ZUs6pcRvjB2hbgGDbOcQbDar
6tPspNqF/Chj00kFx/YwcO2wEXWWzU7WBl/kADWBQBjO5hrIhmM25Up1h+QgQH+tZ8fyiZ1Jjire
PLZRA3L6svbpnxj7CnvQaoaYQcYoxiotqD/zO8wveue1JLecmqG+6MNo7ZUJAzi19Jt7KK9riC0W
1aKK6hROF5LsySxstMrZ6FZzrzK9ec5kIgi+bSklKvlNXqzBFE9mGp6kU34lpsXxql7UPkG7Szar
022p+GovNVPVvqDrUcrylpmw3IYYN1/AhIDBfI+keXqOM/AW6eQs+o34nDxntWMerS7TNgwfN9ua
wAUMNdneCUP0TI7oiZVoP12pIW8MCcMjgXb6hGaVJl1NsLJpDQ1XYzpdDVxuGIdBKOODNJ4Uh8FW
6I2zC4DMrKsORyN7ZZNWxHLm1o/YzarzgZ8C6DKLkEZ4I9YlUy4+7CHy8lG3t6kGhd5SdMrVbmx9
GqZvToQ7SyE19pLoY3ZRZf4euMXnzqRoMhHAnev6q07K1oOgBNajOupm/409f7TBNEUwGurfK7PV
Rlh6cWoAlWwNXNsrytowFULxLE3Tmxk47yWD0RQ5B5NF0zYaxZeqnuI39AYfHa3ywPzK7yb1zjB9
dQrHOHWdGp0FA7KGpuykd7QPHMotO7OYvw9xGWFtyOhcEXPwFgSf2BG95FSMnsswNTZxlF7JllLp
ZMTTdo4iDKZDnO5Y0J+GgnI6oR3TXVbgy912MvF4190qCAaiA2ZqUpEVNk94vN50lkBnIlYUPVZ9
rQCMe5iitKMbVL+l5hJOS2b3J2exIgRDNV4JC1CfBq34iJ+OdIyy+UEkF1yigQyvdFDsD6QxLYS6
WbmUE96PdJjFVmfrtWs6QtFKQ2ku4XjroCCVvk12pGEniIIpsa0hkDBWWQuowGzr9CRRTx+CeKYA
OOnk5wUWfh5ksnuUnBS63Ewl07i4D8n4ISiVkWy5rDkF2nA0ltKINRGkTc6dsslJjb6go5suOkPZ
RhlHqrrdROxSKG79xAuvlry2uiZ5WWYtTeiOCMoIy+bOIlMdjAUPpyro7qq7F1ZG1kAZ+aVdaq8h
YdC2ruak8I42CbdJtZWl1r7adb5n4b/pLdzuKy/Aq8z5CKEGVKTyrlXTpwHoyRsBEF7uuI7XE92S
tekpn5GRubm5t1voU+ziHas9llEHfJj3xgGSrpaWNGltE/i6zvL8Z/59/34jP2mF/51/zNceWksf
XsjRvOg35yX7YH2jGqwTaDGsBgODPyQX2kablhVEvInXAouO5zIKQweYduCNSflyrvFwR8dewSqW
G1Szvth43sW7fLrgLFu9OysislajN3r61jzU+/gW3/o356PxA+wNq97KAixIOWeNR5SHyXPdep1J
64PIuK3zZaRdtVP32XG6DTf9pfkkEa3jM8ETZcN+WlO4DpoNTjCl3XaDTy0f9ypKEBwk6iWa8mlt
VtFL1FXbBiAabikalV3lVDtAiL0fJJ3Aii9doO6TsneG4oLtrrw4XfRpKPORC9Xy6FsbX1IWAiuW
swpo0NTehUV5ytJ+eC8rYACErJbnCcndrRvUtzksts3QZx+4k6BMKkPWmHH2gUry2pRIEFIzqvGW
C/HB6En2nhOWm0lxNDB8FHyI+wfpWSs8NtP21g4bHJmHGzmKq+B+s5fEnLoayF5Z4PePmweAvgb3
+fOhHZEXE1a4fh6ZDY/0hkdSw+Ph417acGp0eX7SaKcd6HydlOiUU7ndksdUHsg5LumXc++3h5Lu
yG42CZxZAnDL3IbkEYU1txr9su1Ilu3jN3NgmWRASCrEGkmjQWKcbBqE28cvgyWwrO7D8rB8gmHQ
lV9+XhU2RTg8OMVASO3jJkyCnIubm79+9rgH1mYZ9pmzM1zL2vKeRMiSljIH9bx+fHQzJm5L0NNd
h1qFDaerDkETlv7UZrI5qpXe+SV4NyKX/nj1pomLn+/z28+IWOQ9ZCbJScle56KOttLWMTI1Udxu
mNAgQik1WRBLIESDrTMrktlHx6gz9OgRDiEa1Xqm/nrz+Floy4ySXnlUlqP+uKEfS+00fmT4jtYI
7kZBImGojPq9GUPZkuRmpMsbDbT3f2oH//dPXv0fEu3mwa//WlaTpILb/vbwv16w65f5/1n+5s/n
/P0v/gvOvSyb8kf7H5/lfy8XLH7z+5P+9sq8+x+fbqHp/+2B9yDrP3Xf5fT8naPW/srd/+/+8g8+
/z+Q/U3TRUX5p5b938D+6/cs/kG9IX7/Fe3/86/+IPtTXPvXUr21kb7C3UEk/ifZH+3ov+jaIENB
XSx0yAV/kf31f9E7QaCjqfDoseSg6WjKro3+7/8y9H+xGXBQfRDYbdiOq/1PyP76b6pQlY+l6Zrl
4OBUsXKIxejxi3iknY2yqrtuvBSDQXGIIOOqHcWpV6vRJw+6fy0FqN9OxM6mptBAhZb8JK2NKWcz
pYEGyF9yNftK7ucJVFZE+mFxia1oU2MOM/Ximqsu5WsxfSZMrvIjSfTs6Ipd41avg+OM1wKm7xWi
kfUPIifzNwXk8sWE6rIWtxH4oJBZJPu/fDFRTFXqRl1/CXUj94clz64VX2fqSDiTw+JU2jYrtLxL
/EKC7+u6xjnJAWJJFYnvcKerI8uOa2lV41nXMhrRHZOJo/fWWaaVpw6yu9lxRB6WGNKdNhIuRrmS
ioUTfOvTId6pRI6Wdqe92Kwg1pre9F6QVIQlO0XrEzL3oy2j4SgtR19NuCqVgmjiRzPS6IbkmLYo
X0a7sX1E+KFnkW13NKLhRottQVb3xms3uhRmbYH/xTMLhczbyVHu1lwtxSbCpEPsl/9wTK3flEaP
Y4pu38E5gDeWnIrfjmmMs9Byp/YSzovGrovirduLDqGkHb70ocq0Ok8HZRZ82FgBrloln1EYfXNE
SMfDhaTUsNrLglSlZE7tDTpP55EUq9OQ9OUCaU6sLH3WQsqavaW/ImRmbxiYH8Os7UFYgF3rq744
hmTHhsJhMzIQoVfEKg3okjUAoOz7mEXoMWmsIYeJEKjYel5exAgKu6b1ueGiI2uidLJrj35Q7foW
boIGp3HS0YsYNsfSnW8O8ou3KTQ3PWFwm5bVwjnVyuvUdwdgsmDcprndRbr5nMbOvEuiNn/T2wv8
yPqEhuAe5xYCxT9v+iUIfpqS+J9krP9+8S6CbpuzHAeZZfyuRbcnJRwUoE+XwvyShjOFwpR9qd4n
yk4uy74k0ONjL0zrPPYCGDeMRCsoCFiMjlRIk4NemBdIvOopbgvPiBQf/Ltb1+rbL4PiH7PHr2EG
FqfFLw4LyJJ0NQlNRzKvLjfLafXLpWjSsGHzGRYXVVcaEh5NCB0wVYjgQ9Q5We4/vJ3+m8Dx8X7E
oqB2dywMoc5vlz7d+AkoAtlJm4ZUkauifa/blHq3ogNykZq4QK8rvBgq0Z32rbJazMwPY46r4uZe
Ohz2szG54VtrkN1LUA7Dmf0lYQuUtbHyRmxVj0UlqJbCduE17mSfyzmX20qHM9SogXX+h+P3m72I
L8S1pps6xS4cYMwmfz+Atm3EEZiL+GIK47OdRdERCjo7cUeTDFchEC08Z8hGzN5rehS7BiPRUc6d
vk2s+jmO9XDTq5HXavyRMTEa0pG5PW7I4vuuFS2MtZhLcNLmdDNgITmOYAVYxqAOp4Vw6jW+nY22
YTt09MWDejjQ1ST4I4dEPCuGdlChAWwbabNBtgMITnNif3DzErRTdJi0ILpoSQeAtM0cIBEt1oG5
YQioGjhVWPnwtoxnZcA/17oqWHZ9PGho0ddK0/1oGzW6KEDHl8hXsWFtp50AMmurakrnHbRh0pvL
gl4Lfct/MKSa/34iYZNgejRoDQsmkuX6++XEVa3OLEwzUM7UL9pgBCigmMMTDY+PD7h31Cc6XSVn
2OjR9C3VnOQ7XXAAquXwXqco/GUqrCsBmCpGbqX3iVgOnpNJGbGt81xSbEdDmb51HfKD1NiPBL59
Tkpngqc0Rdc0miZSMvJ0hbOQkWjB8AoNI7BbPQuqKHghEIBM/QwBtJ5uSZUPpzmlN2YKeBRhod0p
NIntxJ5iF8HPWM+1WuwUE44e+H6xi5HUgdEediMoB0/Aa72EuFX6QH7q07G6Evch34T9JPVm/OBg
ZDmjpPjPJzZxJv92apMqxIiAcc5dRMn2b+JVSwJBhy1snNscOGetZdrRdXAnqc2o1qSgan42wyh9
/OJxMzpBoKyV5TlSoc61/etvtED5Ws1YGv760S9PMe1Eq1ePF//r1fqGnJrenqrNz9d9/JoCO2/x
yzNni9RyiEliw5lC2uvyKRVK/3tFz7a//OHjFz/f8vEBo1wNtq4Qbz9/RrGCT/DXm0/uEvsd2J1K
HR2Kx//vO/317D9eV/uWh850+PkZlr943Pvlwy4f7udnevzm55t2VX4FL6nJvvPN1lGP5fK0xxMC
IR2iDJbHj988bpDJcPgfdwWXbFpfIuZ4HwXq7LFbQgUa0HrVCSbfxGXTndHrIyJzRwMVXhVs277r
1gPr2LfenH/MFCe2U/s6KcMPGqvavkuNE8KVH+oIjbaf4pc2jd7ZLhGymY5fqlw1N0lHMMJgO+l6
HI+dq1avAXqZpKG5R9QRNXq6gHrMcrU053PRqUTEa6HfFfmRCb9adRq5xUmheIYeGGg5wJ9UrSzQ
K7NMSAP9gr+jhKf6hCEJJSuSqBjXQTtYHaZRXEeghhWApGIVOiJbIjtooarokQqG0a7nNWLAvWs1
+c7qjH0lLQ0vjw+isNfNoFsfGlqGVvytTvoLRO3kHBsKtg2n3aYWrtBeJ20ZolmaDPZKbYsKqz/V
FLtTfNTFuBpcBxChQRK10TEhwTrm8v1M8oSTU4EypwV8TnXbNBpBIEUEhoy2eV+i84udCmQg7RFA
jpTm0wrzRm15WDzdlSu0jzhUFEJCDikxUGHYREelRSKelZPnmGRnSxSWTSH1EwwM2NRl+jGlBxU1
wIC1bPyWmNVdF7LblJb+nITy7NagDGZEFXMoOMBAJGq3ifysPyhF8BK46JloKq1LFWhg13+1CcaU
WZH6rZa1mJFq42qIz5RnabtUqP8nGhZoQSGl0HhSLBCYoaUdSfMcddrrGaJ1We2U2jrKyLIOzNjH
tFPkpouymHKBRNgKCau3+d9Lxq9xnT3ngObPusMoWQpjV9kjtD5F3U82Elll5AQrHKT8QXvKu7Jb
gQLdjxFYQBTNSB7bnYZG0iN9+gTnzKciGGDQQ4qFIIMjTQToShsTfaU3EbCMDjyUnjMUp/arBpJs
NeshUvR4wZWintUBnthzSdywoY7I0/S9tBXEw4MyrekH/bCH9JCNb8JMvlllty1H2dMnTJ4LmI2A
q+1DqcL0Kofa2dYD7BS9/2LY0Yk8EOhL8XPLPL/qU+1U1Om9V2mlVLS4BQU/jY7jSmS7QNGObWa+
jUlUX4dK4OQDtFQ1/U3WlkQC27/OanmPDPAwAJYsL5TVRTHpLJQJ3ee40YYz8Q/bvhbhwQ00r8fV
aPSVT5R2uGmoeKEHFeWmjbN6NUFJXrVLBFgyZ99mgZpPr9rBo2wx0+FcLxUdVt39BZpIuhKDegoN
1IdwxHx1si6mrsqtBelJg8W8clNM1APR5UVifyEl7MqARWmzSd/AxKTs7KppV+jGYQrIZDWhZRG4
SbSZnXGRWuGTKIORSyvxogAcgoJQjcXGNkQHwG69PcBO3DpWOF36F0rJV0hXHjIiZzXhuIecQFhY
40A5RHwCTlfAAOyEhLzUvNQ9+0GSGE+KXVL0tbmUx4JQY9aXK8stX1lsIXd0XwcrTLYkH580tYGD
qNefOIdqeC8O5O2U3peZ01SrBzId59r8pDgcv9GkTVahLNqKElJnTqV+NcKxtEhQsrNcwxYv7gDB
oMtbdIN6VY/XOpmPm8R1vg/E4q35hKipaH2zHfpiZvm6XI50bBLIIhzljV4oo58VfuhtQaRbh4Vz
bpE9z74ZJ0gHHHTroQ0FkB4Ukmc2StMkjmbBOJmxK5qJUHrKnNjr9am5NWqySaTYY6OI+Q8wpG9Z
FTGfEMPoA7u4t7A2jW1SIm5JP6fU7unTrBuLfl3WfojA3ACSdFZ4+JEVITXbuF17mcxbWSv6fgwa
wggqoIzDPEIPsp7g6TkePgCG69w9yqmiR+Haa5To02rMVMMXWkfccK0c++vQO/oxh+EI5fQeqxm2
BABqkUxDctVzpAoyv4MVYQXaio7yIJgziPy+Zn7u3J6eClVMeskvAEROdsD/8NxGKLEjZz0FkOGb
eL7rtQ2oHfoObTpt3PbGOxdY72dd/JoycMLmbtDl6jVk6RC3MDW7asDtjIPBz2nPjK6KbFCCzpMJ
D6VdvdWp+owJe/5UIOEmVTaGSo6VWzGsj7IeLxFDZ5XPfhfo3da2q21dimjd5abz/7g7sx23kTVb
v0qj72kEZ/KiGziah1TO8w2hTHtzHoPz05+PTLvKrjrYvXe5gDYODBBWppKSKDIY8f9rfQvrZhJv
SD2gIwG4pY/QCHhKP5BB52TQ4VzyQ1Vm0Lp+pypJQAEnZwQg9gJfRH3fKMgmS1UpV6lS2uje3WNN
43BLYeLajvq7iB7XFLImWu9Lk8VfaJQFC7XtpywVstnU/lkAzFqogeC6Mzqi3osAzFDfnMqasrXR
YZ7wm3GJ0fyJkGwGaU5yapftyqpYNQVmiTLsQroT1PUQFrrx3oXubhg89RlRY0tb3egQvLjKJRnH
gvxwnjFv5ofQofwr9DT90QPRhlWEP5v+XuXAkM/OaxP1p9xCIEWuCQtz68d+dB/W4h/zPmQ3wAxp
m6eS++mGBErt0Lm2cjUodJbHaR8Z9u40qd+I4iLmwVSDy77GKJs0ANV1t1Je2rRaz/uyaa8sbO7h
N5rS53uWYkQXpF1+jIJM4CRLzrZCZIuWqkcrlPWzYsAZczQlv6Ds0p0UGr8rVzTpq2L5m/mpHHrQ
rbFPeSRoB1ZvXbwPxrG6qQxO3Y+9tadokMm7ZivdEjODuBKZUx+cQGk3KqWWB69wn83pdUUTn1rP
Dp6HRsh1L/zgomtq8+TH3DLAZg2vo5+sO9UqP/c2MboDyWwQkKtjz6p5PXiUxonHUG9E4xmL+WmC
loVRGG+DVMRSD7PqavB7lcZDXW46UYWPaMAf52eao3EZpYH21PhOvw7t3jiCEvUvg1WsGNlKdVvl
NUtzhMtm9dnxw2ohLB0JRFUpWw188s7GjXtjlJq6mD+LMUknRSbf+pxI+Wp0gqvGzrFXwlXctKKq
WcE79/MBUpPymttV+ZSYEjqnyslUxiVAP7uLVrnQqnOe98v5qYVF+8DIc/O2iD3klbnR7rImLG8T
Ws4fh3sCCjvBpJsxQ3fpkMSB/wK+vqKA/C7xgT+CvL6b90ZT/7aLprJBKUh4L8z8mHLeXVY6FAdA
W8a5TjAdT8dbOAhesjFrb1VvlDvHBw6NKUTc0h4h1H369roWD37joDfw2YcpU2vVqENxIUVpXNZD
j/BBpPl7ZzwpY6KdWw+ZbtlW4iJP8vpSozr48YRMOVa6kbxFYd2sFKXyLlpFCS4H3uPSG/Ts3c1Z
X3bqW2oFBSLcjlaW0emnNscYPr9EuuxbTjhhqREKuXo8eZYtT12Db6mMBvvN6QhWn95KBZEf5YV7
cnC3ndBXEeaUg4izJVpOr93Nz2LKRxger3WZ94qOnI0nCDdyzoNyO78fy5NimRE+dRnjXbtwpamT
xTHKMyDqjxdKg7Fd5jla8KFQowtR2mQj1abzavNlzS9CHaJCF5mWVwye5jEYNEJB86F+lb38+NSm
C2+JRad6lbCcPtZgodYBI95LwFk570NWfrjkAAXXJHKlx3QamqbF/YsV5jyVDzxCfkWV6cnrGMny
Aa6xth6MJHjJhgaND8fWA4Sz0MAahpESsjYocRiHmbvmZBqeo97YzvupcaUsStuKb8yhIk2ae+4G
6Gv03PokKk77CXpKCUFU9Tf4T/3D4Ix4eCIuL6YHh/kZsV8TVcslcTOWhYFDTfSbiIiWRrPzx1z1
l2Y/9ucQodzKFEN4LM1cuzVL8d4pcX/m4hHUAyzvChFEdRIBJQ17+gOhJReTs/ghgcOzExYLGy/Q
uldVHuc/1MyoX9fUNQ7czwmwEWA+LSd7mH9Z5E5AAbWwLjvTqS8JEEw/9hrF423XieY+qqSFURzP
G6aL4Wx1TG4s/1zD8N0gesj3NO/LB40C3/z2hYXtg7IWTWHf6wnxhKg2v01ksK81QqU7bD+YTgEN
ruefZ/SlE1l3L8WQMzvJonrX9ab2ONrGbn6LuT74Kxi06kVUh/q1SbvsY49W7ITM9RLnJowscgEG
xup5l5bnrjSSCJ6dvla3GTr2rQAC/ixCAgCnY4n3eVLchRQOROXd1APMD9dikaY40r0uMhUvlyzV
a2wG+sUIAwywKZ+9L4I9ZZ7xMc9M1mdqb2+i3h1fCjEzf8dr2hzNwjK8eN3TdD6EkZHeNY7y8vGu
NE40EiS6KxGaBkgh+gLzL6BVXMa+nT20o1UQcxezxu2b+FyjkJvebTPSai9laO6DJKe3rnnUiLX8
9uPoSDQAlV9IxnLPvjQDGXzstVKbh47C6J2tdhi49KT7+AIT5ahxo391/LLZ6HrGKdPn1oODDWf+
kIqqqMv5FMPl4l3Np90AFOZVi7ZCC9579CC3PlxT4mu0aq1zb8fjay/yImkWyFiKfQX8HFJesUt1
s0Rb6DM1yfR2axm5fSrIit449jAyErbcVZtbV5j5PrIxvXSCxapqqNtO4P+t3IZ0B7d1rqJ6vB3q
yjjl6FyFU7h4A5qWW8ybNcTKtRYa41rv6C63siNDsreGFe2XV9tBVSXVUGVl5+QPuYOZJAKdl3ql
fkCRtqsy1oChjaLaxtlIqCF4Kzek8TZq7Z2SGK+UMXZJ5JiPjQZ+XdPadtdYtbbBMuvi2Cr6ddBW
zWGsY7KMS7v42PgpiiWbetL0pWUH2wlx2M7/7ac2dgNGo0IQvHWmlvnvP//j8+Ynzxt96tF/PGwM
oIjZeJz/bN7B/HMox7zG/N/ff8gw7i5zcEeLBtsKaycjpivd4joGGbtsFXy1wH8G5KthjlFUITYv
zh4zDBggz1kBBUpNxhWK2TB4TulwMSFO0TpbGPVkYxSHctrEDXzmsGiZ85MReCDJmsykOuTgCmVl
omrFLVY1m8Q627UY9oqr1occac5iNPICgHbScBPoSRRrr2yjQSw3PaEd4hrPRF0f0mkz/w+2A8Wp
nd5rd3FCPrQM5KEWX3JF4QMFk4xg3gxuucAFEyzoxmgbt6vXQZMO67Bsn0OEBUcbB7BGapy0ZYcj
o7xKSdq0/Upu58PDVSbXWkzkYR5X3sJSWDBEZfswfziqo8UhJdFIFFPJMR8PtfGGiRRpACuVTWaH
D2qLBE7K+l5EQb+UMX9QY3WgQigEQSkIOUI1Vzbzz+bfYgT2iT4gWAAL7gqhGqLWisQ2bCZMFPyi
JmJn+t4CPXJXecEqLk/ApJJ3SDBTj/u3qu5lzI91qVwHpFKT995eGihM0oalpe3qaxWy+MFxGnko
BqKNc58bb56J9sMc5cVBvKJ6Bfhyep2PvZuTgGF+nIZkREU9bpoARaLq4QamZbgb1YZsOYYqWizA
ZEe61itQbPkqCqE5myAalhb+YVDK1U1DxgHCVhqpEdLvrSZtoMpDlS7C2Pagtic0RApX2YxV9xiS
yWvnpbMjS8k9sFg0ajM8YHusDjAbq0PV4nXv29Bamg4o5Ghq6xVFzvgbacNaJUfuoPTeeyfl54is
AMKvwZjVpX5pALDdVrl1RSawv9L67rGdLk4xXZFy0oXM/8ObwHWE1Dnb1IHRTurmcZdV+uNIetrJ
Sy4sp7GvFXSex1FLJtQLwueGPz0hJ2qXiXSNTVUqrNMj01hHdhitQjVstmCFEc1ZHbxMbcpki4et
qRLAqLcqRGoA+Ht/bB9rSFNk3evJMcNRcjsO5YRP9a0TxHKsH6TiLYcmMGECuPbGy0mYaxtVP3hI
W9yhZ27ReyyNuTUQ/aroW9QE2ZWDhDkDTHv0CQ8QWH4WYrj3jc67jnM3WutJQtSGSMZbJaPKyOsU
h6qhZhsjUjqoGLKpr0D1TTpV3RVpoh0Cg9jRurA31ugxnNjAqRYN6W9bqcfHiCXyYd6kvX7tSqGy
nNUunGkACyaZ0O8bqD/ZssvJzxO28u7H4QNek3rJBMw7KHlDbouylnFPs4GCiA3T6SAULnnCOExE
vZuh164DXSsPtjRZguNSD3QWOjggrJjrGpcqfiMOkKZW207PL9Ia4eHvm9xCIzBWMGjIPnoj/dGF
5D1MGczOx/vvJFdA32LjbIo2WBVh1BzmDSUnfJT2o5u3/V5ygR7qOroKs8TcJFpfH+YfZb/9r3Uj
dBi2+TgqXIBJ38MM91Uuw3DaaFhS18Lun/2YnjjVmutUDcHm42Mht9ojAAAIDnF883luL/WK0ZAI
dlBxEJRrfxT7DoT30Uz7izjK3QWseSZHNrdREt2bj838UKBhSVAo8BtB+dzKu3yPXLuBFMom1WGV
e3C2uYUE3mGcNoXfwnEGzo6VLNARjOeXeSvu3YpRPvB4C/MGQOfX/3m//Y+dkf+KF3VFjEF3qPHn
Heb/kXD6/cP5FwKueRpZxc4neukwb3Q35L5Spg++oUWbQHWrw7xJS8Yxjxnbx8P5Z06M5DMKfGOp
lHKCd8CnCKIUPreDYp3h4KHxccF4oz4AX+FPUW7x9/qYL01wIkvFsPv92LKSVIsC4b2TFIs+9dMV
XTdKoxMQSRMdZWhaoNpm7PJHox0p1BjixqsJXEwnR1CnEraB87Mln5UeLARV5A7V1CjlWM0bi9n6
Ihdh+nFImhSjkZoAOO+ns2L+JHHFNeSxXBdEKeiouvswPovGjI5m66/KQe12zTROzcNWM0kIc2qG
NEK8a8prRG6PegIZuusP8A37A0IXj25AB7VzdMUBr7e/jyUZukrLoJ3aXGpaJtKvj90GeozXJHvE
v9kKiFKwhPK2TEu3OJAftU50j3txoHGyo7EHAWKjoMTSfZ/4Wn4YpmtlHg7m//3hZ77FiejiSq01
zgtiFol9Qm1wQvkarRNCdZdxHmcX9ApdSZE5XyiB4yyIj+q3NjY6urssxrTcuI+zuNyIPnKuekvb
NCxzz/Rg0lXqkm/sxlMaGarofQcWoaQnfWpwC1AC9vm57u9mMbKOiueAwnITYph7dVPtBCy0uk/N
qj86rZ6s4rtgSrHN5OheZmgMEDm3h8ilIUgAD8I+WuKEvapyO4T+cNWVRFJbZEasPMfSKBC6VrmW
GjpUVAkBtVjNJD8z36axFVynIPtAq2hpvYJSQ0k5mpYrtnmJ4qW70ajwrkkrg16RdN2NbZoso1Th
7QJr2Gijkl2nFeGCkIeuPdCgILpo3VTQQm2KL8+qC34iLafROiIbx4wJWlLRiYF+1PONRczEhV34
I90ZR1uRsOzeE2X2uRJecZofUYtnCpgzqCSRGy+laxpPfYb7QrHV18ZQrDV4O9QXWho+TWn088/t
oqWLoMFcsPS4eqzSirijyLx1u/ylGnwNYo1OTamsrZ02IIDRRvO+EGb1BBNK3RehmpBEkMknyCeg
jPyMptD020k/XpoYEHRSFjYy9Qdo+ipkFUGuNj77oXqyLe/AdN59K4HKMXsaUSKTJSBEHVDK2YRp
19/Wl7EVyat5o8si3GhMYfdRCTeRyaJ6rpUK8UBq3vuN17AwYOIhzWS4bmi3s/Z4LGvFedQHGe6y
Lj7RSGnWSh5o1/70v4Ec4TUwuByRMnwgWvXxQcbGcBMkFXHrpkW2AhQEkANtzaGW5bJPIiJQI4HM
rcCZa4+MQAnxq3sRmNpOZsmXtGoEgu6ieCQmi95GKCm2GaOy0nREZ/Dz2g3zBmxG3CvfWv/Oxbvq
F7p47J3wIPsY+/NEJLExRmCUaTFSmHfUk8WllIrJm7C5jahWj0ZO4sB2+/qEyn5yzyXeIoliboVu
LW+qMm2OvZp7X/QYuJKUSInWqmz2XVUWjxUNjsbPkytjjBB99fqlRT4inSntPgz0+h5rWYJQehEO
dbSv+kZeYRe9s+whBQEE6Ga+0kPL0Y9htrGhNNUDf8O3xq0uu02ypDnpWnWaH6k2oj1FlHRu7HKh
6BjpZvvGTsEg+mT3ybYa8/Stc6mzeS0Rim3Sv5R9MVzQFqX2ber2HsirdmNOmxEktxlRR0+FEbNi
sRn/Sk4yN0rqa7RPS3j0DD/VlE7tWcONbo7Fvg3othH8sPJyxCI4KtKj5jH39AiKf9YoVuKWFnAb
1eDNgdOhkAZEX7t5QXdlrXopzYMHc+oeSP61iTH81Z9KCZQqiwsaRA2OE9faFLEpaH0Mw7uTWGtn
DMYX121RRJE8QeKm3qwKkcuNYgz1XZ2WjKDlGL73PnCxwra+KFEJ8EtpO3/L9Mw55AWhEDoFLgSQ
/oag9vTQNcK9IZKIdVH/pE453KUpQhqI3Ai0QGgPpld+fTj/lg4nTVLMKItceuWd1TM494PxbOhy
3JbQZjbZ9LCs+ue2UlHcad0/pEn2X4t93G/d5ArfCPK3yGWCa1ABNq00vqJqmS6tyqdXisuFXFF0
79a7m9K+R+IR3BPlbcNpToedD+n8dlTF1IbJMVDrY3efbU3TN/4h6vYtp5n8lGUDSGSlT68Sn1lS
6OKgT5FSb9Mhjmg2VBu0idGDEfYvIsaNwPXhnPEj3ZSOVn7BeUVrxvOCxZjvKP4Q+41lgEwHkjoQ
01EiNWOcr4MviZ6xrHusoyQwMSPYKvaokaehqGu9b7urMFFfktAfiWCW9ckY7ZVqRcVjwcieRsZD
a1ndXco1n+lGfRUqPqEYgwOcyoP7OZpOju04TleNJD5lMCzzWLT1XV4m9yqGuHWkj6+Jlgf6An6e
dcAScCsVqa6qplV2/li0T/zNc1wZAAJKfE0VrWJIRSMwq5r6FowPlmiG4TyNeY//E+wobPRnnQ5/
mu37UqhXeilxRAdiQ0hKQ8E02OmUknaUmcKlaXXGLmszMd1fJ/NGbGJFpS6je4m8oivMgrHV4LfE
Xr3OM82+qwaDzBdigQ/gZOnpgeg71Dhz9lSPxq2emCfMbsELSWLxAmvbW6Di9GmjnrWrPyirgRH5
XfafcTjSg+304qQr2N5ntqOMmsdegRDmkEBA2pl8rSqVdDq/wC8w1TctpzLPzkufgweTkx2uI4P8
6NapCj0CPhyjacLMF5zNONrnCAaCgrlxYVmWth49zd+rmpUtZRRFAAcpzDnE9O1bk/jMqHJZndUO
nijF4CYm/OECqQx1hTC3t3S/8pPRuOPCNJRThEh7Tb+4uC3I6dg4da4tv36DtZasdF+7t1LZgwqJ
5VmGEaEnNFPMLkj28Ps4KkK/Ax2n70WcFDjH6eOqqsQaava3wdgrlyq2+fmRaRF6xD1F4vetkYCM
WbCgubUy7VCHb5N/rsBOblK+/bUvw55lBPAIJLEjjNsaM08WlJd1TSOjLMcH2SO8UJ3QeHHbhyyI
hgurI48896Ry0oWRggqQk5RIHCWupq+bCs+X0nyhk3HdRR7CQgV+ZRuO/RGf6gUItughVAb7qCCf
I0MK6vUQN+4VV+WA+FvN5QLN1pfeTMQyCoxxR5squkvSfVVJ51ANln3whXIndZ+zEHYWd3NtvMyz
+JSZLMUkxDnQGjW5GE0ybrSg1BbzYlqmTX30Em3fdYRGJyqW/zbE9ZMie+gtgu0ZojD+Xs4p58X0
CdE/KafSY4JVduuoe0jF0JwoXjiXsrZT1hWt+VgFwRYSInwNTy32NI2L1ViSewStXDnVZukeuiR9
iEX3FLKegtECt8ojDnQO9Zs6j+cwKLOVEZHrPsiBGVpKA4FPk5yMomuJpQvdg9KBZ8AY9k6F96pO
Qu2mi31nE1MeWxXgI7eNY0LP6oj1qS15IANBPlqCWrqfwhmqWvI9ZZYvQB71N/FgvokitaYlfHeD
xD49YgLGUh3MDCO5rdtq+uTeg6/3qIvQsb5704xS6XcWAth1jvc2d250vbRxR7btm8ONBWRBsKZe
lCAPUsPrsZ36956yEtrYPChetE5lHnKrI1PUHHN/CSiTYMgsji5Mqd8ZNl0WK1RgryhhsuoQYe98
t/c2QMGWtPDlOe1oAjVV+g9qNHTVVBv7kcNsSbPC29LBgpjAfNuZTtuBfGPAHi0zORopdMNG9+29
IpJ8Jx0VI1bXIBcblQ5UhwbxwQiMVWHnyZOZCUos1OuzOuaeb9Xum+BmIfCV3hV2dFXZElBUa7lX
oabX28IO2uOQh9DPVN/aqkB/AMfQy7LalzQvicr20uTY2+pWujX3sNB/Nn34wFgxUX1jDodsfAoj
fZ0IHCcL8AzZtUaEIKY4jJnelIDLx+ZN6Q9+PdboG/ybIorVNW8d9JzH8JWWkbjlAq76RVzTGTUM
Fn5GdTFLxdMsANYTEt1qjS30DzfwtkEh2i33D2RRjVYddXg+R+yhDybeyb2PAH/LjANAjKsla5FN
fil+c6ycvjqyVr5ULDRZXt099FVyKuNG3zM3yVaZoVHmiwL9yDSLu5t8Ceoyuu4bszyKWDklgRZf
OjGcaGUwghOVr3QRJyK4iBPy1dNaHlVwPqpIlWvPH6eYNy5lsjSspwo4VJQ1jxANwiRML2uibi+V
klju2gyu5x+lsYqcNtWWWpEMlwTd3/uhsO9bUavIS92nNqysm7B8aolBpXRyG+G4XShWqW3bPpfr
wojXTk6dxCbHJZjSqafcUb3KyBdiqpOa5OBFxatu0fGNcvPVtBrQfQWjvUxT603ARNNz37+LB5II
9BobjR++RhCCgCtb2a726/6pRpcUEX23TFMjgTtqyLvY5ISl/bFzXB9eYG6SLKqleonaJbvjaFCU
qmqgOYKK0PBWN9NyV3/tfRB5Ue95u250+0MIX39omefkFXmEzGWqc42suBVxhsTO1o4NMQEYPzgS
0dD0TxhPyD9GT0GDye6fmLMgpPSq28bQVwAD4hvWECBSMvzvVg7I0aSAMdUO/NO8IeKA/WZqu3LJ
AqiM2r6fNwTWrgYI6V2Y9k8dprlNSfrBNtRx7PtEEYhOEQcvaJKT9LgdQ+nCVdpju01q4hRir9NW
aSqLVypV18TePysmOXy2bJlaMRTg8QQj1jjJZUa0IsNd1Phg0SyCriXtHAQpJFVlSZtsB/Kt+WaH
+L4eadS4rATaUllwl4JiUoC0tRSDtXqY3itunB8F1drIR7pds6BxCRs5gJrplk5R4QxXgDqEvkBD
3hn6vka0l9Wqehoky8w8AcGIdSPaIrI1OSdZt/VdctNYRn2KWvfCt3qi6ZockVlKw5nEMupuaLPr
okwPwHBaV3KhxYRAGHHI7NqhR0UR0711ZL10E/9V6gCMGyIvDwnTETSiufc49ma2eWSRn+FuSbIr
BCbr1ta6i2BLmKV/5Qdl/GAGBD6rojuV2tQNTCFEVr5h70sne1arQL1Cx3LEtlfu9cbKHkjOPmQg
92jIlP46HPqCYkUUvvXDoY62HYHf92U3dPcaUdtaFX+mj1XDgcFTzgo4pb8HS7L3FMoLaZ5j9onK
k93ReBVgPtBmNbQgRG0vM2mHuxiYx4LBI9nVBBIxwWBjyZjimN4fcQalYF6raMccCFV031M+y03a
w50w74O6vvIzIz27xEIh/kKQUvl3hU7yYtvE+QsoSBo4tvlFp81OEB3ZB7rJLN50t2VGqGdq5uqJ
MpU4pbRaTsjx6kNXKRNWb51RlnqxW4S1ZR2Ex9z3nmpqwjs6eJT7WL5Tc74OK2xMpZ4SNas1N7oC
yQ5azl5jHpqKCQimOOjtFHrGjSoQt9E13ZsOmY1UKvVH4egwRgaF8n9sTlZ85AL9YCd3XapSqnfk
53BMHmzyPhYtIASWr7LY0NSGNtfRSda8C6m2zl1qF6cgTtcUrcxDn1MkG4CThyYj3YKiB7M34esb
jarOVd8KnzWBfLLAI17NPwogk6yzvC12JvFyq5K7ZhIKb81tlWTToqOqiczyYtDMd4OS1jJvlKcU
7OLBa8ruOjQw86tmAWYVCyCdmwYREd3kyHTQ/fcieWTFd4lVaYrbbeId/RgCtBFe7ui+61Q+fOsi
0sorGwlEDdbz1GHXuq2pZ+BoVB7show+Sf4P1rRooyu6fSLI94jAubi1TC6mTCE/VYGORvovTZGB
4mRGUXXnqIG7xdsINCbJH0iu4uIjsLzEmbI2DJcx1lEfLAK7dr4fM2FQc7QMQwHzrUGMWIXeGvSh
f0oM9+smdCv3EAMeB5udFec0VazjvFFkjRgCXyAlFzdZIcemjJCXd4j91Ru7yeOdCJOJ2ZyAL6hY
hyKAgHk59o5xM5CTZFX1TTRtynRRKgYKJLuE3khXdaWqx6AT8YuaIW0k+rhdW8OoHmpmK5S69QgV
J0lLNVF/Cz2Nsh29aHWdOKW5rPpCuworPVni9qt3rULZcOiUbisHQlUrKqkYeDIHT3TgbNSwvGss
myiUdiBI2g+ilYzGcq1YOcCFWOYXoZKNdzK6N6Zx11dDZ0safXWPNISFvKw10sfl59RCZmKQrbsq
ur44mAliDcuR4IZkMJnPUcFkZxhY/mmAfIcYdGiuupAL0xMPetvUJ1DZyjouNWWvqP4tXAb7ss8b
636oud5DjGIf6+o2IL2WjjQ1ajRwdfXqlu340lusQU1PjzbzQwQiF1ZO+F5PiQBaZxYctF41rgp9
KJGXjsBszOJZl3Afu+5z16nN9QjDaNWSnr1uKMGeWEvCErGJz+6GhNWpW66IQtpB2PWeIqNvN3En
xF4Lm2suNDr5mmihxKAXJTHV3qrTqRrkxYKeDslqJJyuvXZqYIeeceznTQ9MsykPNa3VHDe5ne/Q
2x6sWBOXaYf7vOqyx1SDHoPQWH+xynGXjrp1U1oYB/J8n+e69dmAgbWA3tffQv+9YHbg7kiFQm6b
x9ED7UD3Mpzk5I5ewSRhbu0YrnGbee7EtVtSaQ0OYNSDKgJF6kVoIXXwKtnQ0+PXss9h6bPkCeVl
EnVAB/2AXCkKKocpwUk3NPcW3XS0JPXe2M0PEXu1Kxtr7vXoqBd9kaFZa2FexA7Xiq6IE2rmfE2l
1Fq2QyJOuWjFKek0RvSIW6Kq+/Kub15SUCS3mi3lXc4UWfG1l8wS4iG0OBSQir/+b/6Z0jrVgiyA
rV0ryCcxXd3pBDFSRmlfxoESVzG0CJvIKyZn2gW+kDNkqGiQMKM2tBD94ZXC6J3eVf1dWMqOMnqM
AcBCsNx0aXVlSlgmUTLqy1G25gMkL2TlZBc/85FojJFVBgHJeah8/ybkUt8GJijXUdTXzYj9hDYL
y/baI4zEDHrnbXLJapGNQjvwk30i0DyJDPEO1TjvHpINYubAOthB0l/qArMZqLbJOZAne0y21UET
qneIN4ludBfED2crhyzJc21GaOML67mNTHuT19bnzqbyqzYJyhcNAVaZCOWWEnKxFGMWvyBcfAIj
ERwzMESrjtU48Z7IE3JX8W8YP5Hbx9j4EuRG1ChpFSQTP3/eKBB6F/7o2getS8vVaLsjwGg7vJg3
YUODowz081zBDdBZqorvr4qm+aIxRO5L/7pm9CKeCzBsRP2VfnrrrD2LNrOuKOucThvyahUXZEhc
dEFy8xYlFm4rsHlr2dYt/awYLqxqUNiGX7gFa0z9yYDvatH72pmUfZdxRRuvDFyWQHQmd4BGROne
1BS4lpJkhC3tAAmwloDZ3KSgrOpHc6L7lEb3Na3p/xviwndwhj8hFz7IEf6XfOIlIC7P6vv8rz3p
e7LDn3f0rzEciEByiPf5AeIw72smSPyzfSRnUMLN5y8wF9xProqJAEyOaZggdYANJDlI7Y9fK471
SXNUR1i0/RwhZscxL/jdQfrzu/8zu+KvPeeffYIvMypjijjVIBRhu/6po2AISBbTIdBRXUNX+ONR
sI1P3Ocpw/LP0smr/GBn/EJH4f/B8/i3TwX7k2YaFslvwJVNXdUAZnx/Kqiq+8lSbY1zxdRszK14
in+tUwFtu/rxpj7wL79dpf/GBWFALtGBllBB0gxb2BOf5IejIMQnzP6GC5WAC0M3f7lTQdXmmOOf
uiBAsXAVaI5jaxYXP+nOPx4FR/9kGIYOgMQh3pEFGGCE/5Vz4T1vsnrC5fhhnn2PqtEMRrJ/5Rj8
YQ8/DI2mYAln4u12TJUo4x+PgetOJBtdgNWwCVk2rF/uTNB5c1zE/8pROH9OQ1ISJEaF95rP+fsN
wvzkMGd1aROaHFOusB+PAjeIyeducia4HKxf8CjAOPh6ev71UWEe+jgEFqWH6azX/jgqmOYnBkXD
tfi1Q971x335F7pBqKrQf3ayoDmfTGKTVRbsZJl/3Aa/Hxsd7ZOBgsGgqPS/Oyr84Wz+fbKgG5b2
MVT99XOBKdPEdWA2ZLqOanCr/PGKUFV1mi1o2jQsfr3+fqETgV6ywTv+qUHB0D4xEeByp/LmfL3o
vz8RbI4A+C+h6ybUCO6RH2PxL3QUdOYKPz00qp8Mi8Iy4BqTlbbpcGZ9fxS4QeigF7k5GGRRO7/g
UUDpoDKe/9S5oDPy6a4Ox1mYqs206Q83CNv9xDkCf226RXITmV/uFzoT0I9No/lPHQPWDw6nAcso
97dP+f2ZYNufyCUmMcXmquAI/Tujwr9wqH5bli6DMPk8L0jDL/I7juD/+IRvy9E/7+DrImxeaTGl
+uGJE2PwY9cfI+z0+L9/GHvnheJ3v/y2cJxf5+uff/2Af37pH17r26f69sNd+KU6V+8BjFDWssPX
tznhF//rP/9Pcn47p+fvp4O0KfiSf38n//WfP7zP777//2HHMv7Dfg1QcT+93yok5/XHHbMG+zt2
HJ8z1C/f9jR9jSoBqd8eT1/BXzsU/xQQOX8lP7FvLLvV+XP+7V1O79pm3f3t8c/sOcu+vNfhe8Mk
9+Nbm3duu6wbf/ZbXH1Jzt25+vJtT9OeAVn+DQf728T8P/J//McyT5r07Ucup8v95dur/vWDs+Go
h59/PAs/Zo0/e2QAo2Ie/nHPH6vUn93zjiMeht8++3x6f0z3f3bH+8/n4IcTUDXsKRv9p/ebJGGW
hz9ekdwb/4bzb0/r4fyHUeSjRPjTbxqs27ePPh9jw3Wouf3sbo9/HpsmJt3fsGPeWfMeD9/2NL9n
Chp/w0VykTeh/NNhnvro317sr1+Ap3OY/TB6YJH5O24vp3M1JOfs87d3OB0ODXTs3/AVns5Snt+D
Rn6p6x/O6a/LjJ89RQAvB6H/f1m7mt6EYRj6V/oTRroi7bLLdtgmUaZ9UO2YdRatgAY1FYN/v5c2
mebSXYglThW8Gsex4+fE0ZzaARMpEAsWNWKBNR2zbAWCA2lyvNhonY3Pfs98k5plV0LouOBqDC0i
uGm6kQ9RMzAa8SrJ6bPVo9WTUiizS0AfNI9bYGhTgeVTTt/Jg97tbVXzsA78G4HZ4/CfqLV0Ckro
p+ZQ0Yi1QQe+oGNdsjCGconjgSTAP0y7CUhe7rmA884NNuoldxpH9GoezXy6Gi17/4J7jZPufO6n
c9dnOBZ+ib3qAaVXyzWsJTy4PDgsN1usSHhWo8DMCsSdZUu4mCiIOMicSQzlMzW4B3F70KM+8j7n
jtX0S2W+KHm0Z7ENx0gEBvLVtaWfNERXaBIY0uEF54bo61ix6nmD9slaYksKXxOIxz7yrNITarG4
752u/hqiJ2xjYVfU7hDZGDJCsYAjXKFfZj0y7zRLJeyv0Ig7zbrjUzPNQCeGP3K5OynIdsmk8HMl
kYwUtS1Ng64PQVTnVnBEwZXWY0ezOBlUq9YBaEBGq/jw4D+tTDFNv3sZzvmnsI9h6mecXHPfKLek
29sfAAAA//8=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8</xdr:row>
      <xdr:rowOff>31750</xdr:rowOff>
    </xdr:from>
    <xdr:to>
      <xdr:col>12</xdr:col>
      <xdr:colOff>838200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957A6-C35D-0C4D-8248-0BE4F6E4D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</xdr:colOff>
      <xdr:row>8</xdr:row>
      <xdr:rowOff>50800</xdr:rowOff>
    </xdr:from>
    <xdr:to>
      <xdr:col>18</xdr:col>
      <xdr:colOff>762000</xdr:colOff>
      <xdr:row>31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2F83AF-7E5A-B54D-A6BC-4E9AAEC2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9</xdr:row>
      <xdr:rowOff>25400</xdr:rowOff>
    </xdr:from>
    <xdr:to>
      <xdr:col>4</xdr:col>
      <xdr:colOff>914400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6DF2EE-0AA7-A64D-A769-385FB439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</xdr:colOff>
      <xdr:row>36</xdr:row>
      <xdr:rowOff>101600</xdr:rowOff>
    </xdr:from>
    <xdr:to>
      <xdr:col>18</xdr:col>
      <xdr:colOff>774700</xdr:colOff>
      <xdr:row>58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86F02FC-4541-4D4A-8502-0913ED19AC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" y="7696200"/>
              <a:ext cx="15417800" cy="452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18</xdr:row>
      <xdr:rowOff>19050</xdr:rowOff>
    </xdr:from>
    <xdr:to>
      <xdr:col>25</xdr:col>
      <xdr:colOff>63500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C4C41-2F05-2E41-881C-E43F24404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10263</xdr:colOff>
      <xdr:row>14</xdr:row>
      <xdr:rowOff>33097</xdr:rowOff>
    </xdr:from>
    <xdr:to>
      <xdr:col>31</xdr:col>
      <xdr:colOff>0</xdr:colOff>
      <xdr:row>27</xdr:row>
      <xdr:rowOff>108014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7D378-FFE7-824B-82AA-35CFB8EB8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10263</xdr:colOff>
      <xdr:row>14</xdr:row>
      <xdr:rowOff>33097</xdr:rowOff>
    </xdr:from>
    <xdr:to>
      <xdr:col>35</xdr:col>
      <xdr:colOff>0</xdr:colOff>
      <xdr:row>27</xdr:row>
      <xdr:rowOff>108014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54A5A-1A8C-6241-A899-B50439F95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23091</xdr:colOff>
      <xdr:row>14</xdr:row>
      <xdr:rowOff>33097</xdr:rowOff>
    </xdr:from>
    <xdr:to>
      <xdr:col>39</xdr:col>
      <xdr:colOff>12828</xdr:colOff>
      <xdr:row>27</xdr:row>
      <xdr:rowOff>108014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791A59-DB5B-0A40-B07C-52EAB52AD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25657</xdr:colOff>
      <xdr:row>14</xdr:row>
      <xdr:rowOff>20269</xdr:rowOff>
    </xdr:from>
    <xdr:to>
      <xdr:col>42</xdr:col>
      <xdr:colOff>782526</xdr:colOff>
      <xdr:row>27</xdr:row>
      <xdr:rowOff>95186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BCFED1-088B-164B-B045-80561508B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25400</xdr:colOff>
      <xdr:row>7</xdr:row>
      <xdr:rowOff>50800</xdr:rowOff>
    </xdr:from>
    <xdr:to>
      <xdr:col>91</xdr:col>
      <xdr:colOff>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12999-7B8C-D547-8CB7-CD8092C59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14768</xdr:colOff>
      <xdr:row>30</xdr:row>
      <xdr:rowOff>59071</xdr:rowOff>
    </xdr:from>
    <xdr:to>
      <xdr:col>90</xdr:col>
      <xdr:colOff>812208</xdr:colOff>
      <xdr:row>46</xdr:row>
      <xdr:rowOff>103372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3E40EE-DF45-ED43-A344-2D04EC8EF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29535</xdr:colOff>
      <xdr:row>7</xdr:row>
      <xdr:rowOff>59070</xdr:rowOff>
    </xdr:from>
    <xdr:to>
      <xdr:col>100</xdr:col>
      <xdr:colOff>738372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447694-90A9-DB47-8E36-F01DE21E5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44303</xdr:colOff>
      <xdr:row>30</xdr:row>
      <xdr:rowOff>73837</xdr:rowOff>
    </xdr:from>
    <xdr:to>
      <xdr:col>100</xdr:col>
      <xdr:colOff>782674</xdr:colOff>
      <xdr:row>46</xdr:row>
      <xdr:rowOff>118140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16C7D8-6521-5847-8D11-BDF2C0654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A1AD1-3FBB-4B41-BBAF-DEB3ECA16AB2}" name="Table1" displayName="Table1" ref="C3:V503" totalsRowShown="0">
  <autoFilter ref="C3:V503" xr:uid="{BCC6DB08-2CBA-BC40-9967-680D6BCC4106}"/>
  <tableColumns count="20">
    <tableColumn id="1" xr3:uid="{81993CAA-6D32-3544-A46F-D6E2ABA6B751}" name="Gender">
      <calculatedColumnFormula>IF(A4=1,"men","women")</calculatedColumnFormula>
    </tableColumn>
    <tableColumn id="2" xr3:uid="{33A2FE7F-397C-744F-900C-208104FDDF09}" name="Age">
      <calculatedColumnFormula>RANDBETWEEN(25,45)</calculatedColumnFormula>
    </tableColumn>
    <tableColumn id="3" xr3:uid="{FD282A92-43EF-AB4A-8285-2A60E3DF5FEC}" name="Column1">
      <calculatedColumnFormula>RANDBETWEEN(1,6)</calculatedColumnFormula>
    </tableColumn>
    <tableColumn id="4" xr3:uid="{18A29EA6-C0E8-1B48-9EC0-ADE40E1EFE16}" name="Field of work">
      <calculatedColumnFormula>VLOOKUP(E4,$CQ$5:$CR$10,2)</calculatedColumnFormula>
    </tableColumn>
    <tableColumn id="5" xr3:uid="{290FE3CF-95BC-114D-9E0A-2B1A6E0A4F29}" name="Column2">
      <calculatedColumnFormula>RANDBETWEEN(1,5)</calculatedColumnFormula>
    </tableColumn>
    <tableColumn id="6" xr3:uid="{1C16FF2D-4737-8B48-A41A-6A8F46962C71}" name="Education">
      <calculatedColumnFormula>VLOOKUP(G4,$CS$5:$CT$9,2)</calculatedColumnFormula>
    </tableColumn>
    <tableColumn id="7" xr3:uid="{6932A0A6-7CD7-124F-B6D9-9F5CB4E03161}" name="Kids">
      <calculatedColumnFormula>RANDBETWEEN(0,3)</calculatedColumnFormula>
    </tableColumn>
    <tableColumn id="8" xr3:uid="{416159CE-F20C-8845-82B5-FBDAD9D1D16B}" name="Cars" dataDxfId="14">
      <calculatedColumnFormula>RANDBETWEEN(1,3)</calculatedColumnFormula>
    </tableColumn>
    <tableColumn id="9" xr3:uid="{773FEB60-4031-EA47-B029-5DB610D67B33}" name="Income">
      <calculatedColumnFormula>RANDBETWEEN(25000,90000)</calculatedColumnFormula>
    </tableColumn>
    <tableColumn id="10" xr3:uid="{CFFC00DA-DB63-3241-B10E-ED07DBF072E1}" name="Column3">
      <calculatedColumnFormula>RANDBETWEEN(1,14)</calculatedColumnFormula>
    </tableColumn>
    <tableColumn id="11" xr3:uid="{D56E3F8F-6672-554B-972E-3B9AEFAC6A46}" name="Area">
      <calculatedColumnFormula>VLOOKUP(L4,$CQ$15:$CR$28,2)</calculatedColumnFormula>
    </tableColumn>
    <tableColumn id="12" xr3:uid="{618626E1-F0CD-4A42-99D0-927703043675}" name="Value of House">
      <calculatedColumnFormula>K4*RANDBETWEEN(3,6)</calculatedColumnFormula>
    </tableColumn>
    <tableColumn id="13" xr3:uid="{BD4051F6-1C93-0349-92DE-4FE0CE5ACC8A}" name="Mortage of House">
      <calculatedColumnFormula>RAND()*N4</calculatedColumnFormula>
    </tableColumn>
    <tableColumn id="14" xr3:uid="{75A5D930-4CE6-AB44-A3E8-4EDF06E9B98B}" name="Value of Cars">
      <calculatedColumnFormula>RAND()*J4*K4</calculatedColumnFormula>
    </tableColumn>
    <tableColumn id="15" xr3:uid="{061B952C-0466-6049-8E58-EACFE8A0341B}" name="Left to pay on cars">
      <calculatedColumnFormula>RANDBETWEEN(0,P4)</calculatedColumnFormula>
    </tableColumn>
    <tableColumn id="16" xr3:uid="{24B897B2-3A12-7A46-AAA1-6CC717C887A9}" name="Debts">
      <calculatedColumnFormula>RAND()*K4*2</calculatedColumnFormula>
    </tableColumn>
    <tableColumn id="17" xr3:uid="{C2AF4F61-E16F-0749-A648-26C51298031E}" name="Investment">
      <calculatedColumnFormula>RAND()*K4*1.5</calculatedColumnFormula>
    </tableColumn>
    <tableColumn id="18" xr3:uid="{DC244038-5114-114C-A4A6-08C5CE92EAFC}" name="Value of the person">
      <calculatedColumnFormula>N4+P4+S4</calculatedColumnFormula>
    </tableColumn>
    <tableColumn id="19" xr3:uid="{8D4C9958-8589-8E4B-9AEE-88574CBBE741}" name="Value of Debts">
      <calculatedColumnFormula>O4+Q4+R4</calculatedColumnFormula>
    </tableColumn>
    <tableColumn id="20" xr3:uid="{CC2FB218-D86D-7A4C-8585-5E551E1F4103}" name="Net worth of the person">
      <calculatedColumnFormula>T4-U4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86FDA-988C-5F42-8A62-FDB79684840E}" name="Table2" displayName="Table2" ref="B3:B503" totalsRowShown="0">
  <autoFilter ref="B3:B503" xr:uid="{AE2AB457-82EB-5B41-A224-AE1589FC919F}"/>
  <tableColumns count="1">
    <tableColumn id="1" xr3:uid="{1AE0BB43-76AD-F44A-A133-0CA66E5AA343}" name="Sr. no.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C7F7C6-D5EC-424C-8189-D2B24794AD39}" name="Table3" displayName="Table3" ref="A1:L283" totalsRowShown="0" headerRowDxfId="13" dataDxfId="12">
  <autoFilter ref="A1:L283" xr:uid="{D3F76137-2F43-5E47-8D77-4BE0589BDB65}"/>
  <tableColumns count="12">
    <tableColumn id="1" xr3:uid="{D5930909-BB92-A448-981D-46E71B78A243}" name="Date1" dataDxfId="11"/>
    <tableColumn id="2" xr3:uid="{506CDBF0-EB21-0449-B2AF-BB6771331BD6}" name="Price" dataDxfId="10"/>
    <tableColumn id="12" xr3:uid="{A91B7A9E-DB09-C14F-A011-9F5851B1B50D}" name="Date" dataDxfId="9"/>
    <tableColumn id="3" xr3:uid="{F8FE9651-2FF9-A545-AC9F-4DBF7B386A7F}" name="Open" dataDxfId="8"/>
    <tableColumn id="4" xr3:uid="{3841EFF3-4135-1343-B1F7-60382D008F58}" name="High" dataDxfId="7"/>
    <tableColumn id="5" xr3:uid="{8427335A-5941-6046-9611-D104E28F8E6C}" name="Low" dataDxfId="6"/>
    <tableColumn id="11" xr3:uid="{10F409DB-A640-704F-98BC-01738AFB0030}" name="Close price" dataDxfId="5"/>
    <tableColumn id="6" xr3:uid="{E0C1F06D-A091-B547-93A5-C53A71579FC0}" name="Vol." dataDxfId="4"/>
    <tableColumn id="7" xr3:uid="{6E747346-4C40-8E4F-944E-8DE70DE32E65}" name="Change%" dataDxfId="3"/>
    <tableColumn id="8" xr3:uid="{4A37C9D4-63EF-C04E-BB82-C12CB38DFB98}" name="Column1" dataDxfId="2">
      <calculatedColumnFormula>ABS(Table3[[#This Row],[Change%]])</calculatedColumnFormula>
    </tableColumn>
    <tableColumn id="9" xr3:uid="{0F3D3185-21E1-5C44-BE92-5ACB79E36D99}" name="Volatolity in $" dataDxfId="1">
      <calculatedColumnFormula>Table3[[#This Row],[High]]-Table3[[#This Row],[Low]]</calculatedColumnFormula>
    </tableColumn>
    <tableColumn id="10" xr3:uid="{4C540F1F-91D6-5248-B18F-2791C5176AF2}" name="Volatility in %" dataDxfId="0" dataCellStyle="Per cent">
      <calculatedColumnFormula>Table3[[#This Row],[Volatolity in $]]/Table3[[#This Row],[Open]]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9F1E-60EE-DB46-A4A8-14669806F041}">
  <dimension ref="A2:CU504"/>
  <sheetViews>
    <sheetView topLeftCell="V1" zoomScale="94" workbookViewId="0">
      <selection activeCell="AA19" sqref="AA19"/>
    </sheetView>
  </sheetViews>
  <sheetFormatPr baseColWidth="10" defaultRowHeight="16"/>
  <cols>
    <col min="1" max="1" width="0.1640625" hidden="1" customWidth="1"/>
    <col min="3" max="3" width="16" customWidth="1"/>
    <col min="5" max="5" width="0" hidden="1" customWidth="1"/>
    <col min="6" max="6" width="14.5" customWidth="1"/>
    <col min="7" max="7" width="0" hidden="1" customWidth="1"/>
    <col min="8" max="8" width="15.5" customWidth="1"/>
    <col min="12" max="12" width="0" hidden="1" customWidth="1"/>
    <col min="13" max="13" width="16.33203125" customWidth="1"/>
    <col min="14" max="14" width="16.5" customWidth="1"/>
    <col min="15" max="15" width="18.83203125" customWidth="1"/>
    <col min="16" max="16" width="15.83203125" customWidth="1"/>
    <col min="17" max="17" width="18.83203125" customWidth="1"/>
    <col min="18" max="18" width="14.1640625" customWidth="1"/>
    <col min="19" max="19" width="14.5" customWidth="1"/>
    <col min="20" max="20" width="21.5" customWidth="1"/>
    <col min="21" max="21" width="16.1640625" customWidth="1"/>
    <col min="22" max="22" width="24.1640625" customWidth="1"/>
    <col min="24" max="24" width="13.1640625" hidden="1" customWidth="1"/>
    <col min="25" max="25" width="13.33203125" hidden="1" customWidth="1"/>
    <col min="26" max="26" width="10.83203125" customWidth="1"/>
    <col min="27" max="27" width="14.1640625" customWidth="1"/>
    <col min="28" max="28" width="15.83203125" customWidth="1"/>
    <col min="29" max="29" width="10.83203125" customWidth="1"/>
    <col min="30" max="30" width="13.6640625" customWidth="1"/>
    <col min="31" max="32" width="0" hidden="1" customWidth="1"/>
    <col min="33" max="33" width="14.33203125" hidden="1" customWidth="1"/>
    <col min="34" max="34" width="0" hidden="1" customWidth="1"/>
    <col min="35" max="36" width="10.83203125" hidden="1" customWidth="1"/>
    <col min="37" max="37" width="10.83203125" customWidth="1"/>
    <col min="38" max="38" width="29.5" customWidth="1"/>
    <col min="39" max="40" width="10.83203125" customWidth="1"/>
    <col min="41" max="41" width="10.83203125" hidden="1" customWidth="1"/>
    <col min="42" max="42" width="20.1640625" customWidth="1"/>
    <col min="43" max="43" width="10.83203125" customWidth="1"/>
    <col min="44" max="44" width="12.83203125" hidden="1" customWidth="1"/>
    <col min="45" max="45" width="7.1640625" customWidth="1"/>
    <col min="46" max="46" width="10.5" customWidth="1"/>
    <col min="47" max="47" width="43" customWidth="1"/>
    <col min="48" max="48" width="10.83203125" customWidth="1"/>
    <col min="50" max="50" width="19.5" hidden="1" customWidth="1"/>
    <col min="51" max="51" width="10.83203125" hidden="1" customWidth="1"/>
    <col min="52" max="52" width="6.6640625" customWidth="1"/>
    <col min="53" max="53" width="10.83203125" customWidth="1"/>
    <col min="54" max="54" width="48.5" customWidth="1"/>
    <col min="55" max="56" width="10.83203125" customWidth="1"/>
    <col min="57" max="57" width="16.33203125" customWidth="1"/>
    <col min="58" max="58" width="14.5" customWidth="1"/>
    <col min="59" max="59" width="14.83203125" customWidth="1"/>
    <col min="60" max="60" width="15.33203125" customWidth="1"/>
    <col min="61" max="61" width="13.33203125" customWidth="1"/>
    <col min="62" max="62" width="17.83203125" customWidth="1"/>
    <col min="63" max="63" width="16.1640625" customWidth="1"/>
    <col min="64" max="65" width="14.33203125" customWidth="1"/>
    <col min="66" max="66" width="14.6640625" customWidth="1"/>
    <col min="67" max="67" width="15" customWidth="1"/>
    <col min="68" max="71" width="10.83203125" customWidth="1"/>
    <col min="72" max="72" width="12.1640625" customWidth="1"/>
    <col min="73" max="73" width="12" customWidth="1"/>
    <col min="74" max="74" width="13.1640625" customWidth="1"/>
    <col min="75" max="76" width="12.5" customWidth="1"/>
    <col min="77" max="78" width="13" customWidth="1"/>
    <col min="79" max="79" width="13" hidden="1" customWidth="1"/>
    <col min="80" max="83" width="13" customWidth="1"/>
    <col min="84" max="85" width="10.83203125" customWidth="1"/>
    <col min="86" max="90" width="10.83203125" hidden="1" customWidth="1"/>
    <col min="91" max="91" width="6.33203125" customWidth="1"/>
    <col min="92" max="94" width="10.83203125" customWidth="1"/>
    <col min="95" max="95" width="0" hidden="1" customWidth="1"/>
    <col min="96" max="98" width="10.83203125" hidden="1" customWidth="1"/>
  </cols>
  <sheetData>
    <row r="2" spans="1:99">
      <c r="AA2" s="92" t="s">
        <v>49</v>
      </c>
      <c r="AB2" s="92"/>
      <c r="AD2" s="3" t="s">
        <v>50</v>
      </c>
      <c r="AL2" s="93" t="s">
        <v>57</v>
      </c>
      <c r="AM2" s="93"/>
      <c r="AN2" s="7"/>
      <c r="AO2" s="7" t="s">
        <v>60</v>
      </c>
      <c r="AP2" s="9" t="s">
        <v>59</v>
      </c>
      <c r="AR2" t="s">
        <v>61</v>
      </c>
      <c r="AS2" s="14" t="s">
        <v>63</v>
      </c>
      <c r="AT2" s="15">
        <f>Dashboard1!Q35</f>
        <v>100000</v>
      </c>
      <c r="AU2" s="13" t="s">
        <v>62</v>
      </c>
      <c r="AV2" s="13">
        <f ca="1">SUM(AR3:AR503)</f>
        <v>425</v>
      </c>
      <c r="AX2" t="s">
        <v>64</v>
      </c>
      <c r="AY2" t="s">
        <v>65</v>
      </c>
      <c r="AZ2" s="18" t="s">
        <v>63</v>
      </c>
      <c r="BA2" s="19">
        <f>Dashboard1!R35</f>
        <v>0.5</v>
      </c>
      <c r="BB2" s="18" t="s">
        <v>66</v>
      </c>
      <c r="BC2" s="18">
        <f ca="1">SUM(AY3:AY502)</f>
        <v>244</v>
      </c>
      <c r="BD2" s="8"/>
      <c r="BE2" s="95" t="s">
        <v>67</v>
      </c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T2" s="94" t="s">
        <v>69</v>
      </c>
      <c r="BU2" s="94"/>
      <c r="BV2" s="94"/>
      <c r="BW2" s="94"/>
      <c r="BX2" s="94"/>
      <c r="BY2" s="94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U2" s="16"/>
    </row>
    <row r="3" spans="1:99">
      <c r="B3" t="s">
        <v>44</v>
      </c>
      <c r="C3" t="s">
        <v>0</v>
      </c>
      <c r="D3" t="s">
        <v>1</v>
      </c>
      <c r="E3" t="s">
        <v>41</v>
      </c>
      <c r="F3" t="s">
        <v>2</v>
      </c>
      <c r="G3" t="s">
        <v>42</v>
      </c>
      <c r="H3" t="s">
        <v>9</v>
      </c>
      <c r="I3" t="s">
        <v>15</v>
      </c>
      <c r="J3" t="s">
        <v>16</v>
      </c>
      <c r="K3" t="s">
        <v>17</v>
      </c>
      <c r="L3" t="s">
        <v>43</v>
      </c>
      <c r="M3" t="s">
        <v>18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X3" s="1" t="s">
        <v>45</v>
      </c>
      <c r="Y3" s="1" t="s">
        <v>46</v>
      </c>
      <c r="AA3" s="2" t="s">
        <v>47</v>
      </c>
      <c r="AB3" s="2" t="s">
        <v>48</v>
      </c>
      <c r="AD3" s="4">
        <f ca="1">AVERAGE(Table1[Age])</f>
        <v>34.857999999999997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L3" s="5" t="s">
        <v>51</v>
      </c>
      <c r="AM3" s="5">
        <f ca="1">SUM(AE4:AE503)</f>
        <v>80</v>
      </c>
      <c r="AN3" s="8"/>
      <c r="AO3" s="8">
        <f ca="1">P4/J4</f>
        <v>29088.698726913994</v>
      </c>
      <c r="AP3" s="11">
        <f ca="1">AVERAGE(AO3:AO502)</f>
        <v>29169.457413504151</v>
      </c>
      <c r="AR3">
        <f ca="1">IF(U4&gt;$AT$2,1,0)</f>
        <v>0</v>
      </c>
      <c r="AX3" s="16">
        <f ca="1">O4/N4</f>
        <v>0.20222208904184746</v>
      </c>
      <c r="AY3" s="17">
        <f ca="1">IF(AX3&lt;$BA$2,1,0)</f>
        <v>1</v>
      </c>
      <c r="AZ3" s="17"/>
      <c r="BA3" s="16"/>
      <c r="BB3" s="16"/>
      <c r="BC3" s="16"/>
      <c r="BD3" s="16"/>
      <c r="BE3" s="6" t="s">
        <v>19</v>
      </c>
      <c r="BF3" s="6" t="s">
        <v>20</v>
      </c>
      <c r="BG3" s="6" t="s">
        <v>21</v>
      </c>
      <c r="BH3" s="6" t="s">
        <v>22</v>
      </c>
      <c r="BI3" s="6" t="s">
        <v>23</v>
      </c>
      <c r="BJ3" s="6" t="s">
        <v>24</v>
      </c>
      <c r="BK3" s="6" t="s">
        <v>68</v>
      </c>
      <c r="BL3" s="6" t="s">
        <v>25</v>
      </c>
      <c r="BM3" s="6" t="s">
        <v>26</v>
      </c>
      <c r="BN3" s="6" t="s">
        <v>27</v>
      </c>
      <c r="BO3" s="6" t="s">
        <v>28</v>
      </c>
      <c r="BP3" s="6" t="s">
        <v>29</v>
      </c>
      <c r="BQ3" s="6" t="s">
        <v>30</v>
      </c>
      <c r="BR3" s="6" t="s">
        <v>31</v>
      </c>
      <c r="BT3" s="26" t="s">
        <v>3</v>
      </c>
      <c r="BU3" s="26" t="s">
        <v>4</v>
      </c>
      <c r="BV3" s="26" t="s">
        <v>5</v>
      </c>
      <c r="BW3" s="26" t="s">
        <v>6</v>
      </c>
      <c r="BX3" s="26" t="s">
        <v>7</v>
      </c>
      <c r="BY3" s="26" t="s">
        <v>8</v>
      </c>
      <c r="CB3" s="22" t="s">
        <v>70</v>
      </c>
      <c r="CC3" s="22"/>
      <c r="CD3" s="22"/>
      <c r="CE3" s="22"/>
      <c r="CF3" s="21">
        <f ca="1">SUM(CA4:CA503)/COUNT(CA4:CA503)</f>
        <v>0.48599999999999999</v>
      </c>
      <c r="CG3" s="23"/>
      <c r="CH3" s="23" t="s">
        <v>71</v>
      </c>
      <c r="CI3" s="23"/>
      <c r="CJ3" s="23"/>
      <c r="CK3" s="23"/>
      <c r="CL3" s="23"/>
      <c r="CM3" s="50" t="s">
        <v>63</v>
      </c>
      <c r="CN3" s="51">
        <f>Dashboard1!S35</f>
        <v>1000</v>
      </c>
      <c r="CO3" s="24" t="s">
        <v>72</v>
      </c>
      <c r="CP3" s="25">
        <f ca="1">AVERAGEIF(CL4:CL503,"&lt;&gt;0")</f>
        <v>34.703862660944203</v>
      </c>
    </row>
    <row r="4" spans="1:99">
      <c r="A4">
        <f ca="1">RANDBETWEEN(1,2)</f>
        <v>2</v>
      </c>
      <c r="B4">
        <v>1</v>
      </c>
      <c r="C4" t="str">
        <f ca="1">IF(A4=1,"men","women")</f>
        <v>women</v>
      </c>
      <c r="D4">
        <f ca="1">RANDBETWEEN(25,45)</f>
        <v>31</v>
      </c>
      <c r="E4">
        <f ca="1">RANDBETWEEN(1,6)</f>
        <v>5</v>
      </c>
      <c r="F4" t="str">
        <f t="shared" ref="F4:F67" ca="1" si="0">VLOOKUP(E4,$CQ$5:$CR$10,2)</f>
        <v>Music</v>
      </c>
      <c r="G4">
        <f ca="1">RANDBETWEEN(1,5)</f>
        <v>1</v>
      </c>
      <c r="H4" t="str">
        <f t="shared" ref="H4:H67" ca="1" si="1">VLOOKUP(G4,$CS$5:$CT$9,2)</f>
        <v>High school</v>
      </c>
      <c r="I4">
        <f ca="1">RANDBETWEEN(0,3)</f>
        <v>1</v>
      </c>
      <c r="J4">
        <f t="shared" ref="J4:J67" ca="1" si="2">RANDBETWEEN(1,3)</f>
        <v>1</v>
      </c>
      <c r="K4">
        <f ca="1">RANDBETWEEN(25000,90000)</f>
        <v>30723</v>
      </c>
      <c r="L4">
        <f ca="1">RANDBETWEEN(1,14)</f>
        <v>8</v>
      </c>
      <c r="M4" t="str">
        <f t="shared" ref="M4:M67" ca="1" si="3">VLOOKUP(L4,$CQ$15:$CR$28,2)</f>
        <v>Tennessee</v>
      </c>
      <c r="N4">
        <f ca="1">K4*RANDBETWEEN(3,6)</f>
        <v>92169</v>
      </c>
      <c r="O4">
        <f ca="1">RAND()*N4</f>
        <v>18638.60772489804</v>
      </c>
      <c r="P4">
        <f ca="1">RAND()*J4*K4</f>
        <v>29088.698726913994</v>
      </c>
      <c r="Q4">
        <f ca="1">RANDBETWEEN(0,P4)</f>
        <v>3614</v>
      </c>
      <c r="R4">
        <f ca="1">RAND()*K4*2</f>
        <v>59301.095422153005</v>
      </c>
      <c r="S4">
        <f ca="1">RAND()*K4*1.5</f>
        <v>22280.423581672101</v>
      </c>
      <c r="T4">
        <f ca="1">N4+P4+S4</f>
        <v>143538.12230858608</v>
      </c>
      <c r="U4">
        <f ca="1">O4+Q4+R4</f>
        <v>81553.703147051041</v>
      </c>
      <c r="V4">
        <f ca="1">T4-U4</f>
        <v>61984.419161535043</v>
      </c>
      <c r="X4">
        <f ca="1">IF(Table1[[#This Row],[Gender]]="men",1,0)</f>
        <v>0</v>
      </c>
      <c r="Y4">
        <f ca="1">IF(Table1[[#This Row],[Gender]]="women",1,0)</f>
        <v>1</v>
      </c>
      <c r="AA4" s="2">
        <f ca="1">SUM(X4:X503)</f>
        <v>238</v>
      </c>
      <c r="AB4" s="2">
        <f ca="1">SUM(Y4:Y503)</f>
        <v>262</v>
      </c>
      <c r="AE4">
        <f ca="1">IF(Table1[[#This Row],[Field of work]]="IT",1,0)</f>
        <v>0</v>
      </c>
      <c r="AF4">
        <f ca="1">IF(Table1[[#This Row],[Field of work]]="Doctor",1,0)</f>
        <v>0</v>
      </c>
      <c r="AG4">
        <f ca="1">IF(Table1[[#This Row],[Field of work]]="Construction",1,0)</f>
        <v>0</v>
      </c>
      <c r="AH4">
        <f ca="1">IF(Table1[[#This Row],[Field of work]]="Teaching",1,0)</f>
        <v>0</v>
      </c>
      <c r="AI4">
        <f ca="1">IF(Table1[[#This Row],[Field of work]]="Music",1,0)</f>
        <v>1</v>
      </c>
      <c r="AJ4">
        <f ca="1">IF(Table1[[#This Row],[Field of work]]="Agriculture",1,0)</f>
        <v>0</v>
      </c>
      <c r="AL4" s="5" t="s">
        <v>56</v>
      </c>
      <c r="AM4" s="5">
        <f ca="1">SUM(AF4:AF503)</f>
        <v>99</v>
      </c>
      <c r="AN4" s="8"/>
      <c r="AO4" s="8">
        <f t="shared" ref="AO4:AO67" ca="1" si="4">P5/J5</f>
        <v>9705.2295071818353</v>
      </c>
      <c r="AR4">
        <f t="shared" ref="AR4:AR67" ca="1" si="5">IF(U5&gt;$AT$2,1,0)</f>
        <v>1</v>
      </c>
      <c r="AX4" s="16">
        <f t="shared" ref="AX4:AX67" ca="1" si="6">O5/N5</f>
        <v>0.48999875809284171</v>
      </c>
      <c r="AY4" s="17">
        <f t="shared" ref="AY4:AY67" ca="1" si="7">IF(AX4&lt;$BA$2,1,0)</f>
        <v>1</v>
      </c>
      <c r="AZ4" s="17"/>
      <c r="BE4">
        <f t="shared" ref="BE4:BE67" ca="1" si="8">IF(M4="Florida",K4,0)</f>
        <v>0</v>
      </c>
      <c r="BF4">
        <f ca="1">IF(Table1[[#This Row],[Area]]="California",Table1[[#This Row],[Income]],0)</f>
        <v>0</v>
      </c>
      <c r="BG4">
        <f ca="1">IF(Table1[[#This Row],[Area]]="Utah",Table1[[#This Row],[Income]],0)</f>
        <v>0</v>
      </c>
      <c r="BH4">
        <f ca="1">IF(Table1[[#This Row],[Area]]="North Carolina",Table1[[#This Row],[Income]],0)</f>
        <v>0</v>
      </c>
      <c r="BI4">
        <f ca="1">IF(Table1[[#This Row],[Area]]="Texas",Table1[[#This Row],[Income]],0)</f>
        <v>0</v>
      </c>
      <c r="BJ4">
        <f ca="1">IF(Table1[[#This Row],[Area]]="Pennsylvania",Table1[[#This Row],[Income]],0)</f>
        <v>0</v>
      </c>
      <c r="BK4">
        <f ca="1">IF(Table1[[#This Row],[Area]]="Hawaii",Table1[[#This Row],[Income]],0)</f>
        <v>0</v>
      </c>
      <c r="BL4">
        <f ca="1">IF(Table1[[#This Row],[Area]]="Tennessee",Table1[[#This Row],[Income]],0)</f>
        <v>30723</v>
      </c>
      <c r="BM4">
        <f ca="1">IF(Table1[[#This Row],[Area]]="South Dakota",Table1[[#This Row],[Income]],0)</f>
        <v>0</v>
      </c>
      <c r="BN4">
        <f ca="1">IF(Table1[[#This Row],[Area]]="Massachusetts",Table1[[#This Row],[Income]],0)</f>
        <v>0</v>
      </c>
      <c r="BO4">
        <f ca="1">IF(Table1[[#This Row],[Area]]="New Jersey",Table1[[#This Row],[Income]],0)</f>
        <v>0</v>
      </c>
      <c r="BP4">
        <f ca="1">IF(Table1[[#This Row],[Area]]="Georgia",Table1[[#This Row],[Income]],0)</f>
        <v>0</v>
      </c>
      <c r="BQ4">
        <f ca="1">IF(Table1[[#This Row],[Area]]="Indiana",Table1[[#This Row],[Income]],0)</f>
        <v>0</v>
      </c>
      <c r="BR4">
        <f ca="1">IF(Table1[[#This Row],[Area]]="Illinios",Table1[[#This Row],[Income]],0)</f>
        <v>0</v>
      </c>
      <c r="BT4">
        <f ca="1">IF(Table1[[#This Row],[Field of work]]="IT",Table1[[#This Row],[Income]],0)</f>
        <v>0</v>
      </c>
      <c r="BU4">
        <f ca="1">IF(Table1[[#This Row],[Field of work]]="Doctor",Table1[[#This Row],[Income]],0)</f>
        <v>0</v>
      </c>
      <c r="BV4">
        <f ca="1">IF(Table1[[#This Row],[Field of work]]="Construction",Table1[[#This Row],[Income]],0)</f>
        <v>0</v>
      </c>
      <c r="BW4">
        <f ca="1">IF(Table1[[#This Row],[Field of work]]="Teaching",Table1[[#This Row],[Income]],0)</f>
        <v>0</v>
      </c>
      <c r="BX4">
        <f ca="1">IF(Table1[[#This Row],[Field of work]]="Music",Table1[[#This Row],[Income]],0)</f>
        <v>30723</v>
      </c>
      <c r="BY4">
        <f ca="1">IF(Table1[[#This Row],[Field of work]]="Agriculture",Table1[[#This Row],[Income]],0)</f>
        <v>0</v>
      </c>
      <c r="CA4">
        <f ca="1">IF(Table1[[#This Row],[Debts]]&gt;Table1[[#This Row],[Income]],1,0)</f>
        <v>1</v>
      </c>
      <c r="CL4">
        <f ca="1">IF(Table1[[#This Row],[Net worth of the person]]&gt;$CN$3,Table1[[#This Row],[Age]],0)</f>
        <v>31</v>
      </c>
      <c r="CQ4" t="s">
        <v>2</v>
      </c>
      <c r="CT4" t="s">
        <v>9</v>
      </c>
    </row>
    <row r="5" spans="1:99">
      <c r="A5">
        <f t="shared" ref="A5:A68" ca="1" si="9">RANDBETWEEN(1,2)</f>
        <v>1</v>
      </c>
      <c r="B5">
        <v>2</v>
      </c>
      <c r="C5" t="str">
        <f t="shared" ref="C5:C68" ca="1" si="10">IF(A5=1,"men","women")</f>
        <v>men</v>
      </c>
      <c r="D5">
        <f t="shared" ref="D5:D68" ca="1" si="11">RANDBETWEEN(25,45)</f>
        <v>39</v>
      </c>
      <c r="E5">
        <f t="shared" ref="E5:E68" ca="1" si="12">RANDBETWEEN(1,6)</f>
        <v>6</v>
      </c>
      <c r="F5" t="str">
        <f t="shared" ca="1" si="0"/>
        <v>Agriculture</v>
      </c>
      <c r="G5">
        <f t="shared" ref="G5:G68" ca="1" si="13">RANDBETWEEN(1,5)</f>
        <v>1</v>
      </c>
      <c r="H5" t="str">
        <f t="shared" ca="1" si="1"/>
        <v>High school</v>
      </c>
      <c r="I5">
        <f t="shared" ref="I5:I22" ca="1" si="14">RANDBETWEEN(0,3)</f>
        <v>2</v>
      </c>
      <c r="J5">
        <f t="shared" ca="1" si="2"/>
        <v>3</v>
      </c>
      <c r="K5">
        <f t="shared" ref="K5:K68" ca="1" si="15">RANDBETWEEN(25000,90000)</f>
        <v>34947</v>
      </c>
      <c r="L5">
        <f t="shared" ref="L5:L68" ca="1" si="16">RANDBETWEEN(1,14)</f>
        <v>12</v>
      </c>
      <c r="M5" t="str">
        <f t="shared" ca="1" si="3"/>
        <v>Georgia</v>
      </c>
      <c r="N5">
        <f t="shared" ref="N5:N21" ca="1" si="17">K5*RANDBETWEEN(3,6)</f>
        <v>139788</v>
      </c>
      <c r="O5">
        <f t="shared" ref="O5:O68" ca="1" si="18">RAND()*N5</f>
        <v>68495.946396282161</v>
      </c>
      <c r="P5">
        <f t="shared" ref="P5:P21" ca="1" si="19">RAND()*J5*K5</f>
        <v>29115.688521545504</v>
      </c>
      <c r="Q5">
        <f t="shared" ref="Q5:Q68" ca="1" si="20">RANDBETWEEN(0,P5)</f>
        <v>27656</v>
      </c>
      <c r="R5">
        <f t="shared" ref="R5:R21" ca="1" si="21">RAND()*K5*2</f>
        <v>47284.266846790379</v>
      </c>
      <c r="S5">
        <f t="shared" ref="S5:S21" ca="1" si="22">RAND()*K5*1.5</f>
        <v>13845.767893552207</v>
      </c>
      <c r="T5">
        <f t="shared" ref="T5:T21" ca="1" si="23">N5+P5+S5</f>
        <v>182749.45641509769</v>
      </c>
      <c r="U5">
        <f t="shared" ref="U5:U21" ca="1" si="24">O5+Q5+R5</f>
        <v>143436.21324307253</v>
      </c>
      <c r="V5">
        <f t="shared" ref="V5:V21" ca="1" si="25">T5-U5</f>
        <v>39313.243172025162</v>
      </c>
      <c r="X5">
        <f ca="1">IF(Table1[[#This Row],[Gender]]="men",1,0)</f>
        <v>1</v>
      </c>
      <c r="Y5">
        <f ca="1">IF(Table1[[#This Row],[Gender]]="women",1,0)</f>
        <v>0</v>
      </c>
      <c r="AE5">
        <f ca="1">IF(Table1[[#This Row],[Field of work]]="IT",1,0)</f>
        <v>0</v>
      </c>
      <c r="AF5">
        <f ca="1">IF(Table1[[#This Row],[Field of work]]="Doctor",1,0)</f>
        <v>0</v>
      </c>
      <c r="AG5">
        <f ca="1">IF(Table1[[#This Row],[Field of work]]="Construction",1,0)</f>
        <v>0</v>
      </c>
      <c r="AH5">
        <f ca="1">IF(Table1[[#This Row],[Field of work]]="Teaching",1,0)</f>
        <v>0</v>
      </c>
      <c r="AI5">
        <f ca="1">IF(Table1[[#This Row],[Field of work]]="Music",1,0)</f>
        <v>0</v>
      </c>
      <c r="AJ5">
        <f ca="1">IF(Table1[[#This Row],[Field of work]]="Agriculture",1,0)</f>
        <v>1</v>
      </c>
      <c r="AL5" s="5" t="s">
        <v>52</v>
      </c>
      <c r="AM5" s="5">
        <f ca="1">SUM(AG4:AG503)</f>
        <v>89</v>
      </c>
      <c r="AN5" s="8"/>
      <c r="AO5" s="8">
        <f t="shared" ca="1" si="4"/>
        <v>41707.797549351104</v>
      </c>
      <c r="AR5">
        <f t="shared" ca="1" si="5"/>
        <v>0</v>
      </c>
      <c r="AX5" s="16">
        <f t="shared" ca="1" si="6"/>
        <v>0.17220041483195092</v>
      </c>
      <c r="AY5" s="17">
        <f t="shared" ca="1" si="7"/>
        <v>1</v>
      </c>
      <c r="AZ5" s="17"/>
      <c r="BE5">
        <f t="shared" ca="1" si="8"/>
        <v>0</v>
      </c>
      <c r="BF5">
        <f ca="1">IF(Table1[[#This Row],[Area]]="California",Table1[[#This Row],[Income]],0)</f>
        <v>0</v>
      </c>
      <c r="BG5">
        <f ca="1">IF(Table1[[#This Row],[Area]]="Utah",Table1[[#This Row],[Income]],0)</f>
        <v>0</v>
      </c>
      <c r="BH5">
        <f ca="1">IF(Table1[[#This Row],[Area]]="North Carolina",Table1[[#This Row],[Income]],0)</f>
        <v>0</v>
      </c>
      <c r="BI5">
        <f ca="1">IF(Table1[[#This Row],[Area]]="Texas",Table1[[#This Row],[Income]],0)</f>
        <v>0</v>
      </c>
      <c r="BJ5">
        <f ca="1">IF(Table1[[#This Row],[Area]]="Pennsylvania",Table1[[#This Row],[Income]],0)</f>
        <v>0</v>
      </c>
      <c r="BK5">
        <f ca="1">IF(Table1[[#This Row],[Area]]="Hawaii",Table1[[#This Row],[Income]],0)</f>
        <v>0</v>
      </c>
      <c r="BL5">
        <f ca="1">IF(Table1[[#This Row],[Area]]="Tennessee",Table1[[#This Row],[Income]],0)</f>
        <v>0</v>
      </c>
      <c r="BM5">
        <f ca="1">IF(Table1[[#This Row],[Area]]="South Dakota",Table1[[#This Row],[Income]],0)</f>
        <v>0</v>
      </c>
      <c r="BN5">
        <f ca="1">IF(Table1[[#This Row],[Area]]="Massachusetts",Table1[[#This Row],[Income]],0)</f>
        <v>0</v>
      </c>
      <c r="BO5">
        <f ca="1">IF(Table1[[#This Row],[Area]]="New Jersey",Table1[[#This Row],[Income]],0)</f>
        <v>0</v>
      </c>
      <c r="BP5">
        <f ca="1">IF(Table1[[#This Row],[Area]]="Georgia",Table1[[#This Row],[Income]],0)</f>
        <v>34947</v>
      </c>
      <c r="BQ5">
        <f ca="1">IF(Table1[[#This Row],[Area]]="Indiana",Table1[[#This Row],[Income]],0)</f>
        <v>0</v>
      </c>
      <c r="BR5">
        <f ca="1">IF(Table1[[#This Row],[Area]]="Illinios",Table1[[#This Row],[Income]],0)</f>
        <v>0</v>
      </c>
      <c r="BT5">
        <f ca="1">IF(Table1[[#This Row],[Field of work]]="IT",Table1[[#This Row],[Income]],0)</f>
        <v>0</v>
      </c>
      <c r="BU5">
        <f ca="1">IF(Table1[[#This Row],[Field of work]]="Doctor",Table1[[#This Row],[Income]],0)</f>
        <v>0</v>
      </c>
      <c r="BV5">
        <f ca="1">IF(Table1[[#This Row],[Field of work]]="Construction",Table1[[#This Row],[Income]],0)</f>
        <v>0</v>
      </c>
      <c r="BW5">
        <f ca="1">IF(Table1[[#This Row],[Field of work]]="Teaching",Table1[[#This Row],[Income]],0)</f>
        <v>0</v>
      </c>
      <c r="BX5">
        <f ca="1">IF(Table1[[#This Row],[Field of work]]="Music",Table1[[#This Row],[Income]],0)</f>
        <v>0</v>
      </c>
      <c r="BY5">
        <f ca="1">IF(Table1[[#This Row],[Field of work]]="Agriculture",Table1[[#This Row],[Income]],0)</f>
        <v>34947</v>
      </c>
      <c r="CA5">
        <f ca="1">IF(Table1[[#This Row],[Debts]]&gt;Table1[[#This Row],[Income]],1,0)</f>
        <v>1</v>
      </c>
      <c r="CL5">
        <f ca="1">IF(Table1[[#This Row],[Net worth of the person]]&gt;$CN$3,Table1[[#This Row],[Age]],0)</f>
        <v>39</v>
      </c>
      <c r="CQ5">
        <v>1</v>
      </c>
      <c r="CR5" t="s">
        <v>3</v>
      </c>
      <c r="CS5">
        <v>1</v>
      </c>
      <c r="CT5" t="s">
        <v>10</v>
      </c>
    </row>
    <row r="6" spans="1:99">
      <c r="A6">
        <f t="shared" ca="1" si="9"/>
        <v>2</v>
      </c>
      <c r="B6">
        <v>3</v>
      </c>
      <c r="C6" t="str">
        <f t="shared" ca="1" si="10"/>
        <v>women</v>
      </c>
      <c r="D6">
        <f t="shared" ca="1" si="11"/>
        <v>37</v>
      </c>
      <c r="E6">
        <f t="shared" ca="1" si="12"/>
        <v>5</v>
      </c>
      <c r="F6" t="str">
        <f t="shared" ca="1" si="0"/>
        <v>Music</v>
      </c>
      <c r="G6">
        <f t="shared" ca="1" si="13"/>
        <v>2</v>
      </c>
      <c r="H6" t="str">
        <f t="shared" ca="1" si="1"/>
        <v>Grad</v>
      </c>
      <c r="I6">
        <f t="shared" ca="1" si="14"/>
        <v>0</v>
      </c>
      <c r="J6">
        <f t="shared" ca="1" si="2"/>
        <v>1</v>
      </c>
      <c r="K6">
        <f t="shared" ca="1" si="15"/>
        <v>42962</v>
      </c>
      <c r="L6">
        <f t="shared" ca="1" si="16"/>
        <v>4</v>
      </c>
      <c r="M6" t="str">
        <f t="shared" ca="1" si="3"/>
        <v>North Carolina</v>
      </c>
      <c r="N6">
        <f t="shared" ca="1" si="17"/>
        <v>171848</v>
      </c>
      <c r="O6">
        <f t="shared" ca="1" si="18"/>
        <v>29592.296888041103</v>
      </c>
      <c r="P6">
        <f t="shared" ca="1" si="19"/>
        <v>41707.797549351104</v>
      </c>
      <c r="Q6">
        <f t="shared" ca="1" si="20"/>
        <v>322</v>
      </c>
      <c r="R6">
        <f t="shared" ca="1" si="21"/>
        <v>16174.200993527782</v>
      </c>
      <c r="S6">
        <f t="shared" ca="1" si="22"/>
        <v>26793.283730793926</v>
      </c>
      <c r="T6">
        <f t="shared" ca="1" si="23"/>
        <v>240349.08128014504</v>
      </c>
      <c r="U6">
        <f t="shared" ca="1" si="24"/>
        <v>46088.497881568881</v>
      </c>
      <c r="V6">
        <f t="shared" ca="1" si="25"/>
        <v>194260.58339857616</v>
      </c>
      <c r="X6">
        <f ca="1">IF(Table1[[#This Row],[Gender]]="men",1,0)</f>
        <v>0</v>
      </c>
      <c r="Y6">
        <f ca="1">IF(Table1[[#This Row],[Gender]]="women",1,0)</f>
        <v>1</v>
      </c>
      <c r="AD6" s="6" t="s">
        <v>58</v>
      </c>
      <c r="AE6">
        <f ca="1">IF(Table1[[#This Row],[Field of work]]="IT",1,0)</f>
        <v>0</v>
      </c>
      <c r="AF6">
        <f ca="1">IF(Table1[[#This Row],[Field of work]]="Doctor",1,0)</f>
        <v>0</v>
      </c>
      <c r="AG6">
        <f ca="1">IF(Table1[[#This Row],[Field of work]]="Construction",1,0)</f>
        <v>0</v>
      </c>
      <c r="AH6">
        <f ca="1">IF(Table1[[#This Row],[Field of work]]="Teaching",1,0)</f>
        <v>0</v>
      </c>
      <c r="AI6">
        <f ca="1">IF(Table1[[#This Row],[Field of work]]="Music",1,0)</f>
        <v>1</v>
      </c>
      <c r="AJ6">
        <f ca="1">IF(Table1[[#This Row],[Field of work]]="Agriculture",1,0)</f>
        <v>0</v>
      </c>
      <c r="AL6" s="5" t="s">
        <v>53</v>
      </c>
      <c r="AM6" s="5">
        <f ca="1">SUM(AH4:AH503)</f>
        <v>78</v>
      </c>
      <c r="AN6" s="8"/>
      <c r="AO6" s="8">
        <f t="shared" ca="1" si="4"/>
        <v>38292.754795848392</v>
      </c>
      <c r="AR6">
        <f t="shared" ca="1" si="5"/>
        <v>1</v>
      </c>
      <c r="AX6" s="16">
        <f t="shared" ca="1" si="6"/>
        <v>7.8096433517569896E-2</v>
      </c>
      <c r="AY6" s="17">
        <f t="shared" ca="1" si="7"/>
        <v>1</v>
      </c>
      <c r="AZ6" s="17"/>
      <c r="BE6">
        <f t="shared" ca="1" si="8"/>
        <v>0</v>
      </c>
      <c r="BF6">
        <f ca="1">IF(Table1[[#This Row],[Area]]="California",Table1[[#This Row],[Income]],0)</f>
        <v>0</v>
      </c>
      <c r="BG6">
        <f ca="1">IF(Table1[[#This Row],[Area]]="Utah",Table1[[#This Row],[Income]],0)</f>
        <v>0</v>
      </c>
      <c r="BH6">
        <f ca="1">IF(Table1[[#This Row],[Area]]="North Carolina",Table1[[#This Row],[Income]],0)</f>
        <v>42962</v>
      </c>
      <c r="BI6">
        <f ca="1">IF(Table1[[#This Row],[Area]]="Texas",Table1[[#This Row],[Income]],0)</f>
        <v>0</v>
      </c>
      <c r="BJ6">
        <f ca="1">IF(Table1[[#This Row],[Area]]="Pennsylvania",Table1[[#This Row],[Income]],0)</f>
        <v>0</v>
      </c>
      <c r="BK6">
        <f ca="1">IF(Table1[[#This Row],[Area]]="Hawaii",Table1[[#This Row],[Income]],0)</f>
        <v>0</v>
      </c>
      <c r="BL6">
        <f ca="1">IF(Table1[[#This Row],[Area]]="Tennessee",Table1[[#This Row],[Income]],0)</f>
        <v>0</v>
      </c>
      <c r="BM6">
        <f ca="1">IF(Table1[[#This Row],[Area]]="South Dakota",Table1[[#This Row],[Income]],0)</f>
        <v>0</v>
      </c>
      <c r="BN6">
        <f ca="1">IF(Table1[[#This Row],[Area]]="Massachusetts",Table1[[#This Row],[Income]],0)</f>
        <v>0</v>
      </c>
      <c r="BO6">
        <f ca="1">IF(Table1[[#This Row],[Area]]="New Jersey",Table1[[#This Row],[Income]],0)</f>
        <v>0</v>
      </c>
      <c r="BP6">
        <f ca="1">IF(Table1[[#This Row],[Area]]="Georgia",Table1[[#This Row],[Income]],0)</f>
        <v>0</v>
      </c>
      <c r="BQ6">
        <f ca="1">IF(Table1[[#This Row],[Area]]="Indiana",Table1[[#This Row],[Income]],0)</f>
        <v>0</v>
      </c>
      <c r="BR6">
        <f ca="1">IF(Table1[[#This Row],[Area]]="Illinios",Table1[[#This Row],[Income]],0)</f>
        <v>0</v>
      </c>
      <c r="BT6">
        <f ca="1">IF(Table1[[#This Row],[Field of work]]="IT",Table1[[#This Row],[Income]],0)</f>
        <v>0</v>
      </c>
      <c r="BU6">
        <f ca="1">IF(Table1[[#This Row],[Field of work]]="Doctor",Table1[[#This Row],[Income]],0)</f>
        <v>0</v>
      </c>
      <c r="BV6">
        <f ca="1">IF(Table1[[#This Row],[Field of work]]="Construction",Table1[[#This Row],[Income]],0)</f>
        <v>0</v>
      </c>
      <c r="BW6">
        <f ca="1">IF(Table1[[#This Row],[Field of work]]="Teaching",Table1[[#This Row],[Income]],0)</f>
        <v>0</v>
      </c>
      <c r="BX6">
        <f ca="1">IF(Table1[[#This Row],[Field of work]]="Music",Table1[[#This Row],[Income]],0)</f>
        <v>42962</v>
      </c>
      <c r="BY6">
        <f ca="1">IF(Table1[[#This Row],[Field of work]]="Agriculture",Table1[[#This Row],[Income]],0)</f>
        <v>0</v>
      </c>
      <c r="CA6">
        <f ca="1">IF(Table1[[#This Row],[Debts]]&gt;Table1[[#This Row],[Income]],1,0)</f>
        <v>0</v>
      </c>
      <c r="CL6">
        <f ca="1">IF(Table1[[#This Row],[Net worth of the person]]&gt;$CN$3,Table1[[#This Row],[Age]],0)</f>
        <v>37</v>
      </c>
      <c r="CQ6">
        <v>2</v>
      </c>
      <c r="CR6" t="s">
        <v>4</v>
      </c>
      <c r="CS6">
        <v>2</v>
      </c>
      <c r="CT6" t="s">
        <v>11</v>
      </c>
    </row>
    <row r="7" spans="1:99">
      <c r="A7">
        <f t="shared" ca="1" si="9"/>
        <v>2</v>
      </c>
      <c r="B7">
        <v>4</v>
      </c>
      <c r="C7" t="str">
        <f t="shared" ca="1" si="10"/>
        <v>women</v>
      </c>
      <c r="D7">
        <f t="shared" ca="1" si="11"/>
        <v>40</v>
      </c>
      <c r="E7">
        <f t="shared" ca="1" si="12"/>
        <v>3</v>
      </c>
      <c r="F7" t="str">
        <f t="shared" ca="1" si="0"/>
        <v>Construction</v>
      </c>
      <c r="G7">
        <f t="shared" ca="1" si="13"/>
        <v>4</v>
      </c>
      <c r="H7" t="str">
        <f t="shared" ca="1" si="1"/>
        <v>Phd</v>
      </c>
      <c r="I7">
        <f t="shared" ca="1" si="14"/>
        <v>3</v>
      </c>
      <c r="J7">
        <f t="shared" ca="1" si="2"/>
        <v>2</v>
      </c>
      <c r="K7">
        <f t="shared" ca="1" si="15"/>
        <v>66460</v>
      </c>
      <c r="L7">
        <f t="shared" ca="1" si="16"/>
        <v>1</v>
      </c>
      <c r="M7" t="str">
        <f t="shared" ca="1" si="3"/>
        <v>Florida</v>
      </c>
      <c r="N7">
        <f t="shared" ca="1" si="17"/>
        <v>199380</v>
      </c>
      <c r="O7">
        <f t="shared" ca="1" si="18"/>
        <v>15570.866914733086</v>
      </c>
      <c r="P7">
        <f t="shared" ca="1" si="19"/>
        <v>76585.509591696784</v>
      </c>
      <c r="Q7">
        <f t="shared" ca="1" si="20"/>
        <v>53195</v>
      </c>
      <c r="R7">
        <f t="shared" ca="1" si="21"/>
        <v>127610.07477962317</v>
      </c>
      <c r="S7">
        <f t="shared" ca="1" si="22"/>
        <v>81757.266610203267</v>
      </c>
      <c r="T7">
        <f t="shared" ca="1" si="23"/>
        <v>357722.77620190004</v>
      </c>
      <c r="U7">
        <f t="shared" ca="1" si="24"/>
        <v>196375.94169435627</v>
      </c>
      <c r="V7">
        <f t="shared" ca="1" si="25"/>
        <v>161346.83450754377</v>
      </c>
      <c r="X7">
        <f ca="1">IF(Table1[[#This Row],[Gender]]="men",1,0)</f>
        <v>0</v>
      </c>
      <c r="Y7">
        <f ca="1">IF(Table1[[#This Row],[Gender]]="women",1,0)</f>
        <v>1</v>
      </c>
      <c r="AD7" s="10">
        <f ca="1">AVERAGE(Table1[Income])</f>
        <v>57733.41</v>
      </c>
      <c r="AE7">
        <f ca="1">IF(Table1[[#This Row],[Field of work]]="IT",1,0)</f>
        <v>0</v>
      </c>
      <c r="AF7">
        <f ca="1">IF(Table1[[#This Row],[Field of work]]="Doctor",1,0)</f>
        <v>0</v>
      </c>
      <c r="AG7">
        <f ca="1">IF(Table1[[#This Row],[Field of work]]="Construction",1,0)</f>
        <v>1</v>
      </c>
      <c r="AH7">
        <f ca="1">IF(Table1[[#This Row],[Field of work]]="Teaching",1,0)</f>
        <v>0</v>
      </c>
      <c r="AI7">
        <f ca="1">IF(Table1[[#This Row],[Field of work]]="Music",1,0)</f>
        <v>0</v>
      </c>
      <c r="AJ7">
        <f ca="1">IF(Table1[[#This Row],[Field of work]]="Agriculture",1,0)</f>
        <v>0</v>
      </c>
      <c r="AL7" s="5" t="s">
        <v>54</v>
      </c>
      <c r="AM7" s="5">
        <f ca="1">SUM(AI4:AI503)</f>
        <v>75</v>
      </c>
      <c r="AN7" s="8"/>
      <c r="AO7" s="8">
        <f t="shared" ca="1" si="4"/>
        <v>22915.302320120023</v>
      </c>
      <c r="AR7">
        <f t="shared" ca="1" si="5"/>
        <v>1</v>
      </c>
      <c r="AX7" s="16">
        <f t="shared" ca="1" si="6"/>
        <v>0.80635441351073767</v>
      </c>
      <c r="AY7" s="17">
        <f t="shared" ca="1" si="7"/>
        <v>0</v>
      </c>
      <c r="AZ7" s="17"/>
      <c r="BE7">
        <f t="shared" ca="1" si="8"/>
        <v>66460</v>
      </c>
      <c r="BF7">
        <f ca="1">IF(Table1[[#This Row],[Area]]="California",Table1[[#This Row],[Income]],0)</f>
        <v>0</v>
      </c>
      <c r="BG7">
        <f ca="1">IF(Table1[[#This Row],[Area]]="Utah",Table1[[#This Row],[Income]],0)</f>
        <v>0</v>
      </c>
      <c r="BH7">
        <f ca="1">IF(Table1[[#This Row],[Area]]="North Carolina",Table1[[#This Row],[Income]],0)</f>
        <v>0</v>
      </c>
      <c r="BI7">
        <f ca="1">IF(Table1[[#This Row],[Area]]="Texas",Table1[[#This Row],[Income]],0)</f>
        <v>0</v>
      </c>
      <c r="BJ7">
        <f ca="1">IF(Table1[[#This Row],[Area]]="Pennsylvania",Table1[[#This Row],[Income]],0)</f>
        <v>0</v>
      </c>
      <c r="BK7">
        <f ca="1">IF(Table1[[#This Row],[Area]]="Hawaii",Table1[[#This Row],[Income]],0)</f>
        <v>0</v>
      </c>
      <c r="BL7">
        <f ca="1">IF(Table1[[#This Row],[Area]]="Tennessee",Table1[[#This Row],[Income]],0)</f>
        <v>0</v>
      </c>
      <c r="BM7">
        <f ca="1">IF(Table1[[#This Row],[Area]]="South Dakota",Table1[[#This Row],[Income]],0)</f>
        <v>0</v>
      </c>
      <c r="BN7">
        <f ca="1">IF(Table1[[#This Row],[Area]]="Massachusetts",Table1[[#This Row],[Income]],0)</f>
        <v>0</v>
      </c>
      <c r="BO7">
        <f ca="1">IF(Table1[[#This Row],[Area]]="New Jersey",Table1[[#This Row],[Income]],0)</f>
        <v>0</v>
      </c>
      <c r="BP7">
        <f ca="1">IF(Table1[[#This Row],[Area]]="Georgia",Table1[[#This Row],[Income]],0)</f>
        <v>0</v>
      </c>
      <c r="BQ7">
        <f ca="1">IF(Table1[[#This Row],[Area]]="Indiana",Table1[[#This Row],[Income]],0)</f>
        <v>0</v>
      </c>
      <c r="BR7">
        <f ca="1">IF(Table1[[#This Row],[Area]]="Illinios",Table1[[#This Row],[Income]],0)</f>
        <v>0</v>
      </c>
      <c r="BT7">
        <f ca="1">IF(Table1[[#This Row],[Field of work]]="IT",Table1[[#This Row],[Income]],0)</f>
        <v>0</v>
      </c>
      <c r="BU7">
        <f ca="1">IF(Table1[[#This Row],[Field of work]]="Doctor",Table1[[#This Row],[Income]],0)</f>
        <v>0</v>
      </c>
      <c r="BV7">
        <f ca="1">IF(Table1[[#This Row],[Field of work]]="Construction",Table1[[#This Row],[Income]],0)</f>
        <v>66460</v>
      </c>
      <c r="BW7">
        <f ca="1">IF(Table1[[#This Row],[Field of work]]="Teaching",Table1[[#This Row],[Income]],0)</f>
        <v>0</v>
      </c>
      <c r="BX7">
        <f ca="1">IF(Table1[[#This Row],[Field of work]]="Music",Table1[[#This Row],[Income]],0)</f>
        <v>0</v>
      </c>
      <c r="BY7">
        <f ca="1">IF(Table1[[#This Row],[Field of work]]="Agriculture",Table1[[#This Row],[Income]],0)</f>
        <v>0</v>
      </c>
      <c r="CA7">
        <f ca="1">IF(Table1[[#This Row],[Debts]]&gt;Table1[[#This Row],[Income]],1,0)</f>
        <v>1</v>
      </c>
      <c r="CL7">
        <f ca="1">IF(Table1[[#This Row],[Net worth of the person]]&gt;$CN$3,Table1[[#This Row],[Age]],0)</f>
        <v>40</v>
      </c>
      <c r="CQ7">
        <v>3</v>
      </c>
      <c r="CR7" t="s">
        <v>5</v>
      </c>
      <c r="CS7">
        <v>3</v>
      </c>
      <c r="CT7" t="s">
        <v>12</v>
      </c>
    </row>
    <row r="8" spans="1:99">
      <c r="A8">
        <f t="shared" ca="1" si="9"/>
        <v>1</v>
      </c>
      <c r="B8">
        <v>5</v>
      </c>
      <c r="C8" t="str">
        <f t="shared" ca="1" si="10"/>
        <v>men</v>
      </c>
      <c r="D8">
        <f t="shared" ca="1" si="11"/>
        <v>40</v>
      </c>
      <c r="E8">
        <f t="shared" ca="1" si="12"/>
        <v>1</v>
      </c>
      <c r="F8" t="str">
        <f t="shared" ca="1" si="0"/>
        <v>IT</v>
      </c>
      <c r="G8">
        <f t="shared" ca="1" si="13"/>
        <v>3</v>
      </c>
      <c r="H8" t="str">
        <f t="shared" ca="1" si="1"/>
        <v>Post Grad</v>
      </c>
      <c r="I8">
        <f t="shared" ca="1" si="14"/>
        <v>1</v>
      </c>
      <c r="J8">
        <f t="shared" ca="1" si="2"/>
        <v>1</v>
      </c>
      <c r="K8">
        <f t="shared" ca="1" si="15"/>
        <v>33716</v>
      </c>
      <c r="L8">
        <f t="shared" ca="1" si="16"/>
        <v>8</v>
      </c>
      <c r="M8" t="str">
        <f t="shared" ca="1" si="3"/>
        <v>Tennessee</v>
      </c>
      <c r="N8">
        <f t="shared" ca="1" si="17"/>
        <v>134864</v>
      </c>
      <c r="O8">
        <f t="shared" ca="1" si="18"/>
        <v>108748.18162371212</v>
      </c>
      <c r="P8">
        <f t="shared" ca="1" si="19"/>
        <v>22915.302320120023</v>
      </c>
      <c r="Q8">
        <f t="shared" ca="1" si="20"/>
        <v>18481</v>
      </c>
      <c r="R8">
        <f t="shared" ca="1" si="21"/>
        <v>46423.309815520937</v>
      </c>
      <c r="S8">
        <f t="shared" ca="1" si="22"/>
        <v>7693.7058871666131</v>
      </c>
      <c r="T8">
        <f t="shared" ca="1" si="23"/>
        <v>165473.00820728662</v>
      </c>
      <c r="U8">
        <f t="shared" ca="1" si="24"/>
        <v>173652.49143923307</v>
      </c>
      <c r="V8">
        <f t="shared" ca="1" si="25"/>
        <v>-8179.4832319464476</v>
      </c>
      <c r="X8">
        <f ca="1">IF(Table1[[#This Row],[Gender]]="men",1,0)</f>
        <v>1</v>
      </c>
      <c r="Y8">
        <f ca="1">IF(Table1[[#This Row],[Gender]]="women",1,0)</f>
        <v>0</v>
      </c>
      <c r="AE8">
        <f ca="1">IF(Table1[[#This Row],[Field of work]]="IT",1,0)</f>
        <v>1</v>
      </c>
      <c r="AF8">
        <f ca="1">IF(Table1[[#This Row],[Field of work]]="Doctor",1,0)</f>
        <v>0</v>
      </c>
      <c r="AG8">
        <f ca="1">IF(Table1[[#This Row],[Field of work]]="Construction",1,0)</f>
        <v>0</v>
      </c>
      <c r="AH8">
        <f ca="1">IF(Table1[[#This Row],[Field of work]]="Teaching",1,0)</f>
        <v>0</v>
      </c>
      <c r="AI8">
        <f ca="1">IF(Table1[[#This Row],[Field of work]]="Music",1,0)</f>
        <v>0</v>
      </c>
      <c r="AJ8">
        <f ca="1">IF(Table1[[#This Row],[Field of work]]="Agriculture",1,0)</f>
        <v>0</v>
      </c>
      <c r="AL8" s="5" t="s">
        <v>55</v>
      </c>
      <c r="AM8" s="5">
        <f ca="1">SUM(AJ4:AJ503)</f>
        <v>79</v>
      </c>
      <c r="AN8" s="8"/>
      <c r="AO8" s="8">
        <f t="shared" ca="1" si="4"/>
        <v>39322.567929797238</v>
      </c>
      <c r="AR8">
        <f t="shared" ca="1" si="5"/>
        <v>1</v>
      </c>
      <c r="AX8" s="16">
        <f t="shared" ca="1" si="6"/>
        <v>0.18144066755741961</v>
      </c>
      <c r="AY8" s="17">
        <f t="shared" ca="1" si="7"/>
        <v>1</v>
      </c>
      <c r="AZ8" s="17"/>
      <c r="BE8">
        <f t="shared" ca="1" si="8"/>
        <v>0</v>
      </c>
      <c r="BF8">
        <f ca="1">IF(Table1[[#This Row],[Area]]="California",Table1[[#This Row],[Income]],0)</f>
        <v>0</v>
      </c>
      <c r="BG8">
        <f ca="1">IF(Table1[[#This Row],[Area]]="Utah",Table1[[#This Row],[Income]],0)</f>
        <v>0</v>
      </c>
      <c r="BH8">
        <f ca="1">IF(Table1[[#This Row],[Area]]="North Carolina",Table1[[#This Row],[Income]],0)</f>
        <v>0</v>
      </c>
      <c r="BI8">
        <f ca="1">IF(Table1[[#This Row],[Area]]="Texas",Table1[[#This Row],[Income]],0)</f>
        <v>0</v>
      </c>
      <c r="BJ8">
        <f ca="1">IF(Table1[[#This Row],[Area]]="Pennsylvania",Table1[[#This Row],[Income]],0)</f>
        <v>0</v>
      </c>
      <c r="BK8">
        <f ca="1">IF(Table1[[#This Row],[Area]]="Hawaii",Table1[[#This Row],[Income]],0)</f>
        <v>0</v>
      </c>
      <c r="BL8">
        <f ca="1">IF(Table1[[#This Row],[Area]]="Tennessee",Table1[[#This Row],[Income]],0)</f>
        <v>33716</v>
      </c>
      <c r="BM8">
        <f ca="1">IF(Table1[[#This Row],[Area]]="South Dakota",Table1[[#This Row],[Income]],0)</f>
        <v>0</v>
      </c>
      <c r="BN8">
        <f ca="1">IF(Table1[[#This Row],[Area]]="Massachusetts",Table1[[#This Row],[Income]],0)</f>
        <v>0</v>
      </c>
      <c r="BO8">
        <f ca="1">IF(Table1[[#This Row],[Area]]="New Jersey",Table1[[#This Row],[Income]],0)</f>
        <v>0</v>
      </c>
      <c r="BP8">
        <f ca="1">IF(Table1[[#This Row],[Area]]="Georgia",Table1[[#This Row],[Income]],0)</f>
        <v>0</v>
      </c>
      <c r="BQ8">
        <f ca="1">IF(Table1[[#This Row],[Area]]="Indiana",Table1[[#This Row],[Income]],0)</f>
        <v>0</v>
      </c>
      <c r="BR8">
        <f ca="1">IF(Table1[[#This Row],[Area]]="Illinios",Table1[[#This Row],[Income]],0)</f>
        <v>0</v>
      </c>
      <c r="BT8">
        <f ca="1">IF(Table1[[#This Row],[Field of work]]="IT",Table1[[#This Row],[Income]],0)</f>
        <v>33716</v>
      </c>
      <c r="BU8">
        <f ca="1">IF(Table1[[#This Row],[Field of work]]="Doctor",Table1[[#This Row],[Income]],0)</f>
        <v>0</v>
      </c>
      <c r="BV8">
        <f ca="1">IF(Table1[[#This Row],[Field of work]]="Construction",Table1[[#This Row],[Income]],0)</f>
        <v>0</v>
      </c>
      <c r="BW8">
        <f ca="1">IF(Table1[[#This Row],[Field of work]]="Teaching",Table1[[#This Row],[Income]],0)</f>
        <v>0</v>
      </c>
      <c r="BX8">
        <f ca="1">IF(Table1[[#This Row],[Field of work]]="Music",Table1[[#This Row],[Income]],0)</f>
        <v>0</v>
      </c>
      <c r="BY8">
        <f ca="1">IF(Table1[[#This Row],[Field of work]]="Agriculture",Table1[[#This Row],[Income]],0)</f>
        <v>0</v>
      </c>
      <c r="CA8">
        <f ca="1">IF(Table1[[#This Row],[Debts]]&gt;Table1[[#This Row],[Income]],1,0)</f>
        <v>1</v>
      </c>
      <c r="CL8">
        <f ca="1">IF(Table1[[#This Row],[Net worth of the person]]&gt;$CN$3,Table1[[#This Row],[Age]],0)</f>
        <v>0</v>
      </c>
      <c r="CQ8">
        <v>4</v>
      </c>
      <c r="CR8" t="s">
        <v>6</v>
      </c>
      <c r="CS8">
        <v>4</v>
      </c>
      <c r="CT8" t="s">
        <v>13</v>
      </c>
    </row>
    <row r="9" spans="1:99">
      <c r="A9">
        <f t="shared" ca="1" si="9"/>
        <v>1</v>
      </c>
      <c r="B9">
        <v>6</v>
      </c>
      <c r="C9" t="str">
        <f t="shared" ca="1" si="10"/>
        <v>men</v>
      </c>
      <c r="D9">
        <f t="shared" ca="1" si="11"/>
        <v>44</v>
      </c>
      <c r="E9">
        <f t="shared" ca="1" si="12"/>
        <v>4</v>
      </c>
      <c r="F9" t="str">
        <f t="shared" ca="1" si="0"/>
        <v>Teaching</v>
      </c>
      <c r="G9">
        <f t="shared" ca="1" si="13"/>
        <v>2</v>
      </c>
      <c r="H9" t="str">
        <f t="shared" ca="1" si="1"/>
        <v>Grad</v>
      </c>
      <c r="I9">
        <f t="shared" ca="1" si="14"/>
        <v>3</v>
      </c>
      <c r="J9">
        <f t="shared" ca="1" si="2"/>
        <v>2</v>
      </c>
      <c r="K9">
        <f t="shared" ca="1" si="15"/>
        <v>44468</v>
      </c>
      <c r="L9">
        <f t="shared" ca="1" si="16"/>
        <v>9</v>
      </c>
      <c r="M9" t="str">
        <f t="shared" ca="1" si="3"/>
        <v>South Dakota</v>
      </c>
      <c r="N9">
        <f t="shared" ca="1" si="17"/>
        <v>266808</v>
      </c>
      <c r="O9">
        <f t="shared" ca="1" si="18"/>
        <v>48409.821629660015</v>
      </c>
      <c r="P9">
        <f t="shared" ca="1" si="19"/>
        <v>78645.135859594477</v>
      </c>
      <c r="Q9">
        <f t="shared" ca="1" si="20"/>
        <v>3829</v>
      </c>
      <c r="R9">
        <f t="shared" ca="1" si="21"/>
        <v>67844.737493155</v>
      </c>
      <c r="S9">
        <f t="shared" ca="1" si="22"/>
        <v>40466.63214137272</v>
      </c>
      <c r="T9">
        <f t="shared" ca="1" si="23"/>
        <v>385919.76800096716</v>
      </c>
      <c r="U9">
        <f t="shared" ca="1" si="24"/>
        <v>120083.55912281502</v>
      </c>
      <c r="V9">
        <f t="shared" ca="1" si="25"/>
        <v>265836.20887815213</v>
      </c>
      <c r="X9">
        <f ca="1">IF(Table1[[#This Row],[Gender]]="men",1,0)</f>
        <v>1</v>
      </c>
      <c r="Y9">
        <f ca="1">IF(Table1[[#This Row],[Gender]]="women",1,0)</f>
        <v>0</v>
      </c>
      <c r="AE9">
        <f ca="1">IF(Table1[[#This Row],[Field of work]]="IT",1,0)</f>
        <v>0</v>
      </c>
      <c r="AF9">
        <f ca="1">IF(Table1[[#This Row],[Field of work]]="Doctor",1,0)</f>
        <v>0</v>
      </c>
      <c r="AG9">
        <f ca="1">IF(Table1[[#This Row],[Field of work]]="Construction",1,0)</f>
        <v>0</v>
      </c>
      <c r="AH9">
        <f ca="1">IF(Table1[[#This Row],[Field of work]]="Teaching",1,0)</f>
        <v>1</v>
      </c>
      <c r="AI9">
        <f ca="1">IF(Table1[[#This Row],[Field of work]]="Music",1,0)</f>
        <v>0</v>
      </c>
      <c r="AJ9">
        <f ca="1">IF(Table1[[#This Row],[Field of work]]="Agriculture",1,0)</f>
        <v>0</v>
      </c>
      <c r="AO9" s="8">
        <f t="shared" ca="1" si="4"/>
        <v>43135.842429190598</v>
      </c>
      <c r="AR9">
        <f t="shared" ca="1" si="5"/>
        <v>1</v>
      </c>
      <c r="AX9" s="16">
        <f t="shared" ca="1" si="6"/>
        <v>0.95198148449855846</v>
      </c>
      <c r="AY9" s="17">
        <f t="shared" ca="1" si="7"/>
        <v>0</v>
      </c>
      <c r="AZ9" s="17"/>
      <c r="BE9">
        <f t="shared" ca="1" si="8"/>
        <v>0</v>
      </c>
      <c r="BF9">
        <f ca="1">IF(Table1[[#This Row],[Area]]="California",Table1[[#This Row],[Income]],0)</f>
        <v>0</v>
      </c>
      <c r="BG9">
        <f ca="1">IF(Table1[[#This Row],[Area]]="Utah",Table1[[#This Row],[Income]],0)</f>
        <v>0</v>
      </c>
      <c r="BH9">
        <f ca="1">IF(Table1[[#This Row],[Area]]="North Carolina",Table1[[#This Row],[Income]],0)</f>
        <v>0</v>
      </c>
      <c r="BI9">
        <f ca="1">IF(Table1[[#This Row],[Area]]="Texas",Table1[[#This Row],[Income]],0)</f>
        <v>0</v>
      </c>
      <c r="BJ9">
        <f ca="1">IF(Table1[[#This Row],[Area]]="Pennsylvania",Table1[[#This Row],[Income]],0)</f>
        <v>0</v>
      </c>
      <c r="BK9">
        <f ca="1">IF(Table1[[#This Row],[Area]]="Hawaii",Table1[[#This Row],[Income]],0)</f>
        <v>0</v>
      </c>
      <c r="BL9">
        <f ca="1">IF(Table1[[#This Row],[Area]]="Tennessee",Table1[[#This Row],[Income]],0)</f>
        <v>0</v>
      </c>
      <c r="BM9">
        <f ca="1">IF(Table1[[#This Row],[Area]]="South Dakota",Table1[[#This Row],[Income]],0)</f>
        <v>44468</v>
      </c>
      <c r="BN9">
        <f ca="1">IF(Table1[[#This Row],[Area]]="Massachusetts",Table1[[#This Row],[Income]],0)</f>
        <v>0</v>
      </c>
      <c r="BO9">
        <f ca="1">IF(Table1[[#This Row],[Area]]="New Jersey",Table1[[#This Row],[Income]],0)</f>
        <v>0</v>
      </c>
      <c r="BP9">
        <f ca="1">IF(Table1[[#This Row],[Area]]="Georgia",Table1[[#This Row],[Income]],0)</f>
        <v>0</v>
      </c>
      <c r="BQ9">
        <f ca="1">IF(Table1[[#This Row],[Area]]="Indiana",Table1[[#This Row],[Income]],0)</f>
        <v>0</v>
      </c>
      <c r="BR9">
        <f ca="1">IF(Table1[[#This Row],[Area]]="Illinios",Table1[[#This Row],[Income]],0)</f>
        <v>0</v>
      </c>
      <c r="BT9">
        <f ca="1">IF(Table1[[#This Row],[Field of work]]="IT",Table1[[#This Row],[Income]],0)</f>
        <v>0</v>
      </c>
      <c r="BU9">
        <f ca="1">IF(Table1[[#This Row],[Field of work]]="Doctor",Table1[[#This Row],[Income]],0)</f>
        <v>0</v>
      </c>
      <c r="BV9">
        <f ca="1">IF(Table1[[#This Row],[Field of work]]="Construction",Table1[[#This Row],[Income]],0)</f>
        <v>0</v>
      </c>
      <c r="BW9">
        <f ca="1">IF(Table1[[#This Row],[Field of work]]="Teaching",Table1[[#This Row],[Income]],0)</f>
        <v>44468</v>
      </c>
      <c r="BX9">
        <f ca="1">IF(Table1[[#This Row],[Field of work]]="Music",Table1[[#This Row],[Income]],0)</f>
        <v>0</v>
      </c>
      <c r="BY9">
        <f ca="1">IF(Table1[[#This Row],[Field of work]]="Agriculture",Table1[[#This Row],[Income]],0)</f>
        <v>0</v>
      </c>
      <c r="CA9">
        <f ca="1">IF(Table1[[#This Row],[Debts]]&gt;Table1[[#This Row],[Income]],1,0)</f>
        <v>1</v>
      </c>
      <c r="CL9">
        <f ca="1">IF(Table1[[#This Row],[Net worth of the person]]&gt;$CN$3,Table1[[#This Row],[Age]],0)</f>
        <v>44</v>
      </c>
      <c r="CQ9">
        <v>5</v>
      </c>
      <c r="CR9" t="s">
        <v>7</v>
      </c>
      <c r="CS9">
        <v>5</v>
      </c>
      <c r="CT9" t="s">
        <v>14</v>
      </c>
    </row>
    <row r="10" spans="1:99">
      <c r="A10">
        <f t="shared" ca="1" si="9"/>
        <v>1</v>
      </c>
      <c r="B10">
        <v>7</v>
      </c>
      <c r="C10" t="str">
        <f t="shared" ca="1" si="10"/>
        <v>men</v>
      </c>
      <c r="D10">
        <f t="shared" ca="1" si="11"/>
        <v>40</v>
      </c>
      <c r="E10">
        <f t="shared" ca="1" si="12"/>
        <v>4</v>
      </c>
      <c r="F10" t="str">
        <f t="shared" ca="1" si="0"/>
        <v>Teaching</v>
      </c>
      <c r="G10">
        <f t="shared" ca="1" si="13"/>
        <v>2</v>
      </c>
      <c r="H10" t="str">
        <f t="shared" ca="1" si="1"/>
        <v>Grad</v>
      </c>
      <c r="I10">
        <f t="shared" ca="1" si="14"/>
        <v>1</v>
      </c>
      <c r="J10">
        <f t="shared" ca="1" si="2"/>
        <v>1</v>
      </c>
      <c r="K10">
        <f t="shared" ca="1" si="15"/>
        <v>67204</v>
      </c>
      <c r="L10">
        <f t="shared" ca="1" si="16"/>
        <v>6</v>
      </c>
      <c r="M10" t="str">
        <f t="shared" ca="1" si="3"/>
        <v>Pennsylvania</v>
      </c>
      <c r="N10">
        <f t="shared" ca="1" si="17"/>
        <v>403224</v>
      </c>
      <c r="O10">
        <f t="shared" ca="1" si="18"/>
        <v>383861.78210544673</v>
      </c>
      <c r="P10">
        <f t="shared" ca="1" si="19"/>
        <v>43135.842429190598</v>
      </c>
      <c r="Q10">
        <f t="shared" ca="1" si="20"/>
        <v>15458</v>
      </c>
      <c r="R10">
        <f t="shared" ca="1" si="21"/>
        <v>112032.56134707092</v>
      </c>
      <c r="S10">
        <f t="shared" ca="1" si="22"/>
        <v>8854.4264845431044</v>
      </c>
      <c r="T10">
        <f t="shared" ca="1" si="23"/>
        <v>455214.26891373371</v>
      </c>
      <c r="U10">
        <f t="shared" ca="1" si="24"/>
        <v>511352.34345251764</v>
      </c>
      <c r="V10">
        <f t="shared" ca="1" si="25"/>
        <v>-56138.074538783927</v>
      </c>
      <c r="X10">
        <f ca="1">IF(Table1[[#This Row],[Gender]]="men",1,0)</f>
        <v>1</v>
      </c>
      <c r="Y10">
        <f ca="1">IF(Table1[[#This Row],[Gender]]="women",1,0)</f>
        <v>0</v>
      </c>
      <c r="AE10">
        <f ca="1">IF(Table1[[#This Row],[Field of work]]="IT",1,0)</f>
        <v>0</v>
      </c>
      <c r="AF10">
        <f ca="1">IF(Table1[[#This Row],[Field of work]]="Doctor",1,0)</f>
        <v>0</v>
      </c>
      <c r="AG10">
        <f ca="1">IF(Table1[[#This Row],[Field of work]]="Construction",1,0)</f>
        <v>0</v>
      </c>
      <c r="AH10">
        <f ca="1">IF(Table1[[#This Row],[Field of work]]="Teaching",1,0)</f>
        <v>1</v>
      </c>
      <c r="AI10">
        <f ca="1">IF(Table1[[#This Row],[Field of work]]="Music",1,0)</f>
        <v>0</v>
      </c>
      <c r="AJ10">
        <f ca="1">IF(Table1[[#This Row],[Field of work]]="Agriculture",1,0)</f>
        <v>0</v>
      </c>
      <c r="AO10" s="8">
        <f t="shared" ca="1" si="4"/>
        <v>41555.879073397409</v>
      </c>
      <c r="AR10">
        <f t="shared" ca="1" si="5"/>
        <v>1</v>
      </c>
      <c r="AX10" s="16">
        <f t="shared" ca="1" si="6"/>
        <v>0.16436490686829908</v>
      </c>
      <c r="AY10" s="17">
        <f t="shared" ca="1" si="7"/>
        <v>1</v>
      </c>
      <c r="AZ10" s="17"/>
      <c r="BE10">
        <f t="shared" ca="1" si="8"/>
        <v>0</v>
      </c>
      <c r="BF10">
        <f ca="1">IF(Table1[[#This Row],[Area]]="California",Table1[[#This Row],[Income]],0)</f>
        <v>0</v>
      </c>
      <c r="BG10">
        <f ca="1">IF(Table1[[#This Row],[Area]]="Utah",Table1[[#This Row],[Income]],0)</f>
        <v>0</v>
      </c>
      <c r="BH10">
        <f ca="1">IF(Table1[[#This Row],[Area]]="North Carolina",Table1[[#This Row],[Income]],0)</f>
        <v>0</v>
      </c>
      <c r="BI10">
        <f ca="1">IF(Table1[[#This Row],[Area]]="Texas",Table1[[#This Row],[Income]],0)</f>
        <v>0</v>
      </c>
      <c r="BJ10">
        <f ca="1">IF(Table1[[#This Row],[Area]]="Pennsylvania",Table1[[#This Row],[Income]],0)</f>
        <v>67204</v>
      </c>
      <c r="BK10">
        <f ca="1">IF(Table1[[#This Row],[Area]]="Hawaii",Table1[[#This Row],[Income]],0)</f>
        <v>0</v>
      </c>
      <c r="BL10">
        <f ca="1">IF(Table1[[#This Row],[Area]]="Tennessee",Table1[[#This Row],[Income]],0)</f>
        <v>0</v>
      </c>
      <c r="BM10">
        <f ca="1">IF(Table1[[#This Row],[Area]]="South Dakota",Table1[[#This Row],[Income]],0)</f>
        <v>0</v>
      </c>
      <c r="BN10">
        <f ca="1">IF(Table1[[#This Row],[Area]]="Massachusetts",Table1[[#This Row],[Income]],0)</f>
        <v>0</v>
      </c>
      <c r="BO10">
        <f ca="1">IF(Table1[[#This Row],[Area]]="New Jersey",Table1[[#This Row],[Income]],0)</f>
        <v>0</v>
      </c>
      <c r="BP10">
        <f ca="1">IF(Table1[[#This Row],[Area]]="Georgia",Table1[[#This Row],[Income]],0)</f>
        <v>0</v>
      </c>
      <c r="BQ10">
        <f ca="1">IF(Table1[[#This Row],[Area]]="Indiana",Table1[[#This Row],[Income]],0)</f>
        <v>0</v>
      </c>
      <c r="BR10">
        <f ca="1">IF(Table1[[#This Row],[Area]]="Illinios",Table1[[#This Row],[Income]],0)</f>
        <v>0</v>
      </c>
      <c r="BT10">
        <f ca="1">IF(Table1[[#This Row],[Field of work]]="IT",Table1[[#This Row],[Income]],0)</f>
        <v>0</v>
      </c>
      <c r="BU10">
        <f ca="1">IF(Table1[[#This Row],[Field of work]]="Doctor",Table1[[#This Row],[Income]],0)</f>
        <v>0</v>
      </c>
      <c r="BV10">
        <f ca="1">IF(Table1[[#This Row],[Field of work]]="Construction",Table1[[#This Row],[Income]],0)</f>
        <v>0</v>
      </c>
      <c r="BW10">
        <f ca="1">IF(Table1[[#This Row],[Field of work]]="Teaching",Table1[[#This Row],[Income]],0)</f>
        <v>67204</v>
      </c>
      <c r="BX10">
        <f ca="1">IF(Table1[[#This Row],[Field of work]]="Music",Table1[[#This Row],[Income]],0)</f>
        <v>0</v>
      </c>
      <c r="BY10">
        <f ca="1">IF(Table1[[#This Row],[Field of work]]="Agriculture",Table1[[#This Row],[Income]],0)</f>
        <v>0</v>
      </c>
      <c r="CA10">
        <f ca="1">IF(Table1[[#This Row],[Debts]]&gt;Table1[[#This Row],[Income]],1,0)</f>
        <v>1</v>
      </c>
      <c r="CL10">
        <f ca="1">IF(Table1[[#This Row],[Net worth of the person]]&gt;$CN$3,Table1[[#This Row],[Age]],0)</f>
        <v>0</v>
      </c>
      <c r="CQ10">
        <v>6</v>
      </c>
      <c r="CR10" t="s">
        <v>8</v>
      </c>
    </row>
    <row r="11" spans="1:99">
      <c r="A11">
        <f t="shared" ca="1" si="9"/>
        <v>2</v>
      </c>
      <c r="B11">
        <v>8</v>
      </c>
      <c r="C11" t="str">
        <f t="shared" ca="1" si="10"/>
        <v>women</v>
      </c>
      <c r="D11">
        <f t="shared" ca="1" si="11"/>
        <v>31</v>
      </c>
      <c r="E11">
        <f t="shared" ca="1" si="12"/>
        <v>4</v>
      </c>
      <c r="F11" t="str">
        <f t="shared" ca="1" si="0"/>
        <v>Teaching</v>
      </c>
      <c r="G11">
        <f t="shared" ca="1" si="13"/>
        <v>5</v>
      </c>
      <c r="H11" t="str">
        <f t="shared" ca="1" si="1"/>
        <v>Diploma</v>
      </c>
      <c r="I11">
        <f t="shared" ca="1" si="14"/>
        <v>1</v>
      </c>
      <c r="J11">
        <f t="shared" ca="1" si="2"/>
        <v>1</v>
      </c>
      <c r="K11">
        <f t="shared" ca="1" si="15"/>
        <v>52728</v>
      </c>
      <c r="L11">
        <f t="shared" ca="1" si="16"/>
        <v>2</v>
      </c>
      <c r="M11" t="str">
        <f t="shared" ca="1" si="3"/>
        <v>California</v>
      </c>
      <c r="N11">
        <f t="shared" ca="1" si="17"/>
        <v>316368</v>
      </c>
      <c r="O11">
        <f t="shared" ca="1" si="18"/>
        <v>51999.796856110042</v>
      </c>
      <c r="P11">
        <f t="shared" ca="1" si="19"/>
        <v>41555.879073397409</v>
      </c>
      <c r="Q11">
        <f t="shared" ca="1" si="20"/>
        <v>3680</v>
      </c>
      <c r="R11">
        <f t="shared" ca="1" si="21"/>
        <v>98016.219239262675</v>
      </c>
      <c r="S11">
        <f t="shared" ca="1" si="22"/>
        <v>37784.061630438002</v>
      </c>
      <c r="T11">
        <f t="shared" ca="1" si="23"/>
        <v>395707.94070383545</v>
      </c>
      <c r="U11">
        <f t="shared" ca="1" si="24"/>
        <v>153696.01609537273</v>
      </c>
      <c r="V11">
        <f t="shared" ca="1" si="25"/>
        <v>242011.92460846272</v>
      </c>
      <c r="X11">
        <f ca="1">IF(Table1[[#This Row],[Gender]]="men",1,0)</f>
        <v>0</v>
      </c>
      <c r="Y11">
        <f ca="1">IF(Table1[[#This Row],[Gender]]="women",1,0)</f>
        <v>1</v>
      </c>
      <c r="AE11">
        <f ca="1">IF(Table1[[#This Row],[Field of work]]="IT",1,0)</f>
        <v>0</v>
      </c>
      <c r="AF11">
        <f ca="1">IF(Table1[[#This Row],[Field of work]]="Doctor",1,0)</f>
        <v>0</v>
      </c>
      <c r="AG11">
        <f ca="1">IF(Table1[[#This Row],[Field of work]]="Construction",1,0)</f>
        <v>0</v>
      </c>
      <c r="AH11">
        <f ca="1">IF(Table1[[#This Row],[Field of work]]="Teaching",1,0)</f>
        <v>1</v>
      </c>
      <c r="AI11">
        <f ca="1">IF(Table1[[#This Row],[Field of work]]="Music",1,0)</f>
        <v>0</v>
      </c>
      <c r="AJ11">
        <f ca="1">IF(Table1[[#This Row],[Field of work]]="Agriculture",1,0)</f>
        <v>0</v>
      </c>
      <c r="AO11" s="8">
        <f ca="1">P12/J12</f>
        <v>29695.404124258275</v>
      </c>
      <c r="AR11">
        <f t="shared" ca="1" si="5"/>
        <v>1</v>
      </c>
      <c r="AX11" s="16">
        <f t="shared" ca="1" si="6"/>
        <v>2.2006108928275481E-2</v>
      </c>
      <c r="AY11" s="17">
        <f t="shared" ca="1" si="7"/>
        <v>1</v>
      </c>
      <c r="AZ11" s="17"/>
      <c r="BE11">
        <f t="shared" ca="1" si="8"/>
        <v>0</v>
      </c>
      <c r="BF11">
        <f ca="1">IF(Table1[[#This Row],[Area]]="California",Table1[[#This Row],[Income]],0)</f>
        <v>52728</v>
      </c>
      <c r="BG11">
        <f ca="1">IF(Table1[[#This Row],[Area]]="Utah",Table1[[#This Row],[Income]],0)</f>
        <v>0</v>
      </c>
      <c r="BH11">
        <f ca="1">IF(Table1[[#This Row],[Area]]="North Carolina",Table1[[#This Row],[Income]],0)</f>
        <v>0</v>
      </c>
      <c r="BI11">
        <f ca="1">IF(Table1[[#This Row],[Area]]="Texas",Table1[[#This Row],[Income]],0)</f>
        <v>0</v>
      </c>
      <c r="BJ11">
        <f ca="1">IF(Table1[[#This Row],[Area]]="Pennsylvania",Table1[[#This Row],[Income]],0)</f>
        <v>0</v>
      </c>
      <c r="BK11">
        <f ca="1">IF(Table1[[#This Row],[Area]]="Hawaii",Table1[[#This Row],[Income]],0)</f>
        <v>0</v>
      </c>
      <c r="BL11">
        <f ca="1">IF(Table1[[#This Row],[Area]]="Tennessee",Table1[[#This Row],[Income]],0)</f>
        <v>0</v>
      </c>
      <c r="BM11">
        <f ca="1">IF(Table1[[#This Row],[Area]]="South Dakota",Table1[[#This Row],[Income]],0)</f>
        <v>0</v>
      </c>
      <c r="BN11">
        <f ca="1">IF(Table1[[#This Row],[Area]]="Massachusetts",Table1[[#This Row],[Income]],0)</f>
        <v>0</v>
      </c>
      <c r="BO11">
        <f ca="1">IF(Table1[[#This Row],[Area]]="New Jersey",Table1[[#This Row],[Income]],0)</f>
        <v>0</v>
      </c>
      <c r="BP11">
        <f ca="1">IF(Table1[[#This Row],[Area]]="Georgia",Table1[[#This Row],[Income]],0)</f>
        <v>0</v>
      </c>
      <c r="BQ11">
        <f ca="1">IF(Table1[[#This Row],[Area]]="Indiana",Table1[[#This Row],[Income]],0)</f>
        <v>0</v>
      </c>
      <c r="BR11">
        <f ca="1">IF(Table1[[#This Row],[Area]]="Illinios",Table1[[#This Row],[Income]],0)</f>
        <v>0</v>
      </c>
      <c r="BT11">
        <f ca="1">IF(Table1[[#This Row],[Field of work]]="IT",Table1[[#This Row],[Income]],0)</f>
        <v>0</v>
      </c>
      <c r="BU11">
        <f ca="1">IF(Table1[[#This Row],[Field of work]]="Doctor",Table1[[#This Row],[Income]],0)</f>
        <v>0</v>
      </c>
      <c r="BV11">
        <f ca="1">IF(Table1[[#This Row],[Field of work]]="Construction",Table1[[#This Row],[Income]],0)</f>
        <v>0</v>
      </c>
      <c r="BW11">
        <f ca="1">IF(Table1[[#This Row],[Field of work]]="Teaching",Table1[[#This Row],[Income]],0)</f>
        <v>52728</v>
      </c>
      <c r="BX11">
        <f ca="1">IF(Table1[[#This Row],[Field of work]]="Music",Table1[[#This Row],[Income]],0)</f>
        <v>0</v>
      </c>
      <c r="BY11">
        <f ca="1">IF(Table1[[#This Row],[Field of work]]="Agriculture",Table1[[#This Row],[Income]],0)</f>
        <v>0</v>
      </c>
      <c r="CA11">
        <f ca="1">IF(Table1[[#This Row],[Debts]]&gt;Table1[[#This Row],[Income]],1,0)</f>
        <v>1</v>
      </c>
      <c r="CL11">
        <f ca="1">IF(Table1[[#This Row],[Net worth of the person]]&gt;$CN$3,Table1[[#This Row],[Age]],0)</f>
        <v>31</v>
      </c>
    </row>
    <row r="12" spans="1:99">
      <c r="A12">
        <f t="shared" ca="1" si="9"/>
        <v>2</v>
      </c>
      <c r="B12">
        <v>9</v>
      </c>
      <c r="C12" t="str">
        <f t="shared" ca="1" si="10"/>
        <v>women</v>
      </c>
      <c r="D12">
        <f t="shared" ca="1" si="11"/>
        <v>41</v>
      </c>
      <c r="E12">
        <f t="shared" ca="1" si="12"/>
        <v>1</v>
      </c>
      <c r="F12" t="str">
        <f t="shared" ca="1" si="0"/>
        <v>IT</v>
      </c>
      <c r="G12">
        <f t="shared" ca="1" si="13"/>
        <v>1</v>
      </c>
      <c r="H12" t="str">
        <f t="shared" ca="1" si="1"/>
        <v>High school</v>
      </c>
      <c r="I12">
        <f t="shared" ca="1" si="14"/>
        <v>0</v>
      </c>
      <c r="J12">
        <f t="shared" ca="1" si="2"/>
        <v>2</v>
      </c>
      <c r="K12">
        <f t="shared" ca="1" si="15"/>
        <v>74177</v>
      </c>
      <c r="L12">
        <f t="shared" ca="1" si="16"/>
        <v>8</v>
      </c>
      <c r="M12" t="str">
        <f t="shared" ca="1" si="3"/>
        <v>Tennessee</v>
      </c>
      <c r="N12">
        <f t="shared" ca="1" si="17"/>
        <v>370885</v>
      </c>
      <c r="O12">
        <f t="shared" ca="1" si="18"/>
        <v>8161.735709863452</v>
      </c>
      <c r="P12">
        <f t="shared" ca="1" si="19"/>
        <v>59390.808248516551</v>
      </c>
      <c r="Q12">
        <f t="shared" ca="1" si="20"/>
        <v>42659</v>
      </c>
      <c r="R12">
        <f t="shared" ca="1" si="21"/>
        <v>123779.77207192215</v>
      </c>
      <c r="S12">
        <f t="shared" ca="1" si="22"/>
        <v>45547.892704786304</v>
      </c>
      <c r="T12">
        <f t="shared" ca="1" si="23"/>
        <v>475823.70095330285</v>
      </c>
      <c r="U12">
        <f t="shared" ca="1" si="24"/>
        <v>174600.50778178562</v>
      </c>
      <c r="V12">
        <f t="shared" ca="1" si="25"/>
        <v>301223.19317151722</v>
      </c>
      <c r="X12">
        <f ca="1">IF(Table1[[#This Row],[Gender]]="men",1,0)</f>
        <v>0</v>
      </c>
      <c r="Y12">
        <f ca="1">IF(Table1[[#This Row],[Gender]]="women",1,0)</f>
        <v>1</v>
      </c>
      <c r="AE12">
        <f ca="1">IF(Table1[[#This Row],[Field of work]]="IT",1,0)</f>
        <v>1</v>
      </c>
      <c r="AF12">
        <f ca="1">IF(Table1[[#This Row],[Field of work]]="Doctor",1,0)</f>
        <v>0</v>
      </c>
      <c r="AG12">
        <f ca="1">IF(Table1[[#This Row],[Field of work]]="Construction",1,0)</f>
        <v>0</v>
      </c>
      <c r="AH12">
        <f ca="1">IF(Table1[[#This Row],[Field of work]]="Teaching",1,0)</f>
        <v>0</v>
      </c>
      <c r="AI12">
        <f ca="1">IF(Table1[[#This Row],[Field of work]]="Music",1,0)</f>
        <v>0</v>
      </c>
      <c r="AJ12">
        <f ca="1">IF(Table1[[#This Row],[Field of work]]="Agriculture",1,0)</f>
        <v>0</v>
      </c>
      <c r="AO12" s="8">
        <f t="shared" ca="1" si="4"/>
        <v>45145.915859514425</v>
      </c>
      <c r="AR12">
        <f t="shared" ca="1" si="5"/>
        <v>1</v>
      </c>
      <c r="AX12" s="16">
        <f t="shared" ca="1" si="6"/>
        <v>0.51022286962362584</v>
      </c>
      <c r="AY12" s="17">
        <f t="shared" ca="1" si="7"/>
        <v>0</v>
      </c>
      <c r="AZ12" s="17"/>
      <c r="BE12">
        <f t="shared" ca="1" si="8"/>
        <v>0</v>
      </c>
      <c r="BF12">
        <f ca="1">IF(Table1[[#This Row],[Area]]="California",Table1[[#This Row],[Income]],0)</f>
        <v>0</v>
      </c>
      <c r="BG12">
        <f ca="1">IF(Table1[[#This Row],[Area]]="Utah",Table1[[#This Row],[Income]],0)</f>
        <v>0</v>
      </c>
      <c r="BH12">
        <f ca="1">IF(Table1[[#This Row],[Area]]="North Carolina",Table1[[#This Row],[Income]],0)</f>
        <v>0</v>
      </c>
      <c r="BI12">
        <f ca="1">IF(Table1[[#This Row],[Area]]="Texas",Table1[[#This Row],[Income]],0)</f>
        <v>0</v>
      </c>
      <c r="BJ12">
        <f ca="1">IF(Table1[[#This Row],[Area]]="Pennsylvania",Table1[[#This Row],[Income]],0)</f>
        <v>0</v>
      </c>
      <c r="BK12">
        <f ca="1">IF(Table1[[#This Row],[Area]]="Hawaii",Table1[[#This Row],[Income]],0)</f>
        <v>0</v>
      </c>
      <c r="BL12">
        <f ca="1">IF(Table1[[#This Row],[Area]]="Tennessee",Table1[[#This Row],[Income]],0)</f>
        <v>74177</v>
      </c>
      <c r="BM12">
        <f ca="1">IF(Table1[[#This Row],[Area]]="South Dakota",Table1[[#This Row],[Income]],0)</f>
        <v>0</v>
      </c>
      <c r="BN12">
        <f ca="1">IF(Table1[[#This Row],[Area]]="Massachusetts",Table1[[#This Row],[Income]],0)</f>
        <v>0</v>
      </c>
      <c r="BO12">
        <f ca="1">IF(Table1[[#This Row],[Area]]="New Jersey",Table1[[#This Row],[Income]],0)</f>
        <v>0</v>
      </c>
      <c r="BP12">
        <f ca="1">IF(Table1[[#This Row],[Area]]="Georgia",Table1[[#This Row],[Income]],0)</f>
        <v>0</v>
      </c>
      <c r="BQ12">
        <f ca="1">IF(Table1[[#This Row],[Area]]="Indiana",Table1[[#This Row],[Income]],0)</f>
        <v>0</v>
      </c>
      <c r="BR12">
        <f ca="1">IF(Table1[[#This Row],[Area]]="Illinios",Table1[[#This Row],[Income]],0)</f>
        <v>0</v>
      </c>
      <c r="BT12">
        <f ca="1">IF(Table1[[#This Row],[Field of work]]="IT",Table1[[#This Row],[Income]],0)</f>
        <v>74177</v>
      </c>
      <c r="BU12">
        <f ca="1">IF(Table1[[#This Row],[Field of work]]="Doctor",Table1[[#This Row],[Income]],0)</f>
        <v>0</v>
      </c>
      <c r="BV12">
        <f ca="1">IF(Table1[[#This Row],[Field of work]]="Construction",Table1[[#This Row],[Income]],0)</f>
        <v>0</v>
      </c>
      <c r="BW12">
        <f ca="1">IF(Table1[[#This Row],[Field of work]]="Teaching",Table1[[#This Row],[Income]],0)</f>
        <v>0</v>
      </c>
      <c r="BX12">
        <f ca="1">IF(Table1[[#This Row],[Field of work]]="Music",Table1[[#This Row],[Income]],0)</f>
        <v>0</v>
      </c>
      <c r="BY12">
        <f ca="1">IF(Table1[[#This Row],[Field of work]]="Agriculture",Table1[[#This Row],[Income]],0)</f>
        <v>0</v>
      </c>
      <c r="CA12">
        <f ca="1">IF(Table1[[#This Row],[Debts]]&gt;Table1[[#This Row],[Income]],1,0)</f>
        <v>1</v>
      </c>
      <c r="CL12">
        <f ca="1">IF(Table1[[#This Row],[Net worth of the person]]&gt;$CN$3,Table1[[#This Row],[Age]],0)</f>
        <v>41</v>
      </c>
    </row>
    <row r="13" spans="1:99">
      <c r="A13">
        <f t="shared" ca="1" si="9"/>
        <v>1</v>
      </c>
      <c r="B13">
        <v>10</v>
      </c>
      <c r="C13" t="str">
        <f t="shared" ca="1" si="10"/>
        <v>men</v>
      </c>
      <c r="D13">
        <f t="shared" ca="1" si="11"/>
        <v>25</v>
      </c>
      <c r="E13">
        <f t="shared" ca="1" si="12"/>
        <v>6</v>
      </c>
      <c r="F13" t="str">
        <f t="shared" ca="1" si="0"/>
        <v>Agriculture</v>
      </c>
      <c r="G13">
        <f t="shared" ca="1" si="13"/>
        <v>3</v>
      </c>
      <c r="H13" t="str">
        <f t="shared" ca="1" si="1"/>
        <v>Post Grad</v>
      </c>
      <c r="I13">
        <f t="shared" ca="1" si="14"/>
        <v>3</v>
      </c>
      <c r="J13">
        <f t="shared" ca="1" si="2"/>
        <v>2</v>
      </c>
      <c r="K13">
        <f t="shared" ca="1" si="15"/>
        <v>75514</v>
      </c>
      <c r="L13">
        <f t="shared" ca="1" si="16"/>
        <v>3</v>
      </c>
      <c r="M13" t="str">
        <f t="shared" ca="1" si="3"/>
        <v>Utah</v>
      </c>
      <c r="N13">
        <f t="shared" ca="1" si="17"/>
        <v>377570</v>
      </c>
      <c r="O13">
        <f t="shared" ca="1" si="18"/>
        <v>192644.84888379241</v>
      </c>
      <c r="P13">
        <f t="shared" ca="1" si="19"/>
        <v>90291.831719028851</v>
      </c>
      <c r="Q13">
        <f t="shared" ca="1" si="20"/>
        <v>49344</v>
      </c>
      <c r="R13">
        <f t="shared" ca="1" si="21"/>
        <v>87605.852845958274</v>
      </c>
      <c r="S13">
        <f t="shared" ca="1" si="22"/>
        <v>43768.915928996117</v>
      </c>
      <c r="T13">
        <f t="shared" ca="1" si="23"/>
        <v>511630.74764802499</v>
      </c>
      <c r="U13">
        <f t="shared" ca="1" si="24"/>
        <v>329594.70172975067</v>
      </c>
      <c r="V13">
        <f t="shared" ca="1" si="25"/>
        <v>182036.04591827432</v>
      </c>
      <c r="X13">
        <f ca="1">IF(Table1[[#This Row],[Gender]]="men",1,0)</f>
        <v>1</v>
      </c>
      <c r="Y13">
        <f ca="1">IF(Table1[[#This Row],[Gender]]="women",1,0)</f>
        <v>0</v>
      </c>
      <c r="AE13">
        <f ca="1">IF(Table1[[#This Row],[Field of work]]="IT",1,0)</f>
        <v>0</v>
      </c>
      <c r="AF13">
        <f ca="1">IF(Table1[[#This Row],[Field of work]]="Doctor",1,0)</f>
        <v>0</v>
      </c>
      <c r="AG13">
        <f ca="1">IF(Table1[[#This Row],[Field of work]]="Construction",1,0)</f>
        <v>0</v>
      </c>
      <c r="AH13">
        <f ca="1">IF(Table1[[#This Row],[Field of work]]="Teaching",1,0)</f>
        <v>0</v>
      </c>
      <c r="AI13">
        <f ca="1">IF(Table1[[#This Row],[Field of work]]="Music",1,0)</f>
        <v>0</v>
      </c>
      <c r="AJ13">
        <f ca="1">IF(Table1[[#This Row],[Field of work]]="Agriculture",1,0)</f>
        <v>1</v>
      </c>
      <c r="AO13" s="8">
        <f t="shared" ca="1" si="4"/>
        <v>2956.8174154067929</v>
      </c>
      <c r="AR13">
        <f t="shared" ca="1" si="5"/>
        <v>1</v>
      </c>
      <c r="AX13" s="16">
        <f t="shared" ca="1" si="6"/>
        <v>0.16586787049843721</v>
      </c>
      <c r="AY13" s="17">
        <f t="shared" ca="1" si="7"/>
        <v>1</v>
      </c>
      <c r="AZ13" s="17"/>
      <c r="BE13">
        <f t="shared" ca="1" si="8"/>
        <v>0</v>
      </c>
      <c r="BF13">
        <f ca="1">IF(Table1[[#This Row],[Area]]="California",Table1[[#This Row],[Income]],0)</f>
        <v>0</v>
      </c>
      <c r="BG13">
        <f ca="1">IF(Table1[[#This Row],[Area]]="Utah",Table1[[#This Row],[Income]],0)</f>
        <v>75514</v>
      </c>
      <c r="BH13">
        <f ca="1">IF(Table1[[#This Row],[Area]]="North Carolina",Table1[[#This Row],[Income]],0)</f>
        <v>0</v>
      </c>
      <c r="BI13">
        <f ca="1">IF(Table1[[#This Row],[Area]]="Texas",Table1[[#This Row],[Income]],0)</f>
        <v>0</v>
      </c>
      <c r="BJ13">
        <f ca="1">IF(Table1[[#This Row],[Area]]="Pennsylvania",Table1[[#This Row],[Income]],0)</f>
        <v>0</v>
      </c>
      <c r="BK13">
        <f ca="1">IF(Table1[[#This Row],[Area]]="Hawaii",Table1[[#This Row],[Income]],0)</f>
        <v>0</v>
      </c>
      <c r="BL13">
        <f ca="1">IF(Table1[[#This Row],[Area]]="Tennessee",Table1[[#This Row],[Income]],0)</f>
        <v>0</v>
      </c>
      <c r="BM13">
        <f ca="1">IF(Table1[[#This Row],[Area]]="South Dakota",Table1[[#This Row],[Income]],0)</f>
        <v>0</v>
      </c>
      <c r="BN13">
        <f ca="1">IF(Table1[[#This Row],[Area]]="Massachusetts",Table1[[#This Row],[Income]],0)</f>
        <v>0</v>
      </c>
      <c r="BO13">
        <f ca="1">IF(Table1[[#This Row],[Area]]="New Jersey",Table1[[#This Row],[Income]],0)</f>
        <v>0</v>
      </c>
      <c r="BP13">
        <f ca="1">IF(Table1[[#This Row],[Area]]="Georgia",Table1[[#This Row],[Income]],0)</f>
        <v>0</v>
      </c>
      <c r="BQ13">
        <f ca="1">IF(Table1[[#This Row],[Area]]="Indiana",Table1[[#This Row],[Income]],0)</f>
        <v>0</v>
      </c>
      <c r="BR13">
        <f ca="1">IF(Table1[[#This Row],[Area]]="Illinios",Table1[[#This Row],[Income]],0)</f>
        <v>0</v>
      </c>
      <c r="BT13">
        <f ca="1">IF(Table1[[#This Row],[Field of work]]="IT",Table1[[#This Row],[Income]],0)</f>
        <v>0</v>
      </c>
      <c r="BU13">
        <f ca="1">IF(Table1[[#This Row],[Field of work]]="Doctor",Table1[[#This Row],[Income]],0)</f>
        <v>0</v>
      </c>
      <c r="BV13">
        <f ca="1">IF(Table1[[#This Row],[Field of work]]="Construction",Table1[[#This Row],[Income]],0)</f>
        <v>0</v>
      </c>
      <c r="BW13">
        <f ca="1">IF(Table1[[#This Row],[Field of work]]="Teaching",Table1[[#This Row],[Income]],0)</f>
        <v>0</v>
      </c>
      <c r="BX13">
        <f ca="1">IF(Table1[[#This Row],[Field of work]]="Music",Table1[[#This Row],[Income]],0)</f>
        <v>0</v>
      </c>
      <c r="BY13">
        <f ca="1">IF(Table1[[#This Row],[Field of work]]="Agriculture",Table1[[#This Row],[Income]],0)</f>
        <v>75514</v>
      </c>
      <c r="CA13">
        <f ca="1">IF(Table1[[#This Row],[Debts]]&gt;Table1[[#This Row],[Income]],1,0)</f>
        <v>1</v>
      </c>
      <c r="CL13">
        <f ca="1">IF(Table1[[#This Row],[Net worth of the person]]&gt;$CN$3,Table1[[#This Row],[Age]],0)</f>
        <v>25</v>
      </c>
    </row>
    <row r="14" spans="1:99">
      <c r="A14">
        <f t="shared" ca="1" si="9"/>
        <v>2</v>
      </c>
      <c r="B14">
        <v>11</v>
      </c>
      <c r="C14" t="str">
        <f t="shared" ca="1" si="10"/>
        <v>women</v>
      </c>
      <c r="D14">
        <f t="shared" ca="1" si="11"/>
        <v>25</v>
      </c>
      <c r="E14">
        <f t="shared" ca="1" si="12"/>
        <v>3</v>
      </c>
      <c r="F14" t="str">
        <f t="shared" ca="1" si="0"/>
        <v>Construction</v>
      </c>
      <c r="G14">
        <f t="shared" ca="1" si="13"/>
        <v>4</v>
      </c>
      <c r="H14" t="str">
        <f t="shared" ca="1" si="1"/>
        <v>Phd</v>
      </c>
      <c r="I14">
        <f t="shared" ca="1" si="14"/>
        <v>2</v>
      </c>
      <c r="J14">
        <f t="shared" ca="1" si="2"/>
        <v>3</v>
      </c>
      <c r="K14">
        <f t="shared" ca="1" si="15"/>
        <v>88965</v>
      </c>
      <c r="L14">
        <f t="shared" ca="1" si="16"/>
        <v>7</v>
      </c>
      <c r="M14" t="str">
        <f t="shared" ca="1" si="3"/>
        <v>Hawaii</v>
      </c>
      <c r="N14">
        <f t="shared" ca="1" si="17"/>
        <v>266895</v>
      </c>
      <c r="O14">
        <f t="shared" ca="1" si="18"/>
        <v>44269.305296680395</v>
      </c>
      <c r="P14">
        <f t="shared" ca="1" si="19"/>
        <v>8870.4522462203786</v>
      </c>
      <c r="Q14">
        <f t="shared" ca="1" si="20"/>
        <v>4059</v>
      </c>
      <c r="R14">
        <f t="shared" ca="1" si="21"/>
        <v>114233.93732154496</v>
      </c>
      <c r="S14">
        <f t="shared" ca="1" si="22"/>
        <v>23905.579973625754</v>
      </c>
      <c r="T14">
        <f t="shared" ca="1" si="23"/>
        <v>299671.03221984615</v>
      </c>
      <c r="U14">
        <f t="shared" ca="1" si="24"/>
        <v>162562.24261822534</v>
      </c>
      <c r="V14">
        <f t="shared" ca="1" si="25"/>
        <v>137108.78960162081</v>
      </c>
      <c r="X14">
        <f ca="1">IF(Table1[[#This Row],[Gender]]="men",1,0)</f>
        <v>0</v>
      </c>
      <c r="Y14">
        <f ca="1">IF(Table1[[#This Row],[Gender]]="women",1,0)</f>
        <v>1</v>
      </c>
      <c r="AE14">
        <f ca="1">IF(Table1[[#This Row],[Field of work]]="IT",1,0)</f>
        <v>0</v>
      </c>
      <c r="AF14">
        <f ca="1">IF(Table1[[#This Row],[Field of work]]="Doctor",1,0)</f>
        <v>0</v>
      </c>
      <c r="AG14">
        <f ca="1">IF(Table1[[#This Row],[Field of work]]="Construction",1,0)</f>
        <v>1</v>
      </c>
      <c r="AH14">
        <f ca="1">IF(Table1[[#This Row],[Field of work]]="Teaching",1,0)</f>
        <v>0</v>
      </c>
      <c r="AI14">
        <f ca="1">IF(Table1[[#This Row],[Field of work]]="Music",1,0)</f>
        <v>0</v>
      </c>
      <c r="AJ14">
        <f ca="1">IF(Table1[[#This Row],[Field of work]]="Agriculture",1,0)</f>
        <v>0</v>
      </c>
      <c r="AO14" s="8">
        <f t="shared" ca="1" si="4"/>
        <v>44921.226690674208</v>
      </c>
      <c r="AR14">
        <f t="shared" ca="1" si="5"/>
        <v>1</v>
      </c>
      <c r="AX14" s="16">
        <f t="shared" ca="1" si="6"/>
        <v>8.3249627902892365E-2</v>
      </c>
      <c r="AY14" s="17">
        <f t="shared" ca="1" si="7"/>
        <v>1</v>
      </c>
      <c r="AZ14" s="17"/>
      <c r="BE14">
        <f t="shared" ca="1" si="8"/>
        <v>0</v>
      </c>
      <c r="BF14">
        <f ca="1">IF(Table1[[#This Row],[Area]]="California",Table1[[#This Row],[Income]],0)</f>
        <v>0</v>
      </c>
      <c r="BG14">
        <f ca="1">IF(Table1[[#This Row],[Area]]="Utah",Table1[[#This Row],[Income]],0)</f>
        <v>0</v>
      </c>
      <c r="BH14">
        <f ca="1">IF(Table1[[#This Row],[Area]]="North Carolina",Table1[[#This Row],[Income]],0)</f>
        <v>0</v>
      </c>
      <c r="BI14">
        <f ca="1">IF(Table1[[#This Row],[Area]]="Texas",Table1[[#This Row],[Income]],0)</f>
        <v>0</v>
      </c>
      <c r="BJ14">
        <f ca="1">IF(Table1[[#This Row],[Area]]="Pennsylvania",Table1[[#This Row],[Income]],0)</f>
        <v>0</v>
      </c>
      <c r="BK14">
        <f ca="1">IF(Table1[[#This Row],[Area]]="Hawaii",Table1[[#This Row],[Income]],0)</f>
        <v>88965</v>
      </c>
      <c r="BL14">
        <f ca="1">IF(Table1[[#This Row],[Area]]="Tennessee",Table1[[#This Row],[Income]],0)</f>
        <v>0</v>
      </c>
      <c r="BM14">
        <f ca="1">IF(Table1[[#This Row],[Area]]="South Dakota",Table1[[#This Row],[Income]],0)</f>
        <v>0</v>
      </c>
      <c r="BN14">
        <f ca="1">IF(Table1[[#This Row],[Area]]="Massachusetts",Table1[[#This Row],[Income]],0)</f>
        <v>0</v>
      </c>
      <c r="BO14">
        <f ca="1">IF(Table1[[#This Row],[Area]]="New Jersey",Table1[[#This Row],[Income]],0)</f>
        <v>0</v>
      </c>
      <c r="BP14">
        <f ca="1">IF(Table1[[#This Row],[Area]]="Georgia",Table1[[#This Row],[Income]],0)</f>
        <v>0</v>
      </c>
      <c r="BQ14">
        <f ca="1">IF(Table1[[#This Row],[Area]]="Indiana",Table1[[#This Row],[Income]],0)</f>
        <v>0</v>
      </c>
      <c r="BR14">
        <f ca="1">IF(Table1[[#This Row],[Area]]="Illinios",Table1[[#This Row],[Income]],0)</f>
        <v>0</v>
      </c>
      <c r="BT14">
        <f ca="1">IF(Table1[[#This Row],[Field of work]]="IT",Table1[[#This Row],[Income]],0)</f>
        <v>0</v>
      </c>
      <c r="BU14">
        <f ca="1">IF(Table1[[#This Row],[Field of work]]="Doctor",Table1[[#This Row],[Income]],0)</f>
        <v>0</v>
      </c>
      <c r="BV14">
        <f ca="1">IF(Table1[[#This Row],[Field of work]]="Construction",Table1[[#This Row],[Income]],0)</f>
        <v>88965</v>
      </c>
      <c r="BW14">
        <f ca="1">IF(Table1[[#This Row],[Field of work]]="Teaching",Table1[[#This Row],[Income]],0)</f>
        <v>0</v>
      </c>
      <c r="BX14">
        <f ca="1">IF(Table1[[#This Row],[Field of work]]="Music",Table1[[#This Row],[Income]],0)</f>
        <v>0</v>
      </c>
      <c r="BY14">
        <f ca="1">IF(Table1[[#This Row],[Field of work]]="Agriculture",Table1[[#This Row],[Income]],0)</f>
        <v>0</v>
      </c>
      <c r="CA14">
        <f ca="1">IF(Table1[[#This Row],[Debts]]&gt;Table1[[#This Row],[Income]],1,0)</f>
        <v>1</v>
      </c>
      <c r="CL14">
        <f ca="1">IF(Table1[[#This Row],[Net worth of the person]]&gt;$CN$3,Table1[[#This Row],[Age]],0)</f>
        <v>25</v>
      </c>
      <c r="CQ14" t="s">
        <v>18</v>
      </c>
    </row>
    <row r="15" spans="1:99">
      <c r="A15">
        <f t="shared" ca="1" si="9"/>
        <v>2</v>
      </c>
      <c r="B15">
        <v>12</v>
      </c>
      <c r="C15" t="str">
        <f t="shared" ca="1" si="10"/>
        <v>women</v>
      </c>
      <c r="D15">
        <f t="shared" ca="1" si="11"/>
        <v>44</v>
      </c>
      <c r="E15">
        <f t="shared" ca="1" si="12"/>
        <v>6</v>
      </c>
      <c r="F15" t="str">
        <f t="shared" ca="1" si="0"/>
        <v>Agriculture</v>
      </c>
      <c r="G15">
        <f t="shared" ca="1" si="13"/>
        <v>1</v>
      </c>
      <c r="H15" t="str">
        <f t="shared" ca="1" si="1"/>
        <v>High school</v>
      </c>
      <c r="I15">
        <f t="shared" ca="1" si="14"/>
        <v>1</v>
      </c>
      <c r="J15">
        <f t="shared" ca="1" si="2"/>
        <v>3</v>
      </c>
      <c r="K15">
        <f t="shared" ca="1" si="15"/>
        <v>58416</v>
      </c>
      <c r="L15">
        <f t="shared" ca="1" si="16"/>
        <v>3</v>
      </c>
      <c r="M15" t="str">
        <f t="shared" ca="1" si="3"/>
        <v>Utah</v>
      </c>
      <c r="N15">
        <f t="shared" ca="1" si="17"/>
        <v>175248</v>
      </c>
      <c r="O15">
        <f t="shared" ca="1" si="18"/>
        <v>14589.330790726081</v>
      </c>
      <c r="P15">
        <f t="shared" ca="1" si="19"/>
        <v>134763.68007202263</v>
      </c>
      <c r="Q15">
        <f t="shared" ca="1" si="20"/>
        <v>15564</v>
      </c>
      <c r="R15">
        <f t="shared" ca="1" si="21"/>
        <v>90857.74011796515</v>
      </c>
      <c r="S15">
        <f t="shared" ca="1" si="22"/>
        <v>46181.836891337851</v>
      </c>
      <c r="T15">
        <f t="shared" ca="1" si="23"/>
        <v>356193.51696336048</v>
      </c>
      <c r="U15">
        <f t="shared" ca="1" si="24"/>
        <v>121011.07090869124</v>
      </c>
      <c r="V15">
        <f t="shared" ca="1" si="25"/>
        <v>235182.44605466924</v>
      </c>
      <c r="X15">
        <f ca="1">IF(Table1[[#This Row],[Gender]]="men",1,0)</f>
        <v>0</v>
      </c>
      <c r="Y15">
        <f ca="1">IF(Table1[[#This Row],[Gender]]="women",1,0)</f>
        <v>1</v>
      </c>
      <c r="AE15">
        <f ca="1">IF(Table1[[#This Row],[Field of work]]="IT",1,0)</f>
        <v>0</v>
      </c>
      <c r="AF15">
        <f ca="1">IF(Table1[[#This Row],[Field of work]]="Doctor",1,0)</f>
        <v>0</v>
      </c>
      <c r="AG15">
        <f ca="1">IF(Table1[[#This Row],[Field of work]]="Construction",1,0)</f>
        <v>0</v>
      </c>
      <c r="AH15">
        <f ca="1">IF(Table1[[#This Row],[Field of work]]="Teaching",1,0)</f>
        <v>0</v>
      </c>
      <c r="AI15">
        <f ca="1">IF(Table1[[#This Row],[Field of work]]="Music",1,0)</f>
        <v>0</v>
      </c>
      <c r="AJ15">
        <f ca="1">IF(Table1[[#This Row],[Field of work]]="Agriculture",1,0)</f>
        <v>1</v>
      </c>
      <c r="AO15" s="8">
        <f ca="1">P16/J16</f>
        <v>11840.960844892345</v>
      </c>
      <c r="AR15">
        <f t="shared" ca="1" si="5"/>
        <v>1</v>
      </c>
      <c r="AX15" s="16">
        <f t="shared" ca="1" si="6"/>
        <v>0.17091443268491849</v>
      </c>
      <c r="AY15" s="17">
        <f t="shared" ca="1" si="7"/>
        <v>1</v>
      </c>
      <c r="AZ15" s="17"/>
      <c r="BE15">
        <f t="shared" ca="1" si="8"/>
        <v>0</v>
      </c>
      <c r="BF15">
        <f ca="1">IF(Table1[[#This Row],[Area]]="California",Table1[[#This Row],[Income]],0)</f>
        <v>0</v>
      </c>
      <c r="BG15">
        <f ca="1">IF(Table1[[#This Row],[Area]]="Utah",Table1[[#This Row],[Income]],0)</f>
        <v>58416</v>
      </c>
      <c r="BH15">
        <f ca="1">IF(Table1[[#This Row],[Area]]="North Carolina",Table1[[#This Row],[Income]],0)</f>
        <v>0</v>
      </c>
      <c r="BI15">
        <f ca="1">IF(Table1[[#This Row],[Area]]="Texas",Table1[[#This Row],[Income]],0)</f>
        <v>0</v>
      </c>
      <c r="BJ15">
        <f ca="1">IF(Table1[[#This Row],[Area]]="Pennsylvania",Table1[[#This Row],[Income]],0)</f>
        <v>0</v>
      </c>
      <c r="BK15">
        <f ca="1">IF(Table1[[#This Row],[Area]]="Hawaii",Table1[[#This Row],[Income]],0)</f>
        <v>0</v>
      </c>
      <c r="BL15">
        <f ca="1">IF(Table1[[#This Row],[Area]]="Tennessee",Table1[[#This Row],[Income]],0)</f>
        <v>0</v>
      </c>
      <c r="BM15">
        <f ca="1">IF(Table1[[#This Row],[Area]]="South Dakota",Table1[[#This Row],[Income]],0)</f>
        <v>0</v>
      </c>
      <c r="BN15">
        <f ca="1">IF(Table1[[#This Row],[Area]]="Massachusetts",Table1[[#This Row],[Income]],0)</f>
        <v>0</v>
      </c>
      <c r="BO15">
        <f ca="1">IF(Table1[[#This Row],[Area]]="New Jersey",Table1[[#This Row],[Income]],0)</f>
        <v>0</v>
      </c>
      <c r="BP15">
        <f ca="1">IF(Table1[[#This Row],[Area]]="Georgia",Table1[[#This Row],[Income]],0)</f>
        <v>0</v>
      </c>
      <c r="BQ15">
        <f ca="1">IF(Table1[[#This Row],[Area]]="Indiana",Table1[[#This Row],[Income]],0)</f>
        <v>0</v>
      </c>
      <c r="BR15">
        <f ca="1">IF(Table1[[#This Row],[Area]]="Illinios",Table1[[#This Row],[Income]],0)</f>
        <v>0</v>
      </c>
      <c r="BT15">
        <f ca="1">IF(Table1[[#This Row],[Field of work]]="IT",Table1[[#This Row],[Income]],0)</f>
        <v>0</v>
      </c>
      <c r="BU15">
        <f ca="1">IF(Table1[[#This Row],[Field of work]]="Doctor",Table1[[#This Row],[Income]],0)</f>
        <v>0</v>
      </c>
      <c r="BV15">
        <f ca="1">IF(Table1[[#This Row],[Field of work]]="Construction",Table1[[#This Row],[Income]],0)</f>
        <v>0</v>
      </c>
      <c r="BW15">
        <f ca="1">IF(Table1[[#This Row],[Field of work]]="Teaching",Table1[[#This Row],[Income]],0)</f>
        <v>0</v>
      </c>
      <c r="BX15">
        <f ca="1">IF(Table1[[#This Row],[Field of work]]="Music",Table1[[#This Row],[Income]],0)</f>
        <v>0</v>
      </c>
      <c r="BY15">
        <f ca="1">IF(Table1[[#This Row],[Field of work]]="Agriculture",Table1[[#This Row],[Income]],0)</f>
        <v>58416</v>
      </c>
      <c r="CA15">
        <f ca="1">IF(Table1[[#This Row],[Debts]]&gt;Table1[[#This Row],[Income]],1,0)</f>
        <v>1</v>
      </c>
      <c r="CL15">
        <f ca="1">IF(Table1[[#This Row],[Net worth of the person]]&gt;$CN$3,Table1[[#This Row],[Age]],0)</f>
        <v>44</v>
      </c>
      <c r="CQ15">
        <v>1</v>
      </c>
      <c r="CR15" t="s">
        <v>19</v>
      </c>
    </row>
    <row r="16" spans="1:99">
      <c r="A16">
        <f t="shared" ca="1" si="9"/>
        <v>1</v>
      </c>
      <c r="B16">
        <v>13</v>
      </c>
      <c r="C16" t="str">
        <f t="shared" ca="1" si="10"/>
        <v>men</v>
      </c>
      <c r="D16">
        <f t="shared" ca="1" si="11"/>
        <v>25</v>
      </c>
      <c r="E16">
        <f t="shared" ca="1" si="12"/>
        <v>6</v>
      </c>
      <c r="F16" t="str">
        <f t="shared" ca="1" si="0"/>
        <v>Agriculture</v>
      </c>
      <c r="G16">
        <f t="shared" ca="1" si="13"/>
        <v>5</v>
      </c>
      <c r="H16" t="str">
        <f t="shared" ca="1" si="1"/>
        <v>Diploma</v>
      </c>
      <c r="I16">
        <f t="shared" ca="1" si="14"/>
        <v>3</v>
      </c>
      <c r="J16">
        <f t="shared" ca="1" si="2"/>
        <v>1</v>
      </c>
      <c r="K16">
        <f t="shared" ca="1" si="15"/>
        <v>49126</v>
      </c>
      <c r="L16">
        <f t="shared" ca="1" si="16"/>
        <v>7</v>
      </c>
      <c r="M16" t="str">
        <f t="shared" ca="1" si="3"/>
        <v>Hawaii</v>
      </c>
      <c r="N16">
        <f t="shared" ca="1" si="17"/>
        <v>196504</v>
      </c>
      <c r="O16">
        <f t="shared" ca="1" si="18"/>
        <v>33585.369680317221</v>
      </c>
      <c r="P16">
        <f t="shared" ca="1" si="19"/>
        <v>11840.960844892345</v>
      </c>
      <c r="Q16">
        <f t="shared" ca="1" si="20"/>
        <v>5496</v>
      </c>
      <c r="R16">
        <f t="shared" ca="1" si="21"/>
        <v>90482.224168846267</v>
      </c>
      <c r="S16">
        <f t="shared" ca="1" si="22"/>
        <v>5771.5660135369508</v>
      </c>
      <c r="T16">
        <f t="shared" ca="1" si="23"/>
        <v>214116.52685842928</v>
      </c>
      <c r="U16">
        <f t="shared" ca="1" si="24"/>
        <v>129563.59384916349</v>
      </c>
      <c r="V16">
        <f t="shared" ca="1" si="25"/>
        <v>84552.933009265791</v>
      </c>
      <c r="X16">
        <f ca="1">IF(Table1[[#This Row],[Gender]]="men",1,0)</f>
        <v>1</v>
      </c>
      <c r="Y16">
        <f ca="1">IF(Table1[[#This Row],[Gender]]="women",1,0)</f>
        <v>0</v>
      </c>
      <c r="AE16">
        <f ca="1">IF(Table1[[#This Row],[Field of work]]="IT",1,0)</f>
        <v>0</v>
      </c>
      <c r="AF16">
        <f ca="1">IF(Table1[[#This Row],[Field of work]]="Doctor",1,0)</f>
        <v>0</v>
      </c>
      <c r="AG16">
        <f ca="1">IF(Table1[[#This Row],[Field of work]]="Construction",1,0)</f>
        <v>0</v>
      </c>
      <c r="AH16">
        <f ca="1">IF(Table1[[#This Row],[Field of work]]="Teaching",1,0)</f>
        <v>0</v>
      </c>
      <c r="AI16">
        <f ca="1">IF(Table1[[#This Row],[Field of work]]="Music",1,0)</f>
        <v>0</v>
      </c>
      <c r="AJ16">
        <f ca="1">IF(Table1[[#This Row],[Field of work]]="Agriculture",1,0)</f>
        <v>1</v>
      </c>
      <c r="AO16" s="8">
        <f ca="1">P17/J17</f>
        <v>22626.324180591317</v>
      </c>
      <c r="AR16">
        <f t="shared" ca="1" si="5"/>
        <v>1</v>
      </c>
      <c r="AX16" s="16">
        <f t="shared" ca="1" si="6"/>
        <v>0.2512849208899175</v>
      </c>
      <c r="AY16" s="17">
        <f t="shared" ca="1" si="7"/>
        <v>1</v>
      </c>
      <c r="AZ16" s="17"/>
      <c r="BE16">
        <f t="shared" ca="1" si="8"/>
        <v>0</v>
      </c>
      <c r="BF16">
        <f ca="1">IF(Table1[[#This Row],[Area]]="California",Table1[[#This Row],[Income]],0)</f>
        <v>0</v>
      </c>
      <c r="BG16">
        <f ca="1">IF(Table1[[#This Row],[Area]]="Utah",Table1[[#This Row],[Income]],0)</f>
        <v>0</v>
      </c>
      <c r="BH16">
        <f ca="1">IF(Table1[[#This Row],[Area]]="North Carolina",Table1[[#This Row],[Income]],0)</f>
        <v>0</v>
      </c>
      <c r="BI16">
        <f ca="1">IF(Table1[[#This Row],[Area]]="Texas",Table1[[#This Row],[Income]],0)</f>
        <v>0</v>
      </c>
      <c r="BJ16">
        <f ca="1">IF(Table1[[#This Row],[Area]]="Pennsylvania",Table1[[#This Row],[Income]],0)</f>
        <v>0</v>
      </c>
      <c r="BK16">
        <f ca="1">IF(Table1[[#This Row],[Area]]="Hawaii",Table1[[#This Row],[Income]],0)</f>
        <v>49126</v>
      </c>
      <c r="BL16">
        <f ca="1">IF(Table1[[#This Row],[Area]]="Tennessee",Table1[[#This Row],[Income]],0)</f>
        <v>0</v>
      </c>
      <c r="BM16">
        <f ca="1">IF(Table1[[#This Row],[Area]]="South Dakota",Table1[[#This Row],[Income]],0)</f>
        <v>0</v>
      </c>
      <c r="BN16">
        <f ca="1">IF(Table1[[#This Row],[Area]]="Massachusetts",Table1[[#This Row],[Income]],0)</f>
        <v>0</v>
      </c>
      <c r="BO16">
        <f ca="1">IF(Table1[[#This Row],[Area]]="New Jersey",Table1[[#This Row],[Income]],0)</f>
        <v>0</v>
      </c>
      <c r="BP16">
        <f ca="1">IF(Table1[[#This Row],[Area]]="Georgia",Table1[[#This Row],[Income]],0)</f>
        <v>0</v>
      </c>
      <c r="BQ16">
        <f ca="1">IF(Table1[[#This Row],[Area]]="Indiana",Table1[[#This Row],[Income]],0)</f>
        <v>0</v>
      </c>
      <c r="BR16">
        <f ca="1">IF(Table1[[#This Row],[Area]]="Illinios",Table1[[#This Row],[Income]],0)</f>
        <v>0</v>
      </c>
      <c r="BT16">
        <f ca="1">IF(Table1[[#This Row],[Field of work]]="IT",Table1[[#This Row],[Income]],0)</f>
        <v>0</v>
      </c>
      <c r="BU16">
        <f ca="1">IF(Table1[[#This Row],[Field of work]]="Doctor",Table1[[#This Row],[Income]],0)</f>
        <v>0</v>
      </c>
      <c r="BV16">
        <f ca="1">IF(Table1[[#This Row],[Field of work]]="Construction",Table1[[#This Row],[Income]],0)</f>
        <v>0</v>
      </c>
      <c r="BW16">
        <f ca="1">IF(Table1[[#This Row],[Field of work]]="Teaching",Table1[[#This Row],[Income]],0)</f>
        <v>0</v>
      </c>
      <c r="BX16">
        <f ca="1">IF(Table1[[#This Row],[Field of work]]="Music",Table1[[#This Row],[Income]],0)</f>
        <v>0</v>
      </c>
      <c r="BY16">
        <f ca="1">IF(Table1[[#This Row],[Field of work]]="Agriculture",Table1[[#This Row],[Income]],0)</f>
        <v>49126</v>
      </c>
      <c r="CA16">
        <f ca="1">IF(Table1[[#This Row],[Debts]]&gt;Table1[[#This Row],[Income]],1,0)</f>
        <v>1</v>
      </c>
      <c r="CL16">
        <f ca="1">IF(Table1[[#This Row],[Net worth of the person]]&gt;$CN$3,Table1[[#This Row],[Age]],0)</f>
        <v>25</v>
      </c>
      <c r="CQ16">
        <v>2</v>
      </c>
      <c r="CR16" t="s">
        <v>20</v>
      </c>
    </row>
    <row r="17" spans="1:96">
      <c r="A17">
        <f t="shared" ca="1" si="9"/>
        <v>2</v>
      </c>
      <c r="B17">
        <v>14</v>
      </c>
      <c r="C17" t="str">
        <f t="shared" ca="1" si="10"/>
        <v>women</v>
      </c>
      <c r="D17">
        <f t="shared" ca="1" si="11"/>
        <v>44</v>
      </c>
      <c r="E17">
        <f t="shared" ca="1" si="12"/>
        <v>2</v>
      </c>
      <c r="F17" t="str">
        <f t="shared" ca="1" si="0"/>
        <v>Doctor</v>
      </c>
      <c r="G17">
        <f t="shared" ca="1" si="13"/>
        <v>2</v>
      </c>
      <c r="H17" t="str">
        <f t="shared" ca="1" si="1"/>
        <v>Grad</v>
      </c>
      <c r="I17">
        <f t="shared" ca="1" si="14"/>
        <v>1</v>
      </c>
      <c r="J17">
        <f t="shared" ca="1" si="2"/>
        <v>1</v>
      </c>
      <c r="K17">
        <f t="shared" ca="1" si="15"/>
        <v>67765</v>
      </c>
      <c r="L17">
        <f t="shared" ca="1" si="16"/>
        <v>12</v>
      </c>
      <c r="M17" t="str">
        <f t="shared" ca="1" si="3"/>
        <v>Georgia</v>
      </c>
      <c r="N17">
        <f t="shared" ca="1" si="17"/>
        <v>406590</v>
      </c>
      <c r="O17">
        <f t="shared" ca="1" si="18"/>
        <v>102169.93598463155</v>
      </c>
      <c r="P17">
        <f t="shared" ca="1" si="19"/>
        <v>22626.324180591317</v>
      </c>
      <c r="Q17">
        <f t="shared" ca="1" si="20"/>
        <v>22334</v>
      </c>
      <c r="R17">
        <f t="shared" ca="1" si="21"/>
        <v>3958.6417609060445</v>
      </c>
      <c r="S17">
        <f t="shared" ca="1" si="22"/>
        <v>100759.21406970581</v>
      </c>
      <c r="T17">
        <f t="shared" ca="1" si="23"/>
        <v>529975.53825029708</v>
      </c>
      <c r="U17">
        <f t="shared" ca="1" si="24"/>
        <v>128462.57774553759</v>
      </c>
      <c r="V17">
        <f t="shared" ca="1" si="25"/>
        <v>401512.96050475945</v>
      </c>
      <c r="X17">
        <f ca="1">IF(Table1[[#This Row],[Gender]]="men",1,0)</f>
        <v>0</v>
      </c>
      <c r="Y17">
        <f ca="1">IF(Table1[[#This Row],[Gender]]="women",1,0)</f>
        <v>1</v>
      </c>
      <c r="AE17">
        <f ca="1">IF(Table1[[#This Row],[Field of work]]="IT",1,0)</f>
        <v>0</v>
      </c>
      <c r="AF17">
        <f ca="1">IF(Table1[[#This Row],[Field of work]]="Doctor",1,0)</f>
        <v>1</v>
      </c>
      <c r="AG17">
        <f ca="1">IF(Table1[[#This Row],[Field of work]]="Construction",1,0)</f>
        <v>0</v>
      </c>
      <c r="AH17">
        <f ca="1">IF(Table1[[#This Row],[Field of work]]="Teaching",1,0)</f>
        <v>0</v>
      </c>
      <c r="AI17">
        <f ca="1">IF(Table1[[#This Row],[Field of work]]="Music",1,0)</f>
        <v>0</v>
      </c>
      <c r="AJ17">
        <f ca="1">IF(Table1[[#This Row],[Field of work]]="Agriculture",1,0)</f>
        <v>0</v>
      </c>
      <c r="AO17" s="8">
        <f t="shared" ca="1" si="4"/>
        <v>31620.828116693268</v>
      </c>
      <c r="AR17">
        <f t="shared" ca="1" si="5"/>
        <v>1</v>
      </c>
      <c r="AX17" s="16">
        <f t="shared" ca="1" si="6"/>
        <v>0.56363788433452278</v>
      </c>
      <c r="AY17" s="17">
        <f t="shared" ca="1" si="7"/>
        <v>0</v>
      </c>
      <c r="AZ17" s="17"/>
      <c r="BE17">
        <f t="shared" ca="1" si="8"/>
        <v>0</v>
      </c>
      <c r="BF17">
        <f ca="1">IF(Table1[[#This Row],[Area]]="California",Table1[[#This Row],[Income]],0)</f>
        <v>0</v>
      </c>
      <c r="BG17">
        <f ca="1">IF(Table1[[#This Row],[Area]]="Utah",Table1[[#This Row],[Income]],0)</f>
        <v>0</v>
      </c>
      <c r="BH17">
        <f ca="1">IF(Table1[[#This Row],[Area]]="North Carolina",Table1[[#This Row],[Income]],0)</f>
        <v>0</v>
      </c>
      <c r="BI17">
        <f ca="1">IF(Table1[[#This Row],[Area]]="Texas",Table1[[#This Row],[Income]],0)</f>
        <v>0</v>
      </c>
      <c r="BJ17">
        <f ca="1">IF(Table1[[#This Row],[Area]]="Pennsylvania",Table1[[#This Row],[Income]],0)</f>
        <v>0</v>
      </c>
      <c r="BK17">
        <f ca="1">IF(Table1[[#This Row],[Area]]="Hawaii",Table1[[#This Row],[Income]],0)</f>
        <v>0</v>
      </c>
      <c r="BL17">
        <f ca="1">IF(Table1[[#This Row],[Area]]="Tennessee",Table1[[#This Row],[Income]],0)</f>
        <v>0</v>
      </c>
      <c r="BM17">
        <f ca="1">IF(Table1[[#This Row],[Area]]="South Dakota",Table1[[#This Row],[Income]],0)</f>
        <v>0</v>
      </c>
      <c r="BN17">
        <f ca="1">IF(Table1[[#This Row],[Area]]="Massachusetts",Table1[[#This Row],[Income]],0)</f>
        <v>0</v>
      </c>
      <c r="BO17">
        <f ca="1">IF(Table1[[#This Row],[Area]]="New Jersey",Table1[[#This Row],[Income]],0)</f>
        <v>0</v>
      </c>
      <c r="BP17">
        <f ca="1">IF(Table1[[#This Row],[Area]]="Georgia",Table1[[#This Row],[Income]],0)</f>
        <v>67765</v>
      </c>
      <c r="BQ17">
        <f ca="1">IF(Table1[[#This Row],[Area]]="Indiana",Table1[[#This Row],[Income]],0)</f>
        <v>0</v>
      </c>
      <c r="BR17">
        <f ca="1">IF(Table1[[#This Row],[Area]]="Illinios",Table1[[#This Row],[Income]],0)</f>
        <v>0</v>
      </c>
      <c r="BT17">
        <f ca="1">IF(Table1[[#This Row],[Field of work]]="IT",Table1[[#This Row],[Income]],0)</f>
        <v>0</v>
      </c>
      <c r="BU17">
        <f ca="1">IF(Table1[[#This Row],[Field of work]]="Doctor",Table1[[#This Row],[Income]],0)</f>
        <v>67765</v>
      </c>
      <c r="BV17">
        <f ca="1">IF(Table1[[#This Row],[Field of work]]="Construction",Table1[[#This Row],[Income]],0)</f>
        <v>0</v>
      </c>
      <c r="BW17">
        <f ca="1">IF(Table1[[#This Row],[Field of work]]="Teaching",Table1[[#This Row],[Income]],0)</f>
        <v>0</v>
      </c>
      <c r="BX17">
        <f ca="1">IF(Table1[[#This Row],[Field of work]]="Music",Table1[[#This Row],[Income]],0)</f>
        <v>0</v>
      </c>
      <c r="BY17">
        <f ca="1">IF(Table1[[#This Row],[Field of work]]="Agriculture",Table1[[#This Row],[Income]],0)</f>
        <v>0</v>
      </c>
      <c r="CA17">
        <f ca="1">IF(Table1[[#This Row],[Debts]]&gt;Table1[[#This Row],[Income]],1,0)</f>
        <v>0</v>
      </c>
      <c r="CL17">
        <f ca="1">IF(Table1[[#This Row],[Net worth of the person]]&gt;$CN$3,Table1[[#This Row],[Age]],0)</f>
        <v>44</v>
      </c>
      <c r="CQ17">
        <v>3</v>
      </c>
      <c r="CR17" t="s">
        <v>21</v>
      </c>
    </row>
    <row r="18" spans="1:96">
      <c r="A18">
        <f t="shared" ca="1" si="9"/>
        <v>1</v>
      </c>
      <c r="B18">
        <v>15</v>
      </c>
      <c r="C18" t="str">
        <f t="shared" ca="1" si="10"/>
        <v>men</v>
      </c>
      <c r="D18">
        <f t="shared" ca="1" si="11"/>
        <v>36</v>
      </c>
      <c r="E18">
        <f t="shared" ca="1" si="12"/>
        <v>2</v>
      </c>
      <c r="F18" t="str">
        <f t="shared" ca="1" si="0"/>
        <v>Doctor</v>
      </c>
      <c r="G18">
        <f t="shared" ca="1" si="13"/>
        <v>5</v>
      </c>
      <c r="H18" t="str">
        <f t="shared" ca="1" si="1"/>
        <v>Diploma</v>
      </c>
      <c r="I18">
        <f t="shared" ca="1" si="14"/>
        <v>1</v>
      </c>
      <c r="J18">
        <f t="shared" ca="1" si="2"/>
        <v>2</v>
      </c>
      <c r="K18">
        <f t="shared" ca="1" si="15"/>
        <v>51834</v>
      </c>
      <c r="L18">
        <f t="shared" ca="1" si="16"/>
        <v>7</v>
      </c>
      <c r="M18" t="str">
        <f t="shared" ca="1" si="3"/>
        <v>Hawaii</v>
      </c>
      <c r="N18">
        <f t="shared" ca="1" si="17"/>
        <v>155502</v>
      </c>
      <c r="O18">
        <f t="shared" ca="1" si="18"/>
        <v>87646.818289786956</v>
      </c>
      <c r="P18">
        <f t="shared" ca="1" si="19"/>
        <v>63241.656233386537</v>
      </c>
      <c r="Q18">
        <f t="shared" ca="1" si="20"/>
        <v>15541</v>
      </c>
      <c r="R18">
        <f t="shared" ca="1" si="21"/>
        <v>28737.572679896632</v>
      </c>
      <c r="S18">
        <f t="shared" ca="1" si="22"/>
        <v>52826.904956994331</v>
      </c>
      <c r="T18">
        <f t="shared" ca="1" si="23"/>
        <v>271570.56119038089</v>
      </c>
      <c r="U18">
        <f t="shared" ca="1" si="24"/>
        <v>131925.39096968359</v>
      </c>
      <c r="V18">
        <f t="shared" ca="1" si="25"/>
        <v>139645.1702206973</v>
      </c>
      <c r="X18">
        <f ca="1">IF(Table1[[#This Row],[Gender]]="men",1,0)</f>
        <v>1</v>
      </c>
      <c r="Y18">
        <f ca="1">IF(Table1[[#This Row],[Gender]]="women",1,0)</f>
        <v>0</v>
      </c>
      <c r="AE18">
        <f ca="1">IF(Table1[[#This Row],[Field of work]]="IT",1,0)</f>
        <v>0</v>
      </c>
      <c r="AF18">
        <f ca="1">IF(Table1[[#This Row],[Field of work]]="Doctor",1,0)</f>
        <v>1</v>
      </c>
      <c r="AG18">
        <f ca="1">IF(Table1[[#This Row],[Field of work]]="Construction",1,0)</f>
        <v>0</v>
      </c>
      <c r="AH18">
        <f ca="1">IF(Table1[[#This Row],[Field of work]]="Teaching",1,0)</f>
        <v>0</v>
      </c>
      <c r="AI18">
        <f ca="1">IF(Table1[[#This Row],[Field of work]]="Music",1,0)</f>
        <v>0</v>
      </c>
      <c r="AJ18">
        <f ca="1">IF(Table1[[#This Row],[Field of work]]="Agriculture",1,0)</f>
        <v>0</v>
      </c>
      <c r="AO18" s="8">
        <f t="shared" ca="1" si="4"/>
        <v>54690.130320980468</v>
      </c>
      <c r="AP18" s="12"/>
      <c r="AR18">
        <f t="shared" ca="1" si="5"/>
        <v>1</v>
      </c>
      <c r="AX18" s="16">
        <f t="shared" ca="1" si="6"/>
        <v>0.81925209881727612</v>
      </c>
      <c r="AY18" s="17">
        <f t="shared" ca="1" si="7"/>
        <v>0</v>
      </c>
      <c r="AZ18" s="17"/>
      <c r="BE18">
        <f t="shared" ca="1" si="8"/>
        <v>0</v>
      </c>
      <c r="BF18">
        <f ca="1">IF(Table1[[#This Row],[Area]]="California",Table1[[#This Row],[Income]],0)</f>
        <v>0</v>
      </c>
      <c r="BG18">
        <f ca="1">IF(Table1[[#This Row],[Area]]="Utah",Table1[[#This Row],[Income]],0)</f>
        <v>0</v>
      </c>
      <c r="BH18">
        <f ca="1">IF(Table1[[#This Row],[Area]]="North Carolina",Table1[[#This Row],[Income]],0)</f>
        <v>0</v>
      </c>
      <c r="BI18">
        <f ca="1">IF(Table1[[#This Row],[Area]]="Texas",Table1[[#This Row],[Income]],0)</f>
        <v>0</v>
      </c>
      <c r="BJ18">
        <f ca="1">IF(Table1[[#This Row],[Area]]="Pennsylvania",Table1[[#This Row],[Income]],0)</f>
        <v>0</v>
      </c>
      <c r="BK18">
        <f ca="1">IF(Table1[[#This Row],[Area]]="Hawaii",Table1[[#This Row],[Income]],0)</f>
        <v>51834</v>
      </c>
      <c r="BL18">
        <f ca="1">IF(Table1[[#This Row],[Area]]="Tennessee",Table1[[#This Row],[Income]],0)</f>
        <v>0</v>
      </c>
      <c r="BM18">
        <f ca="1">IF(Table1[[#This Row],[Area]]="South Dakota",Table1[[#This Row],[Income]],0)</f>
        <v>0</v>
      </c>
      <c r="BN18">
        <f ca="1">IF(Table1[[#This Row],[Area]]="Massachusetts",Table1[[#This Row],[Income]],0)</f>
        <v>0</v>
      </c>
      <c r="BO18">
        <f ca="1">IF(Table1[[#This Row],[Area]]="New Jersey",Table1[[#This Row],[Income]],0)</f>
        <v>0</v>
      </c>
      <c r="BP18">
        <f ca="1">IF(Table1[[#This Row],[Area]]="Georgia",Table1[[#This Row],[Income]],0)</f>
        <v>0</v>
      </c>
      <c r="BQ18">
        <f ca="1">IF(Table1[[#This Row],[Area]]="Indiana",Table1[[#This Row],[Income]],0)</f>
        <v>0</v>
      </c>
      <c r="BR18">
        <f ca="1">IF(Table1[[#This Row],[Area]]="Illinios",Table1[[#This Row],[Income]],0)</f>
        <v>0</v>
      </c>
      <c r="BT18">
        <f ca="1">IF(Table1[[#This Row],[Field of work]]="IT",Table1[[#This Row],[Income]],0)</f>
        <v>0</v>
      </c>
      <c r="BU18">
        <f ca="1">IF(Table1[[#This Row],[Field of work]]="Doctor",Table1[[#This Row],[Income]],0)</f>
        <v>51834</v>
      </c>
      <c r="BV18">
        <f ca="1">IF(Table1[[#This Row],[Field of work]]="Construction",Table1[[#This Row],[Income]],0)</f>
        <v>0</v>
      </c>
      <c r="BW18">
        <f ca="1">IF(Table1[[#This Row],[Field of work]]="Teaching",Table1[[#This Row],[Income]],0)</f>
        <v>0</v>
      </c>
      <c r="BX18">
        <f ca="1">IF(Table1[[#This Row],[Field of work]]="Music",Table1[[#This Row],[Income]],0)</f>
        <v>0</v>
      </c>
      <c r="BY18">
        <f ca="1">IF(Table1[[#This Row],[Field of work]]="Agriculture",Table1[[#This Row],[Income]],0)</f>
        <v>0</v>
      </c>
      <c r="CA18">
        <f ca="1">IF(Table1[[#This Row],[Debts]]&gt;Table1[[#This Row],[Income]],1,0)</f>
        <v>0</v>
      </c>
      <c r="CL18">
        <f ca="1">IF(Table1[[#This Row],[Net worth of the person]]&gt;$CN$3,Table1[[#This Row],[Age]],0)</f>
        <v>36</v>
      </c>
      <c r="CQ18">
        <v>4</v>
      </c>
      <c r="CR18" t="s">
        <v>22</v>
      </c>
    </row>
    <row r="19" spans="1:96">
      <c r="A19">
        <f t="shared" ca="1" si="9"/>
        <v>1</v>
      </c>
      <c r="B19">
        <v>16</v>
      </c>
      <c r="C19" t="str">
        <f t="shared" ca="1" si="10"/>
        <v>men</v>
      </c>
      <c r="D19">
        <f t="shared" ca="1" si="11"/>
        <v>26</v>
      </c>
      <c r="E19">
        <f t="shared" ca="1" si="12"/>
        <v>4</v>
      </c>
      <c r="F19" t="str">
        <f t="shared" ca="1" si="0"/>
        <v>Teaching</v>
      </c>
      <c r="G19">
        <f t="shared" ca="1" si="13"/>
        <v>1</v>
      </c>
      <c r="H19" t="str">
        <f t="shared" ca="1" si="1"/>
        <v>High school</v>
      </c>
      <c r="I19">
        <f t="shared" ca="1" si="14"/>
        <v>3</v>
      </c>
      <c r="J19">
        <f t="shared" ca="1" si="2"/>
        <v>2</v>
      </c>
      <c r="K19">
        <f t="shared" ca="1" si="15"/>
        <v>88393</v>
      </c>
      <c r="L19">
        <f t="shared" ca="1" si="16"/>
        <v>9</v>
      </c>
      <c r="M19" t="str">
        <f t="shared" ca="1" si="3"/>
        <v>South Dakota</v>
      </c>
      <c r="N19">
        <f t="shared" ca="1" si="17"/>
        <v>353572</v>
      </c>
      <c r="O19">
        <f t="shared" ca="1" si="18"/>
        <v>289664.60308302194</v>
      </c>
      <c r="P19">
        <f t="shared" ca="1" si="19"/>
        <v>109380.26064196094</v>
      </c>
      <c r="Q19">
        <f t="shared" ca="1" si="20"/>
        <v>4847</v>
      </c>
      <c r="R19">
        <f t="shared" ca="1" si="21"/>
        <v>73271.755666614525</v>
      </c>
      <c r="S19">
        <f t="shared" ca="1" si="22"/>
        <v>113558.33005358672</v>
      </c>
      <c r="T19">
        <f t="shared" ca="1" si="23"/>
        <v>576510.59069554764</v>
      </c>
      <c r="U19">
        <f t="shared" ca="1" si="24"/>
        <v>367783.35874963645</v>
      </c>
      <c r="V19">
        <f t="shared" ca="1" si="25"/>
        <v>208727.23194591119</v>
      </c>
      <c r="X19">
        <f ca="1">IF(Table1[[#This Row],[Gender]]="men",1,0)</f>
        <v>1</v>
      </c>
      <c r="Y19">
        <f ca="1">IF(Table1[[#This Row],[Gender]]="women",1,0)</f>
        <v>0</v>
      </c>
      <c r="AE19">
        <f ca="1">IF(Table1[[#This Row],[Field of work]]="IT",1,0)</f>
        <v>0</v>
      </c>
      <c r="AF19">
        <f ca="1">IF(Table1[[#This Row],[Field of work]]="Doctor",1,0)</f>
        <v>0</v>
      </c>
      <c r="AG19">
        <f ca="1">IF(Table1[[#This Row],[Field of work]]="Construction",1,0)</f>
        <v>0</v>
      </c>
      <c r="AH19">
        <f ca="1">IF(Table1[[#This Row],[Field of work]]="Teaching",1,0)</f>
        <v>1</v>
      </c>
      <c r="AI19">
        <f ca="1">IF(Table1[[#This Row],[Field of work]]="Music",1,0)</f>
        <v>0</v>
      </c>
      <c r="AJ19">
        <f ca="1">IF(Table1[[#This Row],[Field of work]]="Agriculture",1,0)</f>
        <v>0</v>
      </c>
      <c r="AO19" s="8">
        <f t="shared" ca="1" si="4"/>
        <v>31745.59795449087</v>
      </c>
      <c r="AR19">
        <f t="shared" ca="1" si="5"/>
        <v>1</v>
      </c>
      <c r="AX19" s="16">
        <f t="shared" ca="1" si="6"/>
        <v>0.58784281408123162</v>
      </c>
      <c r="AY19" s="17">
        <f t="shared" ca="1" si="7"/>
        <v>0</v>
      </c>
      <c r="AZ19" s="17"/>
      <c r="BE19">
        <f t="shared" ca="1" si="8"/>
        <v>0</v>
      </c>
      <c r="BF19">
        <f ca="1">IF(Table1[[#This Row],[Area]]="California",Table1[[#This Row],[Income]],0)</f>
        <v>0</v>
      </c>
      <c r="BG19">
        <f ca="1">IF(Table1[[#This Row],[Area]]="Utah",Table1[[#This Row],[Income]],0)</f>
        <v>0</v>
      </c>
      <c r="BH19">
        <f ca="1">IF(Table1[[#This Row],[Area]]="North Carolina",Table1[[#This Row],[Income]],0)</f>
        <v>0</v>
      </c>
      <c r="BI19">
        <f ca="1">IF(Table1[[#This Row],[Area]]="Texas",Table1[[#This Row],[Income]],0)</f>
        <v>0</v>
      </c>
      <c r="BJ19">
        <f ca="1">IF(Table1[[#This Row],[Area]]="Pennsylvania",Table1[[#This Row],[Income]],0)</f>
        <v>0</v>
      </c>
      <c r="BK19">
        <f ca="1">IF(Table1[[#This Row],[Area]]="Hawaii",Table1[[#This Row],[Income]],0)</f>
        <v>0</v>
      </c>
      <c r="BL19">
        <f ca="1">IF(Table1[[#This Row],[Area]]="Tennessee",Table1[[#This Row],[Income]],0)</f>
        <v>0</v>
      </c>
      <c r="BM19">
        <f ca="1">IF(Table1[[#This Row],[Area]]="South Dakota",Table1[[#This Row],[Income]],0)</f>
        <v>88393</v>
      </c>
      <c r="BN19">
        <f ca="1">IF(Table1[[#This Row],[Area]]="Massachusetts",Table1[[#This Row],[Income]],0)</f>
        <v>0</v>
      </c>
      <c r="BO19">
        <f ca="1">IF(Table1[[#This Row],[Area]]="New Jersey",Table1[[#This Row],[Income]],0)</f>
        <v>0</v>
      </c>
      <c r="BP19">
        <f ca="1">IF(Table1[[#This Row],[Area]]="Georgia",Table1[[#This Row],[Income]],0)</f>
        <v>0</v>
      </c>
      <c r="BQ19">
        <f ca="1">IF(Table1[[#This Row],[Area]]="Indiana",Table1[[#This Row],[Income]],0)</f>
        <v>0</v>
      </c>
      <c r="BR19">
        <f ca="1">IF(Table1[[#This Row],[Area]]="Illinios",Table1[[#This Row],[Income]],0)</f>
        <v>0</v>
      </c>
      <c r="BT19">
        <f ca="1">IF(Table1[[#This Row],[Field of work]]="IT",Table1[[#This Row],[Income]],0)</f>
        <v>0</v>
      </c>
      <c r="BU19">
        <f ca="1">IF(Table1[[#This Row],[Field of work]]="Doctor",Table1[[#This Row],[Income]],0)</f>
        <v>0</v>
      </c>
      <c r="BV19">
        <f ca="1">IF(Table1[[#This Row],[Field of work]]="Construction",Table1[[#This Row],[Income]],0)</f>
        <v>0</v>
      </c>
      <c r="BW19">
        <f ca="1">IF(Table1[[#This Row],[Field of work]]="Teaching",Table1[[#This Row],[Income]],0)</f>
        <v>88393</v>
      </c>
      <c r="BX19">
        <f ca="1">IF(Table1[[#This Row],[Field of work]]="Music",Table1[[#This Row],[Income]],0)</f>
        <v>0</v>
      </c>
      <c r="BY19">
        <f ca="1">IF(Table1[[#This Row],[Field of work]]="Agriculture",Table1[[#This Row],[Income]],0)</f>
        <v>0</v>
      </c>
      <c r="CA19">
        <f ca="1">IF(Table1[[#This Row],[Debts]]&gt;Table1[[#This Row],[Income]],1,0)</f>
        <v>0</v>
      </c>
      <c r="CL19">
        <f ca="1">IF(Table1[[#This Row],[Net worth of the person]]&gt;$CN$3,Table1[[#This Row],[Age]],0)</f>
        <v>26</v>
      </c>
      <c r="CQ19">
        <v>5</v>
      </c>
      <c r="CR19" t="s">
        <v>23</v>
      </c>
    </row>
    <row r="20" spans="1:96">
      <c r="A20">
        <f t="shared" ca="1" si="9"/>
        <v>1</v>
      </c>
      <c r="B20">
        <v>17</v>
      </c>
      <c r="C20" t="str">
        <f t="shared" ca="1" si="10"/>
        <v>men</v>
      </c>
      <c r="D20">
        <f t="shared" ca="1" si="11"/>
        <v>35</v>
      </c>
      <c r="E20">
        <f t="shared" ca="1" si="12"/>
        <v>2</v>
      </c>
      <c r="F20" t="str">
        <f t="shared" ca="1" si="0"/>
        <v>Doctor</v>
      </c>
      <c r="G20">
        <f t="shared" ca="1" si="13"/>
        <v>2</v>
      </c>
      <c r="H20" t="str">
        <f t="shared" ca="1" si="1"/>
        <v>Grad</v>
      </c>
      <c r="I20">
        <f t="shared" ca="1" si="14"/>
        <v>3</v>
      </c>
      <c r="J20">
        <f t="shared" ca="1" si="2"/>
        <v>1</v>
      </c>
      <c r="K20">
        <f t="shared" ca="1" si="15"/>
        <v>83342</v>
      </c>
      <c r="L20">
        <f t="shared" ca="1" si="16"/>
        <v>4</v>
      </c>
      <c r="M20" t="str">
        <f t="shared" ca="1" si="3"/>
        <v>North Carolina</v>
      </c>
      <c r="N20">
        <f t="shared" ca="1" si="17"/>
        <v>333368</v>
      </c>
      <c r="O20">
        <f t="shared" ca="1" si="18"/>
        <v>195967.98324463202</v>
      </c>
      <c r="P20">
        <f t="shared" ca="1" si="19"/>
        <v>31745.59795449087</v>
      </c>
      <c r="Q20">
        <f t="shared" ca="1" si="20"/>
        <v>10688</v>
      </c>
      <c r="R20">
        <f t="shared" ca="1" si="21"/>
        <v>127954.09797160604</v>
      </c>
      <c r="S20">
        <f t="shared" ca="1" si="22"/>
        <v>14255.825415717467</v>
      </c>
      <c r="T20">
        <f t="shared" ca="1" si="23"/>
        <v>379369.42337020836</v>
      </c>
      <c r="U20">
        <f t="shared" ca="1" si="24"/>
        <v>334610.08121623809</v>
      </c>
      <c r="V20">
        <f t="shared" ca="1" si="25"/>
        <v>44759.342153970269</v>
      </c>
      <c r="X20">
        <f ca="1">IF(Table1[[#This Row],[Gender]]="men",1,0)</f>
        <v>1</v>
      </c>
      <c r="Y20">
        <f ca="1">IF(Table1[[#This Row],[Gender]]="women",1,0)</f>
        <v>0</v>
      </c>
      <c r="AE20">
        <f ca="1">IF(Table1[[#This Row],[Field of work]]="IT",1,0)</f>
        <v>0</v>
      </c>
      <c r="AF20">
        <f ca="1">IF(Table1[[#This Row],[Field of work]]="Doctor",1,0)</f>
        <v>1</v>
      </c>
      <c r="AG20">
        <f ca="1">IF(Table1[[#This Row],[Field of work]]="Construction",1,0)</f>
        <v>0</v>
      </c>
      <c r="AH20">
        <f ca="1">IF(Table1[[#This Row],[Field of work]]="Teaching",1,0)</f>
        <v>0</v>
      </c>
      <c r="AI20">
        <f ca="1">IF(Table1[[#This Row],[Field of work]]="Music",1,0)</f>
        <v>0</v>
      </c>
      <c r="AJ20">
        <f ca="1">IF(Table1[[#This Row],[Field of work]]="Agriculture",1,0)</f>
        <v>0</v>
      </c>
      <c r="AO20" s="8">
        <f ca="1">P21/J21</f>
        <v>12755.502453731824</v>
      </c>
      <c r="AR20">
        <f t="shared" ca="1" si="5"/>
        <v>1</v>
      </c>
      <c r="AX20" s="16">
        <f t="shared" ca="1" si="6"/>
        <v>0.95209273786056425</v>
      </c>
      <c r="AY20" s="17">
        <f t="shared" ca="1" si="7"/>
        <v>0</v>
      </c>
      <c r="AZ20" s="17"/>
      <c r="BE20">
        <f t="shared" ca="1" si="8"/>
        <v>0</v>
      </c>
      <c r="BF20">
        <f ca="1">IF(Table1[[#This Row],[Area]]="California",Table1[[#This Row],[Income]],0)</f>
        <v>0</v>
      </c>
      <c r="BG20">
        <f ca="1">IF(Table1[[#This Row],[Area]]="Utah",Table1[[#This Row],[Income]],0)</f>
        <v>0</v>
      </c>
      <c r="BH20">
        <f ca="1">IF(Table1[[#This Row],[Area]]="North Carolina",Table1[[#This Row],[Income]],0)</f>
        <v>83342</v>
      </c>
      <c r="BI20">
        <f ca="1">IF(Table1[[#This Row],[Area]]="Texas",Table1[[#This Row],[Income]],0)</f>
        <v>0</v>
      </c>
      <c r="BJ20">
        <f ca="1">IF(Table1[[#This Row],[Area]]="Pennsylvania",Table1[[#This Row],[Income]],0)</f>
        <v>0</v>
      </c>
      <c r="BK20">
        <f ca="1">IF(Table1[[#This Row],[Area]]="Hawaii",Table1[[#This Row],[Income]],0)</f>
        <v>0</v>
      </c>
      <c r="BL20">
        <f ca="1">IF(Table1[[#This Row],[Area]]="Tennessee",Table1[[#This Row],[Income]],0)</f>
        <v>0</v>
      </c>
      <c r="BM20">
        <f ca="1">IF(Table1[[#This Row],[Area]]="South Dakota",Table1[[#This Row],[Income]],0)</f>
        <v>0</v>
      </c>
      <c r="BN20">
        <f ca="1">IF(Table1[[#This Row],[Area]]="Massachusetts",Table1[[#This Row],[Income]],0)</f>
        <v>0</v>
      </c>
      <c r="BO20">
        <f ca="1">IF(Table1[[#This Row],[Area]]="New Jersey",Table1[[#This Row],[Income]],0)</f>
        <v>0</v>
      </c>
      <c r="BP20">
        <f ca="1">IF(Table1[[#This Row],[Area]]="Georgia",Table1[[#This Row],[Income]],0)</f>
        <v>0</v>
      </c>
      <c r="BQ20">
        <f ca="1">IF(Table1[[#This Row],[Area]]="Indiana",Table1[[#This Row],[Income]],0)</f>
        <v>0</v>
      </c>
      <c r="BR20">
        <f ca="1">IF(Table1[[#This Row],[Area]]="Illinios",Table1[[#This Row],[Income]],0)</f>
        <v>0</v>
      </c>
      <c r="BT20">
        <f ca="1">IF(Table1[[#This Row],[Field of work]]="IT",Table1[[#This Row],[Income]],0)</f>
        <v>0</v>
      </c>
      <c r="BU20">
        <f ca="1">IF(Table1[[#This Row],[Field of work]]="Doctor",Table1[[#This Row],[Income]],0)</f>
        <v>83342</v>
      </c>
      <c r="BV20">
        <f ca="1">IF(Table1[[#This Row],[Field of work]]="Construction",Table1[[#This Row],[Income]],0)</f>
        <v>0</v>
      </c>
      <c r="BW20">
        <f ca="1">IF(Table1[[#This Row],[Field of work]]="Teaching",Table1[[#This Row],[Income]],0)</f>
        <v>0</v>
      </c>
      <c r="BX20">
        <f ca="1">IF(Table1[[#This Row],[Field of work]]="Music",Table1[[#This Row],[Income]],0)</f>
        <v>0</v>
      </c>
      <c r="BY20">
        <f ca="1">IF(Table1[[#This Row],[Field of work]]="Agriculture",Table1[[#This Row],[Income]],0)</f>
        <v>0</v>
      </c>
      <c r="CA20">
        <f ca="1">IF(Table1[[#This Row],[Debts]]&gt;Table1[[#This Row],[Income]],1,0)</f>
        <v>1</v>
      </c>
      <c r="CL20">
        <f ca="1">IF(Table1[[#This Row],[Net worth of the person]]&gt;$CN$3,Table1[[#This Row],[Age]],0)</f>
        <v>35</v>
      </c>
      <c r="CQ20">
        <v>6</v>
      </c>
      <c r="CR20" t="s">
        <v>24</v>
      </c>
    </row>
    <row r="21" spans="1:96">
      <c r="A21">
        <f t="shared" ca="1" si="9"/>
        <v>1</v>
      </c>
      <c r="B21">
        <v>18</v>
      </c>
      <c r="C21" t="str">
        <f t="shared" ca="1" si="10"/>
        <v>men</v>
      </c>
      <c r="D21">
        <f t="shared" ca="1" si="11"/>
        <v>42</v>
      </c>
      <c r="E21">
        <f t="shared" ca="1" si="12"/>
        <v>5</v>
      </c>
      <c r="F21" t="str">
        <f t="shared" ca="1" si="0"/>
        <v>Music</v>
      </c>
      <c r="G21">
        <f t="shared" ca="1" si="13"/>
        <v>3</v>
      </c>
      <c r="H21" t="str">
        <f t="shared" ca="1" si="1"/>
        <v>Post Grad</v>
      </c>
      <c r="I21">
        <f ca="1">RANDBETWEEN(0,3)</f>
        <v>0</v>
      </c>
      <c r="J21">
        <f t="shared" ca="1" si="2"/>
        <v>1</v>
      </c>
      <c r="K21">
        <f t="shared" ca="1" si="15"/>
        <v>63350</v>
      </c>
      <c r="L21">
        <f t="shared" ca="1" si="16"/>
        <v>5</v>
      </c>
      <c r="M21" t="str">
        <f t="shared" ca="1" si="3"/>
        <v>Texas</v>
      </c>
      <c r="N21">
        <f t="shared" ca="1" si="17"/>
        <v>190050</v>
      </c>
      <c r="O21">
        <f t="shared" ca="1" si="18"/>
        <v>180945.22483040023</v>
      </c>
      <c r="P21">
        <f t="shared" ca="1" si="19"/>
        <v>12755.502453731824</v>
      </c>
      <c r="Q21">
        <f t="shared" ca="1" si="20"/>
        <v>1980</v>
      </c>
      <c r="R21">
        <f t="shared" ca="1" si="21"/>
        <v>99425.379975404852</v>
      </c>
      <c r="S21">
        <f t="shared" ca="1" si="22"/>
        <v>85172.87848302754</v>
      </c>
      <c r="T21">
        <f t="shared" ca="1" si="23"/>
        <v>287978.38093675941</v>
      </c>
      <c r="U21">
        <f t="shared" ca="1" si="24"/>
        <v>282350.60480580508</v>
      </c>
      <c r="V21">
        <f t="shared" ca="1" si="25"/>
        <v>5627.7761309543275</v>
      </c>
      <c r="X21">
        <f ca="1">IF(Table1[[#This Row],[Gender]]="men",1,0)</f>
        <v>1</v>
      </c>
      <c r="Y21">
        <f ca="1">IF(Table1[[#This Row],[Gender]]="women",1,0)</f>
        <v>0</v>
      </c>
      <c r="AE21">
        <f ca="1">IF(Table1[[#This Row],[Field of work]]="IT",1,0)</f>
        <v>0</v>
      </c>
      <c r="AF21">
        <f ca="1">IF(Table1[[#This Row],[Field of work]]="Doctor",1,0)</f>
        <v>0</v>
      </c>
      <c r="AG21">
        <f ca="1">IF(Table1[[#This Row],[Field of work]]="Construction",1,0)</f>
        <v>0</v>
      </c>
      <c r="AH21">
        <f ca="1">IF(Table1[[#This Row],[Field of work]]="Teaching",1,0)</f>
        <v>0</v>
      </c>
      <c r="AI21">
        <f ca="1">IF(Table1[[#This Row],[Field of work]]="Music",1,0)</f>
        <v>1</v>
      </c>
      <c r="AJ21">
        <f ca="1">IF(Table1[[#This Row],[Field of work]]="Agriculture",1,0)</f>
        <v>0</v>
      </c>
      <c r="AO21" s="8">
        <f ca="1">P22/J22</f>
        <v>16255.013257496903</v>
      </c>
      <c r="AR21">
        <f t="shared" ca="1" si="5"/>
        <v>1</v>
      </c>
      <c r="AX21" s="16">
        <f t="shared" ca="1" si="6"/>
        <v>0.40784486232111405</v>
      </c>
      <c r="AY21" s="17">
        <f t="shared" ca="1" si="7"/>
        <v>1</v>
      </c>
      <c r="AZ21" s="17"/>
      <c r="BE21">
        <f t="shared" ca="1" si="8"/>
        <v>0</v>
      </c>
      <c r="BF21">
        <f ca="1">IF(Table1[[#This Row],[Area]]="California",Table1[[#This Row],[Income]],0)</f>
        <v>0</v>
      </c>
      <c r="BG21">
        <f ca="1">IF(Table1[[#This Row],[Area]]="Utah",Table1[[#This Row],[Income]],0)</f>
        <v>0</v>
      </c>
      <c r="BH21">
        <f ca="1">IF(Table1[[#This Row],[Area]]="North Carolina",Table1[[#This Row],[Income]],0)</f>
        <v>0</v>
      </c>
      <c r="BI21">
        <f ca="1">IF(Table1[[#This Row],[Area]]="Texas",Table1[[#This Row],[Income]],0)</f>
        <v>63350</v>
      </c>
      <c r="BJ21">
        <f ca="1">IF(Table1[[#This Row],[Area]]="Pennsylvania",Table1[[#This Row],[Income]],0)</f>
        <v>0</v>
      </c>
      <c r="BK21">
        <f ca="1">IF(Table1[[#This Row],[Area]]="Hawaii",Table1[[#This Row],[Income]],0)</f>
        <v>0</v>
      </c>
      <c r="BL21">
        <f ca="1">IF(Table1[[#This Row],[Area]]="Tennessee",Table1[[#This Row],[Income]],0)</f>
        <v>0</v>
      </c>
      <c r="BM21">
        <f ca="1">IF(Table1[[#This Row],[Area]]="South Dakota",Table1[[#This Row],[Income]],0)</f>
        <v>0</v>
      </c>
      <c r="BN21">
        <f ca="1">IF(Table1[[#This Row],[Area]]="Massachusetts",Table1[[#This Row],[Income]],0)</f>
        <v>0</v>
      </c>
      <c r="BO21">
        <f ca="1">IF(Table1[[#This Row],[Area]]="New Jersey",Table1[[#This Row],[Income]],0)</f>
        <v>0</v>
      </c>
      <c r="BP21">
        <f ca="1">IF(Table1[[#This Row],[Area]]="Georgia",Table1[[#This Row],[Income]],0)</f>
        <v>0</v>
      </c>
      <c r="BQ21">
        <f ca="1">IF(Table1[[#This Row],[Area]]="Indiana",Table1[[#This Row],[Income]],0)</f>
        <v>0</v>
      </c>
      <c r="BR21">
        <f ca="1">IF(Table1[[#This Row],[Area]]="Illinios",Table1[[#This Row],[Income]],0)</f>
        <v>0</v>
      </c>
      <c r="BT21">
        <f ca="1">IF(Table1[[#This Row],[Field of work]]="IT",Table1[[#This Row],[Income]],0)</f>
        <v>0</v>
      </c>
      <c r="BU21">
        <f ca="1">IF(Table1[[#This Row],[Field of work]]="Doctor",Table1[[#This Row],[Income]],0)</f>
        <v>0</v>
      </c>
      <c r="BV21">
        <f ca="1">IF(Table1[[#This Row],[Field of work]]="Construction",Table1[[#This Row],[Income]],0)</f>
        <v>0</v>
      </c>
      <c r="BW21">
        <f ca="1">IF(Table1[[#This Row],[Field of work]]="Teaching",Table1[[#This Row],[Income]],0)</f>
        <v>0</v>
      </c>
      <c r="BX21">
        <f ca="1">IF(Table1[[#This Row],[Field of work]]="Music",Table1[[#This Row],[Income]],0)</f>
        <v>63350</v>
      </c>
      <c r="BY21">
        <f ca="1">IF(Table1[[#This Row],[Field of work]]="Agriculture",Table1[[#This Row],[Income]],0)</f>
        <v>0</v>
      </c>
      <c r="CA21">
        <f ca="1">IF(Table1[[#This Row],[Debts]]&gt;Table1[[#This Row],[Income]],1,0)</f>
        <v>1</v>
      </c>
      <c r="CL21">
        <f ca="1">IF(Table1[[#This Row],[Net worth of the person]]&gt;$CN$3,Table1[[#This Row],[Age]],0)</f>
        <v>42</v>
      </c>
      <c r="CQ21">
        <v>7</v>
      </c>
      <c r="CR21" t="s">
        <v>68</v>
      </c>
    </row>
    <row r="22" spans="1:96">
      <c r="A22">
        <f t="shared" ca="1" si="9"/>
        <v>1</v>
      </c>
      <c r="B22">
        <v>19</v>
      </c>
      <c r="C22" t="str">
        <f t="shared" ca="1" si="10"/>
        <v>men</v>
      </c>
      <c r="D22">
        <f t="shared" ca="1" si="11"/>
        <v>34</v>
      </c>
      <c r="E22">
        <f t="shared" ca="1" si="12"/>
        <v>6</v>
      </c>
      <c r="F22" t="str">
        <f t="shared" ca="1" si="0"/>
        <v>Agriculture</v>
      </c>
      <c r="G22">
        <f t="shared" ca="1" si="13"/>
        <v>1</v>
      </c>
      <c r="H22" t="str">
        <f t="shared" ca="1" si="1"/>
        <v>High school</v>
      </c>
      <c r="I22">
        <f t="shared" ca="1" si="14"/>
        <v>3</v>
      </c>
      <c r="J22">
        <f t="shared" ca="1" si="2"/>
        <v>2</v>
      </c>
      <c r="K22">
        <f t="shared" ca="1" si="15"/>
        <v>48578</v>
      </c>
      <c r="L22">
        <f t="shared" ca="1" si="16"/>
        <v>4</v>
      </c>
      <c r="M22" t="str">
        <f t="shared" ca="1" si="3"/>
        <v>North Carolina</v>
      </c>
      <c r="N22">
        <f t="shared" ref="N22:N85" ca="1" si="26">K22*RANDBETWEEN(3,6)</f>
        <v>291468</v>
      </c>
      <c r="O22">
        <f t="shared" ca="1" si="18"/>
        <v>118873.72633101048</v>
      </c>
      <c r="P22">
        <f t="shared" ref="P22:P85" ca="1" si="27">RAND()*J22*K22</f>
        <v>32510.026514993806</v>
      </c>
      <c r="Q22">
        <f t="shared" ca="1" si="20"/>
        <v>27646</v>
      </c>
      <c r="R22">
        <f t="shared" ref="R22:R85" ca="1" si="28">RAND()*K22*2</f>
        <v>30123.654328172768</v>
      </c>
      <c r="S22">
        <f t="shared" ref="S22:S85" ca="1" si="29">RAND()*K22*1.5</f>
        <v>7525.9098208773212</v>
      </c>
      <c r="T22">
        <f t="shared" ref="T22:T85" ca="1" si="30">N22+P22+S22</f>
        <v>331503.93633587111</v>
      </c>
      <c r="U22">
        <f t="shared" ref="U22:U85" ca="1" si="31">O22+Q22+R22</f>
        <v>176643.38065918323</v>
      </c>
      <c r="V22">
        <f t="shared" ref="V22:V85" ca="1" si="32">T22-U22</f>
        <v>154860.55567668789</v>
      </c>
      <c r="X22">
        <f ca="1">IF(Table1[[#This Row],[Gender]]="men",1,0)</f>
        <v>1</v>
      </c>
      <c r="Y22">
        <f ca="1">IF(Table1[[#This Row],[Gender]]="women",1,0)</f>
        <v>0</v>
      </c>
      <c r="AE22">
        <f ca="1">IF(Table1[[#This Row],[Field of work]]="IT",1,0)</f>
        <v>0</v>
      </c>
      <c r="AF22">
        <f ca="1">IF(Table1[[#This Row],[Field of work]]="Doctor",1,0)</f>
        <v>0</v>
      </c>
      <c r="AG22">
        <f ca="1">IF(Table1[[#This Row],[Field of work]]="Construction",1,0)</f>
        <v>0</v>
      </c>
      <c r="AH22">
        <f ca="1">IF(Table1[[#This Row],[Field of work]]="Teaching",1,0)</f>
        <v>0</v>
      </c>
      <c r="AI22">
        <f ca="1">IF(Table1[[#This Row],[Field of work]]="Music",1,0)</f>
        <v>0</v>
      </c>
      <c r="AJ22">
        <f ca="1">IF(Table1[[#This Row],[Field of work]]="Agriculture",1,0)</f>
        <v>1</v>
      </c>
      <c r="AO22" s="8">
        <f ca="1">P23/J23</f>
        <v>10547.296095873902</v>
      </c>
      <c r="AR22">
        <f t="shared" ca="1" si="5"/>
        <v>0</v>
      </c>
      <c r="AX22" s="16">
        <f t="shared" ca="1" si="6"/>
        <v>0.35546471830847293</v>
      </c>
      <c r="AY22" s="17">
        <f t="shared" ca="1" si="7"/>
        <v>1</v>
      </c>
      <c r="AZ22" s="17"/>
      <c r="BE22">
        <f t="shared" ca="1" si="8"/>
        <v>0</v>
      </c>
      <c r="BF22">
        <f ca="1">IF(Table1[[#This Row],[Area]]="California",Table1[[#This Row],[Income]],0)</f>
        <v>0</v>
      </c>
      <c r="BG22">
        <f ca="1">IF(Table1[[#This Row],[Area]]="Utah",Table1[[#This Row],[Income]],0)</f>
        <v>0</v>
      </c>
      <c r="BH22">
        <f ca="1">IF(Table1[[#This Row],[Area]]="North Carolina",Table1[[#This Row],[Income]],0)</f>
        <v>48578</v>
      </c>
      <c r="BI22">
        <f ca="1">IF(Table1[[#This Row],[Area]]="Texas",Table1[[#This Row],[Income]],0)</f>
        <v>0</v>
      </c>
      <c r="BJ22">
        <f ca="1">IF(Table1[[#This Row],[Area]]="Pennsylvania",Table1[[#This Row],[Income]],0)</f>
        <v>0</v>
      </c>
      <c r="BK22">
        <f ca="1">IF(Table1[[#This Row],[Area]]="Hawaii",Table1[[#This Row],[Income]],0)</f>
        <v>0</v>
      </c>
      <c r="BL22">
        <f ca="1">IF(Table1[[#This Row],[Area]]="Tennessee",Table1[[#This Row],[Income]],0)</f>
        <v>0</v>
      </c>
      <c r="BM22">
        <f ca="1">IF(Table1[[#This Row],[Area]]="South Dakota",Table1[[#This Row],[Income]],0)</f>
        <v>0</v>
      </c>
      <c r="BN22">
        <f ca="1">IF(Table1[[#This Row],[Area]]="Massachusetts",Table1[[#This Row],[Income]],0)</f>
        <v>0</v>
      </c>
      <c r="BO22">
        <f ca="1">IF(Table1[[#This Row],[Area]]="New Jersey",Table1[[#This Row],[Income]],0)</f>
        <v>0</v>
      </c>
      <c r="BP22">
        <f ca="1">IF(Table1[[#This Row],[Area]]="Georgia",Table1[[#This Row],[Income]],0)</f>
        <v>0</v>
      </c>
      <c r="BQ22">
        <f ca="1">IF(Table1[[#This Row],[Area]]="Indiana",Table1[[#This Row],[Income]],0)</f>
        <v>0</v>
      </c>
      <c r="BR22">
        <f ca="1">IF(Table1[[#This Row],[Area]]="Illinios",Table1[[#This Row],[Income]],0)</f>
        <v>0</v>
      </c>
      <c r="BT22">
        <f ca="1">IF(Table1[[#This Row],[Field of work]]="IT",Table1[[#This Row],[Income]],0)</f>
        <v>0</v>
      </c>
      <c r="BU22">
        <f ca="1">IF(Table1[[#This Row],[Field of work]]="Doctor",Table1[[#This Row],[Income]],0)</f>
        <v>0</v>
      </c>
      <c r="BV22">
        <f ca="1">IF(Table1[[#This Row],[Field of work]]="Construction",Table1[[#This Row],[Income]],0)</f>
        <v>0</v>
      </c>
      <c r="BW22">
        <f ca="1">IF(Table1[[#This Row],[Field of work]]="Teaching",Table1[[#This Row],[Income]],0)</f>
        <v>0</v>
      </c>
      <c r="BX22">
        <f ca="1">IF(Table1[[#This Row],[Field of work]]="Music",Table1[[#This Row],[Income]],0)</f>
        <v>0</v>
      </c>
      <c r="BY22">
        <f ca="1">IF(Table1[[#This Row],[Field of work]]="Agriculture",Table1[[#This Row],[Income]],0)</f>
        <v>48578</v>
      </c>
      <c r="CA22">
        <f ca="1">IF(Table1[[#This Row],[Debts]]&gt;Table1[[#This Row],[Income]],1,0)</f>
        <v>0</v>
      </c>
      <c r="CL22">
        <f ca="1">IF(Table1[[#This Row],[Net worth of the person]]&gt;$CN$3,Table1[[#This Row],[Age]],0)</f>
        <v>34</v>
      </c>
      <c r="CQ22">
        <v>8</v>
      </c>
      <c r="CR22" t="s">
        <v>25</v>
      </c>
    </row>
    <row r="23" spans="1:96">
      <c r="A23">
        <f t="shared" ca="1" si="9"/>
        <v>2</v>
      </c>
      <c r="B23">
        <v>20</v>
      </c>
      <c r="C23" t="str">
        <f t="shared" ca="1" si="10"/>
        <v>women</v>
      </c>
      <c r="D23">
        <f t="shared" ca="1" si="11"/>
        <v>29</v>
      </c>
      <c r="E23">
        <f t="shared" ca="1" si="12"/>
        <v>5</v>
      </c>
      <c r="F23" t="str">
        <f t="shared" ca="1" si="0"/>
        <v>Music</v>
      </c>
      <c r="G23">
        <f t="shared" ca="1" si="13"/>
        <v>4</v>
      </c>
      <c r="H23" t="str">
        <f t="shared" ca="1" si="1"/>
        <v>Phd</v>
      </c>
      <c r="I23">
        <f t="shared" ref="I23:I86" ca="1" si="33">RANDBETWEEN(0,3)</f>
        <v>0</v>
      </c>
      <c r="J23">
        <f t="shared" ca="1" si="2"/>
        <v>2</v>
      </c>
      <c r="K23">
        <f t="shared" ca="1" si="15"/>
        <v>29703</v>
      </c>
      <c r="L23">
        <f t="shared" ca="1" si="16"/>
        <v>7</v>
      </c>
      <c r="M23" t="str">
        <f t="shared" ca="1" si="3"/>
        <v>Hawaii</v>
      </c>
      <c r="N23">
        <f t="shared" ca="1" si="26"/>
        <v>148515</v>
      </c>
      <c r="O23">
        <f t="shared" ca="1" si="18"/>
        <v>52791.842639582857</v>
      </c>
      <c r="P23">
        <f t="shared" ca="1" si="27"/>
        <v>21094.592191747804</v>
      </c>
      <c r="Q23">
        <f t="shared" ca="1" si="20"/>
        <v>7562</v>
      </c>
      <c r="R23">
        <f t="shared" ca="1" si="28"/>
        <v>3191.7534706036859</v>
      </c>
      <c r="S23">
        <f t="shared" ca="1" si="29"/>
        <v>10079.570572380659</v>
      </c>
      <c r="T23">
        <f t="shared" ca="1" si="30"/>
        <v>179689.16276412844</v>
      </c>
      <c r="U23">
        <f t="shared" ca="1" si="31"/>
        <v>63545.59611018654</v>
      </c>
      <c r="V23">
        <f t="shared" ca="1" si="32"/>
        <v>116143.5666539419</v>
      </c>
      <c r="X23">
        <f ca="1">IF(Table1[[#This Row],[Gender]]="men",1,0)</f>
        <v>0</v>
      </c>
      <c r="Y23">
        <f ca="1">IF(Table1[[#This Row],[Gender]]="women",1,0)</f>
        <v>1</v>
      </c>
      <c r="AE23">
        <f ca="1">IF(Table1[[#This Row],[Field of work]]="IT",1,0)</f>
        <v>0</v>
      </c>
      <c r="AF23">
        <f ca="1">IF(Table1[[#This Row],[Field of work]]="Doctor",1,0)</f>
        <v>0</v>
      </c>
      <c r="AG23">
        <f ca="1">IF(Table1[[#This Row],[Field of work]]="Construction",1,0)</f>
        <v>0</v>
      </c>
      <c r="AH23">
        <f ca="1">IF(Table1[[#This Row],[Field of work]]="Teaching",1,0)</f>
        <v>0</v>
      </c>
      <c r="AI23">
        <f ca="1">IF(Table1[[#This Row],[Field of work]]="Music",1,0)</f>
        <v>1</v>
      </c>
      <c r="AJ23">
        <f ca="1">IF(Table1[[#This Row],[Field of work]]="Agriculture",1,0)</f>
        <v>0</v>
      </c>
      <c r="AO23" s="8">
        <f ca="1">P24/J24</f>
        <v>11474.673074045022</v>
      </c>
      <c r="AR23">
        <f t="shared" ca="1" si="5"/>
        <v>1</v>
      </c>
      <c r="AX23" s="16">
        <f t="shared" ca="1" si="6"/>
        <v>0.39069040071680494</v>
      </c>
      <c r="AY23" s="17">
        <f t="shared" ca="1" si="7"/>
        <v>1</v>
      </c>
      <c r="AZ23" s="17"/>
      <c r="BE23">
        <f t="shared" ca="1" si="8"/>
        <v>0</v>
      </c>
      <c r="BF23">
        <f ca="1">IF(Table1[[#This Row],[Area]]="California",Table1[[#This Row],[Income]],0)</f>
        <v>0</v>
      </c>
      <c r="BG23">
        <f ca="1">IF(Table1[[#This Row],[Area]]="Utah",Table1[[#This Row],[Income]],0)</f>
        <v>0</v>
      </c>
      <c r="BH23">
        <f ca="1">IF(Table1[[#This Row],[Area]]="North Carolina",Table1[[#This Row],[Income]],0)</f>
        <v>0</v>
      </c>
      <c r="BI23">
        <f ca="1">IF(Table1[[#This Row],[Area]]="Texas",Table1[[#This Row],[Income]],0)</f>
        <v>0</v>
      </c>
      <c r="BJ23">
        <f ca="1">IF(Table1[[#This Row],[Area]]="Pennsylvania",Table1[[#This Row],[Income]],0)</f>
        <v>0</v>
      </c>
      <c r="BK23">
        <f ca="1">IF(Table1[[#This Row],[Area]]="Hawaii",Table1[[#This Row],[Income]],0)</f>
        <v>29703</v>
      </c>
      <c r="BL23">
        <f ca="1">IF(Table1[[#This Row],[Area]]="Tennessee",Table1[[#This Row],[Income]],0)</f>
        <v>0</v>
      </c>
      <c r="BM23">
        <f ca="1">IF(Table1[[#This Row],[Area]]="South Dakota",Table1[[#This Row],[Income]],0)</f>
        <v>0</v>
      </c>
      <c r="BN23">
        <f ca="1">IF(Table1[[#This Row],[Area]]="Massachusetts",Table1[[#This Row],[Income]],0)</f>
        <v>0</v>
      </c>
      <c r="BO23">
        <f ca="1">IF(Table1[[#This Row],[Area]]="New Jersey",Table1[[#This Row],[Income]],0)</f>
        <v>0</v>
      </c>
      <c r="BP23">
        <f ca="1">IF(Table1[[#This Row],[Area]]="Georgia",Table1[[#This Row],[Income]],0)</f>
        <v>0</v>
      </c>
      <c r="BQ23">
        <f ca="1">IF(Table1[[#This Row],[Area]]="Indiana",Table1[[#This Row],[Income]],0)</f>
        <v>0</v>
      </c>
      <c r="BR23">
        <f ca="1">IF(Table1[[#This Row],[Area]]="Illinios",Table1[[#This Row],[Income]],0)</f>
        <v>0</v>
      </c>
      <c r="BT23">
        <f ca="1">IF(Table1[[#This Row],[Field of work]]="IT",Table1[[#This Row],[Income]],0)</f>
        <v>0</v>
      </c>
      <c r="BU23">
        <f ca="1">IF(Table1[[#This Row],[Field of work]]="Doctor",Table1[[#This Row],[Income]],0)</f>
        <v>0</v>
      </c>
      <c r="BV23">
        <f ca="1">IF(Table1[[#This Row],[Field of work]]="Construction",Table1[[#This Row],[Income]],0)</f>
        <v>0</v>
      </c>
      <c r="BW23">
        <f ca="1">IF(Table1[[#This Row],[Field of work]]="Teaching",Table1[[#This Row],[Income]],0)</f>
        <v>0</v>
      </c>
      <c r="BX23">
        <f ca="1">IF(Table1[[#This Row],[Field of work]]="Music",Table1[[#This Row],[Income]],0)</f>
        <v>29703</v>
      </c>
      <c r="BY23">
        <f ca="1">IF(Table1[[#This Row],[Field of work]]="Agriculture",Table1[[#This Row],[Income]],0)</f>
        <v>0</v>
      </c>
      <c r="CA23">
        <f ca="1">IF(Table1[[#This Row],[Debts]]&gt;Table1[[#This Row],[Income]],1,0)</f>
        <v>0</v>
      </c>
      <c r="CL23">
        <f ca="1">IF(Table1[[#This Row],[Net worth of the person]]&gt;$CN$3,Table1[[#This Row],[Age]],0)</f>
        <v>29</v>
      </c>
      <c r="CQ23">
        <v>9</v>
      </c>
      <c r="CR23" t="s">
        <v>26</v>
      </c>
    </row>
    <row r="24" spans="1:96">
      <c r="A24">
        <f t="shared" ca="1" si="9"/>
        <v>2</v>
      </c>
      <c r="B24">
        <v>21</v>
      </c>
      <c r="C24" t="str">
        <f t="shared" ca="1" si="10"/>
        <v>women</v>
      </c>
      <c r="D24">
        <f t="shared" ca="1" si="11"/>
        <v>35</v>
      </c>
      <c r="E24">
        <f t="shared" ca="1" si="12"/>
        <v>5</v>
      </c>
      <c r="F24" t="str">
        <f t="shared" ca="1" si="0"/>
        <v>Music</v>
      </c>
      <c r="G24">
        <f t="shared" ca="1" si="13"/>
        <v>3</v>
      </c>
      <c r="H24" t="str">
        <f t="shared" ca="1" si="1"/>
        <v>Post Grad</v>
      </c>
      <c r="I24">
        <f t="shared" ca="1" si="33"/>
        <v>1</v>
      </c>
      <c r="J24">
        <f t="shared" ca="1" si="2"/>
        <v>2</v>
      </c>
      <c r="K24">
        <f t="shared" ca="1" si="15"/>
        <v>71419</v>
      </c>
      <c r="L24">
        <f t="shared" ca="1" si="16"/>
        <v>1</v>
      </c>
      <c r="M24" t="str">
        <f t="shared" ca="1" si="3"/>
        <v>Florida</v>
      </c>
      <c r="N24">
        <f t="shared" ca="1" si="26"/>
        <v>357095</v>
      </c>
      <c r="O24">
        <f t="shared" ca="1" si="18"/>
        <v>139513.58864396747</v>
      </c>
      <c r="P24">
        <f t="shared" ca="1" si="27"/>
        <v>22949.346148090044</v>
      </c>
      <c r="Q24">
        <f t="shared" ca="1" si="20"/>
        <v>21195</v>
      </c>
      <c r="R24">
        <f t="shared" ca="1" si="28"/>
        <v>129766.38278696232</v>
      </c>
      <c r="S24">
        <f t="shared" ca="1" si="29"/>
        <v>14767.375637031975</v>
      </c>
      <c r="T24">
        <f t="shared" ca="1" si="30"/>
        <v>394811.721785122</v>
      </c>
      <c r="U24">
        <f t="shared" ca="1" si="31"/>
        <v>290474.97143092979</v>
      </c>
      <c r="V24">
        <f t="shared" ca="1" si="32"/>
        <v>104336.75035419222</v>
      </c>
      <c r="X24">
        <f ca="1">IF(Table1[[#This Row],[Gender]]="men",1,0)</f>
        <v>0</v>
      </c>
      <c r="Y24">
        <f ca="1">IF(Table1[[#This Row],[Gender]]="women",1,0)</f>
        <v>1</v>
      </c>
      <c r="AE24">
        <f ca="1">IF(Table1[[#This Row],[Field of work]]="IT",1,0)</f>
        <v>0</v>
      </c>
      <c r="AF24">
        <f ca="1">IF(Table1[[#This Row],[Field of work]]="Doctor",1,0)</f>
        <v>0</v>
      </c>
      <c r="AG24">
        <f ca="1">IF(Table1[[#This Row],[Field of work]]="Construction",1,0)</f>
        <v>0</v>
      </c>
      <c r="AH24">
        <f ca="1">IF(Table1[[#This Row],[Field of work]]="Teaching",1,0)</f>
        <v>0</v>
      </c>
      <c r="AI24">
        <f ca="1">IF(Table1[[#This Row],[Field of work]]="Music",1,0)</f>
        <v>1</v>
      </c>
      <c r="AJ24">
        <f ca="1">IF(Table1[[#This Row],[Field of work]]="Agriculture",1,0)</f>
        <v>0</v>
      </c>
      <c r="AO24" s="8">
        <f t="shared" ca="1" si="4"/>
        <v>7739.0163097202567</v>
      </c>
      <c r="AR24">
        <f t="shared" ca="1" si="5"/>
        <v>1</v>
      </c>
      <c r="AX24" s="16">
        <f t="shared" ca="1" si="6"/>
        <v>0.72428243228089806</v>
      </c>
      <c r="AY24" s="17">
        <f t="shared" ca="1" si="7"/>
        <v>0</v>
      </c>
      <c r="AZ24" s="17"/>
      <c r="BE24">
        <f t="shared" ca="1" si="8"/>
        <v>71419</v>
      </c>
      <c r="BF24">
        <f ca="1">IF(Table1[[#This Row],[Area]]="California",Table1[[#This Row],[Income]],0)</f>
        <v>0</v>
      </c>
      <c r="BG24">
        <f ca="1">IF(Table1[[#This Row],[Area]]="Utah",Table1[[#This Row],[Income]],0)</f>
        <v>0</v>
      </c>
      <c r="BH24">
        <f ca="1">IF(Table1[[#This Row],[Area]]="North Carolina",Table1[[#This Row],[Income]],0)</f>
        <v>0</v>
      </c>
      <c r="BI24">
        <f ca="1">IF(Table1[[#This Row],[Area]]="Texas",Table1[[#This Row],[Income]],0)</f>
        <v>0</v>
      </c>
      <c r="BJ24">
        <f ca="1">IF(Table1[[#This Row],[Area]]="Pennsylvania",Table1[[#This Row],[Income]],0)</f>
        <v>0</v>
      </c>
      <c r="BK24">
        <f ca="1">IF(Table1[[#This Row],[Area]]="Hawaii",Table1[[#This Row],[Income]],0)</f>
        <v>0</v>
      </c>
      <c r="BL24">
        <f ca="1">IF(Table1[[#This Row],[Area]]="Tennessee",Table1[[#This Row],[Income]],0)</f>
        <v>0</v>
      </c>
      <c r="BM24">
        <f ca="1">IF(Table1[[#This Row],[Area]]="South Dakota",Table1[[#This Row],[Income]],0)</f>
        <v>0</v>
      </c>
      <c r="BN24">
        <f ca="1">IF(Table1[[#This Row],[Area]]="Massachusetts",Table1[[#This Row],[Income]],0)</f>
        <v>0</v>
      </c>
      <c r="BO24">
        <f ca="1">IF(Table1[[#This Row],[Area]]="New Jersey",Table1[[#This Row],[Income]],0)</f>
        <v>0</v>
      </c>
      <c r="BP24">
        <f ca="1">IF(Table1[[#This Row],[Area]]="Georgia",Table1[[#This Row],[Income]],0)</f>
        <v>0</v>
      </c>
      <c r="BQ24">
        <f ca="1">IF(Table1[[#This Row],[Area]]="Indiana",Table1[[#This Row],[Income]],0)</f>
        <v>0</v>
      </c>
      <c r="BR24">
        <f ca="1">IF(Table1[[#This Row],[Area]]="Illinios",Table1[[#This Row],[Income]],0)</f>
        <v>0</v>
      </c>
      <c r="BT24">
        <f ca="1">IF(Table1[[#This Row],[Field of work]]="IT",Table1[[#This Row],[Income]],0)</f>
        <v>0</v>
      </c>
      <c r="BU24">
        <f ca="1">IF(Table1[[#This Row],[Field of work]]="Doctor",Table1[[#This Row],[Income]],0)</f>
        <v>0</v>
      </c>
      <c r="BV24">
        <f ca="1">IF(Table1[[#This Row],[Field of work]]="Construction",Table1[[#This Row],[Income]],0)</f>
        <v>0</v>
      </c>
      <c r="BW24">
        <f ca="1">IF(Table1[[#This Row],[Field of work]]="Teaching",Table1[[#This Row],[Income]],0)</f>
        <v>0</v>
      </c>
      <c r="BX24">
        <f ca="1">IF(Table1[[#This Row],[Field of work]]="Music",Table1[[#This Row],[Income]],0)</f>
        <v>71419</v>
      </c>
      <c r="BY24">
        <f ca="1">IF(Table1[[#This Row],[Field of work]]="Agriculture",Table1[[#This Row],[Income]],0)</f>
        <v>0</v>
      </c>
      <c r="CA24">
        <f ca="1">IF(Table1[[#This Row],[Debts]]&gt;Table1[[#This Row],[Income]],1,0)</f>
        <v>1</v>
      </c>
      <c r="CL24">
        <f ca="1">IF(Table1[[#This Row],[Net worth of the person]]&gt;$CN$3,Table1[[#This Row],[Age]],0)</f>
        <v>35</v>
      </c>
      <c r="CQ24">
        <v>10</v>
      </c>
      <c r="CR24" t="s">
        <v>27</v>
      </c>
    </row>
    <row r="25" spans="1:96">
      <c r="A25">
        <f t="shared" ca="1" si="9"/>
        <v>1</v>
      </c>
      <c r="B25">
        <v>22</v>
      </c>
      <c r="C25" t="str">
        <f t="shared" ca="1" si="10"/>
        <v>men</v>
      </c>
      <c r="D25">
        <f t="shared" ca="1" si="11"/>
        <v>33</v>
      </c>
      <c r="E25">
        <f t="shared" ca="1" si="12"/>
        <v>2</v>
      </c>
      <c r="F25" t="str">
        <f t="shared" ca="1" si="0"/>
        <v>Doctor</v>
      </c>
      <c r="G25">
        <f t="shared" ca="1" si="13"/>
        <v>3</v>
      </c>
      <c r="H25" t="str">
        <f t="shared" ca="1" si="1"/>
        <v>Post Grad</v>
      </c>
      <c r="I25">
        <f t="shared" ca="1" si="33"/>
        <v>3</v>
      </c>
      <c r="J25">
        <f t="shared" ca="1" si="2"/>
        <v>2</v>
      </c>
      <c r="K25">
        <f t="shared" ca="1" si="15"/>
        <v>33949</v>
      </c>
      <c r="L25">
        <f t="shared" ca="1" si="16"/>
        <v>9</v>
      </c>
      <c r="M25" t="str">
        <f t="shared" ca="1" si="3"/>
        <v>South Dakota</v>
      </c>
      <c r="N25">
        <f t="shared" ca="1" si="26"/>
        <v>135796</v>
      </c>
      <c r="O25">
        <f t="shared" ca="1" si="18"/>
        <v>98354.657174016829</v>
      </c>
      <c r="P25">
        <f t="shared" ca="1" si="27"/>
        <v>15478.032619440513</v>
      </c>
      <c r="Q25">
        <f t="shared" ca="1" si="20"/>
        <v>10992</v>
      </c>
      <c r="R25">
        <f t="shared" ca="1" si="28"/>
        <v>32253.630183114412</v>
      </c>
      <c r="S25">
        <f t="shared" ca="1" si="29"/>
        <v>43140.843552311148</v>
      </c>
      <c r="T25">
        <f t="shared" ca="1" si="30"/>
        <v>194414.87617175168</v>
      </c>
      <c r="U25">
        <f t="shared" ca="1" si="31"/>
        <v>141600.28735713125</v>
      </c>
      <c r="V25">
        <f t="shared" ca="1" si="32"/>
        <v>52814.588814620423</v>
      </c>
      <c r="X25">
        <f ca="1">IF(Table1[[#This Row],[Gender]]="men",1,0)</f>
        <v>1</v>
      </c>
      <c r="Y25">
        <f ca="1">IF(Table1[[#This Row],[Gender]]="women",1,0)</f>
        <v>0</v>
      </c>
      <c r="AE25">
        <f ca="1">IF(Table1[[#This Row],[Field of work]]="IT",1,0)</f>
        <v>0</v>
      </c>
      <c r="AF25">
        <f ca="1">IF(Table1[[#This Row],[Field of work]]="Doctor",1,0)</f>
        <v>1</v>
      </c>
      <c r="AG25">
        <f ca="1">IF(Table1[[#This Row],[Field of work]]="Construction",1,0)</f>
        <v>0</v>
      </c>
      <c r="AH25">
        <f ca="1">IF(Table1[[#This Row],[Field of work]]="Teaching",1,0)</f>
        <v>0</v>
      </c>
      <c r="AI25">
        <f ca="1">IF(Table1[[#This Row],[Field of work]]="Music",1,0)</f>
        <v>0</v>
      </c>
      <c r="AJ25">
        <f ca="1">IF(Table1[[#This Row],[Field of work]]="Agriculture",1,0)</f>
        <v>0</v>
      </c>
      <c r="AO25" s="8">
        <f t="shared" ca="1" si="4"/>
        <v>3151.9455558570899</v>
      </c>
      <c r="AR25">
        <f t="shared" ca="1" si="5"/>
        <v>1</v>
      </c>
      <c r="AX25" s="16">
        <f t="shared" ca="1" si="6"/>
        <v>0.79258904295729471</v>
      </c>
      <c r="AY25" s="17">
        <f t="shared" ca="1" si="7"/>
        <v>0</v>
      </c>
      <c r="AZ25" s="17"/>
      <c r="BE25">
        <f t="shared" ca="1" si="8"/>
        <v>0</v>
      </c>
      <c r="BF25">
        <f ca="1">IF(Table1[[#This Row],[Area]]="California",Table1[[#This Row],[Income]],0)</f>
        <v>0</v>
      </c>
      <c r="BG25">
        <f ca="1">IF(Table1[[#This Row],[Area]]="Utah",Table1[[#This Row],[Income]],0)</f>
        <v>0</v>
      </c>
      <c r="BH25">
        <f ca="1">IF(Table1[[#This Row],[Area]]="North Carolina",Table1[[#This Row],[Income]],0)</f>
        <v>0</v>
      </c>
      <c r="BI25">
        <f ca="1">IF(Table1[[#This Row],[Area]]="Texas",Table1[[#This Row],[Income]],0)</f>
        <v>0</v>
      </c>
      <c r="BJ25">
        <f ca="1">IF(Table1[[#This Row],[Area]]="Pennsylvania",Table1[[#This Row],[Income]],0)</f>
        <v>0</v>
      </c>
      <c r="BK25">
        <f ca="1">IF(Table1[[#This Row],[Area]]="Hawaii",Table1[[#This Row],[Income]],0)</f>
        <v>0</v>
      </c>
      <c r="BL25">
        <f ca="1">IF(Table1[[#This Row],[Area]]="Tennessee",Table1[[#This Row],[Income]],0)</f>
        <v>0</v>
      </c>
      <c r="BM25">
        <f ca="1">IF(Table1[[#This Row],[Area]]="South Dakota",Table1[[#This Row],[Income]],0)</f>
        <v>33949</v>
      </c>
      <c r="BN25">
        <f ca="1">IF(Table1[[#This Row],[Area]]="Massachusetts",Table1[[#This Row],[Income]],0)</f>
        <v>0</v>
      </c>
      <c r="BO25">
        <f ca="1">IF(Table1[[#This Row],[Area]]="New Jersey",Table1[[#This Row],[Income]],0)</f>
        <v>0</v>
      </c>
      <c r="BP25">
        <f ca="1">IF(Table1[[#This Row],[Area]]="Georgia",Table1[[#This Row],[Income]],0)</f>
        <v>0</v>
      </c>
      <c r="BQ25">
        <f ca="1">IF(Table1[[#This Row],[Area]]="Indiana",Table1[[#This Row],[Income]],0)</f>
        <v>0</v>
      </c>
      <c r="BR25">
        <f ca="1">IF(Table1[[#This Row],[Area]]="Illinios",Table1[[#This Row],[Income]],0)</f>
        <v>0</v>
      </c>
      <c r="BT25">
        <f ca="1">IF(Table1[[#This Row],[Field of work]]="IT",Table1[[#This Row],[Income]],0)</f>
        <v>0</v>
      </c>
      <c r="BU25">
        <f ca="1">IF(Table1[[#This Row],[Field of work]]="Doctor",Table1[[#This Row],[Income]],0)</f>
        <v>33949</v>
      </c>
      <c r="BV25">
        <f ca="1">IF(Table1[[#This Row],[Field of work]]="Construction",Table1[[#This Row],[Income]],0)</f>
        <v>0</v>
      </c>
      <c r="BW25">
        <f ca="1">IF(Table1[[#This Row],[Field of work]]="Teaching",Table1[[#This Row],[Income]],0)</f>
        <v>0</v>
      </c>
      <c r="BX25">
        <f ca="1">IF(Table1[[#This Row],[Field of work]]="Music",Table1[[#This Row],[Income]],0)</f>
        <v>0</v>
      </c>
      <c r="BY25">
        <f ca="1">IF(Table1[[#This Row],[Field of work]]="Agriculture",Table1[[#This Row],[Income]],0)</f>
        <v>0</v>
      </c>
      <c r="CA25">
        <f ca="1">IF(Table1[[#This Row],[Debts]]&gt;Table1[[#This Row],[Income]],1,0)</f>
        <v>0</v>
      </c>
      <c r="CL25">
        <f ca="1">IF(Table1[[#This Row],[Net worth of the person]]&gt;$CN$3,Table1[[#This Row],[Age]],0)</f>
        <v>33</v>
      </c>
      <c r="CQ25">
        <v>11</v>
      </c>
      <c r="CR25" t="s">
        <v>28</v>
      </c>
    </row>
    <row r="26" spans="1:96">
      <c r="A26">
        <f t="shared" ca="1" si="9"/>
        <v>2</v>
      </c>
      <c r="B26">
        <v>23</v>
      </c>
      <c r="C26" t="str">
        <f t="shared" ca="1" si="10"/>
        <v>women</v>
      </c>
      <c r="D26">
        <f t="shared" ca="1" si="11"/>
        <v>29</v>
      </c>
      <c r="E26">
        <f t="shared" ca="1" si="12"/>
        <v>3</v>
      </c>
      <c r="F26" t="str">
        <f t="shared" ca="1" si="0"/>
        <v>Construction</v>
      </c>
      <c r="G26">
        <f t="shared" ca="1" si="13"/>
        <v>5</v>
      </c>
      <c r="H26" t="str">
        <f t="shared" ca="1" si="1"/>
        <v>Diploma</v>
      </c>
      <c r="I26">
        <f t="shared" ca="1" si="33"/>
        <v>0</v>
      </c>
      <c r="J26">
        <f t="shared" ca="1" si="2"/>
        <v>1</v>
      </c>
      <c r="K26">
        <f t="shared" ca="1" si="15"/>
        <v>82877</v>
      </c>
      <c r="L26">
        <f t="shared" ca="1" si="16"/>
        <v>3</v>
      </c>
      <c r="M26" t="str">
        <f t="shared" ca="1" si="3"/>
        <v>Utah</v>
      </c>
      <c r="N26">
        <f t="shared" ca="1" si="26"/>
        <v>414385</v>
      </c>
      <c r="O26">
        <f t="shared" ca="1" si="18"/>
        <v>328437.01056585857</v>
      </c>
      <c r="P26">
        <f t="shared" ca="1" si="27"/>
        <v>3151.9455558570899</v>
      </c>
      <c r="Q26">
        <f t="shared" ca="1" si="20"/>
        <v>1418</v>
      </c>
      <c r="R26">
        <f t="shared" ca="1" si="28"/>
        <v>95667.543346632985</v>
      </c>
      <c r="S26">
        <f t="shared" ca="1" si="29"/>
        <v>96614.369366292711</v>
      </c>
      <c r="T26">
        <f t="shared" ca="1" si="30"/>
        <v>514151.31492214982</v>
      </c>
      <c r="U26">
        <f t="shared" ca="1" si="31"/>
        <v>425522.55391249154</v>
      </c>
      <c r="V26">
        <f t="shared" ca="1" si="32"/>
        <v>88628.761009658279</v>
      </c>
      <c r="X26">
        <f ca="1">IF(Table1[[#This Row],[Gender]]="men",1,0)</f>
        <v>0</v>
      </c>
      <c r="Y26">
        <f ca="1">IF(Table1[[#This Row],[Gender]]="women",1,0)</f>
        <v>1</v>
      </c>
      <c r="AE26">
        <f ca="1">IF(Table1[[#This Row],[Field of work]]="IT",1,0)</f>
        <v>0</v>
      </c>
      <c r="AF26">
        <f ca="1">IF(Table1[[#This Row],[Field of work]]="Doctor",1,0)</f>
        <v>0</v>
      </c>
      <c r="AG26">
        <f ca="1">IF(Table1[[#This Row],[Field of work]]="Construction",1,0)</f>
        <v>1</v>
      </c>
      <c r="AH26">
        <f ca="1">IF(Table1[[#This Row],[Field of work]]="Teaching",1,0)</f>
        <v>0</v>
      </c>
      <c r="AI26">
        <f ca="1">IF(Table1[[#This Row],[Field of work]]="Music",1,0)</f>
        <v>0</v>
      </c>
      <c r="AJ26">
        <f ca="1">IF(Table1[[#This Row],[Field of work]]="Agriculture",1,0)</f>
        <v>0</v>
      </c>
      <c r="AO26" s="8">
        <f t="shared" ca="1" si="4"/>
        <v>74845.362999028162</v>
      </c>
      <c r="AR26">
        <f t="shared" ca="1" si="5"/>
        <v>1</v>
      </c>
      <c r="AX26" s="16">
        <f t="shared" ca="1" si="6"/>
        <v>0.46797011339580313</v>
      </c>
      <c r="AY26" s="17">
        <f t="shared" ca="1" si="7"/>
        <v>1</v>
      </c>
      <c r="AZ26" s="17"/>
      <c r="BE26">
        <f t="shared" ca="1" si="8"/>
        <v>0</v>
      </c>
      <c r="BF26">
        <f ca="1">IF(Table1[[#This Row],[Area]]="California",Table1[[#This Row],[Income]],0)</f>
        <v>0</v>
      </c>
      <c r="BG26">
        <f ca="1">IF(Table1[[#This Row],[Area]]="Utah",Table1[[#This Row],[Income]],0)</f>
        <v>82877</v>
      </c>
      <c r="BH26">
        <f ca="1">IF(Table1[[#This Row],[Area]]="North Carolina",Table1[[#This Row],[Income]],0)</f>
        <v>0</v>
      </c>
      <c r="BI26">
        <f ca="1">IF(Table1[[#This Row],[Area]]="Texas",Table1[[#This Row],[Income]],0)</f>
        <v>0</v>
      </c>
      <c r="BJ26">
        <f ca="1">IF(Table1[[#This Row],[Area]]="Pennsylvania",Table1[[#This Row],[Income]],0)</f>
        <v>0</v>
      </c>
      <c r="BK26">
        <f ca="1">IF(Table1[[#This Row],[Area]]="Hawaii",Table1[[#This Row],[Income]],0)</f>
        <v>0</v>
      </c>
      <c r="BL26">
        <f ca="1">IF(Table1[[#This Row],[Area]]="Tennessee",Table1[[#This Row],[Income]],0)</f>
        <v>0</v>
      </c>
      <c r="BM26">
        <f ca="1">IF(Table1[[#This Row],[Area]]="South Dakota",Table1[[#This Row],[Income]],0)</f>
        <v>0</v>
      </c>
      <c r="BN26">
        <f ca="1">IF(Table1[[#This Row],[Area]]="Massachusetts",Table1[[#This Row],[Income]],0)</f>
        <v>0</v>
      </c>
      <c r="BO26">
        <f ca="1">IF(Table1[[#This Row],[Area]]="New Jersey",Table1[[#This Row],[Income]],0)</f>
        <v>0</v>
      </c>
      <c r="BP26">
        <f ca="1">IF(Table1[[#This Row],[Area]]="Georgia",Table1[[#This Row],[Income]],0)</f>
        <v>0</v>
      </c>
      <c r="BQ26">
        <f ca="1">IF(Table1[[#This Row],[Area]]="Indiana",Table1[[#This Row],[Income]],0)</f>
        <v>0</v>
      </c>
      <c r="BR26">
        <f ca="1">IF(Table1[[#This Row],[Area]]="Illinios",Table1[[#This Row],[Income]],0)</f>
        <v>0</v>
      </c>
      <c r="BT26">
        <f ca="1">IF(Table1[[#This Row],[Field of work]]="IT",Table1[[#This Row],[Income]],0)</f>
        <v>0</v>
      </c>
      <c r="BU26">
        <f ca="1">IF(Table1[[#This Row],[Field of work]]="Doctor",Table1[[#This Row],[Income]],0)</f>
        <v>0</v>
      </c>
      <c r="BV26">
        <f ca="1">IF(Table1[[#This Row],[Field of work]]="Construction",Table1[[#This Row],[Income]],0)</f>
        <v>82877</v>
      </c>
      <c r="BW26">
        <f ca="1">IF(Table1[[#This Row],[Field of work]]="Teaching",Table1[[#This Row],[Income]],0)</f>
        <v>0</v>
      </c>
      <c r="BX26">
        <f ca="1">IF(Table1[[#This Row],[Field of work]]="Music",Table1[[#This Row],[Income]],0)</f>
        <v>0</v>
      </c>
      <c r="BY26">
        <f ca="1">IF(Table1[[#This Row],[Field of work]]="Agriculture",Table1[[#This Row],[Income]],0)</f>
        <v>0</v>
      </c>
      <c r="CA26">
        <f ca="1">IF(Table1[[#This Row],[Debts]]&gt;Table1[[#This Row],[Income]],1,0)</f>
        <v>1</v>
      </c>
      <c r="CL26">
        <f ca="1">IF(Table1[[#This Row],[Net worth of the person]]&gt;$CN$3,Table1[[#This Row],[Age]],0)</f>
        <v>29</v>
      </c>
      <c r="CQ26">
        <v>12</v>
      </c>
      <c r="CR26" t="s">
        <v>29</v>
      </c>
    </row>
    <row r="27" spans="1:96">
      <c r="A27">
        <f t="shared" ca="1" si="9"/>
        <v>1</v>
      </c>
      <c r="B27">
        <v>24</v>
      </c>
      <c r="C27" t="str">
        <f t="shared" ca="1" si="10"/>
        <v>men</v>
      </c>
      <c r="D27">
        <f t="shared" ca="1" si="11"/>
        <v>39</v>
      </c>
      <c r="E27">
        <f t="shared" ca="1" si="12"/>
        <v>1</v>
      </c>
      <c r="F27" t="str">
        <f t="shared" ca="1" si="0"/>
        <v>IT</v>
      </c>
      <c r="G27">
        <f t="shared" ca="1" si="13"/>
        <v>2</v>
      </c>
      <c r="H27" t="str">
        <f t="shared" ca="1" si="1"/>
        <v>Grad</v>
      </c>
      <c r="I27">
        <f t="shared" ca="1" si="33"/>
        <v>3</v>
      </c>
      <c r="J27">
        <f t="shared" ca="1" si="2"/>
        <v>1</v>
      </c>
      <c r="K27">
        <f t="shared" ca="1" si="15"/>
        <v>79850</v>
      </c>
      <c r="L27">
        <f t="shared" ca="1" si="16"/>
        <v>8</v>
      </c>
      <c r="M27" t="str">
        <f t="shared" ca="1" si="3"/>
        <v>Tennessee</v>
      </c>
      <c r="N27">
        <f t="shared" ca="1" si="26"/>
        <v>319400</v>
      </c>
      <c r="O27">
        <f t="shared" ca="1" si="18"/>
        <v>149469.65421861951</v>
      </c>
      <c r="P27">
        <f t="shared" ca="1" si="27"/>
        <v>74845.362999028162</v>
      </c>
      <c r="Q27">
        <f t="shared" ca="1" si="20"/>
        <v>47822</v>
      </c>
      <c r="R27">
        <f t="shared" ca="1" si="28"/>
        <v>53416.64377547348</v>
      </c>
      <c r="S27">
        <f t="shared" ca="1" si="29"/>
        <v>101676.90769484224</v>
      </c>
      <c r="T27">
        <f t="shared" ca="1" si="30"/>
        <v>495922.27069387044</v>
      </c>
      <c r="U27">
        <f t="shared" ca="1" si="31"/>
        <v>250708.29799409298</v>
      </c>
      <c r="V27">
        <f t="shared" ca="1" si="32"/>
        <v>245213.97269977746</v>
      </c>
      <c r="X27">
        <f ca="1">IF(Table1[[#This Row],[Gender]]="men",1,0)</f>
        <v>1</v>
      </c>
      <c r="Y27">
        <f ca="1">IF(Table1[[#This Row],[Gender]]="women",1,0)</f>
        <v>0</v>
      </c>
      <c r="AE27">
        <f ca="1">IF(Table1[[#This Row],[Field of work]]="IT",1,0)</f>
        <v>1</v>
      </c>
      <c r="AF27">
        <f ca="1">IF(Table1[[#This Row],[Field of work]]="Doctor",1,0)</f>
        <v>0</v>
      </c>
      <c r="AG27">
        <f ca="1">IF(Table1[[#This Row],[Field of work]]="Construction",1,0)</f>
        <v>0</v>
      </c>
      <c r="AH27">
        <f ca="1">IF(Table1[[#This Row],[Field of work]]="Teaching",1,0)</f>
        <v>0</v>
      </c>
      <c r="AI27">
        <f ca="1">IF(Table1[[#This Row],[Field of work]]="Music",1,0)</f>
        <v>0</v>
      </c>
      <c r="AJ27">
        <f ca="1">IF(Table1[[#This Row],[Field of work]]="Agriculture",1,0)</f>
        <v>0</v>
      </c>
      <c r="AO27" s="8">
        <f ca="1">P28/J28</f>
        <v>45218.278052049711</v>
      </c>
      <c r="AR27">
        <f t="shared" ca="1" si="5"/>
        <v>0</v>
      </c>
      <c r="AX27" s="16">
        <f t="shared" ca="1" si="6"/>
        <v>0.10598020820256171</v>
      </c>
      <c r="AY27" s="17">
        <f t="shared" ca="1" si="7"/>
        <v>1</v>
      </c>
      <c r="AZ27" s="17"/>
      <c r="BE27">
        <f t="shared" ca="1" si="8"/>
        <v>0</v>
      </c>
      <c r="BF27">
        <f ca="1">IF(Table1[[#This Row],[Area]]="California",Table1[[#This Row],[Income]],0)</f>
        <v>0</v>
      </c>
      <c r="BG27">
        <f ca="1">IF(Table1[[#This Row],[Area]]="Utah",Table1[[#This Row],[Income]],0)</f>
        <v>0</v>
      </c>
      <c r="BH27">
        <f ca="1">IF(Table1[[#This Row],[Area]]="North Carolina",Table1[[#This Row],[Income]],0)</f>
        <v>0</v>
      </c>
      <c r="BI27">
        <f ca="1">IF(Table1[[#This Row],[Area]]="Texas",Table1[[#This Row],[Income]],0)</f>
        <v>0</v>
      </c>
      <c r="BJ27">
        <f ca="1">IF(Table1[[#This Row],[Area]]="Pennsylvania",Table1[[#This Row],[Income]],0)</f>
        <v>0</v>
      </c>
      <c r="BK27">
        <f ca="1">IF(Table1[[#This Row],[Area]]="Hawaii",Table1[[#This Row],[Income]],0)</f>
        <v>0</v>
      </c>
      <c r="BL27">
        <f ca="1">IF(Table1[[#This Row],[Area]]="Tennessee",Table1[[#This Row],[Income]],0)</f>
        <v>79850</v>
      </c>
      <c r="BM27">
        <f ca="1">IF(Table1[[#This Row],[Area]]="South Dakota",Table1[[#This Row],[Income]],0)</f>
        <v>0</v>
      </c>
      <c r="BN27">
        <f ca="1">IF(Table1[[#This Row],[Area]]="Massachusetts",Table1[[#This Row],[Income]],0)</f>
        <v>0</v>
      </c>
      <c r="BO27">
        <f ca="1">IF(Table1[[#This Row],[Area]]="New Jersey",Table1[[#This Row],[Income]],0)</f>
        <v>0</v>
      </c>
      <c r="BP27">
        <f ca="1">IF(Table1[[#This Row],[Area]]="Georgia",Table1[[#This Row],[Income]],0)</f>
        <v>0</v>
      </c>
      <c r="BQ27">
        <f ca="1">IF(Table1[[#This Row],[Area]]="Indiana",Table1[[#This Row],[Income]],0)</f>
        <v>0</v>
      </c>
      <c r="BR27">
        <f ca="1">IF(Table1[[#This Row],[Area]]="Illinios",Table1[[#This Row],[Income]],0)</f>
        <v>0</v>
      </c>
      <c r="BT27">
        <f ca="1">IF(Table1[[#This Row],[Field of work]]="IT",Table1[[#This Row],[Income]],0)</f>
        <v>79850</v>
      </c>
      <c r="BU27">
        <f ca="1">IF(Table1[[#This Row],[Field of work]]="Doctor",Table1[[#This Row],[Income]],0)</f>
        <v>0</v>
      </c>
      <c r="BV27">
        <f ca="1">IF(Table1[[#This Row],[Field of work]]="Construction",Table1[[#This Row],[Income]],0)</f>
        <v>0</v>
      </c>
      <c r="BW27">
        <f ca="1">IF(Table1[[#This Row],[Field of work]]="Teaching",Table1[[#This Row],[Income]],0)</f>
        <v>0</v>
      </c>
      <c r="BX27">
        <f ca="1">IF(Table1[[#This Row],[Field of work]]="Music",Table1[[#This Row],[Income]],0)</f>
        <v>0</v>
      </c>
      <c r="BY27">
        <f ca="1">IF(Table1[[#This Row],[Field of work]]="Agriculture",Table1[[#This Row],[Income]],0)</f>
        <v>0</v>
      </c>
      <c r="CA27">
        <f ca="1">IF(Table1[[#This Row],[Debts]]&gt;Table1[[#This Row],[Income]],1,0)</f>
        <v>0</v>
      </c>
      <c r="CL27">
        <f ca="1">IF(Table1[[#This Row],[Net worth of the person]]&gt;$CN$3,Table1[[#This Row],[Age]],0)</f>
        <v>39</v>
      </c>
      <c r="CQ27">
        <v>13</v>
      </c>
      <c r="CR27" t="s">
        <v>30</v>
      </c>
    </row>
    <row r="28" spans="1:96">
      <c r="A28">
        <f t="shared" ca="1" si="9"/>
        <v>2</v>
      </c>
      <c r="B28">
        <v>25</v>
      </c>
      <c r="C28" t="str">
        <f t="shared" ca="1" si="10"/>
        <v>women</v>
      </c>
      <c r="D28">
        <f t="shared" ca="1" si="11"/>
        <v>29</v>
      </c>
      <c r="E28">
        <f t="shared" ca="1" si="12"/>
        <v>5</v>
      </c>
      <c r="F28" t="str">
        <f t="shared" ca="1" si="0"/>
        <v>Music</v>
      </c>
      <c r="G28">
        <f t="shared" ca="1" si="13"/>
        <v>5</v>
      </c>
      <c r="H28" t="str">
        <f t="shared" ca="1" si="1"/>
        <v>Diploma</v>
      </c>
      <c r="I28">
        <f t="shared" ca="1" si="33"/>
        <v>0</v>
      </c>
      <c r="J28">
        <f t="shared" ca="1" si="2"/>
        <v>3</v>
      </c>
      <c r="K28">
        <f t="shared" ca="1" si="15"/>
        <v>57018</v>
      </c>
      <c r="L28">
        <f t="shared" ca="1" si="16"/>
        <v>5</v>
      </c>
      <c r="M28" t="str">
        <f t="shared" ca="1" si="3"/>
        <v>Texas</v>
      </c>
      <c r="N28">
        <f t="shared" ca="1" si="26"/>
        <v>228072</v>
      </c>
      <c r="O28">
        <f t="shared" ca="1" si="18"/>
        <v>24171.118045174655</v>
      </c>
      <c r="P28">
        <f t="shared" ca="1" si="27"/>
        <v>135654.83415614913</v>
      </c>
      <c r="Q28">
        <f t="shared" ca="1" si="20"/>
        <v>16647</v>
      </c>
      <c r="R28">
        <f t="shared" ca="1" si="28"/>
        <v>1412.4040586200242</v>
      </c>
      <c r="S28">
        <f t="shared" ca="1" si="29"/>
        <v>32662.654531190834</v>
      </c>
      <c r="T28">
        <f t="shared" ca="1" si="30"/>
        <v>396389.48868733994</v>
      </c>
      <c r="U28">
        <f t="shared" ca="1" si="31"/>
        <v>42230.522103794676</v>
      </c>
      <c r="V28">
        <f t="shared" ca="1" si="32"/>
        <v>354158.96658354526</v>
      </c>
      <c r="X28">
        <f ca="1">IF(Table1[[#This Row],[Gender]]="men",1,0)</f>
        <v>0</v>
      </c>
      <c r="Y28">
        <f ca="1">IF(Table1[[#This Row],[Gender]]="women",1,0)</f>
        <v>1</v>
      </c>
      <c r="AE28">
        <f ca="1">IF(Table1[[#This Row],[Field of work]]="IT",1,0)</f>
        <v>0</v>
      </c>
      <c r="AF28">
        <f ca="1">IF(Table1[[#This Row],[Field of work]]="Doctor",1,0)</f>
        <v>0</v>
      </c>
      <c r="AG28">
        <f ca="1">IF(Table1[[#This Row],[Field of work]]="Construction",1,0)</f>
        <v>0</v>
      </c>
      <c r="AH28">
        <f ca="1">IF(Table1[[#This Row],[Field of work]]="Teaching",1,0)</f>
        <v>0</v>
      </c>
      <c r="AI28">
        <f ca="1">IF(Table1[[#This Row],[Field of work]]="Music",1,0)</f>
        <v>1</v>
      </c>
      <c r="AJ28">
        <f ca="1">IF(Table1[[#This Row],[Field of work]]="Agriculture",1,0)</f>
        <v>0</v>
      </c>
      <c r="AO28" s="8">
        <f t="shared" ca="1" si="4"/>
        <v>57455.564050039313</v>
      </c>
      <c r="AR28">
        <f t="shared" ca="1" si="5"/>
        <v>1</v>
      </c>
      <c r="AX28" s="16">
        <f t="shared" ca="1" si="6"/>
        <v>0.14705039945741294</v>
      </c>
      <c r="AY28" s="17">
        <f t="shared" ca="1" si="7"/>
        <v>1</v>
      </c>
      <c r="AZ28" s="17"/>
      <c r="BE28">
        <f t="shared" ca="1" si="8"/>
        <v>0</v>
      </c>
      <c r="BF28">
        <f ca="1">IF(Table1[[#This Row],[Area]]="California",Table1[[#This Row],[Income]],0)</f>
        <v>0</v>
      </c>
      <c r="BG28">
        <f ca="1">IF(Table1[[#This Row],[Area]]="Utah",Table1[[#This Row],[Income]],0)</f>
        <v>0</v>
      </c>
      <c r="BH28">
        <f ca="1">IF(Table1[[#This Row],[Area]]="North Carolina",Table1[[#This Row],[Income]],0)</f>
        <v>0</v>
      </c>
      <c r="BI28">
        <f ca="1">IF(Table1[[#This Row],[Area]]="Texas",Table1[[#This Row],[Income]],0)</f>
        <v>57018</v>
      </c>
      <c r="BJ28">
        <f ca="1">IF(Table1[[#This Row],[Area]]="Pennsylvania",Table1[[#This Row],[Income]],0)</f>
        <v>0</v>
      </c>
      <c r="BK28">
        <f ca="1">IF(Table1[[#This Row],[Area]]="Hawaii",Table1[[#This Row],[Income]],0)</f>
        <v>0</v>
      </c>
      <c r="BL28">
        <f ca="1">IF(Table1[[#This Row],[Area]]="Tennessee",Table1[[#This Row],[Income]],0)</f>
        <v>0</v>
      </c>
      <c r="BM28">
        <f ca="1">IF(Table1[[#This Row],[Area]]="South Dakota",Table1[[#This Row],[Income]],0)</f>
        <v>0</v>
      </c>
      <c r="BN28">
        <f ca="1">IF(Table1[[#This Row],[Area]]="Massachusetts",Table1[[#This Row],[Income]],0)</f>
        <v>0</v>
      </c>
      <c r="BO28">
        <f ca="1">IF(Table1[[#This Row],[Area]]="New Jersey",Table1[[#This Row],[Income]],0)</f>
        <v>0</v>
      </c>
      <c r="BP28">
        <f ca="1">IF(Table1[[#This Row],[Area]]="Georgia",Table1[[#This Row],[Income]],0)</f>
        <v>0</v>
      </c>
      <c r="BQ28">
        <f ca="1">IF(Table1[[#This Row],[Area]]="Indiana",Table1[[#This Row],[Income]],0)</f>
        <v>0</v>
      </c>
      <c r="BR28">
        <f ca="1">IF(Table1[[#This Row],[Area]]="Illinios",Table1[[#This Row],[Income]],0)</f>
        <v>0</v>
      </c>
      <c r="BT28">
        <f ca="1">IF(Table1[[#This Row],[Field of work]]="IT",Table1[[#This Row],[Income]],0)</f>
        <v>0</v>
      </c>
      <c r="BU28">
        <f ca="1">IF(Table1[[#This Row],[Field of work]]="Doctor",Table1[[#This Row],[Income]],0)</f>
        <v>0</v>
      </c>
      <c r="BV28">
        <f ca="1">IF(Table1[[#This Row],[Field of work]]="Construction",Table1[[#This Row],[Income]],0)</f>
        <v>0</v>
      </c>
      <c r="BW28">
        <f ca="1">IF(Table1[[#This Row],[Field of work]]="Teaching",Table1[[#This Row],[Income]],0)</f>
        <v>0</v>
      </c>
      <c r="BX28">
        <f ca="1">IF(Table1[[#This Row],[Field of work]]="Music",Table1[[#This Row],[Income]],0)</f>
        <v>57018</v>
      </c>
      <c r="BY28">
        <f ca="1">IF(Table1[[#This Row],[Field of work]]="Agriculture",Table1[[#This Row],[Income]],0)</f>
        <v>0</v>
      </c>
      <c r="CA28">
        <f ca="1">IF(Table1[[#This Row],[Debts]]&gt;Table1[[#This Row],[Income]],1,0)</f>
        <v>0</v>
      </c>
      <c r="CL28">
        <f ca="1">IF(Table1[[#This Row],[Net worth of the person]]&gt;$CN$3,Table1[[#This Row],[Age]],0)</f>
        <v>29</v>
      </c>
      <c r="CQ28">
        <v>14</v>
      </c>
      <c r="CR28" t="s">
        <v>31</v>
      </c>
    </row>
    <row r="29" spans="1:96">
      <c r="A29">
        <f t="shared" ca="1" si="9"/>
        <v>2</v>
      </c>
      <c r="B29">
        <v>26</v>
      </c>
      <c r="C29" t="str">
        <f t="shared" ca="1" si="10"/>
        <v>women</v>
      </c>
      <c r="D29">
        <f t="shared" ca="1" si="11"/>
        <v>25</v>
      </c>
      <c r="E29">
        <f t="shared" ca="1" si="12"/>
        <v>3</v>
      </c>
      <c r="F29" t="str">
        <f t="shared" ca="1" si="0"/>
        <v>Construction</v>
      </c>
      <c r="G29">
        <f t="shared" ca="1" si="13"/>
        <v>1</v>
      </c>
      <c r="H29" t="str">
        <f t="shared" ca="1" si="1"/>
        <v>High school</v>
      </c>
      <c r="I29">
        <f t="shared" ca="1" si="33"/>
        <v>2</v>
      </c>
      <c r="J29">
        <f t="shared" ca="1" si="2"/>
        <v>2</v>
      </c>
      <c r="K29">
        <f t="shared" ca="1" si="15"/>
        <v>73741</v>
      </c>
      <c r="L29">
        <f t="shared" ca="1" si="16"/>
        <v>10</v>
      </c>
      <c r="M29" t="str">
        <f t="shared" ca="1" si="3"/>
        <v>Massachusetts</v>
      </c>
      <c r="N29">
        <f t="shared" ca="1" si="26"/>
        <v>294964</v>
      </c>
      <c r="O29">
        <f t="shared" ca="1" si="18"/>
        <v>43374.574025556351</v>
      </c>
      <c r="P29">
        <f t="shared" ca="1" si="27"/>
        <v>114911.12810007863</v>
      </c>
      <c r="Q29">
        <f t="shared" ca="1" si="20"/>
        <v>14474</v>
      </c>
      <c r="R29">
        <f t="shared" ca="1" si="28"/>
        <v>142748.62131739152</v>
      </c>
      <c r="S29">
        <f t="shared" ca="1" si="29"/>
        <v>57429.349789008207</v>
      </c>
      <c r="T29">
        <f t="shared" ca="1" si="30"/>
        <v>467304.47788908682</v>
      </c>
      <c r="U29">
        <f t="shared" ca="1" si="31"/>
        <v>200597.19534294787</v>
      </c>
      <c r="V29">
        <f t="shared" ca="1" si="32"/>
        <v>266707.28254613897</v>
      </c>
      <c r="X29">
        <f ca="1">IF(Table1[[#This Row],[Gender]]="men",1,0)</f>
        <v>0</v>
      </c>
      <c r="Y29">
        <f ca="1">IF(Table1[[#This Row],[Gender]]="women",1,0)</f>
        <v>1</v>
      </c>
      <c r="AE29">
        <f ca="1">IF(Table1[[#This Row],[Field of work]]="IT",1,0)</f>
        <v>0</v>
      </c>
      <c r="AF29">
        <f ca="1">IF(Table1[[#This Row],[Field of work]]="Doctor",1,0)</f>
        <v>0</v>
      </c>
      <c r="AG29">
        <f ca="1">IF(Table1[[#This Row],[Field of work]]="Construction",1,0)</f>
        <v>1</v>
      </c>
      <c r="AH29">
        <f ca="1">IF(Table1[[#This Row],[Field of work]]="Teaching",1,0)</f>
        <v>0</v>
      </c>
      <c r="AI29">
        <f ca="1">IF(Table1[[#This Row],[Field of work]]="Music",1,0)</f>
        <v>0</v>
      </c>
      <c r="AJ29">
        <f ca="1">IF(Table1[[#This Row],[Field of work]]="Agriculture",1,0)</f>
        <v>0</v>
      </c>
      <c r="AO29" s="8">
        <f t="shared" ca="1" si="4"/>
        <v>14968.7527104324</v>
      </c>
      <c r="AR29">
        <f t="shared" ca="1" si="5"/>
        <v>1</v>
      </c>
      <c r="AX29" s="16">
        <f t="shared" ca="1" si="6"/>
        <v>0.41526753473985156</v>
      </c>
      <c r="AY29" s="17">
        <f t="shared" ca="1" si="7"/>
        <v>1</v>
      </c>
      <c r="AZ29" s="17"/>
      <c r="BE29">
        <f t="shared" ca="1" si="8"/>
        <v>0</v>
      </c>
      <c r="BF29">
        <f ca="1">IF(Table1[[#This Row],[Area]]="California",Table1[[#This Row],[Income]],0)</f>
        <v>0</v>
      </c>
      <c r="BG29">
        <f ca="1">IF(Table1[[#This Row],[Area]]="Utah",Table1[[#This Row],[Income]],0)</f>
        <v>0</v>
      </c>
      <c r="BH29">
        <f ca="1">IF(Table1[[#This Row],[Area]]="North Carolina",Table1[[#This Row],[Income]],0)</f>
        <v>0</v>
      </c>
      <c r="BI29">
        <f ca="1">IF(Table1[[#This Row],[Area]]="Texas",Table1[[#This Row],[Income]],0)</f>
        <v>0</v>
      </c>
      <c r="BJ29">
        <f ca="1">IF(Table1[[#This Row],[Area]]="Pennsylvania",Table1[[#This Row],[Income]],0)</f>
        <v>0</v>
      </c>
      <c r="BK29">
        <f ca="1">IF(Table1[[#This Row],[Area]]="Hawaii",Table1[[#This Row],[Income]],0)</f>
        <v>0</v>
      </c>
      <c r="BL29">
        <f ca="1">IF(Table1[[#This Row],[Area]]="Tennessee",Table1[[#This Row],[Income]],0)</f>
        <v>0</v>
      </c>
      <c r="BM29">
        <f ca="1">IF(Table1[[#This Row],[Area]]="South Dakota",Table1[[#This Row],[Income]],0)</f>
        <v>0</v>
      </c>
      <c r="BN29">
        <f ca="1">IF(Table1[[#This Row],[Area]]="Massachusetts",Table1[[#This Row],[Income]],0)</f>
        <v>73741</v>
      </c>
      <c r="BO29">
        <f ca="1">IF(Table1[[#This Row],[Area]]="New Jersey",Table1[[#This Row],[Income]],0)</f>
        <v>0</v>
      </c>
      <c r="BP29">
        <f ca="1">IF(Table1[[#This Row],[Area]]="Georgia",Table1[[#This Row],[Income]],0)</f>
        <v>0</v>
      </c>
      <c r="BQ29">
        <f ca="1">IF(Table1[[#This Row],[Area]]="Indiana",Table1[[#This Row],[Income]],0)</f>
        <v>0</v>
      </c>
      <c r="BR29">
        <f ca="1">IF(Table1[[#This Row],[Area]]="Illinios",Table1[[#This Row],[Income]],0)</f>
        <v>0</v>
      </c>
      <c r="BT29">
        <f ca="1">IF(Table1[[#This Row],[Field of work]]="IT",Table1[[#This Row],[Income]],0)</f>
        <v>0</v>
      </c>
      <c r="BU29">
        <f ca="1">IF(Table1[[#This Row],[Field of work]]="Doctor",Table1[[#This Row],[Income]],0)</f>
        <v>0</v>
      </c>
      <c r="BV29">
        <f ca="1">IF(Table1[[#This Row],[Field of work]]="Construction",Table1[[#This Row],[Income]],0)</f>
        <v>73741</v>
      </c>
      <c r="BW29">
        <f ca="1">IF(Table1[[#This Row],[Field of work]]="Teaching",Table1[[#This Row],[Income]],0)</f>
        <v>0</v>
      </c>
      <c r="BX29">
        <f ca="1">IF(Table1[[#This Row],[Field of work]]="Music",Table1[[#This Row],[Income]],0)</f>
        <v>0</v>
      </c>
      <c r="BY29">
        <f ca="1">IF(Table1[[#This Row],[Field of work]]="Agriculture",Table1[[#This Row],[Income]],0)</f>
        <v>0</v>
      </c>
      <c r="CA29">
        <f ca="1">IF(Table1[[#This Row],[Debts]]&gt;Table1[[#This Row],[Income]],1,0)</f>
        <v>1</v>
      </c>
      <c r="CL29">
        <f ca="1">IF(Table1[[#This Row],[Net worth of the person]]&gt;$CN$3,Table1[[#This Row],[Age]],0)</f>
        <v>25</v>
      </c>
    </row>
    <row r="30" spans="1:96">
      <c r="A30">
        <f t="shared" ca="1" si="9"/>
        <v>1</v>
      </c>
      <c r="B30">
        <v>27</v>
      </c>
      <c r="C30" t="str">
        <f t="shared" ca="1" si="10"/>
        <v>men</v>
      </c>
      <c r="D30">
        <f t="shared" ca="1" si="11"/>
        <v>29</v>
      </c>
      <c r="E30">
        <f t="shared" ca="1" si="12"/>
        <v>2</v>
      </c>
      <c r="F30" t="str">
        <f t="shared" ca="1" si="0"/>
        <v>Doctor</v>
      </c>
      <c r="G30">
        <f t="shared" ca="1" si="13"/>
        <v>2</v>
      </c>
      <c r="H30" t="str">
        <f t="shared" ca="1" si="1"/>
        <v>Grad</v>
      </c>
      <c r="I30">
        <f t="shared" ca="1" si="33"/>
        <v>3</v>
      </c>
      <c r="J30">
        <f t="shared" ca="1" si="2"/>
        <v>2</v>
      </c>
      <c r="K30">
        <f t="shared" ca="1" si="15"/>
        <v>72309</v>
      </c>
      <c r="L30">
        <f t="shared" ca="1" si="16"/>
        <v>11</v>
      </c>
      <c r="M30" t="str">
        <f t="shared" ca="1" si="3"/>
        <v>New Jersey</v>
      </c>
      <c r="N30">
        <f t="shared" ca="1" si="26"/>
        <v>361545</v>
      </c>
      <c r="O30">
        <f t="shared" ca="1" si="18"/>
        <v>150137.90084751963</v>
      </c>
      <c r="P30">
        <f t="shared" ca="1" si="27"/>
        <v>29937.5054208648</v>
      </c>
      <c r="Q30">
        <f t="shared" ca="1" si="20"/>
        <v>9494</v>
      </c>
      <c r="R30">
        <f t="shared" ca="1" si="28"/>
        <v>66966.150497692419</v>
      </c>
      <c r="S30">
        <f t="shared" ca="1" si="29"/>
        <v>53675.702373334032</v>
      </c>
      <c r="T30">
        <f t="shared" ca="1" si="30"/>
        <v>445158.20779419882</v>
      </c>
      <c r="U30">
        <f t="shared" ca="1" si="31"/>
        <v>226598.05134521204</v>
      </c>
      <c r="V30">
        <f t="shared" ca="1" si="32"/>
        <v>218560.15644898679</v>
      </c>
      <c r="X30">
        <f ca="1">IF(Table1[[#This Row],[Gender]]="men",1,0)</f>
        <v>1</v>
      </c>
      <c r="Y30">
        <f ca="1">IF(Table1[[#This Row],[Gender]]="women",1,0)</f>
        <v>0</v>
      </c>
      <c r="AE30">
        <f ca="1">IF(Table1[[#This Row],[Field of work]]="IT",1,0)</f>
        <v>0</v>
      </c>
      <c r="AF30">
        <f ca="1">IF(Table1[[#This Row],[Field of work]]="Doctor",1,0)</f>
        <v>1</v>
      </c>
      <c r="AG30">
        <f ca="1">IF(Table1[[#This Row],[Field of work]]="Construction",1,0)</f>
        <v>0</v>
      </c>
      <c r="AH30">
        <f ca="1">IF(Table1[[#This Row],[Field of work]]="Teaching",1,0)</f>
        <v>0</v>
      </c>
      <c r="AI30">
        <f ca="1">IF(Table1[[#This Row],[Field of work]]="Music",1,0)</f>
        <v>0</v>
      </c>
      <c r="AJ30">
        <f ca="1">IF(Table1[[#This Row],[Field of work]]="Agriculture",1,0)</f>
        <v>0</v>
      </c>
      <c r="AO30" s="8">
        <f t="shared" ca="1" si="4"/>
        <v>55275.307472772205</v>
      </c>
      <c r="AR30">
        <f t="shared" ca="1" si="5"/>
        <v>1</v>
      </c>
      <c r="AX30" s="16">
        <f t="shared" ca="1" si="6"/>
        <v>0.65990826403943659</v>
      </c>
      <c r="AY30" s="17">
        <f t="shared" ca="1" si="7"/>
        <v>0</v>
      </c>
      <c r="AZ30" s="17"/>
      <c r="BE30">
        <f t="shared" ca="1" si="8"/>
        <v>0</v>
      </c>
      <c r="BF30">
        <f ca="1">IF(Table1[[#This Row],[Area]]="California",Table1[[#This Row],[Income]],0)</f>
        <v>0</v>
      </c>
      <c r="BG30">
        <f ca="1">IF(Table1[[#This Row],[Area]]="Utah",Table1[[#This Row],[Income]],0)</f>
        <v>0</v>
      </c>
      <c r="BH30">
        <f ca="1">IF(Table1[[#This Row],[Area]]="North Carolina",Table1[[#This Row],[Income]],0)</f>
        <v>0</v>
      </c>
      <c r="BI30">
        <f ca="1">IF(Table1[[#This Row],[Area]]="Texas",Table1[[#This Row],[Income]],0)</f>
        <v>0</v>
      </c>
      <c r="BJ30">
        <f ca="1">IF(Table1[[#This Row],[Area]]="Pennsylvania",Table1[[#This Row],[Income]],0)</f>
        <v>0</v>
      </c>
      <c r="BK30">
        <f ca="1">IF(Table1[[#This Row],[Area]]="Hawaii",Table1[[#This Row],[Income]],0)</f>
        <v>0</v>
      </c>
      <c r="BL30">
        <f ca="1">IF(Table1[[#This Row],[Area]]="Tennessee",Table1[[#This Row],[Income]],0)</f>
        <v>0</v>
      </c>
      <c r="BM30">
        <f ca="1">IF(Table1[[#This Row],[Area]]="South Dakota",Table1[[#This Row],[Income]],0)</f>
        <v>0</v>
      </c>
      <c r="BN30">
        <f ca="1">IF(Table1[[#This Row],[Area]]="Massachusetts",Table1[[#This Row],[Income]],0)</f>
        <v>0</v>
      </c>
      <c r="BO30">
        <f ca="1">IF(Table1[[#This Row],[Area]]="New Jersey",Table1[[#This Row],[Income]],0)</f>
        <v>72309</v>
      </c>
      <c r="BP30">
        <f ca="1">IF(Table1[[#This Row],[Area]]="Georgia",Table1[[#This Row],[Income]],0)</f>
        <v>0</v>
      </c>
      <c r="BQ30">
        <f ca="1">IF(Table1[[#This Row],[Area]]="Indiana",Table1[[#This Row],[Income]],0)</f>
        <v>0</v>
      </c>
      <c r="BR30">
        <f ca="1">IF(Table1[[#This Row],[Area]]="Illinios",Table1[[#This Row],[Income]],0)</f>
        <v>0</v>
      </c>
      <c r="BT30">
        <f ca="1">IF(Table1[[#This Row],[Field of work]]="IT",Table1[[#This Row],[Income]],0)</f>
        <v>0</v>
      </c>
      <c r="BU30">
        <f ca="1">IF(Table1[[#This Row],[Field of work]]="Doctor",Table1[[#This Row],[Income]],0)</f>
        <v>72309</v>
      </c>
      <c r="BV30">
        <f ca="1">IF(Table1[[#This Row],[Field of work]]="Construction",Table1[[#This Row],[Income]],0)</f>
        <v>0</v>
      </c>
      <c r="BW30">
        <f ca="1">IF(Table1[[#This Row],[Field of work]]="Teaching",Table1[[#This Row],[Income]],0)</f>
        <v>0</v>
      </c>
      <c r="BX30">
        <f ca="1">IF(Table1[[#This Row],[Field of work]]="Music",Table1[[#This Row],[Income]],0)</f>
        <v>0</v>
      </c>
      <c r="BY30">
        <f ca="1">IF(Table1[[#This Row],[Field of work]]="Agriculture",Table1[[#This Row],[Income]],0)</f>
        <v>0</v>
      </c>
      <c r="CA30">
        <f ca="1">IF(Table1[[#This Row],[Debts]]&gt;Table1[[#This Row],[Income]],1,0)</f>
        <v>0</v>
      </c>
      <c r="CL30">
        <f ca="1">IF(Table1[[#This Row],[Net worth of the person]]&gt;$CN$3,Table1[[#This Row],[Age]],0)</f>
        <v>29</v>
      </c>
    </row>
    <row r="31" spans="1:96">
      <c r="A31">
        <f t="shared" ca="1" si="9"/>
        <v>2</v>
      </c>
      <c r="B31">
        <v>28</v>
      </c>
      <c r="C31" t="str">
        <f t="shared" ca="1" si="10"/>
        <v>women</v>
      </c>
      <c r="D31">
        <f t="shared" ca="1" si="11"/>
        <v>37</v>
      </c>
      <c r="E31">
        <f t="shared" ca="1" si="12"/>
        <v>1</v>
      </c>
      <c r="F31" t="str">
        <f t="shared" ca="1" si="0"/>
        <v>IT</v>
      </c>
      <c r="G31">
        <f t="shared" ca="1" si="13"/>
        <v>2</v>
      </c>
      <c r="H31" t="str">
        <f t="shared" ca="1" si="1"/>
        <v>Grad</v>
      </c>
      <c r="I31">
        <f t="shared" ca="1" si="33"/>
        <v>2</v>
      </c>
      <c r="J31">
        <f t="shared" ca="1" si="2"/>
        <v>2</v>
      </c>
      <c r="K31">
        <f t="shared" ca="1" si="15"/>
        <v>68322</v>
      </c>
      <c r="L31">
        <f t="shared" ca="1" si="16"/>
        <v>1</v>
      </c>
      <c r="M31" t="str">
        <f t="shared" ca="1" si="3"/>
        <v>Florida</v>
      </c>
      <c r="N31">
        <f t="shared" ca="1" si="26"/>
        <v>273288</v>
      </c>
      <c r="O31">
        <f t="shared" ca="1" si="18"/>
        <v>180345.00966280955</v>
      </c>
      <c r="P31">
        <f t="shared" ca="1" si="27"/>
        <v>110550.61494554441</v>
      </c>
      <c r="Q31">
        <f t="shared" ca="1" si="20"/>
        <v>23963</v>
      </c>
      <c r="R31">
        <f t="shared" ca="1" si="28"/>
        <v>49248.267173419663</v>
      </c>
      <c r="S31">
        <f t="shared" ca="1" si="29"/>
        <v>76279.262668620329</v>
      </c>
      <c r="T31">
        <f t="shared" ca="1" si="30"/>
        <v>460117.87761416472</v>
      </c>
      <c r="U31">
        <f t="shared" ca="1" si="31"/>
        <v>253556.2768362292</v>
      </c>
      <c r="V31">
        <f t="shared" ca="1" si="32"/>
        <v>206561.60077793553</v>
      </c>
      <c r="X31">
        <f ca="1">IF(Table1[[#This Row],[Gender]]="men",1,0)</f>
        <v>0</v>
      </c>
      <c r="Y31">
        <f ca="1">IF(Table1[[#This Row],[Gender]]="women",1,0)</f>
        <v>1</v>
      </c>
      <c r="AE31">
        <f ca="1">IF(Table1[[#This Row],[Field of work]]="IT",1,0)</f>
        <v>1</v>
      </c>
      <c r="AF31">
        <f ca="1">IF(Table1[[#This Row],[Field of work]]="Doctor",1,0)</f>
        <v>0</v>
      </c>
      <c r="AG31">
        <f ca="1">IF(Table1[[#This Row],[Field of work]]="Construction",1,0)</f>
        <v>0</v>
      </c>
      <c r="AH31">
        <f ca="1">IF(Table1[[#This Row],[Field of work]]="Teaching",1,0)</f>
        <v>0</v>
      </c>
      <c r="AI31">
        <f ca="1">IF(Table1[[#This Row],[Field of work]]="Music",1,0)</f>
        <v>0</v>
      </c>
      <c r="AJ31">
        <f ca="1">IF(Table1[[#This Row],[Field of work]]="Agriculture",1,0)</f>
        <v>0</v>
      </c>
      <c r="AO31" s="8">
        <f t="shared" ca="1" si="4"/>
        <v>51347.47247560916</v>
      </c>
      <c r="AR31">
        <f t="shared" ca="1" si="5"/>
        <v>1</v>
      </c>
      <c r="AX31" s="16">
        <f t="shared" ca="1" si="6"/>
        <v>0.93078698934915638</v>
      </c>
      <c r="AY31" s="17">
        <f t="shared" ca="1" si="7"/>
        <v>0</v>
      </c>
      <c r="AZ31" s="17"/>
      <c r="BE31">
        <f t="shared" ca="1" si="8"/>
        <v>68322</v>
      </c>
      <c r="BF31">
        <f ca="1">IF(Table1[[#This Row],[Area]]="California",Table1[[#This Row],[Income]],0)</f>
        <v>0</v>
      </c>
      <c r="BG31">
        <f ca="1">IF(Table1[[#This Row],[Area]]="Utah",Table1[[#This Row],[Income]],0)</f>
        <v>0</v>
      </c>
      <c r="BH31">
        <f ca="1">IF(Table1[[#This Row],[Area]]="North Carolina",Table1[[#This Row],[Income]],0)</f>
        <v>0</v>
      </c>
      <c r="BI31">
        <f ca="1">IF(Table1[[#This Row],[Area]]="Texas",Table1[[#This Row],[Income]],0)</f>
        <v>0</v>
      </c>
      <c r="BJ31">
        <f ca="1">IF(Table1[[#This Row],[Area]]="Pennsylvania",Table1[[#This Row],[Income]],0)</f>
        <v>0</v>
      </c>
      <c r="BK31">
        <f ca="1">IF(Table1[[#This Row],[Area]]="Hawaii",Table1[[#This Row],[Income]],0)</f>
        <v>0</v>
      </c>
      <c r="BL31">
        <f ca="1">IF(Table1[[#This Row],[Area]]="Tennessee",Table1[[#This Row],[Income]],0)</f>
        <v>0</v>
      </c>
      <c r="BM31">
        <f ca="1">IF(Table1[[#This Row],[Area]]="South Dakota",Table1[[#This Row],[Income]],0)</f>
        <v>0</v>
      </c>
      <c r="BN31">
        <f ca="1">IF(Table1[[#This Row],[Area]]="Massachusetts",Table1[[#This Row],[Income]],0)</f>
        <v>0</v>
      </c>
      <c r="BO31">
        <f ca="1">IF(Table1[[#This Row],[Area]]="New Jersey",Table1[[#This Row],[Income]],0)</f>
        <v>0</v>
      </c>
      <c r="BP31">
        <f ca="1">IF(Table1[[#This Row],[Area]]="Georgia",Table1[[#This Row],[Income]],0)</f>
        <v>0</v>
      </c>
      <c r="BQ31">
        <f ca="1">IF(Table1[[#This Row],[Area]]="Indiana",Table1[[#This Row],[Income]],0)</f>
        <v>0</v>
      </c>
      <c r="BR31">
        <f ca="1">IF(Table1[[#This Row],[Area]]="Illinios",Table1[[#This Row],[Income]],0)</f>
        <v>0</v>
      </c>
      <c r="BT31">
        <f ca="1">IF(Table1[[#This Row],[Field of work]]="IT",Table1[[#This Row],[Income]],0)</f>
        <v>68322</v>
      </c>
      <c r="BU31">
        <f ca="1">IF(Table1[[#This Row],[Field of work]]="Doctor",Table1[[#This Row],[Income]],0)</f>
        <v>0</v>
      </c>
      <c r="BV31">
        <f ca="1">IF(Table1[[#This Row],[Field of work]]="Construction",Table1[[#This Row],[Income]],0)</f>
        <v>0</v>
      </c>
      <c r="BW31">
        <f ca="1">IF(Table1[[#This Row],[Field of work]]="Teaching",Table1[[#This Row],[Income]],0)</f>
        <v>0</v>
      </c>
      <c r="BX31">
        <f ca="1">IF(Table1[[#This Row],[Field of work]]="Music",Table1[[#This Row],[Income]],0)</f>
        <v>0</v>
      </c>
      <c r="BY31">
        <f ca="1">IF(Table1[[#This Row],[Field of work]]="Agriculture",Table1[[#This Row],[Income]],0)</f>
        <v>0</v>
      </c>
      <c r="CA31">
        <f ca="1">IF(Table1[[#This Row],[Debts]]&gt;Table1[[#This Row],[Income]],1,0)</f>
        <v>0</v>
      </c>
      <c r="CL31">
        <f ca="1">IF(Table1[[#This Row],[Net worth of the person]]&gt;$CN$3,Table1[[#This Row],[Age]],0)</f>
        <v>37</v>
      </c>
    </row>
    <row r="32" spans="1:96">
      <c r="A32">
        <f t="shared" ca="1" si="9"/>
        <v>1</v>
      </c>
      <c r="B32">
        <v>29</v>
      </c>
      <c r="C32" t="str">
        <f t="shared" ca="1" si="10"/>
        <v>men</v>
      </c>
      <c r="D32">
        <f t="shared" ca="1" si="11"/>
        <v>34</v>
      </c>
      <c r="E32">
        <f t="shared" ca="1" si="12"/>
        <v>2</v>
      </c>
      <c r="F32" t="str">
        <f t="shared" ca="1" si="0"/>
        <v>Doctor</v>
      </c>
      <c r="G32">
        <f t="shared" ca="1" si="13"/>
        <v>1</v>
      </c>
      <c r="H32" t="str">
        <f t="shared" ca="1" si="1"/>
        <v>High school</v>
      </c>
      <c r="I32">
        <f t="shared" ca="1" si="33"/>
        <v>1</v>
      </c>
      <c r="J32">
        <f t="shared" ca="1" si="2"/>
        <v>3</v>
      </c>
      <c r="K32">
        <f t="shared" ca="1" si="15"/>
        <v>61081</v>
      </c>
      <c r="L32">
        <f t="shared" ca="1" si="16"/>
        <v>4</v>
      </c>
      <c r="M32" t="str">
        <f t="shared" ca="1" si="3"/>
        <v>North Carolina</v>
      </c>
      <c r="N32">
        <f t="shared" ca="1" si="26"/>
        <v>305405</v>
      </c>
      <c r="O32">
        <f t="shared" ca="1" si="18"/>
        <v>284267.00048217911</v>
      </c>
      <c r="P32">
        <f t="shared" ca="1" si="27"/>
        <v>154042.41742682748</v>
      </c>
      <c r="Q32">
        <f t="shared" ca="1" si="20"/>
        <v>7490</v>
      </c>
      <c r="R32">
        <f t="shared" ca="1" si="28"/>
        <v>3828.291163583759</v>
      </c>
      <c r="S32">
        <f t="shared" ca="1" si="29"/>
        <v>84342.097774173235</v>
      </c>
      <c r="T32">
        <f t="shared" ca="1" si="30"/>
        <v>543789.51520100073</v>
      </c>
      <c r="U32">
        <f t="shared" ca="1" si="31"/>
        <v>295585.29164576286</v>
      </c>
      <c r="V32">
        <f t="shared" ca="1" si="32"/>
        <v>248204.22355523787</v>
      </c>
      <c r="X32">
        <f ca="1">IF(Table1[[#This Row],[Gender]]="men",1,0)</f>
        <v>1</v>
      </c>
      <c r="Y32">
        <f ca="1">IF(Table1[[#This Row],[Gender]]="women",1,0)</f>
        <v>0</v>
      </c>
      <c r="AE32">
        <f ca="1">IF(Table1[[#This Row],[Field of work]]="IT",1,0)</f>
        <v>0</v>
      </c>
      <c r="AF32">
        <f ca="1">IF(Table1[[#This Row],[Field of work]]="Doctor",1,0)</f>
        <v>1</v>
      </c>
      <c r="AG32">
        <f ca="1">IF(Table1[[#This Row],[Field of work]]="Construction",1,0)</f>
        <v>0</v>
      </c>
      <c r="AH32">
        <f ca="1">IF(Table1[[#This Row],[Field of work]]="Teaching",1,0)</f>
        <v>0</v>
      </c>
      <c r="AI32">
        <f ca="1">IF(Table1[[#This Row],[Field of work]]="Music",1,0)</f>
        <v>0</v>
      </c>
      <c r="AJ32">
        <f ca="1">IF(Table1[[#This Row],[Field of work]]="Agriculture",1,0)</f>
        <v>0</v>
      </c>
      <c r="AO32" s="8">
        <f t="shared" ca="1" si="4"/>
        <v>58552.443013682685</v>
      </c>
      <c r="AR32">
        <f t="shared" ca="1" si="5"/>
        <v>1</v>
      </c>
      <c r="AX32" s="16">
        <f t="shared" ca="1" si="6"/>
        <v>0.95768605593635603</v>
      </c>
      <c r="AY32" s="17">
        <f t="shared" ca="1" si="7"/>
        <v>0</v>
      </c>
      <c r="AZ32" s="17"/>
      <c r="BE32">
        <f t="shared" ca="1" si="8"/>
        <v>0</v>
      </c>
      <c r="BF32">
        <f ca="1">IF(Table1[[#This Row],[Area]]="California",Table1[[#This Row],[Income]],0)</f>
        <v>0</v>
      </c>
      <c r="BG32">
        <f ca="1">IF(Table1[[#This Row],[Area]]="Utah",Table1[[#This Row],[Income]],0)</f>
        <v>0</v>
      </c>
      <c r="BH32">
        <f ca="1">IF(Table1[[#This Row],[Area]]="North Carolina",Table1[[#This Row],[Income]],0)</f>
        <v>61081</v>
      </c>
      <c r="BI32">
        <f ca="1">IF(Table1[[#This Row],[Area]]="Texas",Table1[[#This Row],[Income]],0)</f>
        <v>0</v>
      </c>
      <c r="BJ32">
        <f ca="1">IF(Table1[[#This Row],[Area]]="Pennsylvania",Table1[[#This Row],[Income]],0)</f>
        <v>0</v>
      </c>
      <c r="BK32">
        <f ca="1">IF(Table1[[#This Row],[Area]]="Hawaii",Table1[[#This Row],[Income]],0)</f>
        <v>0</v>
      </c>
      <c r="BL32">
        <f ca="1">IF(Table1[[#This Row],[Area]]="Tennessee",Table1[[#This Row],[Income]],0)</f>
        <v>0</v>
      </c>
      <c r="BM32">
        <f ca="1">IF(Table1[[#This Row],[Area]]="South Dakota",Table1[[#This Row],[Income]],0)</f>
        <v>0</v>
      </c>
      <c r="BN32">
        <f ca="1">IF(Table1[[#This Row],[Area]]="Massachusetts",Table1[[#This Row],[Income]],0)</f>
        <v>0</v>
      </c>
      <c r="BO32">
        <f ca="1">IF(Table1[[#This Row],[Area]]="New Jersey",Table1[[#This Row],[Income]],0)</f>
        <v>0</v>
      </c>
      <c r="BP32">
        <f ca="1">IF(Table1[[#This Row],[Area]]="Georgia",Table1[[#This Row],[Income]],0)</f>
        <v>0</v>
      </c>
      <c r="BQ32">
        <f ca="1">IF(Table1[[#This Row],[Area]]="Indiana",Table1[[#This Row],[Income]],0)</f>
        <v>0</v>
      </c>
      <c r="BR32">
        <f ca="1">IF(Table1[[#This Row],[Area]]="Illinios",Table1[[#This Row],[Income]],0)</f>
        <v>0</v>
      </c>
      <c r="BT32">
        <f ca="1">IF(Table1[[#This Row],[Field of work]]="IT",Table1[[#This Row],[Income]],0)</f>
        <v>0</v>
      </c>
      <c r="BU32">
        <f ca="1">IF(Table1[[#This Row],[Field of work]]="Doctor",Table1[[#This Row],[Income]],0)</f>
        <v>61081</v>
      </c>
      <c r="BV32">
        <f ca="1">IF(Table1[[#This Row],[Field of work]]="Construction",Table1[[#This Row],[Income]],0)</f>
        <v>0</v>
      </c>
      <c r="BW32">
        <f ca="1">IF(Table1[[#This Row],[Field of work]]="Teaching",Table1[[#This Row],[Income]],0)</f>
        <v>0</v>
      </c>
      <c r="BX32">
        <f ca="1">IF(Table1[[#This Row],[Field of work]]="Music",Table1[[#This Row],[Income]],0)</f>
        <v>0</v>
      </c>
      <c r="BY32">
        <f ca="1">IF(Table1[[#This Row],[Field of work]]="Agriculture",Table1[[#This Row],[Income]],0)</f>
        <v>0</v>
      </c>
      <c r="CA32">
        <f ca="1">IF(Table1[[#This Row],[Debts]]&gt;Table1[[#This Row],[Income]],1,0)</f>
        <v>0</v>
      </c>
      <c r="CL32">
        <f ca="1">IF(Table1[[#This Row],[Net worth of the person]]&gt;$CN$3,Table1[[#This Row],[Age]],0)</f>
        <v>34</v>
      </c>
    </row>
    <row r="33" spans="1:90">
      <c r="A33">
        <f t="shared" ca="1" si="9"/>
        <v>1</v>
      </c>
      <c r="B33">
        <v>30</v>
      </c>
      <c r="C33" t="str">
        <f t="shared" ca="1" si="10"/>
        <v>men</v>
      </c>
      <c r="D33">
        <f t="shared" ca="1" si="11"/>
        <v>32</v>
      </c>
      <c r="E33">
        <f t="shared" ca="1" si="12"/>
        <v>6</v>
      </c>
      <c r="F33" t="str">
        <f t="shared" ca="1" si="0"/>
        <v>Agriculture</v>
      </c>
      <c r="G33">
        <f t="shared" ca="1" si="13"/>
        <v>2</v>
      </c>
      <c r="H33" t="str">
        <f t="shared" ca="1" si="1"/>
        <v>Grad</v>
      </c>
      <c r="I33">
        <f t="shared" ca="1" si="33"/>
        <v>0</v>
      </c>
      <c r="J33">
        <f t="shared" ca="1" si="2"/>
        <v>1</v>
      </c>
      <c r="K33">
        <f t="shared" ca="1" si="15"/>
        <v>75891</v>
      </c>
      <c r="L33">
        <f t="shared" ca="1" si="16"/>
        <v>5</v>
      </c>
      <c r="M33" t="str">
        <f t="shared" ca="1" si="3"/>
        <v>Texas</v>
      </c>
      <c r="N33">
        <f t="shared" ca="1" si="26"/>
        <v>303564</v>
      </c>
      <c r="O33">
        <f t="shared" ca="1" si="18"/>
        <v>290719.00988426397</v>
      </c>
      <c r="P33">
        <f t="shared" ca="1" si="27"/>
        <v>58552.443013682685</v>
      </c>
      <c r="Q33">
        <f t="shared" ca="1" si="20"/>
        <v>19450</v>
      </c>
      <c r="R33">
        <f t="shared" ca="1" si="28"/>
        <v>18184.492995507862</v>
      </c>
      <c r="S33">
        <f t="shared" ca="1" si="29"/>
        <v>72854.624230524263</v>
      </c>
      <c r="T33">
        <f t="shared" ca="1" si="30"/>
        <v>434971.0672442069</v>
      </c>
      <c r="U33">
        <f t="shared" ca="1" si="31"/>
        <v>328353.50287977181</v>
      </c>
      <c r="V33">
        <f t="shared" ca="1" si="32"/>
        <v>106617.56436443509</v>
      </c>
      <c r="X33">
        <f ca="1">IF(Table1[[#This Row],[Gender]]="men",1,0)</f>
        <v>1</v>
      </c>
      <c r="Y33">
        <f ca="1">IF(Table1[[#This Row],[Gender]]="women",1,0)</f>
        <v>0</v>
      </c>
      <c r="AE33">
        <f ca="1">IF(Table1[[#This Row],[Field of work]]="IT",1,0)</f>
        <v>0</v>
      </c>
      <c r="AF33">
        <f ca="1">IF(Table1[[#This Row],[Field of work]]="Doctor",1,0)</f>
        <v>0</v>
      </c>
      <c r="AG33">
        <f ca="1">IF(Table1[[#This Row],[Field of work]]="Construction",1,0)</f>
        <v>0</v>
      </c>
      <c r="AH33">
        <f ca="1">IF(Table1[[#This Row],[Field of work]]="Teaching",1,0)</f>
        <v>0</v>
      </c>
      <c r="AI33">
        <f ca="1">IF(Table1[[#This Row],[Field of work]]="Music",1,0)</f>
        <v>0</v>
      </c>
      <c r="AJ33">
        <f ca="1">IF(Table1[[#This Row],[Field of work]]="Agriculture",1,0)</f>
        <v>1</v>
      </c>
      <c r="AO33" s="8">
        <f t="shared" ca="1" si="4"/>
        <v>16872.695549111941</v>
      </c>
      <c r="AR33">
        <f t="shared" ca="1" si="5"/>
        <v>1</v>
      </c>
      <c r="AX33" s="16">
        <f t="shared" ca="1" si="6"/>
        <v>0.21801888214597323</v>
      </c>
      <c r="AY33" s="17">
        <f t="shared" ca="1" si="7"/>
        <v>1</v>
      </c>
      <c r="AZ33" s="17"/>
      <c r="BE33">
        <f t="shared" ca="1" si="8"/>
        <v>0</v>
      </c>
      <c r="BF33">
        <f ca="1">IF(Table1[[#This Row],[Area]]="California",Table1[[#This Row],[Income]],0)</f>
        <v>0</v>
      </c>
      <c r="BG33">
        <f ca="1">IF(Table1[[#This Row],[Area]]="Utah",Table1[[#This Row],[Income]],0)</f>
        <v>0</v>
      </c>
      <c r="BH33">
        <f ca="1">IF(Table1[[#This Row],[Area]]="North Carolina",Table1[[#This Row],[Income]],0)</f>
        <v>0</v>
      </c>
      <c r="BI33">
        <f ca="1">IF(Table1[[#This Row],[Area]]="Texas",Table1[[#This Row],[Income]],0)</f>
        <v>75891</v>
      </c>
      <c r="BJ33">
        <f ca="1">IF(Table1[[#This Row],[Area]]="Pennsylvania",Table1[[#This Row],[Income]],0)</f>
        <v>0</v>
      </c>
      <c r="BK33">
        <f ca="1">IF(Table1[[#This Row],[Area]]="Hawaii",Table1[[#This Row],[Income]],0)</f>
        <v>0</v>
      </c>
      <c r="BL33">
        <f ca="1">IF(Table1[[#This Row],[Area]]="Tennessee",Table1[[#This Row],[Income]],0)</f>
        <v>0</v>
      </c>
      <c r="BM33">
        <f ca="1">IF(Table1[[#This Row],[Area]]="South Dakota",Table1[[#This Row],[Income]],0)</f>
        <v>0</v>
      </c>
      <c r="BN33">
        <f ca="1">IF(Table1[[#This Row],[Area]]="Massachusetts",Table1[[#This Row],[Income]],0)</f>
        <v>0</v>
      </c>
      <c r="BO33">
        <f ca="1">IF(Table1[[#This Row],[Area]]="New Jersey",Table1[[#This Row],[Income]],0)</f>
        <v>0</v>
      </c>
      <c r="BP33">
        <f ca="1">IF(Table1[[#This Row],[Area]]="Georgia",Table1[[#This Row],[Income]],0)</f>
        <v>0</v>
      </c>
      <c r="BQ33">
        <f ca="1">IF(Table1[[#This Row],[Area]]="Indiana",Table1[[#This Row],[Income]],0)</f>
        <v>0</v>
      </c>
      <c r="BR33">
        <f ca="1">IF(Table1[[#This Row],[Area]]="Illinios",Table1[[#This Row],[Income]],0)</f>
        <v>0</v>
      </c>
      <c r="BT33">
        <f ca="1">IF(Table1[[#This Row],[Field of work]]="IT",Table1[[#This Row],[Income]],0)</f>
        <v>0</v>
      </c>
      <c r="BU33">
        <f ca="1">IF(Table1[[#This Row],[Field of work]]="Doctor",Table1[[#This Row],[Income]],0)</f>
        <v>0</v>
      </c>
      <c r="BV33">
        <f ca="1">IF(Table1[[#This Row],[Field of work]]="Construction",Table1[[#This Row],[Income]],0)</f>
        <v>0</v>
      </c>
      <c r="BW33">
        <f ca="1">IF(Table1[[#This Row],[Field of work]]="Teaching",Table1[[#This Row],[Income]],0)</f>
        <v>0</v>
      </c>
      <c r="BX33">
        <f ca="1">IF(Table1[[#This Row],[Field of work]]="Music",Table1[[#This Row],[Income]],0)</f>
        <v>0</v>
      </c>
      <c r="BY33">
        <f ca="1">IF(Table1[[#This Row],[Field of work]]="Agriculture",Table1[[#This Row],[Income]],0)</f>
        <v>75891</v>
      </c>
      <c r="CA33">
        <f ca="1">IF(Table1[[#This Row],[Debts]]&gt;Table1[[#This Row],[Income]],1,0)</f>
        <v>0</v>
      </c>
      <c r="CL33">
        <f ca="1">IF(Table1[[#This Row],[Net worth of the person]]&gt;$CN$3,Table1[[#This Row],[Age]],0)</f>
        <v>32</v>
      </c>
    </row>
    <row r="34" spans="1:90">
      <c r="A34">
        <f t="shared" ca="1" si="9"/>
        <v>1</v>
      </c>
      <c r="B34">
        <v>31</v>
      </c>
      <c r="C34" t="str">
        <f t="shared" ca="1" si="10"/>
        <v>men</v>
      </c>
      <c r="D34">
        <f t="shared" ca="1" si="11"/>
        <v>35</v>
      </c>
      <c r="E34">
        <f t="shared" ca="1" si="12"/>
        <v>3</v>
      </c>
      <c r="F34" t="str">
        <f t="shared" ca="1" si="0"/>
        <v>Construction</v>
      </c>
      <c r="G34">
        <f t="shared" ca="1" si="13"/>
        <v>3</v>
      </c>
      <c r="H34" t="str">
        <f t="shared" ca="1" si="1"/>
        <v>Post Grad</v>
      </c>
      <c r="I34">
        <f t="shared" ca="1" si="33"/>
        <v>1</v>
      </c>
      <c r="J34">
        <f t="shared" ca="1" si="2"/>
        <v>1</v>
      </c>
      <c r="K34">
        <f t="shared" ca="1" si="15"/>
        <v>80773</v>
      </c>
      <c r="L34">
        <f t="shared" ca="1" si="16"/>
        <v>7</v>
      </c>
      <c r="M34" t="str">
        <f t="shared" ca="1" si="3"/>
        <v>Hawaii</v>
      </c>
      <c r="N34">
        <f t="shared" ca="1" si="26"/>
        <v>323092</v>
      </c>
      <c r="O34">
        <f t="shared" ca="1" si="18"/>
        <v>70440.15667030678</v>
      </c>
      <c r="P34">
        <f t="shared" ca="1" si="27"/>
        <v>16872.695549111941</v>
      </c>
      <c r="Q34">
        <f t="shared" ca="1" si="20"/>
        <v>5776</v>
      </c>
      <c r="R34">
        <f t="shared" ca="1" si="28"/>
        <v>101208.8836200575</v>
      </c>
      <c r="S34">
        <f t="shared" ca="1" si="29"/>
        <v>108852.04310645515</v>
      </c>
      <c r="T34">
        <f t="shared" ca="1" si="30"/>
        <v>448816.73865556705</v>
      </c>
      <c r="U34">
        <f t="shared" ca="1" si="31"/>
        <v>177425.0402903643</v>
      </c>
      <c r="V34">
        <f t="shared" ca="1" si="32"/>
        <v>271391.69836520276</v>
      </c>
      <c r="X34">
        <f ca="1">IF(Table1[[#This Row],[Gender]]="men",1,0)</f>
        <v>1</v>
      </c>
      <c r="Y34">
        <f ca="1">IF(Table1[[#This Row],[Gender]]="women",1,0)</f>
        <v>0</v>
      </c>
      <c r="AE34">
        <f ca="1">IF(Table1[[#This Row],[Field of work]]="IT",1,0)</f>
        <v>0</v>
      </c>
      <c r="AF34">
        <f ca="1">IF(Table1[[#This Row],[Field of work]]="Doctor",1,0)</f>
        <v>0</v>
      </c>
      <c r="AG34">
        <f ca="1">IF(Table1[[#This Row],[Field of work]]="Construction",1,0)</f>
        <v>1</v>
      </c>
      <c r="AH34">
        <f ca="1">IF(Table1[[#This Row],[Field of work]]="Teaching",1,0)</f>
        <v>0</v>
      </c>
      <c r="AI34">
        <f ca="1">IF(Table1[[#This Row],[Field of work]]="Music",1,0)</f>
        <v>0</v>
      </c>
      <c r="AJ34">
        <f ca="1">IF(Table1[[#This Row],[Field of work]]="Agriculture",1,0)</f>
        <v>0</v>
      </c>
      <c r="AO34" s="8">
        <f t="shared" ca="1" si="4"/>
        <v>23590.855107327279</v>
      </c>
      <c r="AR34">
        <f t="shared" ca="1" si="5"/>
        <v>1</v>
      </c>
      <c r="AX34" s="16">
        <f t="shared" ca="1" si="6"/>
        <v>0.7857160070798106</v>
      </c>
      <c r="AY34" s="17">
        <f t="shared" ca="1" si="7"/>
        <v>0</v>
      </c>
      <c r="AZ34" s="17"/>
      <c r="BE34">
        <f t="shared" ca="1" si="8"/>
        <v>0</v>
      </c>
      <c r="BF34">
        <f ca="1">IF(Table1[[#This Row],[Area]]="California",Table1[[#This Row],[Income]],0)</f>
        <v>0</v>
      </c>
      <c r="BG34">
        <f ca="1">IF(Table1[[#This Row],[Area]]="Utah",Table1[[#This Row],[Income]],0)</f>
        <v>0</v>
      </c>
      <c r="BH34">
        <f ca="1">IF(Table1[[#This Row],[Area]]="North Carolina",Table1[[#This Row],[Income]],0)</f>
        <v>0</v>
      </c>
      <c r="BI34">
        <f ca="1">IF(Table1[[#This Row],[Area]]="Texas",Table1[[#This Row],[Income]],0)</f>
        <v>0</v>
      </c>
      <c r="BJ34">
        <f ca="1">IF(Table1[[#This Row],[Area]]="Pennsylvania",Table1[[#This Row],[Income]],0)</f>
        <v>0</v>
      </c>
      <c r="BK34">
        <f ca="1">IF(Table1[[#This Row],[Area]]="Hawaii",Table1[[#This Row],[Income]],0)</f>
        <v>80773</v>
      </c>
      <c r="BL34">
        <f ca="1">IF(Table1[[#This Row],[Area]]="Tennessee",Table1[[#This Row],[Income]],0)</f>
        <v>0</v>
      </c>
      <c r="BM34">
        <f ca="1">IF(Table1[[#This Row],[Area]]="South Dakota",Table1[[#This Row],[Income]],0)</f>
        <v>0</v>
      </c>
      <c r="BN34">
        <f ca="1">IF(Table1[[#This Row],[Area]]="Massachusetts",Table1[[#This Row],[Income]],0)</f>
        <v>0</v>
      </c>
      <c r="BO34">
        <f ca="1">IF(Table1[[#This Row],[Area]]="New Jersey",Table1[[#This Row],[Income]],0)</f>
        <v>0</v>
      </c>
      <c r="BP34">
        <f ca="1">IF(Table1[[#This Row],[Area]]="Georgia",Table1[[#This Row],[Income]],0)</f>
        <v>0</v>
      </c>
      <c r="BQ34">
        <f ca="1">IF(Table1[[#This Row],[Area]]="Indiana",Table1[[#This Row],[Income]],0)</f>
        <v>0</v>
      </c>
      <c r="BR34">
        <f ca="1">IF(Table1[[#This Row],[Area]]="Illinios",Table1[[#This Row],[Income]],0)</f>
        <v>0</v>
      </c>
      <c r="BT34">
        <f ca="1">IF(Table1[[#This Row],[Field of work]]="IT",Table1[[#This Row],[Income]],0)</f>
        <v>0</v>
      </c>
      <c r="BU34">
        <f ca="1">IF(Table1[[#This Row],[Field of work]]="Doctor",Table1[[#This Row],[Income]],0)</f>
        <v>0</v>
      </c>
      <c r="BV34">
        <f ca="1">IF(Table1[[#This Row],[Field of work]]="Construction",Table1[[#This Row],[Income]],0)</f>
        <v>80773</v>
      </c>
      <c r="BW34">
        <f ca="1">IF(Table1[[#This Row],[Field of work]]="Teaching",Table1[[#This Row],[Income]],0)</f>
        <v>0</v>
      </c>
      <c r="BX34">
        <f ca="1">IF(Table1[[#This Row],[Field of work]]="Music",Table1[[#This Row],[Income]],0)</f>
        <v>0</v>
      </c>
      <c r="BY34">
        <f ca="1">IF(Table1[[#This Row],[Field of work]]="Agriculture",Table1[[#This Row],[Income]],0)</f>
        <v>0</v>
      </c>
      <c r="CA34">
        <f ca="1">IF(Table1[[#This Row],[Debts]]&gt;Table1[[#This Row],[Income]],1,0)</f>
        <v>1</v>
      </c>
      <c r="CL34">
        <f ca="1">IF(Table1[[#This Row],[Net worth of the person]]&gt;$CN$3,Table1[[#This Row],[Age]],0)</f>
        <v>35</v>
      </c>
    </row>
    <row r="35" spans="1:90">
      <c r="A35">
        <f t="shared" ca="1" si="9"/>
        <v>2</v>
      </c>
      <c r="B35">
        <v>32</v>
      </c>
      <c r="C35" t="str">
        <f t="shared" ca="1" si="10"/>
        <v>women</v>
      </c>
      <c r="D35">
        <f t="shared" ca="1" si="11"/>
        <v>45</v>
      </c>
      <c r="E35">
        <f t="shared" ca="1" si="12"/>
        <v>4</v>
      </c>
      <c r="F35" t="str">
        <f t="shared" ca="1" si="0"/>
        <v>Teaching</v>
      </c>
      <c r="G35">
        <f t="shared" ca="1" si="13"/>
        <v>1</v>
      </c>
      <c r="H35" t="str">
        <f t="shared" ca="1" si="1"/>
        <v>High school</v>
      </c>
      <c r="I35">
        <f t="shared" ca="1" si="33"/>
        <v>2</v>
      </c>
      <c r="J35">
        <f t="shared" ca="1" si="2"/>
        <v>1</v>
      </c>
      <c r="K35">
        <f t="shared" ca="1" si="15"/>
        <v>25275</v>
      </c>
      <c r="L35">
        <f t="shared" ca="1" si="16"/>
        <v>3</v>
      </c>
      <c r="M35" t="str">
        <f t="shared" ca="1" si="3"/>
        <v>Utah</v>
      </c>
      <c r="N35">
        <f t="shared" ca="1" si="26"/>
        <v>126375</v>
      </c>
      <c r="O35">
        <f t="shared" ca="1" si="18"/>
        <v>99294.860394711068</v>
      </c>
      <c r="P35">
        <f t="shared" ca="1" si="27"/>
        <v>23590.855107327279</v>
      </c>
      <c r="Q35">
        <f t="shared" ca="1" si="20"/>
        <v>3224</v>
      </c>
      <c r="R35">
        <f t="shared" ca="1" si="28"/>
        <v>38077.53061848876</v>
      </c>
      <c r="S35">
        <f t="shared" ca="1" si="29"/>
        <v>23769.588166633315</v>
      </c>
      <c r="T35">
        <f t="shared" ca="1" si="30"/>
        <v>173735.44327396061</v>
      </c>
      <c r="U35">
        <f t="shared" ca="1" si="31"/>
        <v>140596.39101319981</v>
      </c>
      <c r="V35">
        <f t="shared" ca="1" si="32"/>
        <v>33139.0522607608</v>
      </c>
      <c r="X35">
        <f ca="1">IF(Table1[[#This Row],[Gender]]="men",1,0)</f>
        <v>0</v>
      </c>
      <c r="Y35">
        <f ca="1">IF(Table1[[#This Row],[Gender]]="women",1,0)</f>
        <v>1</v>
      </c>
      <c r="AE35">
        <f ca="1">IF(Table1[[#This Row],[Field of work]]="IT",1,0)</f>
        <v>0</v>
      </c>
      <c r="AF35">
        <f ca="1">IF(Table1[[#This Row],[Field of work]]="Doctor",1,0)</f>
        <v>0</v>
      </c>
      <c r="AG35">
        <f ca="1">IF(Table1[[#This Row],[Field of work]]="Construction",1,0)</f>
        <v>0</v>
      </c>
      <c r="AH35">
        <f ca="1">IF(Table1[[#This Row],[Field of work]]="Teaching",1,0)</f>
        <v>1</v>
      </c>
      <c r="AI35">
        <f ca="1">IF(Table1[[#This Row],[Field of work]]="Music",1,0)</f>
        <v>0</v>
      </c>
      <c r="AJ35">
        <f ca="1">IF(Table1[[#This Row],[Field of work]]="Agriculture",1,0)</f>
        <v>0</v>
      </c>
      <c r="AO35" s="8">
        <f t="shared" ca="1" si="4"/>
        <v>63960.842694277613</v>
      </c>
      <c r="AR35">
        <f t="shared" ca="1" si="5"/>
        <v>1</v>
      </c>
      <c r="AX35" s="16">
        <f t="shared" ca="1" si="6"/>
        <v>0.72905550300772126</v>
      </c>
      <c r="AY35" s="17">
        <f t="shared" ca="1" si="7"/>
        <v>0</v>
      </c>
      <c r="AZ35" s="17"/>
      <c r="BE35">
        <f t="shared" ca="1" si="8"/>
        <v>0</v>
      </c>
      <c r="BF35">
        <f ca="1">IF(Table1[[#This Row],[Area]]="California",Table1[[#This Row],[Income]],0)</f>
        <v>0</v>
      </c>
      <c r="BG35">
        <f ca="1">IF(Table1[[#This Row],[Area]]="Utah",Table1[[#This Row],[Income]],0)</f>
        <v>25275</v>
      </c>
      <c r="BH35">
        <f ca="1">IF(Table1[[#This Row],[Area]]="North Carolina",Table1[[#This Row],[Income]],0)</f>
        <v>0</v>
      </c>
      <c r="BI35">
        <f ca="1">IF(Table1[[#This Row],[Area]]="Texas",Table1[[#This Row],[Income]],0)</f>
        <v>0</v>
      </c>
      <c r="BJ35">
        <f ca="1">IF(Table1[[#This Row],[Area]]="Pennsylvania",Table1[[#This Row],[Income]],0)</f>
        <v>0</v>
      </c>
      <c r="BK35">
        <f ca="1">IF(Table1[[#This Row],[Area]]="Hawaii",Table1[[#This Row],[Income]],0)</f>
        <v>0</v>
      </c>
      <c r="BL35">
        <f ca="1">IF(Table1[[#This Row],[Area]]="Tennessee",Table1[[#This Row],[Income]],0)</f>
        <v>0</v>
      </c>
      <c r="BM35">
        <f ca="1">IF(Table1[[#This Row],[Area]]="South Dakota",Table1[[#This Row],[Income]],0)</f>
        <v>0</v>
      </c>
      <c r="BN35">
        <f ca="1">IF(Table1[[#This Row],[Area]]="Massachusetts",Table1[[#This Row],[Income]],0)</f>
        <v>0</v>
      </c>
      <c r="BO35">
        <f ca="1">IF(Table1[[#This Row],[Area]]="New Jersey",Table1[[#This Row],[Income]],0)</f>
        <v>0</v>
      </c>
      <c r="BP35">
        <f ca="1">IF(Table1[[#This Row],[Area]]="Georgia",Table1[[#This Row],[Income]],0)</f>
        <v>0</v>
      </c>
      <c r="BQ35">
        <f ca="1">IF(Table1[[#This Row],[Area]]="Indiana",Table1[[#This Row],[Income]],0)</f>
        <v>0</v>
      </c>
      <c r="BR35">
        <f ca="1">IF(Table1[[#This Row],[Area]]="Illinios",Table1[[#This Row],[Income]],0)</f>
        <v>0</v>
      </c>
      <c r="BT35">
        <f ca="1">IF(Table1[[#This Row],[Field of work]]="IT",Table1[[#This Row],[Income]],0)</f>
        <v>0</v>
      </c>
      <c r="BU35">
        <f ca="1">IF(Table1[[#This Row],[Field of work]]="Doctor",Table1[[#This Row],[Income]],0)</f>
        <v>0</v>
      </c>
      <c r="BV35">
        <f ca="1">IF(Table1[[#This Row],[Field of work]]="Construction",Table1[[#This Row],[Income]],0)</f>
        <v>0</v>
      </c>
      <c r="BW35">
        <f ca="1">IF(Table1[[#This Row],[Field of work]]="Teaching",Table1[[#This Row],[Income]],0)</f>
        <v>25275</v>
      </c>
      <c r="BX35">
        <f ca="1">IF(Table1[[#This Row],[Field of work]]="Music",Table1[[#This Row],[Income]],0)</f>
        <v>0</v>
      </c>
      <c r="BY35">
        <f ca="1">IF(Table1[[#This Row],[Field of work]]="Agriculture",Table1[[#This Row],[Income]],0)</f>
        <v>0</v>
      </c>
      <c r="CA35">
        <f ca="1">IF(Table1[[#This Row],[Debts]]&gt;Table1[[#This Row],[Income]],1,0)</f>
        <v>1</v>
      </c>
      <c r="CL35">
        <f ca="1">IF(Table1[[#This Row],[Net worth of the person]]&gt;$CN$3,Table1[[#This Row],[Age]],0)</f>
        <v>45</v>
      </c>
    </row>
    <row r="36" spans="1:90">
      <c r="A36">
        <f t="shared" ca="1" si="9"/>
        <v>2</v>
      </c>
      <c r="B36">
        <v>33</v>
      </c>
      <c r="C36" t="str">
        <f t="shared" ca="1" si="10"/>
        <v>women</v>
      </c>
      <c r="D36">
        <f t="shared" ca="1" si="11"/>
        <v>41</v>
      </c>
      <c r="E36">
        <f t="shared" ca="1" si="12"/>
        <v>6</v>
      </c>
      <c r="F36" t="str">
        <f t="shared" ca="1" si="0"/>
        <v>Agriculture</v>
      </c>
      <c r="G36">
        <f t="shared" ca="1" si="13"/>
        <v>2</v>
      </c>
      <c r="H36" t="str">
        <f t="shared" ca="1" si="1"/>
        <v>Grad</v>
      </c>
      <c r="I36">
        <f t="shared" ca="1" si="33"/>
        <v>3</v>
      </c>
      <c r="J36">
        <f t="shared" ca="1" si="2"/>
        <v>3</v>
      </c>
      <c r="K36">
        <f t="shared" ca="1" si="15"/>
        <v>80788</v>
      </c>
      <c r="L36">
        <f t="shared" ca="1" si="16"/>
        <v>14</v>
      </c>
      <c r="M36" t="str">
        <f t="shared" ca="1" si="3"/>
        <v>Illinios</v>
      </c>
      <c r="N36">
        <f t="shared" ca="1" si="26"/>
        <v>484728</v>
      </c>
      <c r="O36">
        <f t="shared" ca="1" si="18"/>
        <v>353393.61586192669</v>
      </c>
      <c r="P36">
        <f t="shared" ca="1" si="27"/>
        <v>191882.52808283284</v>
      </c>
      <c r="Q36">
        <f t="shared" ca="1" si="20"/>
        <v>107294</v>
      </c>
      <c r="R36">
        <f t="shared" ca="1" si="28"/>
        <v>49903.777656629958</v>
      </c>
      <c r="S36">
        <f t="shared" ca="1" si="29"/>
        <v>41852.64260448287</v>
      </c>
      <c r="T36">
        <f t="shared" ca="1" si="30"/>
        <v>718463.17068731564</v>
      </c>
      <c r="U36">
        <f t="shared" ca="1" si="31"/>
        <v>510591.39351855667</v>
      </c>
      <c r="V36">
        <f t="shared" ca="1" si="32"/>
        <v>207871.77716875897</v>
      </c>
      <c r="X36">
        <f ca="1">IF(Table1[[#This Row],[Gender]]="men",1,0)</f>
        <v>0</v>
      </c>
      <c r="Y36">
        <f ca="1">IF(Table1[[#This Row],[Gender]]="women",1,0)</f>
        <v>1</v>
      </c>
      <c r="AE36">
        <f ca="1">IF(Table1[[#This Row],[Field of work]]="IT",1,0)</f>
        <v>0</v>
      </c>
      <c r="AF36">
        <f ca="1">IF(Table1[[#This Row],[Field of work]]="Doctor",1,0)</f>
        <v>0</v>
      </c>
      <c r="AG36">
        <f ca="1">IF(Table1[[#This Row],[Field of work]]="Construction",1,0)</f>
        <v>0</v>
      </c>
      <c r="AH36">
        <f ca="1">IF(Table1[[#This Row],[Field of work]]="Teaching",1,0)</f>
        <v>0</v>
      </c>
      <c r="AI36">
        <f ca="1">IF(Table1[[#This Row],[Field of work]]="Music",1,0)</f>
        <v>0</v>
      </c>
      <c r="AJ36">
        <f ca="1">IF(Table1[[#This Row],[Field of work]]="Agriculture",1,0)</f>
        <v>1</v>
      </c>
      <c r="AO36" s="8">
        <f t="shared" ca="1" si="4"/>
        <v>4457.6856890956733</v>
      </c>
      <c r="AR36">
        <f t="shared" ca="1" si="5"/>
        <v>1</v>
      </c>
      <c r="AX36" s="16">
        <f t="shared" ca="1" si="6"/>
        <v>0.86979604182758119</v>
      </c>
      <c r="AY36" s="17">
        <f t="shared" ca="1" si="7"/>
        <v>0</v>
      </c>
      <c r="AZ36" s="17"/>
      <c r="BE36">
        <f t="shared" ca="1" si="8"/>
        <v>0</v>
      </c>
      <c r="BF36">
        <f ca="1">IF(Table1[[#This Row],[Area]]="California",Table1[[#This Row],[Income]],0)</f>
        <v>0</v>
      </c>
      <c r="BG36">
        <f ca="1">IF(Table1[[#This Row],[Area]]="Utah",Table1[[#This Row],[Income]],0)</f>
        <v>0</v>
      </c>
      <c r="BH36">
        <f ca="1">IF(Table1[[#This Row],[Area]]="North Carolina",Table1[[#This Row],[Income]],0)</f>
        <v>0</v>
      </c>
      <c r="BI36">
        <f ca="1">IF(Table1[[#This Row],[Area]]="Texas",Table1[[#This Row],[Income]],0)</f>
        <v>0</v>
      </c>
      <c r="BJ36">
        <f ca="1">IF(Table1[[#This Row],[Area]]="Pennsylvania",Table1[[#This Row],[Income]],0)</f>
        <v>0</v>
      </c>
      <c r="BK36">
        <f ca="1">IF(Table1[[#This Row],[Area]]="Hawaii",Table1[[#This Row],[Income]],0)</f>
        <v>0</v>
      </c>
      <c r="BL36">
        <f ca="1">IF(Table1[[#This Row],[Area]]="Tennessee",Table1[[#This Row],[Income]],0)</f>
        <v>0</v>
      </c>
      <c r="BM36">
        <f ca="1">IF(Table1[[#This Row],[Area]]="South Dakota",Table1[[#This Row],[Income]],0)</f>
        <v>0</v>
      </c>
      <c r="BN36">
        <f ca="1">IF(Table1[[#This Row],[Area]]="Massachusetts",Table1[[#This Row],[Income]],0)</f>
        <v>0</v>
      </c>
      <c r="BO36">
        <f ca="1">IF(Table1[[#This Row],[Area]]="New Jersey",Table1[[#This Row],[Income]],0)</f>
        <v>0</v>
      </c>
      <c r="BP36">
        <f ca="1">IF(Table1[[#This Row],[Area]]="Georgia",Table1[[#This Row],[Income]],0)</f>
        <v>0</v>
      </c>
      <c r="BQ36">
        <f ca="1">IF(Table1[[#This Row],[Area]]="Indiana",Table1[[#This Row],[Income]],0)</f>
        <v>0</v>
      </c>
      <c r="BR36">
        <f ca="1">IF(Table1[[#This Row],[Area]]="Illinios",Table1[[#This Row],[Income]],0)</f>
        <v>80788</v>
      </c>
      <c r="BT36">
        <f ca="1">IF(Table1[[#This Row],[Field of work]]="IT",Table1[[#This Row],[Income]],0)</f>
        <v>0</v>
      </c>
      <c r="BU36">
        <f ca="1">IF(Table1[[#This Row],[Field of work]]="Doctor",Table1[[#This Row],[Income]],0)</f>
        <v>0</v>
      </c>
      <c r="BV36">
        <f ca="1">IF(Table1[[#This Row],[Field of work]]="Construction",Table1[[#This Row],[Income]],0)</f>
        <v>0</v>
      </c>
      <c r="BW36">
        <f ca="1">IF(Table1[[#This Row],[Field of work]]="Teaching",Table1[[#This Row],[Income]],0)</f>
        <v>0</v>
      </c>
      <c r="BX36">
        <f ca="1">IF(Table1[[#This Row],[Field of work]]="Music",Table1[[#This Row],[Income]],0)</f>
        <v>0</v>
      </c>
      <c r="BY36">
        <f ca="1">IF(Table1[[#This Row],[Field of work]]="Agriculture",Table1[[#This Row],[Income]],0)</f>
        <v>80788</v>
      </c>
      <c r="CA36">
        <f ca="1">IF(Table1[[#This Row],[Debts]]&gt;Table1[[#This Row],[Income]],1,0)</f>
        <v>0</v>
      </c>
      <c r="CL36">
        <f ca="1">IF(Table1[[#This Row],[Net worth of the person]]&gt;$CN$3,Table1[[#This Row],[Age]],0)</f>
        <v>41</v>
      </c>
    </row>
    <row r="37" spans="1:90">
      <c r="A37">
        <f t="shared" ca="1" si="9"/>
        <v>1</v>
      </c>
      <c r="B37">
        <v>34</v>
      </c>
      <c r="C37" t="str">
        <f t="shared" ca="1" si="10"/>
        <v>men</v>
      </c>
      <c r="D37">
        <f t="shared" ca="1" si="11"/>
        <v>33</v>
      </c>
      <c r="E37">
        <f t="shared" ca="1" si="12"/>
        <v>1</v>
      </c>
      <c r="F37" t="str">
        <f t="shared" ca="1" si="0"/>
        <v>IT</v>
      </c>
      <c r="G37">
        <f t="shared" ca="1" si="13"/>
        <v>5</v>
      </c>
      <c r="H37" t="str">
        <f t="shared" ca="1" si="1"/>
        <v>Diploma</v>
      </c>
      <c r="I37">
        <f t="shared" ca="1" si="33"/>
        <v>0</v>
      </c>
      <c r="J37">
        <f t="shared" ca="1" si="2"/>
        <v>1</v>
      </c>
      <c r="K37">
        <f t="shared" ca="1" si="15"/>
        <v>25366</v>
      </c>
      <c r="L37">
        <f t="shared" ca="1" si="16"/>
        <v>4</v>
      </c>
      <c r="M37" t="str">
        <f t="shared" ca="1" si="3"/>
        <v>North Carolina</v>
      </c>
      <c r="N37">
        <f t="shared" ca="1" si="26"/>
        <v>76098</v>
      </c>
      <c r="O37">
        <f t="shared" ca="1" si="18"/>
        <v>66189.739190995271</v>
      </c>
      <c r="P37">
        <f t="shared" ca="1" si="27"/>
        <v>4457.6856890956733</v>
      </c>
      <c r="Q37">
        <f t="shared" ca="1" si="20"/>
        <v>1196</v>
      </c>
      <c r="R37">
        <f t="shared" ca="1" si="28"/>
        <v>37786.913826512107</v>
      </c>
      <c r="S37">
        <f t="shared" ca="1" si="29"/>
        <v>18727.289794723387</v>
      </c>
      <c r="T37">
        <f t="shared" ca="1" si="30"/>
        <v>99282.975483819057</v>
      </c>
      <c r="U37">
        <f t="shared" ca="1" si="31"/>
        <v>105172.65301750737</v>
      </c>
      <c r="V37">
        <f t="shared" ca="1" si="32"/>
        <v>-5889.6775336883147</v>
      </c>
      <c r="X37">
        <f ca="1">IF(Table1[[#This Row],[Gender]]="men",1,0)</f>
        <v>1</v>
      </c>
      <c r="Y37">
        <f ca="1">IF(Table1[[#This Row],[Gender]]="women",1,0)</f>
        <v>0</v>
      </c>
      <c r="AE37">
        <f ca="1">IF(Table1[[#This Row],[Field of work]]="IT",1,0)</f>
        <v>1</v>
      </c>
      <c r="AF37">
        <f ca="1">IF(Table1[[#This Row],[Field of work]]="Doctor",1,0)</f>
        <v>0</v>
      </c>
      <c r="AG37">
        <f ca="1">IF(Table1[[#This Row],[Field of work]]="Construction",1,0)</f>
        <v>0</v>
      </c>
      <c r="AH37">
        <f ca="1">IF(Table1[[#This Row],[Field of work]]="Teaching",1,0)</f>
        <v>0</v>
      </c>
      <c r="AI37">
        <f ca="1">IF(Table1[[#This Row],[Field of work]]="Music",1,0)</f>
        <v>0</v>
      </c>
      <c r="AJ37">
        <f ca="1">IF(Table1[[#This Row],[Field of work]]="Agriculture",1,0)</f>
        <v>0</v>
      </c>
      <c r="AO37" s="8">
        <f t="shared" ca="1" si="4"/>
        <v>159.15663186016641</v>
      </c>
      <c r="AR37">
        <f t="shared" ca="1" si="5"/>
        <v>1</v>
      </c>
      <c r="AX37" s="16">
        <f t="shared" ca="1" si="6"/>
        <v>0.45492420458216909</v>
      </c>
      <c r="AY37" s="17">
        <f t="shared" ca="1" si="7"/>
        <v>1</v>
      </c>
      <c r="AZ37" s="17"/>
      <c r="BE37">
        <f t="shared" ca="1" si="8"/>
        <v>0</v>
      </c>
      <c r="BF37">
        <f ca="1">IF(Table1[[#This Row],[Area]]="California",Table1[[#This Row],[Income]],0)</f>
        <v>0</v>
      </c>
      <c r="BG37">
        <f ca="1">IF(Table1[[#This Row],[Area]]="Utah",Table1[[#This Row],[Income]],0)</f>
        <v>0</v>
      </c>
      <c r="BH37">
        <f ca="1">IF(Table1[[#This Row],[Area]]="North Carolina",Table1[[#This Row],[Income]],0)</f>
        <v>25366</v>
      </c>
      <c r="BI37">
        <f ca="1">IF(Table1[[#This Row],[Area]]="Texas",Table1[[#This Row],[Income]],0)</f>
        <v>0</v>
      </c>
      <c r="BJ37">
        <f ca="1">IF(Table1[[#This Row],[Area]]="Pennsylvania",Table1[[#This Row],[Income]],0)</f>
        <v>0</v>
      </c>
      <c r="BK37">
        <f ca="1">IF(Table1[[#This Row],[Area]]="Hawaii",Table1[[#This Row],[Income]],0)</f>
        <v>0</v>
      </c>
      <c r="BL37">
        <f ca="1">IF(Table1[[#This Row],[Area]]="Tennessee",Table1[[#This Row],[Income]],0)</f>
        <v>0</v>
      </c>
      <c r="BM37">
        <f ca="1">IF(Table1[[#This Row],[Area]]="South Dakota",Table1[[#This Row],[Income]],0)</f>
        <v>0</v>
      </c>
      <c r="BN37">
        <f ca="1">IF(Table1[[#This Row],[Area]]="Massachusetts",Table1[[#This Row],[Income]],0)</f>
        <v>0</v>
      </c>
      <c r="BO37">
        <f ca="1">IF(Table1[[#This Row],[Area]]="New Jersey",Table1[[#This Row],[Income]],0)</f>
        <v>0</v>
      </c>
      <c r="BP37">
        <f ca="1">IF(Table1[[#This Row],[Area]]="Georgia",Table1[[#This Row],[Income]],0)</f>
        <v>0</v>
      </c>
      <c r="BQ37">
        <f ca="1">IF(Table1[[#This Row],[Area]]="Indiana",Table1[[#This Row],[Income]],0)</f>
        <v>0</v>
      </c>
      <c r="BR37">
        <f ca="1">IF(Table1[[#This Row],[Area]]="Illinios",Table1[[#This Row],[Income]],0)</f>
        <v>0</v>
      </c>
      <c r="BT37">
        <f ca="1">IF(Table1[[#This Row],[Field of work]]="IT",Table1[[#This Row],[Income]],0)</f>
        <v>25366</v>
      </c>
      <c r="BU37">
        <f ca="1">IF(Table1[[#This Row],[Field of work]]="Doctor",Table1[[#This Row],[Income]],0)</f>
        <v>0</v>
      </c>
      <c r="BV37">
        <f ca="1">IF(Table1[[#This Row],[Field of work]]="Construction",Table1[[#This Row],[Income]],0)</f>
        <v>0</v>
      </c>
      <c r="BW37">
        <f ca="1">IF(Table1[[#This Row],[Field of work]]="Teaching",Table1[[#This Row],[Income]],0)</f>
        <v>0</v>
      </c>
      <c r="BX37">
        <f ca="1">IF(Table1[[#This Row],[Field of work]]="Music",Table1[[#This Row],[Income]],0)</f>
        <v>0</v>
      </c>
      <c r="BY37">
        <f ca="1">IF(Table1[[#This Row],[Field of work]]="Agriculture",Table1[[#This Row],[Income]],0)</f>
        <v>0</v>
      </c>
      <c r="CA37">
        <f ca="1">IF(Table1[[#This Row],[Debts]]&gt;Table1[[#This Row],[Income]],1,0)</f>
        <v>1</v>
      </c>
      <c r="CL37">
        <f ca="1">IF(Table1[[#This Row],[Net worth of the person]]&gt;$CN$3,Table1[[#This Row],[Age]],0)</f>
        <v>0</v>
      </c>
    </row>
    <row r="38" spans="1:90">
      <c r="A38">
        <f t="shared" ca="1" si="9"/>
        <v>2</v>
      </c>
      <c r="B38">
        <v>35</v>
      </c>
      <c r="C38" t="str">
        <f t="shared" ca="1" si="10"/>
        <v>women</v>
      </c>
      <c r="D38">
        <f t="shared" ca="1" si="11"/>
        <v>33</v>
      </c>
      <c r="E38">
        <f t="shared" ca="1" si="12"/>
        <v>3</v>
      </c>
      <c r="F38" t="str">
        <f t="shared" ca="1" si="0"/>
        <v>Construction</v>
      </c>
      <c r="G38">
        <f t="shared" ca="1" si="13"/>
        <v>5</v>
      </c>
      <c r="H38" t="str">
        <f t="shared" ca="1" si="1"/>
        <v>Diploma</v>
      </c>
      <c r="I38">
        <f t="shared" ca="1" si="33"/>
        <v>1</v>
      </c>
      <c r="J38">
        <f t="shared" ca="1" si="2"/>
        <v>2</v>
      </c>
      <c r="K38">
        <f t="shared" ca="1" si="15"/>
        <v>39634</v>
      </c>
      <c r="L38">
        <f t="shared" ca="1" si="16"/>
        <v>7</v>
      </c>
      <c r="M38" t="str">
        <f t="shared" ca="1" si="3"/>
        <v>Hawaii</v>
      </c>
      <c r="N38">
        <f t="shared" ca="1" si="26"/>
        <v>198170</v>
      </c>
      <c r="O38">
        <f t="shared" ca="1" si="18"/>
        <v>90152.329622048448</v>
      </c>
      <c r="P38">
        <f t="shared" ca="1" si="27"/>
        <v>318.31326372033283</v>
      </c>
      <c r="Q38">
        <f t="shared" ca="1" si="20"/>
        <v>212</v>
      </c>
      <c r="R38">
        <f t="shared" ca="1" si="28"/>
        <v>20677.286418628708</v>
      </c>
      <c r="S38">
        <f t="shared" ca="1" si="29"/>
        <v>34650.137271547537</v>
      </c>
      <c r="T38">
        <f t="shared" ca="1" si="30"/>
        <v>233138.45053526788</v>
      </c>
      <c r="U38">
        <f t="shared" ca="1" si="31"/>
        <v>111041.61604067715</v>
      </c>
      <c r="V38">
        <f t="shared" ca="1" si="32"/>
        <v>122096.83449459073</v>
      </c>
      <c r="X38">
        <f ca="1">IF(Table1[[#This Row],[Gender]]="men",1,0)</f>
        <v>0</v>
      </c>
      <c r="Y38">
        <f ca="1">IF(Table1[[#This Row],[Gender]]="women",1,0)</f>
        <v>1</v>
      </c>
      <c r="AE38">
        <f ca="1">IF(Table1[[#This Row],[Field of work]]="IT",1,0)</f>
        <v>0</v>
      </c>
      <c r="AF38">
        <f ca="1">IF(Table1[[#This Row],[Field of work]]="Doctor",1,0)</f>
        <v>0</v>
      </c>
      <c r="AG38">
        <f ca="1">IF(Table1[[#This Row],[Field of work]]="Construction",1,0)</f>
        <v>1</v>
      </c>
      <c r="AH38">
        <f ca="1">IF(Table1[[#This Row],[Field of work]]="Teaching",1,0)</f>
        <v>0</v>
      </c>
      <c r="AI38">
        <f ca="1">IF(Table1[[#This Row],[Field of work]]="Music",1,0)</f>
        <v>0</v>
      </c>
      <c r="AJ38">
        <f ca="1">IF(Table1[[#This Row],[Field of work]]="Agriculture",1,0)</f>
        <v>0</v>
      </c>
      <c r="AO38" s="8">
        <f t="shared" ca="1" si="4"/>
        <v>16680.850153256131</v>
      </c>
      <c r="AR38">
        <f t="shared" ca="1" si="5"/>
        <v>0</v>
      </c>
      <c r="AX38" s="16">
        <f t="shared" ca="1" si="6"/>
        <v>0.43333183311180912</v>
      </c>
      <c r="AY38" s="17">
        <f t="shared" ca="1" si="7"/>
        <v>1</v>
      </c>
      <c r="AZ38" s="17"/>
      <c r="BE38">
        <f t="shared" ca="1" si="8"/>
        <v>0</v>
      </c>
      <c r="BF38">
        <f ca="1">IF(Table1[[#This Row],[Area]]="California",Table1[[#This Row],[Income]],0)</f>
        <v>0</v>
      </c>
      <c r="BG38">
        <f ca="1">IF(Table1[[#This Row],[Area]]="Utah",Table1[[#This Row],[Income]],0)</f>
        <v>0</v>
      </c>
      <c r="BH38">
        <f ca="1">IF(Table1[[#This Row],[Area]]="North Carolina",Table1[[#This Row],[Income]],0)</f>
        <v>0</v>
      </c>
      <c r="BI38">
        <f ca="1">IF(Table1[[#This Row],[Area]]="Texas",Table1[[#This Row],[Income]],0)</f>
        <v>0</v>
      </c>
      <c r="BJ38">
        <f ca="1">IF(Table1[[#This Row],[Area]]="Pennsylvania",Table1[[#This Row],[Income]],0)</f>
        <v>0</v>
      </c>
      <c r="BK38">
        <f ca="1">IF(Table1[[#This Row],[Area]]="Hawaii",Table1[[#This Row],[Income]],0)</f>
        <v>39634</v>
      </c>
      <c r="BL38">
        <f ca="1">IF(Table1[[#This Row],[Area]]="Tennessee",Table1[[#This Row],[Income]],0)</f>
        <v>0</v>
      </c>
      <c r="BM38">
        <f ca="1">IF(Table1[[#This Row],[Area]]="South Dakota",Table1[[#This Row],[Income]],0)</f>
        <v>0</v>
      </c>
      <c r="BN38">
        <f ca="1">IF(Table1[[#This Row],[Area]]="Massachusetts",Table1[[#This Row],[Income]],0)</f>
        <v>0</v>
      </c>
      <c r="BO38">
        <f ca="1">IF(Table1[[#This Row],[Area]]="New Jersey",Table1[[#This Row],[Income]],0)</f>
        <v>0</v>
      </c>
      <c r="BP38">
        <f ca="1">IF(Table1[[#This Row],[Area]]="Georgia",Table1[[#This Row],[Income]],0)</f>
        <v>0</v>
      </c>
      <c r="BQ38">
        <f ca="1">IF(Table1[[#This Row],[Area]]="Indiana",Table1[[#This Row],[Income]],0)</f>
        <v>0</v>
      </c>
      <c r="BR38">
        <f ca="1">IF(Table1[[#This Row],[Area]]="Illinios",Table1[[#This Row],[Income]],0)</f>
        <v>0</v>
      </c>
      <c r="BT38">
        <f ca="1">IF(Table1[[#This Row],[Field of work]]="IT",Table1[[#This Row],[Income]],0)</f>
        <v>0</v>
      </c>
      <c r="BU38">
        <f ca="1">IF(Table1[[#This Row],[Field of work]]="Doctor",Table1[[#This Row],[Income]],0)</f>
        <v>0</v>
      </c>
      <c r="BV38">
        <f ca="1">IF(Table1[[#This Row],[Field of work]]="Construction",Table1[[#This Row],[Income]],0)</f>
        <v>39634</v>
      </c>
      <c r="BW38">
        <f ca="1">IF(Table1[[#This Row],[Field of work]]="Teaching",Table1[[#This Row],[Income]],0)</f>
        <v>0</v>
      </c>
      <c r="BX38">
        <f ca="1">IF(Table1[[#This Row],[Field of work]]="Music",Table1[[#This Row],[Income]],0)</f>
        <v>0</v>
      </c>
      <c r="BY38">
        <f ca="1">IF(Table1[[#This Row],[Field of work]]="Agriculture",Table1[[#This Row],[Income]],0)</f>
        <v>0</v>
      </c>
      <c r="CA38">
        <f ca="1">IF(Table1[[#This Row],[Debts]]&gt;Table1[[#This Row],[Income]],1,0)</f>
        <v>0</v>
      </c>
      <c r="CL38">
        <f ca="1">IF(Table1[[#This Row],[Net worth of the person]]&gt;$CN$3,Table1[[#This Row],[Age]],0)</f>
        <v>33</v>
      </c>
    </row>
    <row r="39" spans="1:90">
      <c r="A39">
        <f t="shared" ca="1" si="9"/>
        <v>1</v>
      </c>
      <c r="B39">
        <v>36</v>
      </c>
      <c r="C39" t="str">
        <f t="shared" ca="1" si="10"/>
        <v>men</v>
      </c>
      <c r="D39">
        <f t="shared" ca="1" si="11"/>
        <v>30</v>
      </c>
      <c r="E39">
        <f t="shared" ca="1" si="12"/>
        <v>6</v>
      </c>
      <c r="F39" t="str">
        <f t="shared" ca="1" si="0"/>
        <v>Agriculture</v>
      </c>
      <c r="G39">
        <f t="shared" ca="1" si="13"/>
        <v>1</v>
      </c>
      <c r="H39" t="str">
        <f t="shared" ca="1" si="1"/>
        <v>High school</v>
      </c>
      <c r="I39">
        <f t="shared" ca="1" si="33"/>
        <v>3</v>
      </c>
      <c r="J39">
        <f t="shared" ca="1" si="2"/>
        <v>3</v>
      </c>
      <c r="K39">
        <f t="shared" ca="1" si="15"/>
        <v>31145</v>
      </c>
      <c r="L39">
        <f t="shared" ca="1" si="16"/>
        <v>7</v>
      </c>
      <c r="M39" t="str">
        <f t="shared" ca="1" si="3"/>
        <v>Hawaii</v>
      </c>
      <c r="N39">
        <f t="shared" ca="1" si="26"/>
        <v>155725</v>
      </c>
      <c r="O39">
        <f t="shared" ca="1" si="18"/>
        <v>67480.599711336472</v>
      </c>
      <c r="P39">
        <f t="shared" ca="1" si="27"/>
        <v>50042.55045976839</v>
      </c>
      <c r="Q39">
        <f t="shared" ca="1" si="20"/>
        <v>15111</v>
      </c>
      <c r="R39">
        <f t="shared" ca="1" si="28"/>
        <v>8842.1311112069652</v>
      </c>
      <c r="S39">
        <f t="shared" ca="1" si="29"/>
        <v>5459.5008701015886</v>
      </c>
      <c r="T39">
        <f t="shared" ca="1" si="30"/>
        <v>211227.05132986998</v>
      </c>
      <c r="U39">
        <f t="shared" ca="1" si="31"/>
        <v>91433.730822543439</v>
      </c>
      <c r="V39">
        <f t="shared" ca="1" si="32"/>
        <v>119793.32050732654</v>
      </c>
      <c r="X39">
        <f ca="1">IF(Table1[[#This Row],[Gender]]="men",1,0)</f>
        <v>1</v>
      </c>
      <c r="Y39">
        <f ca="1">IF(Table1[[#This Row],[Gender]]="women",1,0)</f>
        <v>0</v>
      </c>
      <c r="AE39">
        <f ca="1">IF(Table1[[#This Row],[Field of work]]="IT",1,0)</f>
        <v>0</v>
      </c>
      <c r="AF39">
        <f ca="1">IF(Table1[[#This Row],[Field of work]]="Doctor",1,0)</f>
        <v>0</v>
      </c>
      <c r="AG39">
        <f ca="1">IF(Table1[[#This Row],[Field of work]]="Construction",1,0)</f>
        <v>0</v>
      </c>
      <c r="AH39">
        <f ca="1">IF(Table1[[#This Row],[Field of work]]="Teaching",1,0)</f>
        <v>0</v>
      </c>
      <c r="AI39">
        <f ca="1">IF(Table1[[#This Row],[Field of work]]="Music",1,0)</f>
        <v>0</v>
      </c>
      <c r="AJ39">
        <f ca="1">IF(Table1[[#This Row],[Field of work]]="Agriculture",1,0)</f>
        <v>1</v>
      </c>
      <c r="AO39" s="8">
        <f t="shared" ca="1" si="4"/>
        <v>194.71365442724075</v>
      </c>
      <c r="AR39">
        <f t="shared" ca="1" si="5"/>
        <v>1</v>
      </c>
      <c r="AX39" s="16">
        <f t="shared" ca="1" si="6"/>
        <v>0.97034063551236294</v>
      </c>
      <c r="AY39" s="17">
        <f t="shared" ca="1" si="7"/>
        <v>0</v>
      </c>
      <c r="AZ39" s="17"/>
      <c r="BE39">
        <f t="shared" ca="1" si="8"/>
        <v>0</v>
      </c>
      <c r="BF39">
        <f ca="1">IF(Table1[[#This Row],[Area]]="California",Table1[[#This Row],[Income]],0)</f>
        <v>0</v>
      </c>
      <c r="BG39">
        <f ca="1">IF(Table1[[#This Row],[Area]]="Utah",Table1[[#This Row],[Income]],0)</f>
        <v>0</v>
      </c>
      <c r="BH39">
        <f ca="1">IF(Table1[[#This Row],[Area]]="North Carolina",Table1[[#This Row],[Income]],0)</f>
        <v>0</v>
      </c>
      <c r="BI39">
        <f ca="1">IF(Table1[[#This Row],[Area]]="Texas",Table1[[#This Row],[Income]],0)</f>
        <v>0</v>
      </c>
      <c r="BJ39">
        <f ca="1">IF(Table1[[#This Row],[Area]]="Pennsylvania",Table1[[#This Row],[Income]],0)</f>
        <v>0</v>
      </c>
      <c r="BK39">
        <f ca="1">IF(Table1[[#This Row],[Area]]="Hawaii",Table1[[#This Row],[Income]],0)</f>
        <v>31145</v>
      </c>
      <c r="BL39">
        <f ca="1">IF(Table1[[#This Row],[Area]]="Tennessee",Table1[[#This Row],[Income]],0)</f>
        <v>0</v>
      </c>
      <c r="BM39">
        <f ca="1">IF(Table1[[#This Row],[Area]]="South Dakota",Table1[[#This Row],[Income]],0)</f>
        <v>0</v>
      </c>
      <c r="BN39">
        <f ca="1">IF(Table1[[#This Row],[Area]]="Massachusetts",Table1[[#This Row],[Income]],0)</f>
        <v>0</v>
      </c>
      <c r="BO39">
        <f ca="1">IF(Table1[[#This Row],[Area]]="New Jersey",Table1[[#This Row],[Income]],0)</f>
        <v>0</v>
      </c>
      <c r="BP39">
        <f ca="1">IF(Table1[[#This Row],[Area]]="Georgia",Table1[[#This Row],[Income]],0)</f>
        <v>0</v>
      </c>
      <c r="BQ39">
        <f ca="1">IF(Table1[[#This Row],[Area]]="Indiana",Table1[[#This Row],[Income]],0)</f>
        <v>0</v>
      </c>
      <c r="BR39">
        <f ca="1">IF(Table1[[#This Row],[Area]]="Illinios",Table1[[#This Row],[Income]],0)</f>
        <v>0</v>
      </c>
      <c r="BT39">
        <f ca="1">IF(Table1[[#This Row],[Field of work]]="IT",Table1[[#This Row],[Income]],0)</f>
        <v>0</v>
      </c>
      <c r="BU39">
        <f ca="1">IF(Table1[[#This Row],[Field of work]]="Doctor",Table1[[#This Row],[Income]],0)</f>
        <v>0</v>
      </c>
      <c r="BV39">
        <f ca="1">IF(Table1[[#This Row],[Field of work]]="Construction",Table1[[#This Row],[Income]],0)</f>
        <v>0</v>
      </c>
      <c r="BW39">
        <f ca="1">IF(Table1[[#This Row],[Field of work]]="Teaching",Table1[[#This Row],[Income]],0)</f>
        <v>0</v>
      </c>
      <c r="BX39">
        <f ca="1">IF(Table1[[#This Row],[Field of work]]="Music",Table1[[#This Row],[Income]],0)</f>
        <v>0</v>
      </c>
      <c r="BY39">
        <f ca="1">IF(Table1[[#This Row],[Field of work]]="Agriculture",Table1[[#This Row],[Income]],0)</f>
        <v>31145</v>
      </c>
      <c r="CA39">
        <f ca="1">IF(Table1[[#This Row],[Debts]]&gt;Table1[[#This Row],[Income]],1,0)</f>
        <v>0</v>
      </c>
      <c r="CL39">
        <f ca="1">IF(Table1[[#This Row],[Net worth of the person]]&gt;$CN$3,Table1[[#This Row],[Age]],0)</f>
        <v>30</v>
      </c>
    </row>
    <row r="40" spans="1:90">
      <c r="A40">
        <f t="shared" ca="1" si="9"/>
        <v>2</v>
      </c>
      <c r="B40">
        <v>37</v>
      </c>
      <c r="C40" t="str">
        <f t="shared" ca="1" si="10"/>
        <v>women</v>
      </c>
      <c r="D40">
        <f t="shared" ca="1" si="11"/>
        <v>30</v>
      </c>
      <c r="E40">
        <f t="shared" ca="1" si="12"/>
        <v>5</v>
      </c>
      <c r="F40" t="str">
        <f t="shared" ca="1" si="0"/>
        <v>Music</v>
      </c>
      <c r="G40">
        <f t="shared" ca="1" si="13"/>
        <v>2</v>
      </c>
      <c r="H40" t="str">
        <f t="shared" ca="1" si="1"/>
        <v>Grad</v>
      </c>
      <c r="I40">
        <f t="shared" ca="1" si="33"/>
        <v>3</v>
      </c>
      <c r="J40">
        <f t="shared" ca="1" si="2"/>
        <v>2</v>
      </c>
      <c r="K40">
        <f t="shared" ca="1" si="15"/>
        <v>48679</v>
      </c>
      <c r="L40">
        <f t="shared" ca="1" si="16"/>
        <v>6</v>
      </c>
      <c r="M40" t="str">
        <f t="shared" ca="1" si="3"/>
        <v>Pennsylvania</v>
      </c>
      <c r="N40">
        <f t="shared" ca="1" si="26"/>
        <v>292074</v>
      </c>
      <c r="O40">
        <f t="shared" ca="1" si="18"/>
        <v>283411.27077663789</v>
      </c>
      <c r="P40">
        <f t="shared" ca="1" si="27"/>
        <v>389.42730885448151</v>
      </c>
      <c r="Q40">
        <f t="shared" ca="1" si="20"/>
        <v>139</v>
      </c>
      <c r="R40">
        <f t="shared" ca="1" si="28"/>
        <v>44992.953990988281</v>
      </c>
      <c r="S40">
        <f t="shared" ca="1" si="29"/>
        <v>69580.423157253215</v>
      </c>
      <c r="T40">
        <f t="shared" ca="1" si="30"/>
        <v>362043.85046610772</v>
      </c>
      <c r="U40">
        <f t="shared" ca="1" si="31"/>
        <v>328543.22476762615</v>
      </c>
      <c r="V40">
        <f t="shared" ca="1" si="32"/>
        <v>33500.62569848157</v>
      </c>
      <c r="X40">
        <f ca="1">IF(Table1[[#This Row],[Gender]]="men",1,0)</f>
        <v>0</v>
      </c>
      <c r="Y40">
        <f ca="1">IF(Table1[[#This Row],[Gender]]="women",1,0)</f>
        <v>1</v>
      </c>
      <c r="AE40">
        <f ca="1">IF(Table1[[#This Row],[Field of work]]="IT",1,0)</f>
        <v>0</v>
      </c>
      <c r="AF40">
        <f ca="1">IF(Table1[[#This Row],[Field of work]]="Doctor",1,0)</f>
        <v>0</v>
      </c>
      <c r="AG40">
        <f ca="1">IF(Table1[[#This Row],[Field of work]]="Construction",1,0)</f>
        <v>0</v>
      </c>
      <c r="AH40">
        <f ca="1">IF(Table1[[#This Row],[Field of work]]="Teaching",1,0)</f>
        <v>0</v>
      </c>
      <c r="AI40">
        <f ca="1">IF(Table1[[#This Row],[Field of work]]="Music",1,0)</f>
        <v>1</v>
      </c>
      <c r="AJ40">
        <f ca="1">IF(Table1[[#This Row],[Field of work]]="Agriculture",1,0)</f>
        <v>0</v>
      </c>
      <c r="AO40" s="8">
        <f t="shared" ca="1" si="4"/>
        <v>34468.081692188403</v>
      </c>
      <c r="AR40">
        <f t="shared" ca="1" si="5"/>
        <v>1</v>
      </c>
      <c r="AX40" s="16">
        <f t="shared" ca="1" si="6"/>
        <v>0.97422072770639245</v>
      </c>
      <c r="AY40" s="17">
        <f t="shared" ca="1" si="7"/>
        <v>0</v>
      </c>
      <c r="AZ40" s="17"/>
      <c r="BE40">
        <f t="shared" ca="1" si="8"/>
        <v>0</v>
      </c>
      <c r="BF40">
        <f ca="1">IF(Table1[[#This Row],[Area]]="California",Table1[[#This Row],[Income]],0)</f>
        <v>0</v>
      </c>
      <c r="BG40">
        <f ca="1">IF(Table1[[#This Row],[Area]]="Utah",Table1[[#This Row],[Income]],0)</f>
        <v>0</v>
      </c>
      <c r="BH40">
        <f ca="1">IF(Table1[[#This Row],[Area]]="North Carolina",Table1[[#This Row],[Income]],0)</f>
        <v>0</v>
      </c>
      <c r="BI40">
        <f ca="1">IF(Table1[[#This Row],[Area]]="Texas",Table1[[#This Row],[Income]],0)</f>
        <v>0</v>
      </c>
      <c r="BJ40">
        <f ca="1">IF(Table1[[#This Row],[Area]]="Pennsylvania",Table1[[#This Row],[Income]],0)</f>
        <v>48679</v>
      </c>
      <c r="BK40">
        <f ca="1">IF(Table1[[#This Row],[Area]]="Hawaii",Table1[[#This Row],[Income]],0)</f>
        <v>0</v>
      </c>
      <c r="BL40">
        <f ca="1">IF(Table1[[#This Row],[Area]]="Tennessee",Table1[[#This Row],[Income]],0)</f>
        <v>0</v>
      </c>
      <c r="BM40">
        <f ca="1">IF(Table1[[#This Row],[Area]]="South Dakota",Table1[[#This Row],[Income]],0)</f>
        <v>0</v>
      </c>
      <c r="BN40">
        <f ca="1">IF(Table1[[#This Row],[Area]]="Massachusetts",Table1[[#This Row],[Income]],0)</f>
        <v>0</v>
      </c>
      <c r="BO40">
        <f ca="1">IF(Table1[[#This Row],[Area]]="New Jersey",Table1[[#This Row],[Income]],0)</f>
        <v>0</v>
      </c>
      <c r="BP40">
        <f ca="1">IF(Table1[[#This Row],[Area]]="Georgia",Table1[[#This Row],[Income]],0)</f>
        <v>0</v>
      </c>
      <c r="BQ40">
        <f ca="1">IF(Table1[[#This Row],[Area]]="Indiana",Table1[[#This Row],[Income]],0)</f>
        <v>0</v>
      </c>
      <c r="BR40">
        <f ca="1">IF(Table1[[#This Row],[Area]]="Illinios",Table1[[#This Row],[Income]],0)</f>
        <v>0</v>
      </c>
      <c r="BT40">
        <f ca="1">IF(Table1[[#This Row],[Field of work]]="IT",Table1[[#This Row],[Income]],0)</f>
        <v>0</v>
      </c>
      <c r="BU40">
        <f ca="1">IF(Table1[[#This Row],[Field of work]]="Doctor",Table1[[#This Row],[Income]],0)</f>
        <v>0</v>
      </c>
      <c r="BV40">
        <f ca="1">IF(Table1[[#This Row],[Field of work]]="Construction",Table1[[#This Row],[Income]],0)</f>
        <v>0</v>
      </c>
      <c r="BW40">
        <f ca="1">IF(Table1[[#This Row],[Field of work]]="Teaching",Table1[[#This Row],[Income]],0)</f>
        <v>0</v>
      </c>
      <c r="BX40">
        <f ca="1">IF(Table1[[#This Row],[Field of work]]="Music",Table1[[#This Row],[Income]],0)</f>
        <v>48679</v>
      </c>
      <c r="BY40">
        <f ca="1">IF(Table1[[#This Row],[Field of work]]="Agriculture",Table1[[#This Row],[Income]],0)</f>
        <v>0</v>
      </c>
      <c r="CA40">
        <f ca="1">IF(Table1[[#This Row],[Debts]]&gt;Table1[[#This Row],[Income]],1,0)</f>
        <v>0</v>
      </c>
      <c r="CL40">
        <f ca="1">IF(Table1[[#This Row],[Net worth of the person]]&gt;$CN$3,Table1[[#This Row],[Age]],0)</f>
        <v>30</v>
      </c>
    </row>
    <row r="41" spans="1:90">
      <c r="A41">
        <f t="shared" ca="1" si="9"/>
        <v>1</v>
      </c>
      <c r="B41">
        <v>38</v>
      </c>
      <c r="C41" t="str">
        <f t="shared" ca="1" si="10"/>
        <v>men</v>
      </c>
      <c r="D41">
        <f t="shared" ca="1" si="11"/>
        <v>32</v>
      </c>
      <c r="E41">
        <f t="shared" ca="1" si="12"/>
        <v>2</v>
      </c>
      <c r="F41" t="str">
        <f t="shared" ca="1" si="0"/>
        <v>Doctor</v>
      </c>
      <c r="G41">
        <f t="shared" ca="1" si="13"/>
        <v>3</v>
      </c>
      <c r="H41" t="str">
        <f t="shared" ca="1" si="1"/>
        <v>Post Grad</v>
      </c>
      <c r="I41">
        <f t="shared" ca="1" si="33"/>
        <v>0</v>
      </c>
      <c r="J41">
        <f t="shared" ca="1" si="2"/>
        <v>1</v>
      </c>
      <c r="K41">
        <f t="shared" ca="1" si="15"/>
        <v>59424</v>
      </c>
      <c r="L41">
        <f t="shared" ca="1" si="16"/>
        <v>8</v>
      </c>
      <c r="M41" t="str">
        <f t="shared" ca="1" si="3"/>
        <v>Tennessee</v>
      </c>
      <c r="N41">
        <f t="shared" ca="1" si="26"/>
        <v>297120</v>
      </c>
      <c r="O41">
        <f t="shared" ca="1" si="18"/>
        <v>289460.46261612332</v>
      </c>
      <c r="P41">
        <f t="shared" ca="1" si="27"/>
        <v>34468.081692188403</v>
      </c>
      <c r="Q41">
        <f t="shared" ca="1" si="20"/>
        <v>33756</v>
      </c>
      <c r="R41">
        <f t="shared" ca="1" si="28"/>
        <v>98986.526874009607</v>
      </c>
      <c r="S41">
        <f t="shared" ca="1" si="29"/>
        <v>81201.976769872126</v>
      </c>
      <c r="T41">
        <f t="shared" ca="1" si="30"/>
        <v>412790.05846206052</v>
      </c>
      <c r="U41">
        <f t="shared" ca="1" si="31"/>
        <v>422202.9894901329</v>
      </c>
      <c r="V41">
        <f t="shared" ca="1" si="32"/>
        <v>-9412.931028072373</v>
      </c>
      <c r="X41">
        <f ca="1">IF(Table1[[#This Row],[Gender]]="men",1,0)</f>
        <v>1</v>
      </c>
      <c r="Y41">
        <f ca="1">IF(Table1[[#This Row],[Gender]]="women",1,0)</f>
        <v>0</v>
      </c>
      <c r="AE41">
        <f ca="1">IF(Table1[[#This Row],[Field of work]]="IT",1,0)</f>
        <v>0</v>
      </c>
      <c r="AF41">
        <f ca="1">IF(Table1[[#This Row],[Field of work]]="Doctor",1,0)</f>
        <v>1</v>
      </c>
      <c r="AG41">
        <f ca="1">IF(Table1[[#This Row],[Field of work]]="Construction",1,0)</f>
        <v>0</v>
      </c>
      <c r="AH41">
        <f ca="1">IF(Table1[[#This Row],[Field of work]]="Teaching",1,0)</f>
        <v>0</v>
      </c>
      <c r="AI41">
        <f ca="1">IF(Table1[[#This Row],[Field of work]]="Music",1,0)</f>
        <v>0</v>
      </c>
      <c r="AJ41">
        <f ca="1">IF(Table1[[#This Row],[Field of work]]="Agriculture",1,0)</f>
        <v>0</v>
      </c>
      <c r="AO41" s="8">
        <f t="shared" ca="1" si="4"/>
        <v>1174.2184197404638</v>
      </c>
      <c r="AR41">
        <f t="shared" ca="1" si="5"/>
        <v>1</v>
      </c>
      <c r="AX41" s="16">
        <f t="shared" ca="1" si="6"/>
        <v>0.77497789244825843</v>
      </c>
      <c r="AY41" s="17">
        <f t="shared" ca="1" si="7"/>
        <v>0</v>
      </c>
      <c r="AZ41" s="17"/>
      <c r="BE41">
        <f t="shared" ca="1" si="8"/>
        <v>0</v>
      </c>
      <c r="BF41">
        <f ca="1">IF(Table1[[#This Row],[Area]]="California",Table1[[#This Row],[Income]],0)</f>
        <v>0</v>
      </c>
      <c r="BG41">
        <f ca="1">IF(Table1[[#This Row],[Area]]="Utah",Table1[[#This Row],[Income]],0)</f>
        <v>0</v>
      </c>
      <c r="BH41">
        <f ca="1">IF(Table1[[#This Row],[Area]]="North Carolina",Table1[[#This Row],[Income]],0)</f>
        <v>0</v>
      </c>
      <c r="BI41">
        <f ca="1">IF(Table1[[#This Row],[Area]]="Texas",Table1[[#This Row],[Income]],0)</f>
        <v>0</v>
      </c>
      <c r="BJ41">
        <f ca="1">IF(Table1[[#This Row],[Area]]="Pennsylvania",Table1[[#This Row],[Income]],0)</f>
        <v>0</v>
      </c>
      <c r="BK41">
        <f ca="1">IF(Table1[[#This Row],[Area]]="Hawaii",Table1[[#This Row],[Income]],0)</f>
        <v>0</v>
      </c>
      <c r="BL41">
        <f ca="1">IF(Table1[[#This Row],[Area]]="Tennessee",Table1[[#This Row],[Income]],0)</f>
        <v>59424</v>
      </c>
      <c r="BM41">
        <f ca="1">IF(Table1[[#This Row],[Area]]="South Dakota",Table1[[#This Row],[Income]],0)</f>
        <v>0</v>
      </c>
      <c r="BN41">
        <f ca="1">IF(Table1[[#This Row],[Area]]="Massachusetts",Table1[[#This Row],[Income]],0)</f>
        <v>0</v>
      </c>
      <c r="BO41">
        <f ca="1">IF(Table1[[#This Row],[Area]]="New Jersey",Table1[[#This Row],[Income]],0)</f>
        <v>0</v>
      </c>
      <c r="BP41">
        <f ca="1">IF(Table1[[#This Row],[Area]]="Georgia",Table1[[#This Row],[Income]],0)</f>
        <v>0</v>
      </c>
      <c r="BQ41">
        <f ca="1">IF(Table1[[#This Row],[Area]]="Indiana",Table1[[#This Row],[Income]],0)</f>
        <v>0</v>
      </c>
      <c r="BR41">
        <f ca="1">IF(Table1[[#This Row],[Area]]="Illinios",Table1[[#This Row],[Income]],0)</f>
        <v>0</v>
      </c>
      <c r="BT41">
        <f ca="1">IF(Table1[[#This Row],[Field of work]]="IT",Table1[[#This Row],[Income]],0)</f>
        <v>0</v>
      </c>
      <c r="BU41">
        <f ca="1">IF(Table1[[#This Row],[Field of work]]="Doctor",Table1[[#This Row],[Income]],0)</f>
        <v>59424</v>
      </c>
      <c r="BV41">
        <f ca="1">IF(Table1[[#This Row],[Field of work]]="Construction",Table1[[#This Row],[Income]],0)</f>
        <v>0</v>
      </c>
      <c r="BW41">
        <f ca="1">IF(Table1[[#This Row],[Field of work]]="Teaching",Table1[[#This Row],[Income]],0)</f>
        <v>0</v>
      </c>
      <c r="BX41">
        <f ca="1">IF(Table1[[#This Row],[Field of work]]="Music",Table1[[#This Row],[Income]],0)</f>
        <v>0</v>
      </c>
      <c r="BY41">
        <f ca="1">IF(Table1[[#This Row],[Field of work]]="Agriculture",Table1[[#This Row],[Income]],0)</f>
        <v>0</v>
      </c>
      <c r="CA41">
        <f ca="1">IF(Table1[[#This Row],[Debts]]&gt;Table1[[#This Row],[Income]],1,0)</f>
        <v>1</v>
      </c>
      <c r="CL41">
        <f ca="1">IF(Table1[[#This Row],[Net worth of the person]]&gt;$CN$3,Table1[[#This Row],[Age]],0)</f>
        <v>0</v>
      </c>
    </row>
    <row r="42" spans="1:90">
      <c r="A42">
        <f t="shared" ca="1" si="9"/>
        <v>1</v>
      </c>
      <c r="B42">
        <v>39</v>
      </c>
      <c r="C42" t="str">
        <f t="shared" ca="1" si="10"/>
        <v>men</v>
      </c>
      <c r="D42">
        <f t="shared" ca="1" si="11"/>
        <v>31</v>
      </c>
      <c r="E42">
        <f t="shared" ca="1" si="12"/>
        <v>1</v>
      </c>
      <c r="F42" t="str">
        <f t="shared" ca="1" si="0"/>
        <v>IT</v>
      </c>
      <c r="G42">
        <f t="shared" ca="1" si="13"/>
        <v>4</v>
      </c>
      <c r="H42" t="str">
        <f t="shared" ca="1" si="1"/>
        <v>Phd</v>
      </c>
      <c r="I42">
        <f t="shared" ca="1" si="33"/>
        <v>0</v>
      </c>
      <c r="J42">
        <f t="shared" ca="1" si="2"/>
        <v>3</v>
      </c>
      <c r="K42">
        <f t="shared" ca="1" si="15"/>
        <v>61305</v>
      </c>
      <c r="L42">
        <f t="shared" ca="1" si="16"/>
        <v>5</v>
      </c>
      <c r="M42" t="str">
        <f t="shared" ca="1" si="3"/>
        <v>Texas</v>
      </c>
      <c r="N42">
        <f t="shared" ca="1" si="26"/>
        <v>367830</v>
      </c>
      <c r="O42">
        <f t="shared" ca="1" si="18"/>
        <v>285060.11817924288</v>
      </c>
      <c r="P42">
        <f t="shared" ca="1" si="27"/>
        <v>3522.6552592213911</v>
      </c>
      <c r="Q42">
        <f t="shared" ca="1" si="20"/>
        <v>512</v>
      </c>
      <c r="R42">
        <f t="shared" ca="1" si="28"/>
        <v>72169.307884799899</v>
      </c>
      <c r="S42">
        <f t="shared" ca="1" si="29"/>
        <v>37392.515259321895</v>
      </c>
      <c r="T42">
        <f t="shared" ca="1" si="30"/>
        <v>408745.17051854328</v>
      </c>
      <c r="U42">
        <f t="shared" ca="1" si="31"/>
        <v>357741.42606404278</v>
      </c>
      <c r="V42">
        <f t="shared" ca="1" si="32"/>
        <v>51003.744454500498</v>
      </c>
      <c r="X42">
        <f ca="1">IF(Table1[[#This Row],[Gender]]="men",1,0)</f>
        <v>1</v>
      </c>
      <c r="Y42">
        <f ca="1">IF(Table1[[#This Row],[Gender]]="women",1,0)</f>
        <v>0</v>
      </c>
      <c r="AE42">
        <f ca="1">IF(Table1[[#This Row],[Field of work]]="IT",1,0)</f>
        <v>1</v>
      </c>
      <c r="AF42">
        <f ca="1">IF(Table1[[#This Row],[Field of work]]="Doctor",1,0)</f>
        <v>0</v>
      </c>
      <c r="AG42">
        <f ca="1">IF(Table1[[#This Row],[Field of work]]="Construction",1,0)</f>
        <v>0</v>
      </c>
      <c r="AH42">
        <f ca="1">IF(Table1[[#This Row],[Field of work]]="Teaching",1,0)</f>
        <v>0</v>
      </c>
      <c r="AI42">
        <f ca="1">IF(Table1[[#This Row],[Field of work]]="Music",1,0)</f>
        <v>0</v>
      </c>
      <c r="AJ42">
        <f ca="1">IF(Table1[[#This Row],[Field of work]]="Agriculture",1,0)</f>
        <v>0</v>
      </c>
      <c r="AO42" s="8">
        <f t="shared" ca="1" si="4"/>
        <v>10428.565034177831</v>
      </c>
      <c r="AR42">
        <f t="shared" ca="1" si="5"/>
        <v>0</v>
      </c>
      <c r="AX42" s="16">
        <f t="shared" ca="1" si="6"/>
        <v>0.24748977390940297</v>
      </c>
      <c r="AY42" s="17">
        <f t="shared" ca="1" si="7"/>
        <v>1</v>
      </c>
      <c r="AZ42" s="17"/>
      <c r="BE42">
        <f t="shared" ca="1" si="8"/>
        <v>0</v>
      </c>
      <c r="BF42">
        <f ca="1">IF(Table1[[#This Row],[Area]]="California",Table1[[#This Row],[Income]],0)</f>
        <v>0</v>
      </c>
      <c r="BG42">
        <f ca="1">IF(Table1[[#This Row],[Area]]="Utah",Table1[[#This Row],[Income]],0)</f>
        <v>0</v>
      </c>
      <c r="BH42">
        <f ca="1">IF(Table1[[#This Row],[Area]]="North Carolina",Table1[[#This Row],[Income]],0)</f>
        <v>0</v>
      </c>
      <c r="BI42">
        <f ca="1">IF(Table1[[#This Row],[Area]]="Texas",Table1[[#This Row],[Income]],0)</f>
        <v>61305</v>
      </c>
      <c r="BJ42">
        <f ca="1">IF(Table1[[#This Row],[Area]]="Pennsylvania",Table1[[#This Row],[Income]],0)</f>
        <v>0</v>
      </c>
      <c r="BK42">
        <f ca="1">IF(Table1[[#This Row],[Area]]="Hawaii",Table1[[#This Row],[Income]],0)</f>
        <v>0</v>
      </c>
      <c r="BL42">
        <f ca="1">IF(Table1[[#This Row],[Area]]="Tennessee",Table1[[#This Row],[Income]],0)</f>
        <v>0</v>
      </c>
      <c r="BM42">
        <f ca="1">IF(Table1[[#This Row],[Area]]="South Dakota",Table1[[#This Row],[Income]],0)</f>
        <v>0</v>
      </c>
      <c r="BN42">
        <f ca="1">IF(Table1[[#This Row],[Area]]="Massachusetts",Table1[[#This Row],[Income]],0)</f>
        <v>0</v>
      </c>
      <c r="BO42">
        <f ca="1">IF(Table1[[#This Row],[Area]]="New Jersey",Table1[[#This Row],[Income]],0)</f>
        <v>0</v>
      </c>
      <c r="BP42">
        <f ca="1">IF(Table1[[#This Row],[Area]]="Georgia",Table1[[#This Row],[Income]],0)</f>
        <v>0</v>
      </c>
      <c r="BQ42">
        <f ca="1">IF(Table1[[#This Row],[Area]]="Indiana",Table1[[#This Row],[Income]],0)</f>
        <v>0</v>
      </c>
      <c r="BR42">
        <f ca="1">IF(Table1[[#This Row],[Area]]="Illinios",Table1[[#This Row],[Income]],0)</f>
        <v>0</v>
      </c>
      <c r="BT42">
        <f ca="1">IF(Table1[[#This Row],[Field of work]]="IT",Table1[[#This Row],[Income]],0)</f>
        <v>61305</v>
      </c>
      <c r="BU42">
        <f ca="1">IF(Table1[[#This Row],[Field of work]]="Doctor",Table1[[#This Row],[Income]],0)</f>
        <v>0</v>
      </c>
      <c r="BV42">
        <f ca="1">IF(Table1[[#This Row],[Field of work]]="Construction",Table1[[#This Row],[Income]],0)</f>
        <v>0</v>
      </c>
      <c r="BW42">
        <f ca="1">IF(Table1[[#This Row],[Field of work]]="Teaching",Table1[[#This Row],[Income]],0)</f>
        <v>0</v>
      </c>
      <c r="BX42">
        <f ca="1">IF(Table1[[#This Row],[Field of work]]="Music",Table1[[#This Row],[Income]],0)</f>
        <v>0</v>
      </c>
      <c r="BY42">
        <f ca="1">IF(Table1[[#This Row],[Field of work]]="Agriculture",Table1[[#This Row],[Income]],0)</f>
        <v>0</v>
      </c>
      <c r="CA42">
        <f ca="1">IF(Table1[[#This Row],[Debts]]&gt;Table1[[#This Row],[Income]],1,0)</f>
        <v>1</v>
      </c>
      <c r="CL42">
        <f ca="1">IF(Table1[[#This Row],[Net worth of the person]]&gt;$CN$3,Table1[[#This Row],[Age]],0)</f>
        <v>31</v>
      </c>
    </row>
    <row r="43" spans="1:90">
      <c r="A43">
        <f t="shared" ca="1" si="9"/>
        <v>2</v>
      </c>
      <c r="B43">
        <v>40</v>
      </c>
      <c r="C43" t="str">
        <f t="shared" ca="1" si="10"/>
        <v>women</v>
      </c>
      <c r="D43">
        <f t="shared" ca="1" si="11"/>
        <v>43</v>
      </c>
      <c r="E43">
        <f t="shared" ca="1" si="12"/>
        <v>6</v>
      </c>
      <c r="F43" t="str">
        <f t="shared" ca="1" si="0"/>
        <v>Agriculture</v>
      </c>
      <c r="G43">
        <f t="shared" ca="1" si="13"/>
        <v>5</v>
      </c>
      <c r="H43" t="str">
        <f t="shared" ca="1" si="1"/>
        <v>Diploma</v>
      </c>
      <c r="I43">
        <f t="shared" ca="1" si="33"/>
        <v>3</v>
      </c>
      <c r="J43">
        <f t="shared" ca="1" si="2"/>
        <v>1</v>
      </c>
      <c r="K43">
        <f t="shared" ca="1" si="15"/>
        <v>83358</v>
      </c>
      <c r="L43">
        <f t="shared" ca="1" si="16"/>
        <v>4</v>
      </c>
      <c r="M43" t="str">
        <f t="shared" ca="1" si="3"/>
        <v>North Carolina</v>
      </c>
      <c r="N43">
        <f t="shared" ca="1" si="26"/>
        <v>250074</v>
      </c>
      <c r="O43">
        <f t="shared" ca="1" si="18"/>
        <v>61890.757720620037</v>
      </c>
      <c r="P43">
        <f t="shared" ca="1" si="27"/>
        <v>10428.565034177831</v>
      </c>
      <c r="Q43">
        <f t="shared" ca="1" si="20"/>
        <v>755</v>
      </c>
      <c r="R43">
        <f t="shared" ca="1" si="28"/>
        <v>9380.2361413753388</v>
      </c>
      <c r="S43">
        <f t="shared" ca="1" si="29"/>
        <v>113098.31096809593</v>
      </c>
      <c r="T43">
        <f t="shared" ca="1" si="30"/>
        <v>373600.87600227376</v>
      </c>
      <c r="U43">
        <f t="shared" ca="1" si="31"/>
        <v>72025.993861995375</v>
      </c>
      <c r="V43">
        <f t="shared" ca="1" si="32"/>
        <v>301574.88214027835</v>
      </c>
      <c r="X43">
        <f ca="1">IF(Table1[[#This Row],[Gender]]="men",1,0)</f>
        <v>0</v>
      </c>
      <c r="Y43">
        <f ca="1">IF(Table1[[#This Row],[Gender]]="women",1,0)</f>
        <v>1</v>
      </c>
      <c r="AE43">
        <f ca="1">IF(Table1[[#This Row],[Field of work]]="IT",1,0)</f>
        <v>0</v>
      </c>
      <c r="AF43">
        <f ca="1">IF(Table1[[#This Row],[Field of work]]="Doctor",1,0)</f>
        <v>0</v>
      </c>
      <c r="AG43">
        <f ca="1">IF(Table1[[#This Row],[Field of work]]="Construction",1,0)</f>
        <v>0</v>
      </c>
      <c r="AH43">
        <f ca="1">IF(Table1[[#This Row],[Field of work]]="Teaching",1,0)</f>
        <v>0</v>
      </c>
      <c r="AI43">
        <f ca="1">IF(Table1[[#This Row],[Field of work]]="Music",1,0)</f>
        <v>0</v>
      </c>
      <c r="AJ43">
        <f ca="1">IF(Table1[[#This Row],[Field of work]]="Agriculture",1,0)</f>
        <v>1</v>
      </c>
      <c r="AO43" s="8">
        <f t="shared" ca="1" si="4"/>
        <v>70291.67628048372</v>
      </c>
      <c r="AR43">
        <f t="shared" ca="1" si="5"/>
        <v>1</v>
      </c>
      <c r="AX43" s="16">
        <f t="shared" ca="1" si="6"/>
        <v>0.49337680411129592</v>
      </c>
      <c r="AY43" s="17">
        <f t="shared" ca="1" si="7"/>
        <v>1</v>
      </c>
      <c r="AZ43" s="17"/>
      <c r="BE43">
        <f t="shared" ca="1" si="8"/>
        <v>0</v>
      </c>
      <c r="BF43">
        <f ca="1">IF(Table1[[#This Row],[Area]]="California",Table1[[#This Row],[Income]],0)</f>
        <v>0</v>
      </c>
      <c r="BG43">
        <f ca="1">IF(Table1[[#This Row],[Area]]="Utah",Table1[[#This Row],[Income]],0)</f>
        <v>0</v>
      </c>
      <c r="BH43">
        <f ca="1">IF(Table1[[#This Row],[Area]]="North Carolina",Table1[[#This Row],[Income]],0)</f>
        <v>83358</v>
      </c>
      <c r="BI43">
        <f ca="1">IF(Table1[[#This Row],[Area]]="Texas",Table1[[#This Row],[Income]],0)</f>
        <v>0</v>
      </c>
      <c r="BJ43">
        <f ca="1">IF(Table1[[#This Row],[Area]]="Pennsylvania",Table1[[#This Row],[Income]],0)</f>
        <v>0</v>
      </c>
      <c r="BK43">
        <f ca="1">IF(Table1[[#This Row],[Area]]="Hawaii",Table1[[#This Row],[Income]],0)</f>
        <v>0</v>
      </c>
      <c r="BL43">
        <f ca="1">IF(Table1[[#This Row],[Area]]="Tennessee",Table1[[#This Row],[Income]],0)</f>
        <v>0</v>
      </c>
      <c r="BM43">
        <f ca="1">IF(Table1[[#This Row],[Area]]="South Dakota",Table1[[#This Row],[Income]],0)</f>
        <v>0</v>
      </c>
      <c r="BN43">
        <f ca="1">IF(Table1[[#This Row],[Area]]="Massachusetts",Table1[[#This Row],[Income]],0)</f>
        <v>0</v>
      </c>
      <c r="BO43">
        <f ca="1">IF(Table1[[#This Row],[Area]]="New Jersey",Table1[[#This Row],[Income]],0)</f>
        <v>0</v>
      </c>
      <c r="BP43">
        <f ca="1">IF(Table1[[#This Row],[Area]]="Georgia",Table1[[#This Row],[Income]],0)</f>
        <v>0</v>
      </c>
      <c r="BQ43">
        <f ca="1">IF(Table1[[#This Row],[Area]]="Indiana",Table1[[#This Row],[Income]],0)</f>
        <v>0</v>
      </c>
      <c r="BR43">
        <f ca="1">IF(Table1[[#This Row],[Area]]="Illinios",Table1[[#This Row],[Income]],0)</f>
        <v>0</v>
      </c>
      <c r="BT43">
        <f ca="1">IF(Table1[[#This Row],[Field of work]]="IT",Table1[[#This Row],[Income]],0)</f>
        <v>0</v>
      </c>
      <c r="BU43">
        <f ca="1">IF(Table1[[#This Row],[Field of work]]="Doctor",Table1[[#This Row],[Income]],0)</f>
        <v>0</v>
      </c>
      <c r="BV43">
        <f ca="1">IF(Table1[[#This Row],[Field of work]]="Construction",Table1[[#This Row],[Income]],0)</f>
        <v>0</v>
      </c>
      <c r="BW43">
        <f ca="1">IF(Table1[[#This Row],[Field of work]]="Teaching",Table1[[#This Row],[Income]],0)</f>
        <v>0</v>
      </c>
      <c r="BX43">
        <f ca="1">IF(Table1[[#This Row],[Field of work]]="Music",Table1[[#This Row],[Income]],0)</f>
        <v>0</v>
      </c>
      <c r="BY43">
        <f ca="1">IF(Table1[[#This Row],[Field of work]]="Agriculture",Table1[[#This Row],[Income]],0)</f>
        <v>83358</v>
      </c>
      <c r="CA43">
        <f ca="1">IF(Table1[[#This Row],[Debts]]&gt;Table1[[#This Row],[Income]],1,0)</f>
        <v>0</v>
      </c>
      <c r="CL43">
        <f ca="1">IF(Table1[[#This Row],[Net worth of the person]]&gt;$CN$3,Table1[[#This Row],[Age]],0)</f>
        <v>43</v>
      </c>
    </row>
    <row r="44" spans="1:90">
      <c r="A44">
        <f t="shared" ca="1" si="9"/>
        <v>2</v>
      </c>
      <c r="B44">
        <v>41</v>
      </c>
      <c r="C44" t="str">
        <f t="shared" ca="1" si="10"/>
        <v>women</v>
      </c>
      <c r="D44">
        <f t="shared" ca="1" si="11"/>
        <v>35</v>
      </c>
      <c r="E44">
        <f t="shared" ca="1" si="12"/>
        <v>5</v>
      </c>
      <c r="F44" t="str">
        <f t="shared" ca="1" si="0"/>
        <v>Music</v>
      </c>
      <c r="G44">
        <f t="shared" ca="1" si="13"/>
        <v>1</v>
      </c>
      <c r="H44" t="str">
        <f t="shared" ca="1" si="1"/>
        <v>High school</v>
      </c>
      <c r="I44">
        <f t="shared" ca="1" si="33"/>
        <v>2</v>
      </c>
      <c r="J44">
        <f t="shared" ca="1" si="2"/>
        <v>1</v>
      </c>
      <c r="K44">
        <f t="shared" ca="1" si="15"/>
        <v>80971</v>
      </c>
      <c r="L44">
        <f t="shared" ca="1" si="16"/>
        <v>5</v>
      </c>
      <c r="M44" t="str">
        <f t="shared" ca="1" si="3"/>
        <v>Texas</v>
      </c>
      <c r="N44">
        <f t="shared" ca="1" si="26"/>
        <v>485826</v>
      </c>
      <c r="O44">
        <f t="shared" ca="1" si="18"/>
        <v>239695.27923417446</v>
      </c>
      <c r="P44">
        <f t="shared" ca="1" si="27"/>
        <v>70291.67628048372</v>
      </c>
      <c r="Q44">
        <f t="shared" ca="1" si="20"/>
        <v>37019</v>
      </c>
      <c r="R44">
        <f t="shared" ca="1" si="28"/>
        <v>78548.591147299187</v>
      </c>
      <c r="S44">
        <f t="shared" ca="1" si="29"/>
        <v>118062.58453140533</v>
      </c>
      <c r="T44">
        <f t="shared" ca="1" si="30"/>
        <v>674180.26081188908</v>
      </c>
      <c r="U44">
        <f t="shared" ca="1" si="31"/>
        <v>355262.87038147368</v>
      </c>
      <c r="V44">
        <f t="shared" ca="1" si="32"/>
        <v>318917.3904304154</v>
      </c>
      <c r="X44">
        <f ca="1">IF(Table1[[#This Row],[Gender]]="men",1,0)</f>
        <v>0</v>
      </c>
      <c r="Y44">
        <f ca="1">IF(Table1[[#This Row],[Gender]]="women",1,0)</f>
        <v>1</v>
      </c>
      <c r="AE44">
        <f ca="1">IF(Table1[[#This Row],[Field of work]]="IT",1,0)</f>
        <v>0</v>
      </c>
      <c r="AF44">
        <f ca="1">IF(Table1[[#This Row],[Field of work]]="Doctor",1,0)</f>
        <v>0</v>
      </c>
      <c r="AG44">
        <f ca="1">IF(Table1[[#This Row],[Field of work]]="Construction",1,0)</f>
        <v>0</v>
      </c>
      <c r="AH44">
        <f ca="1">IF(Table1[[#This Row],[Field of work]]="Teaching",1,0)</f>
        <v>0</v>
      </c>
      <c r="AI44">
        <f ca="1">IF(Table1[[#This Row],[Field of work]]="Music",1,0)</f>
        <v>1</v>
      </c>
      <c r="AJ44">
        <f ca="1">IF(Table1[[#This Row],[Field of work]]="Agriculture",1,0)</f>
        <v>0</v>
      </c>
      <c r="AO44" s="8">
        <f t="shared" ca="1" si="4"/>
        <v>10792.489367604061</v>
      </c>
      <c r="AR44">
        <f t="shared" ca="1" si="5"/>
        <v>1</v>
      </c>
      <c r="AX44" s="16">
        <f t="shared" ca="1" si="6"/>
        <v>0.78237186101734613</v>
      </c>
      <c r="AY44" s="17">
        <f t="shared" ca="1" si="7"/>
        <v>0</v>
      </c>
      <c r="AZ44" s="17"/>
      <c r="BE44">
        <f t="shared" ca="1" si="8"/>
        <v>0</v>
      </c>
      <c r="BF44">
        <f ca="1">IF(Table1[[#This Row],[Area]]="California",Table1[[#This Row],[Income]],0)</f>
        <v>0</v>
      </c>
      <c r="BG44">
        <f ca="1">IF(Table1[[#This Row],[Area]]="Utah",Table1[[#This Row],[Income]],0)</f>
        <v>0</v>
      </c>
      <c r="BH44">
        <f ca="1">IF(Table1[[#This Row],[Area]]="North Carolina",Table1[[#This Row],[Income]],0)</f>
        <v>0</v>
      </c>
      <c r="BI44">
        <f ca="1">IF(Table1[[#This Row],[Area]]="Texas",Table1[[#This Row],[Income]],0)</f>
        <v>80971</v>
      </c>
      <c r="BJ44">
        <f ca="1">IF(Table1[[#This Row],[Area]]="Pennsylvania",Table1[[#This Row],[Income]],0)</f>
        <v>0</v>
      </c>
      <c r="BK44">
        <f ca="1">IF(Table1[[#This Row],[Area]]="Hawaii",Table1[[#This Row],[Income]],0)</f>
        <v>0</v>
      </c>
      <c r="BL44">
        <f ca="1">IF(Table1[[#This Row],[Area]]="Tennessee",Table1[[#This Row],[Income]],0)</f>
        <v>0</v>
      </c>
      <c r="BM44">
        <f ca="1">IF(Table1[[#This Row],[Area]]="South Dakota",Table1[[#This Row],[Income]],0)</f>
        <v>0</v>
      </c>
      <c r="BN44">
        <f ca="1">IF(Table1[[#This Row],[Area]]="Massachusetts",Table1[[#This Row],[Income]],0)</f>
        <v>0</v>
      </c>
      <c r="BO44">
        <f ca="1">IF(Table1[[#This Row],[Area]]="New Jersey",Table1[[#This Row],[Income]],0)</f>
        <v>0</v>
      </c>
      <c r="BP44">
        <f ca="1">IF(Table1[[#This Row],[Area]]="Georgia",Table1[[#This Row],[Income]],0)</f>
        <v>0</v>
      </c>
      <c r="BQ44">
        <f ca="1">IF(Table1[[#This Row],[Area]]="Indiana",Table1[[#This Row],[Income]],0)</f>
        <v>0</v>
      </c>
      <c r="BR44">
        <f ca="1">IF(Table1[[#This Row],[Area]]="Illinios",Table1[[#This Row],[Income]],0)</f>
        <v>0</v>
      </c>
      <c r="BT44">
        <f ca="1">IF(Table1[[#This Row],[Field of work]]="IT",Table1[[#This Row],[Income]],0)</f>
        <v>0</v>
      </c>
      <c r="BU44">
        <f ca="1">IF(Table1[[#This Row],[Field of work]]="Doctor",Table1[[#This Row],[Income]],0)</f>
        <v>0</v>
      </c>
      <c r="BV44">
        <f ca="1">IF(Table1[[#This Row],[Field of work]]="Construction",Table1[[#This Row],[Income]],0)</f>
        <v>0</v>
      </c>
      <c r="BW44">
        <f ca="1">IF(Table1[[#This Row],[Field of work]]="Teaching",Table1[[#This Row],[Income]],0)</f>
        <v>0</v>
      </c>
      <c r="BX44">
        <f ca="1">IF(Table1[[#This Row],[Field of work]]="Music",Table1[[#This Row],[Income]],0)</f>
        <v>80971</v>
      </c>
      <c r="BY44">
        <f ca="1">IF(Table1[[#This Row],[Field of work]]="Agriculture",Table1[[#This Row],[Income]],0)</f>
        <v>0</v>
      </c>
      <c r="CA44">
        <f ca="1">IF(Table1[[#This Row],[Debts]]&gt;Table1[[#This Row],[Income]],1,0)</f>
        <v>0</v>
      </c>
      <c r="CL44">
        <f ca="1">IF(Table1[[#This Row],[Net worth of the person]]&gt;$CN$3,Table1[[#This Row],[Age]],0)</f>
        <v>35</v>
      </c>
    </row>
    <row r="45" spans="1:90">
      <c r="A45">
        <f t="shared" ca="1" si="9"/>
        <v>2</v>
      </c>
      <c r="B45">
        <v>42</v>
      </c>
      <c r="C45" t="str">
        <f t="shared" ca="1" si="10"/>
        <v>women</v>
      </c>
      <c r="D45">
        <f t="shared" ca="1" si="11"/>
        <v>26</v>
      </c>
      <c r="E45">
        <f t="shared" ca="1" si="12"/>
        <v>2</v>
      </c>
      <c r="F45" t="str">
        <f t="shared" ca="1" si="0"/>
        <v>Doctor</v>
      </c>
      <c r="G45">
        <f t="shared" ca="1" si="13"/>
        <v>3</v>
      </c>
      <c r="H45" t="str">
        <f t="shared" ca="1" si="1"/>
        <v>Post Grad</v>
      </c>
      <c r="I45">
        <f t="shared" ca="1" si="33"/>
        <v>2</v>
      </c>
      <c r="J45">
        <f t="shared" ca="1" si="2"/>
        <v>1</v>
      </c>
      <c r="K45">
        <f t="shared" ca="1" si="15"/>
        <v>83832</v>
      </c>
      <c r="L45">
        <f t="shared" ca="1" si="16"/>
        <v>8</v>
      </c>
      <c r="M45" t="str">
        <f t="shared" ca="1" si="3"/>
        <v>Tennessee</v>
      </c>
      <c r="N45">
        <f t="shared" ca="1" si="26"/>
        <v>335328</v>
      </c>
      <c r="O45">
        <f t="shared" ca="1" si="18"/>
        <v>262351.19141122466</v>
      </c>
      <c r="P45">
        <f t="shared" ca="1" si="27"/>
        <v>10792.489367604061</v>
      </c>
      <c r="Q45">
        <f t="shared" ca="1" si="20"/>
        <v>6342</v>
      </c>
      <c r="R45">
        <f t="shared" ca="1" si="28"/>
        <v>68322.017968534768</v>
      </c>
      <c r="S45">
        <f t="shared" ca="1" si="29"/>
        <v>59911.785617767746</v>
      </c>
      <c r="T45">
        <f t="shared" ca="1" si="30"/>
        <v>406032.27498537186</v>
      </c>
      <c r="U45">
        <f t="shared" ca="1" si="31"/>
        <v>337015.20937975944</v>
      </c>
      <c r="V45">
        <f t="shared" ca="1" si="32"/>
        <v>69017.065605612413</v>
      </c>
      <c r="X45">
        <f ca="1">IF(Table1[[#This Row],[Gender]]="men",1,0)</f>
        <v>0</v>
      </c>
      <c r="Y45">
        <f ca="1">IF(Table1[[#This Row],[Gender]]="women",1,0)</f>
        <v>1</v>
      </c>
      <c r="AE45">
        <f ca="1">IF(Table1[[#This Row],[Field of work]]="IT",1,0)</f>
        <v>0</v>
      </c>
      <c r="AF45">
        <f ca="1">IF(Table1[[#This Row],[Field of work]]="Doctor",1,0)</f>
        <v>1</v>
      </c>
      <c r="AG45">
        <f ca="1">IF(Table1[[#This Row],[Field of work]]="Construction",1,0)</f>
        <v>0</v>
      </c>
      <c r="AH45">
        <f ca="1">IF(Table1[[#This Row],[Field of work]]="Teaching",1,0)</f>
        <v>0</v>
      </c>
      <c r="AI45">
        <f ca="1">IF(Table1[[#This Row],[Field of work]]="Music",1,0)</f>
        <v>0</v>
      </c>
      <c r="AJ45">
        <f ca="1">IF(Table1[[#This Row],[Field of work]]="Agriculture",1,0)</f>
        <v>0</v>
      </c>
      <c r="AO45" s="8">
        <f t="shared" ca="1" si="4"/>
        <v>19962.303674734572</v>
      </c>
      <c r="AR45">
        <f t="shared" ca="1" si="5"/>
        <v>0</v>
      </c>
      <c r="AX45" s="16">
        <f t="shared" ca="1" si="6"/>
        <v>0.17442072036572909</v>
      </c>
      <c r="AY45" s="17">
        <f t="shared" ca="1" si="7"/>
        <v>1</v>
      </c>
      <c r="AZ45" s="17"/>
      <c r="BE45">
        <f t="shared" ca="1" si="8"/>
        <v>0</v>
      </c>
      <c r="BF45">
        <f ca="1">IF(Table1[[#This Row],[Area]]="California",Table1[[#This Row],[Income]],0)</f>
        <v>0</v>
      </c>
      <c r="BG45">
        <f ca="1">IF(Table1[[#This Row],[Area]]="Utah",Table1[[#This Row],[Income]],0)</f>
        <v>0</v>
      </c>
      <c r="BH45">
        <f ca="1">IF(Table1[[#This Row],[Area]]="North Carolina",Table1[[#This Row],[Income]],0)</f>
        <v>0</v>
      </c>
      <c r="BI45">
        <f ca="1">IF(Table1[[#This Row],[Area]]="Texas",Table1[[#This Row],[Income]],0)</f>
        <v>0</v>
      </c>
      <c r="BJ45">
        <f ca="1">IF(Table1[[#This Row],[Area]]="Pennsylvania",Table1[[#This Row],[Income]],0)</f>
        <v>0</v>
      </c>
      <c r="BK45">
        <f ca="1">IF(Table1[[#This Row],[Area]]="Hawaii",Table1[[#This Row],[Income]],0)</f>
        <v>0</v>
      </c>
      <c r="BL45">
        <f ca="1">IF(Table1[[#This Row],[Area]]="Tennessee",Table1[[#This Row],[Income]],0)</f>
        <v>83832</v>
      </c>
      <c r="BM45">
        <f ca="1">IF(Table1[[#This Row],[Area]]="South Dakota",Table1[[#This Row],[Income]],0)</f>
        <v>0</v>
      </c>
      <c r="BN45">
        <f ca="1">IF(Table1[[#This Row],[Area]]="Massachusetts",Table1[[#This Row],[Income]],0)</f>
        <v>0</v>
      </c>
      <c r="BO45">
        <f ca="1">IF(Table1[[#This Row],[Area]]="New Jersey",Table1[[#This Row],[Income]],0)</f>
        <v>0</v>
      </c>
      <c r="BP45">
        <f ca="1">IF(Table1[[#This Row],[Area]]="Georgia",Table1[[#This Row],[Income]],0)</f>
        <v>0</v>
      </c>
      <c r="BQ45">
        <f ca="1">IF(Table1[[#This Row],[Area]]="Indiana",Table1[[#This Row],[Income]],0)</f>
        <v>0</v>
      </c>
      <c r="BR45">
        <f ca="1">IF(Table1[[#This Row],[Area]]="Illinios",Table1[[#This Row],[Income]],0)</f>
        <v>0</v>
      </c>
      <c r="BT45">
        <f ca="1">IF(Table1[[#This Row],[Field of work]]="IT",Table1[[#This Row],[Income]],0)</f>
        <v>0</v>
      </c>
      <c r="BU45">
        <f ca="1">IF(Table1[[#This Row],[Field of work]]="Doctor",Table1[[#This Row],[Income]],0)</f>
        <v>83832</v>
      </c>
      <c r="BV45">
        <f ca="1">IF(Table1[[#This Row],[Field of work]]="Construction",Table1[[#This Row],[Income]],0)</f>
        <v>0</v>
      </c>
      <c r="BW45">
        <f ca="1">IF(Table1[[#This Row],[Field of work]]="Teaching",Table1[[#This Row],[Income]],0)</f>
        <v>0</v>
      </c>
      <c r="BX45">
        <f ca="1">IF(Table1[[#This Row],[Field of work]]="Music",Table1[[#This Row],[Income]],0)</f>
        <v>0</v>
      </c>
      <c r="BY45">
        <f ca="1">IF(Table1[[#This Row],[Field of work]]="Agriculture",Table1[[#This Row],[Income]],0)</f>
        <v>0</v>
      </c>
      <c r="CA45">
        <f ca="1">IF(Table1[[#This Row],[Debts]]&gt;Table1[[#This Row],[Income]],1,0)</f>
        <v>0</v>
      </c>
      <c r="CL45">
        <f ca="1">IF(Table1[[#This Row],[Net worth of the person]]&gt;$CN$3,Table1[[#This Row],[Age]],0)</f>
        <v>26</v>
      </c>
    </row>
    <row r="46" spans="1:90">
      <c r="A46">
        <f t="shared" ca="1" si="9"/>
        <v>2</v>
      </c>
      <c r="B46">
        <v>43</v>
      </c>
      <c r="C46" t="str">
        <f t="shared" ca="1" si="10"/>
        <v>women</v>
      </c>
      <c r="D46">
        <f t="shared" ca="1" si="11"/>
        <v>45</v>
      </c>
      <c r="E46">
        <f t="shared" ca="1" si="12"/>
        <v>1</v>
      </c>
      <c r="F46" t="str">
        <f t="shared" ca="1" si="0"/>
        <v>IT</v>
      </c>
      <c r="G46">
        <f t="shared" ca="1" si="13"/>
        <v>3</v>
      </c>
      <c r="H46" t="str">
        <f t="shared" ca="1" si="1"/>
        <v>Post Grad</v>
      </c>
      <c r="I46">
        <f t="shared" ca="1" si="33"/>
        <v>1</v>
      </c>
      <c r="J46">
        <f t="shared" ca="1" si="2"/>
        <v>2</v>
      </c>
      <c r="K46">
        <f t="shared" ca="1" si="15"/>
        <v>40902</v>
      </c>
      <c r="L46">
        <f t="shared" ca="1" si="16"/>
        <v>9</v>
      </c>
      <c r="M46" t="str">
        <f t="shared" ca="1" si="3"/>
        <v>South Dakota</v>
      </c>
      <c r="N46">
        <f t="shared" ca="1" si="26"/>
        <v>163608</v>
      </c>
      <c r="O46">
        <f t="shared" ca="1" si="18"/>
        <v>28536.625217596204</v>
      </c>
      <c r="P46">
        <f t="shared" ca="1" si="27"/>
        <v>39924.607349469145</v>
      </c>
      <c r="Q46">
        <f t="shared" ca="1" si="20"/>
        <v>3318</v>
      </c>
      <c r="R46">
        <f t="shared" ca="1" si="28"/>
        <v>32143.430214589876</v>
      </c>
      <c r="S46">
        <f t="shared" ca="1" si="29"/>
        <v>1239.8566992422163</v>
      </c>
      <c r="T46">
        <f t="shared" ca="1" si="30"/>
        <v>204772.46404871138</v>
      </c>
      <c r="U46">
        <f t="shared" ca="1" si="31"/>
        <v>63998.055432186084</v>
      </c>
      <c r="V46">
        <f t="shared" ca="1" si="32"/>
        <v>140774.4086165253</v>
      </c>
      <c r="X46">
        <f ca="1">IF(Table1[[#This Row],[Gender]]="men",1,0)</f>
        <v>0</v>
      </c>
      <c r="Y46">
        <f ca="1">IF(Table1[[#This Row],[Gender]]="women",1,0)</f>
        <v>1</v>
      </c>
      <c r="AE46">
        <f ca="1">IF(Table1[[#This Row],[Field of work]]="IT",1,0)</f>
        <v>1</v>
      </c>
      <c r="AF46">
        <f ca="1">IF(Table1[[#This Row],[Field of work]]="Doctor",1,0)</f>
        <v>0</v>
      </c>
      <c r="AG46">
        <f ca="1">IF(Table1[[#This Row],[Field of work]]="Construction",1,0)</f>
        <v>0</v>
      </c>
      <c r="AH46">
        <f ca="1">IF(Table1[[#This Row],[Field of work]]="Teaching",1,0)</f>
        <v>0</v>
      </c>
      <c r="AI46">
        <f ca="1">IF(Table1[[#This Row],[Field of work]]="Music",1,0)</f>
        <v>0</v>
      </c>
      <c r="AJ46">
        <f ca="1">IF(Table1[[#This Row],[Field of work]]="Agriculture",1,0)</f>
        <v>0</v>
      </c>
      <c r="AO46" s="8">
        <f t="shared" ca="1" si="4"/>
        <v>30512.421657272022</v>
      </c>
      <c r="AR46">
        <f t="shared" ca="1" si="5"/>
        <v>1</v>
      </c>
      <c r="AX46" s="16">
        <f t="shared" ca="1" si="6"/>
        <v>0.3013149318063183</v>
      </c>
      <c r="AY46" s="17">
        <f t="shared" ca="1" si="7"/>
        <v>1</v>
      </c>
      <c r="AZ46" s="17"/>
      <c r="BE46">
        <f t="shared" ca="1" si="8"/>
        <v>0</v>
      </c>
      <c r="BF46">
        <f ca="1">IF(Table1[[#This Row],[Area]]="California",Table1[[#This Row],[Income]],0)</f>
        <v>0</v>
      </c>
      <c r="BG46">
        <f ca="1">IF(Table1[[#This Row],[Area]]="Utah",Table1[[#This Row],[Income]],0)</f>
        <v>0</v>
      </c>
      <c r="BH46">
        <f ca="1">IF(Table1[[#This Row],[Area]]="North Carolina",Table1[[#This Row],[Income]],0)</f>
        <v>0</v>
      </c>
      <c r="BI46">
        <f ca="1">IF(Table1[[#This Row],[Area]]="Texas",Table1[[#This Row],[Income]],0)</f>
        <v>0</v>
      </c>
      <c r="BJ46">
        <f ca="1">IF(Table1[[#This Row],[Area]]="Pennsylvania",Table1[[#This Row],[Income]],0)</f>
        <v>0</v>
      </c>
      <c r="BK46">
        <f ca="1">IF(Table1[[#This Row],[Area]]="Hawaii",Table1[[#This Row],[Income]],0)</f>
        <v>0</v>
      </c>
      <c r="BL46">
        <f ca="1">IF(Table1[[#This Row],[Area]]="Tennessee",Table1[[#This Row],[Income]],0)</f>
        <v>0</v>
      </c>
      <c r="BM46">
        <f ca="1">IF(Table1[[#This Row],[Area]]="South Dakota",Table1[[#This Row],[Income]],0)</f>
        <v>40902</v>
      </c>
      <c r="BN46">
        <f ca="1">IF(Table1[[#This Row],[Area]]="Massachusetts",Table1[[#This Row],[Income]],0)</f>
        <v>0</v>
      </c>
      <c r="BO46">
        <f ca="1">IF(Table1[[#This Row],[Area]]="New Jersey",Table1[[#This Row],[Income]],0)</f>
        <v>0</v>
      </c>
      <c r="BP46">
        <f ca="1">IF(Table1[[#This Row],[Area]]="Georgia",Table1[[#This Row],[Income]],0)</f>
        <v>0</v>
      </c>
      <c r="BQ46">
        <f ca="1">IF(Table1[[#This Row],[Area]]="Indiana",Table1[[#This Row],[Income]],0)</f>
        <v>0</v>
      </c>
      <c r="BR46">
        <f ca="1">IF(Table1[[#This Row],[Area]]="Illinios",Table1[[#This Row],[Income]],0)</f>
        <v>0</v>
      </c>
      <c r="BT46">
        <f ca="1">IF(Table1[[#This Row],[Field of work]]="IT",Table1[[#This Row],[Income]],0)</f>
        <v>40902</v>
      </c>
      <c r="BU46">
        <f ca="1">IF(Table1[[#This Row],[Field of work]]="Doctor",Table1[[#This Row],[Income]],0)</f>
        <v>0</v>
      </c>
      <c r="BV46">
        <f ca="1">IF(Table1[[#This Row],[Field of work]]="Construction",Table1[[#This Row],[Income]],0)</f>
        <v>0</v>
      </c>
      <c r="BW46">
        <f ca="1">IF(Table1[[#This Row],[Field of work]]="Teaching",Table1[[#This Row],[Income]],0)</f>
        <v>0</v>
      </c>
      <c r="BX46">
        <f ca="1">IF(Table1[[#This Row],[Field of work]]="Music",Table1[[#This Row],[Income]],0)</f>
        <v>0</v>
      </c>
      <c r="BY46">
        <f ca="1">IF(Table1[[#This Row],[Field of work]]="Agriculture",Table1[[#This Row],[Income]],0)</f>
        <v>0</v>
      </c>
      <c r="CA46">
        <f ca="1">IF(Table1[[#This Row],[Debts]]&gt;Table1[[#This Row],[Income]],1,0)</f>
        <v>0</v>
      </c>
      <c r="CL46">
        <f ca="1">IF(Table1[[#This Row],[Net worth of the person]]&gt;$CN$3,Table1[[#This Row],[Age]],0)</f>
        <v>45</v>
      </c>
    </row>
    <row r="47" spans="1:90">
      <c r="A47">
        <f t="shared" ca="1" si="9"/>
        <v>2</v>
      </c>
      <c r="B47">
        <v>44</v>
      </c>
      <c r="C47" t="str">
        <f t="shared" ca="1" si="10"/>
        <v>women</v>
      </c>
      <c r="D47">
        <f t="shared" ca="1" si="11"/>
        <v>40</v>
      </c>
      <c r="E47">
        <f t="shared" ca="1" si="12"/>
        <v>5</v>
      </c>
      <c r="F47" t="str">
        <f t="shared" ca="1" si="0"/>
        <v>Music</v>
      </c>
      <c r="G47">
        <f t="shared" ca="1" si="13"/>
        <v>1</v>
      </c>
      <c r="H47" t="str">
        <f t="shared" ca="1" si="1"/>
        <v>High school</v>
      </c>
      <c r="I47">
        <f t="shared" ca="1" si="33"/>
        <v>3</v>
      </c>
      <c r="J47">
        <f t="shared" ca="1" si="2"/>
        <v>1</v>
      </c>
      <c r="K47">
        <f t="shared" ca="1" si="15"/>
        <v>37709</v>
      </c>
      <c r="L47">
        <f t="shared" ca="1" si="16"/>
        <v>10</v>
      </c>
      <c r="M47" t="str">
        <f t="shared" ca="1" si="3"/>
        <v>Massachusetts</v>
      </c>
      <c r="N47">
        <f t="shared" ca="1" si="26"/>
        <v>150836</v>
      </c>
      <c r="O47">
        <f t="shared" ca="1" si="18"/>
        <v>45449.139053937826</v>
      </c>
      <c r="P47">
        <f t="shared" ca="1" si="27"/>
        <v>30512.421657272022</v>
      </c>
      <c r="Q47">
        <f t="shared" ca="1" si="20"/>
        <v>18361</v>
      </c>
      <c r="R47">
        <f t="shared" ca="1" si="28"/>
        <v>71974.689819292209</v>
      </c>
      <c r="S47">
        <f t="shared" ca="1" si="29"/>
        <v>51478.292130147092</v>
      </c>
      <c r="T47">
        <f t="shared" ca="1" si="30"/>
        <v>232826.71378741914</v>
      </c>
      <c r="U47">
        <f t="shared" ca="1" si="31"/>
        <v>135784.82887323003</v>
      </c>
      <c r="V47">
        <f t="shared" ca="1" si="32"/>
        <v>97041.884914189111</v>
      </c>
      <c r="X47">
        <f ca="1">IF(Table1[[#This Row],[Gender]]="men",1,0)</f>
        <v>0</v>
      </c>
      <c r="Y47">
        <f ca="1">IF(Table1[[#This Row],[Gender]]="women",1,0)</f>
        <v>1</v>
      </c>
      <c r="AE47">
        <f ca="1">IF(Table1[[#This Row],[Field of work]]="IT",1,0)</f>
        <v>0</v>
      </c>
      <c r="AF47">
        <f ca="1">IF(Table1[[#This Row],[Field of work]]="Doctor",1,0)</f>
        <v>0</v>
      </c>
      <c r="AG47">
        <f ca="1">IF(Table1[[#This Row],[Field of work]]="Construction",1,0)</f>
        <v>0</v>
      </c>
      <c r="AH47">
        <f ca="1">IF(Table1[[#This Row],[Field of work]]="Teaching",1,0)</f>
        <v>0</v>
      </c>
      <c r="AI47">
        <f ca="1">IF(Table1[[#This Row],[Field of work]]="Music",1,0)</f>
        <v>1</v>
      </c>
      <c r="AJ47">
        <f ca="1">IF(Table1[[#This Row],[Field of work]]="Agriculture",1,0)</f>
        <v>0</v>
      </c>
      <c r="AO47" s="8">
        <f t="shared" ca="1" si="4"/>
        <v>4689.7671496634175</v>
      </c>
      <c r="AR47">
        <f t="shared" ca="1" si="5"/>
        <v>0</v>
      </c>
      <c r="AX47" s="16">
        <f t="shared" ca="1" si="6"/>
        <v>0.53779857353070093</v>
      </c>
      <c r="AY47" s="17">
        <f t="shared" ca="1" si="7"/>
        <v>0</v>
      </c>
      <c r="AZ47" s="17"/>
      <c r="BE47">
        <f t="shared" ca="1" si="8"/>
        <v>0</v>
      </c>
      <c r="BF47">
        <f ca="1">IF(Table1[[#This Row],[Area]]="California",Table1[[#This Row],[Income]],0)</f>
        <v>0</v>
      </c>
      <c r="BG47">
        <f ca="1">IF(Table1[[#This Row],[Area]]="Utah",Table1[[#This Row],[Income]],0)</f>
        <v>0</v>
      </c>
      <c r="BH47">
        <f ca="1">IF(Table1[[#This Row],[Area]]="North Carolina",Table1[[#This Row],[Income]],0)</f>
        <v>0</v>
      </c>
      <c r="BI47">
        <f ca="1">IF(Table1[[#This Row],[Area]]="Texas",Table1[[#This Row],[Income]],0)</f>
        <v>0</v>
      </c>
      <c r="BJ47">
        <f ca="1">IF(Table1[[#This Row],[Area]]="Pennsylvania",Table1[[#This Row],[Income]],0)</f>
        <v>0</v>
      </c>
      <c r="BK47">
        <f ca="1">IF(Table1[[#This Row],[Area]]="Hawaii",Table1[[#This Row],[Income]],0)</f>
        <v>0</v>
      </c>
      <c r="BL47">
        <f ca="1">IF(Table1[[#This Row],[Area]]="Tennessee",Table1[[#This Row],[Income]],0)</f>
        <v>0</v>
      </c>
      <c r="BM47">
        <f ca="1">IF(Table1[[#This Row],[Area]]="South Dakota",Table1[[#This Row],[Income]],0)</f>
        <v>0</v>
      </c>
      <c r="BN47">
        <f ca="1">IF(Table1[[#This Row],[Area]]="Massachusetts",Table1[[#This Row],[Income]],0)</f>
        <v>37709</v>
      </c>
      <c r="BO47">
        <f ca="1">IF(Table1[[#This Row],[Area]]="New Jersey",Table1[[#This Row],[Income]],0)</f>
        <v>0</v>
      </c>
      <c r="BP47">
        <f ca="1">IF(Table1[[#This Row],[Area]]="Georgia",Table1[[#This Row],[Income]],0)</f>
        <v>0</v>
      </c>
      <c r="BQ47">
        <f ca="1">IF(Table1[[#This Row],[Area]]="Indiana",Table1[[#This Row],[Income]],0)</f>
        <v>0</v>
      </c>
      <c r="BR47">
        <f ca="1">IF(Table1[[#This Row],[Area]]="Illinios",Table1[[#This Row],[Income]],0)</f>
        <v>0</v>
      </c>
      <c r="BT47">
        <f ca="1">IF(Table1[[#This Row],[Field of work]]="IT",Table1[[#This Row],[Income]],0)</f>
        <v>0</v>
      </c>
      <c r="BU47">
        <f ca="1">IF(Table1[[#This Row],[Field of work]]="Doctor",Table1[[#This Row],[Income]],0)</f>
        <v>0</v>
      </c>
      <c r="BV47">
        <f ca="1">IF(Table1[[#This Row],[Field of work]]="Construction",Table1[[#This Row],[Income]],0)</f>
        <v>0</v>
      </c>
      <c r="BW47">
        <f ca="1">IF(Table1[[#This Row],[Field of work]]="Teaching",Table1[[#This Row],[Income]],0)</f>
        <v>0</v>
      </c>
      <c r="BX47">
        <f ca="1">IF(Table1[[#This Row],[Field of work]]="Music",Table1[[#This Row],[Income]],0)</f>
        <v>37709</v>
      </c>
      <c r="BY47">
        <f ca="1">IF(Table1[[#This Row],[Field of work]]="Agriculture",Table1[[#This Row],[Income]],0)</f>
        <v>0</v>
      </c>
      <c r="CA47">
        <f ca="1">IF(Table1[[#This Row],[Debts]]&gt;Table1[[#This Row],[Income]],1,0)</f>
        <v>1</v>
      </c>
      <c r="CL47">
        <f ca="1">IF(Table1[[#This Row],[Net worth of the person]]&gt;$CN$3,Table1[[#This Row],[Age]],0)</f>
        <v>40</v>
      </c>
    </row>
    <row r="48" spans="1:90">
      <c r="A48">
        <f t="shared" ca="1" si="9"/>
        <v>1</v>
      </c>
      <c r="B48">
        <v>45</v>
      </c>
      <c r="C48" t="str">
        <f t="shared" ca="1" si="10"/>
        <v>men</v>
      </c>
      <c r="D48">
        <f t="shared" ca="1" si="11"/>
        <v>40</v>
      </c>
      <c r="E48">
        <f t="shared" ca="1" si="12"/>
        <v>6</v>
      </c>
      <c r="F48" t="str">
        <f t="shared" ca="1" si="0"/>
        <v>Agriculture</v>
      </c>
      <c r="G48">
        <f t="shared" ca="1" si="13"/>
        <v>1</v>
      </c>
      <c r="H48" t="str">
        <f t="shared" ca="1" si="1"/>
        <v>High school</v>
      </c>
      <c r="I48">
        <f t="shared" ca="1" si="33"/>
        <v>0</v>
      </c>
      <c r="J48">
        <f t="shared" ca="1" si="2"/>
        <v>1</v>
      </c>
      <c r="K48">
        <f t="shared" ca="1" si="15"/>
        <v>29015</v>
      </c>
      <c r="L48">
        <f t="shared" ca="1" si="16"/>
        <v>1</v>
      </c>
      <c r="M48" t="str">
        <f t="shared" ca="1" si="3"/>
        <v>Florida</v>
      </c>
      <c r="N48">
        <f t="shared" ca="1" si="26"/>
        <v>87045</v>
      </c>
      <c r="O48">
        <f t="shared" ca="1" si="18"/>
        <v>46812.676832979865</v>
      </c>
      <c r="P48">
        <f t="shared" ca="1" si="27"/>
        <v>4689.7671496634175</v>
      </c>
      <c r="Q48">
        <f t="shared" ca="1" si="20"/>
        <v>4353</v>
      </c>
      <c r="R48">
        <f t="shared" ca="1" si="28"/>
        <v>46713.20159209532</v>
      </c>
      <c r="S48">
        <f t="shared" ca="1" si="29"/>
        <v>18338.435050911667</v>
      </c>
      <c r="T48">
        <f t="shared" ca="1" si="30"/>
        <v>110073.20220057508</v>
      </c>
      <c r="U48">
        <f t="shared" ca="1" si="31"/>
        <v>97878.878425075178</v>
      </c>
      <c r="V48">
        <f t="shared" ca="1" si="32"/>
        <v>12194.323775499899</v>
      </c>
      <c r="X48">
        <f ca="1">IF(Table1[[#This Row],[Gender]]="men",1,0)</f>
        <v>1</v>
      </c>
      <c r="Y48">
        <f ca="1">IF(Table1[[#This Row],[Gender]]="women",1,0)</f>
        <v>0</v>
      </c>
      <c r="AE48">
        <f ca="1">IF(Table1[[#This Row],[Field of work]]="IT",1,0)</f>
        <v>0</v>
      </c>
      <c r="AF48">
        <f ca="1">IF(Table1[[#This Row],[Field of work]]="Doctor",1,0)</f>
        <v>0</v>
      </c>
      <c r="AG48">
        <f ca="1">IF(Table1[[#This Row],[Field of work]]="Construction",1,0)</f>
        <v>0</v>
      </c>
      <c r="AH48">
        <f ca="1">IF(Table1[[#This Row],[Field of work]]="Teaching",1,0)</f>
        <v>0</v>
      </c>
      <c r="AI48">
        <f ca="1">IF(Table1[[#This Row],[Field of work]]="Music",1,0)</f>
        <v>0</v>
      </c>
      <c r="AJ48">
        <f ca="1">IF(Table1[[#This Row],[Field of work]]="Agriculture",1,0)</f>
        <v>1</v>
      </c>
      <c r="AO48" s="8">
        <f t="shared" ca="1" si="4"/>
        <v>50117.579654076071</v>
      </c>
      <c r="AR48">
        <f t="shared" ca="1" si="5"/>
        <v>1</v>
      </c>
      <c r="AX48" s="16">
        <f t="shared" ca="1" si="6"/>
        <v>0.19321986120938697</v>
      </c>
      <c r="AY48" s="17">
        <f t="shared" ca="1" si="7"/>
        <v>1</v>
      </c>
      <c r="AZ48" s="17"/>
      <c r="BE48">
        <f t="shared" ca="1" si="8"/>
        <v>29015</v>
      </c>
      <c r="BF48">
        <f ca="1">IF(Table1[[#This Row],[Area]]="California",Table1[[#This Row],[Income]],0)</f>
        <v>0</v>
      </c>
      <c r="BG48">
        <f ca="1">IF(Table1[[#This Row],[Area]]="Utah",Table1[[#This Row],[Income]],0)</f>
        <v>0</v>
      </c>
      <c r="BH48">
        <f ca="1">IF(Table1[[#This Row],[Area]]="North Carolina",Table1[[#This Row],[Income]],0)</f>
        <v>0</v>
      </c>
      <c r="BI48">
        <f ca="1">IF(Table1[[#This Row],[Area]]="Texas",Table1[[#This Row],[Income]],0)</f>
        <v>0</v>
      </c>
      <c r="BJ48">
        <f ca="1">IF(Table1[[#This Row],[Area]]="Pennsylvania",Table1[[#This Row],[Income]],0)</f>
        <v>0</v>
      </c>
      <c r="BK48">
        <f ca="1">IF(Table1[[#This Row],[Area]]="Hawaii",Table1[[#This Row],[Income]],0)</f>
        <v>0</v>
      </c>
      <c r="BL48">
        <f ca="1">IF(Table1[[#This Row],[Area]]="Tennessee",Table1[[#This Row],[Income]],0)</f>
        <v>0</v>
      </c>
      <c r="BM48">
        <f ca="1">IF(Table1[[#This Row],[Area]]="South Dakota",Table1[[#This Row],[Income]],0)</f>
        <v>0</v>
      </c>
      <c r="BN48">
        <f ca="1">IF(Table1[[#This Row],[Area]]="Massachusetts",Table1[[#This Row],[Income]],0)</f>
        <v>0</v>
      </c>
      <c r="BO48">
        <f ca="1">IF(Table1[[#This Row],[Area]]="New Jersey",Table1[[#This Row],[Income]],0)</f>
        <v>0</v>
      </c>
      <c r="BP48">
        <f ca="1">IF(Table1[[#This Row],[Area]]="Georgia",Table1[[#This Row],[Income]],0)</f>
        <v>0</v>
      </c>
      <c r="BQ48">
        <f ca="1">IF(Table1[[#This Row],[Area]]="Indiana",Table1[[#This Row],[Income]],0)</f>
        <v>0</v>
      </c>
      <c r="BR48">
        <f ca="1">IF(Table1[[#This Row],[Area]]="Illinios",Table1[[#This Row],[Income]],0)</f>
        <v>0</v>
      </c>
      <c r="BT48">
        <f ca="1">IF(Table1[[#This Row],[Field of work]]="IT",Table1[[#This Row],[Income]],0)</f>
        <v>0</v>
      </c>
      <c r="BU48">
        <f ca="1">IF(Table1[[#This Row],[Field of work]]="Doctor",Table1[[#This Row],[Income]],0)</f>
        <v>0</v>
      </c>
      <c r="BV48">
        <f ca="1">IF(Table1[[#This Row],[Field of work]]="Construction",Table1[[#This Row],[Income]],0)</f>
        <v>0</v>
      </c>
      <c r="BW48">
        <f ca="1">IF(Table1[[#This Row],[Field of work]]="Teaching",Table1[[#This Row],[Income]],0)</f>
        <v>0</v>
      </c>
      <c r="BX48">
        <f ca="1">IF(Table1[[#This Row],[Field of work]]="Music",Table1[[#This Row],[Income]],0)</f>
        <v>0</v>
      </c>
      <c r="BY48">
        <f ca="1">IF(Table1[[#This Row],[Field of work]]="Agriculture",Table1[[#This Row],[Income]],0)</f>
        <v>29015</v>
      </c>
      <c r="CA48">
        <f ca="1">IF(Table1[[#This Row],[Debts]]&gt;Table1[[#This Row],[Income]],1,0)</f>
        <v>1</v>
      </c>
      <c r="CL48">
        <f ca="1">IF(Table1[[#This Row],[Net worth of the person]]&gt;$CN$3,Table1[[#This Row],[Age]],0)</f>
        <v>40</v>
      </c>
    </row>
    <row r="49" spans="1:90">
      <c r="A49">
        <f t="shared" ca="1" si="9"/>
        <v>2</v>
      </c>
      <c r="B49">
        <v>46</v>
      </c>
      <c r="C49" t="str">
        <f t="shared" ca="1" si="10"/>
        <v>women</v>
      </c>
      <c r="D49">
        <f t="shared" ca="1" si="11"/>
        <v>38</v>
      </c>
      <c r="E49">
        <f t="shared" ca="1" si="12"/>
        <v>3</v>
      </c>
      <c r="F49" t="str">
        <f t="shared" ca="1" si="0"/>
        <v>Construction</v>
      </c>
      <c r="G49">
        <f t="shared" ca="1" si="13"/>
        <v>2</v>
      </c>
      <c r="H49" t="str">
        <f t="shared" ca="1" si="1"/>
        <v>Grad</v>
      </c>
      <c r="I49">
        <f t="shared" ca="1" si="33"/>
        <v>2</v>
      </c>
      <c r="J49">
        <f t="shared" ca="1" si="2"/>
        <v>2</v>
      </c>
      <c r="K49">
        <f t="shared" ca="1" si="15"/>
        <v>84581</v>
      </c>
      <c r="L49">
        <f t="shared" ca="1" si="16"/>
        <v>3</v>
      </c>
      <c r="M49" t="str">
        <f t="shared" ca="1" si="3"/>
        <v>Utah</v>
      </c>
      <c r="N49">
        <f t="shared" ca="1" si="26"/>
        <v>422905</v>
      </c>
      <c r="O49">
        <f t="shared" ca="1" si="18"/>
        <v>81713.645404755793</v>
      </c>
      <c r="P49">
        <f t="shared" ca="1" si="27"/>
        <v>100235.15930815214</v>
      </c>
      <c r="Q49">
        <f t="shared" ca="1" si="20"/>
        <v>61907</v>
      </c>
      <c r="R49">
        <f t="shared" ca="1" si="28"/>
        <v>40441.096790110394</v>
      </c>
      <c r="S49">
        <f t="shared" ca="1" si="29"/>
        <v>24025.206104227189</v>
      </c>
      <c r="T49">
        <f t="shared" ca="1" si="30"/>
        <v>547165.36541237938</v>
      </c>
      <c r="U49">
        <f t="shared" ca="1" si="31"/>
        <v>184061.74219486618</v>
      </c>
      <c r="V49">
        <f t="shared" ca="1" si="32"/>
        <v>363103.6232175132</v>
      </c>
      <c r="X49">
        <f ca="1">IF(Table1[[#This Row],[Gender]]="men",1,0)</f>
        <v>0</v>
      </c>
      <c r="Y49">
        <f ca="1">IF(Table1[[#This Row],[Gender]]="women",1,0)</f>
        <v>1</v>
      </c>
      <c r="AE49">
        <f ca="1">IF(Table1[[#This Row],[Field of work]]="IT",1,0)</f>
        <v>0</v>
      </c>
      <c r="AF49">
        <f ca="1">IF(Table1[[#This Row],[Field of work]]="Doctor",1,0)</f>
        <v>0</v>
      </c>
      <c r="AG49">
        <f ca="1">IF(Table1[[#This Row],[Field of work]]="Construction",1,0)</f>
        <v>1</v>
      </c>
      <c r="AH49">
        <f ca="1">IF(Table1[[#This Row],[Field of work]]="Teaching",1,0)</f>
        <v>0</v>
      </c>
      <c r="AI49">
        <f ca="1">IF(Table1[[#This Row],[Field of work]]="Music",1,0)</f>
        <v>0</v>
      </c>
      <c r="AJ49">
        <f ca="1">IF(Table1[[#This Row],[Field of work]]="Agriculture",1,0)</f>
        <v>0</v>
      </c>
      <c r="AO49" s="8">
        <f t="shared" ca="1" si="4"/>
        <v>25202.36577266821</v>
      </c>
      <c r="AR49">
        <f t="shared" ca="1" si="5"/>
        <v>1</v>
      </c>
      <c r="AX49" s="16">
        <f t="shared" ca="1" si="6"/>
        <v>0.8450743583791277</v>
      </c>
      <c r="AY49" s="17">
        <f t="shared" ca="1" si="7"/>
        <v>0</v>
      </c>
      <c r="AZ49" s="17"/>
      <c r="BE49">
        <f t="shared" ca="1" si="8"/>
        <v>0</v>
      </c>
      <c r="BF49">
        <f ca="1">IF(Table1[[#This Row],[Area]]="California",Table1[[#This Row],[Income]],0)</f>
        <v>0</v>
      </c>
      <c r="BG49">
        <f ca="1">IF(Table1[[#This Row],[Area]]="Utah",Table1[[#This Row],[Income]],0)</f>
        <v>84581</v>
      </c>
      <c r="BH49">
        <f ca="1">IF(Table1[[#This Row],[Area]]="North Carolina",Table1[[#This Row],[Income]],0)</f>
        <v>0</v>
      </c>
      <c r="BI49">
        <f ca="1">IF(Table1[[#This Row],[Area]]="Texas",Table1[[#This Row],[Income]],0)</f>
        <v>0</v>
      </c>
      <c r="BJ49">
        <f ca="1">IF(Table1[[#This Row],[Area]]="Pennsylvania",Table1[[#This Row],[Income]],0)</f>
        <v>0</v>
      </c>
      <c r="BK49">
        <f ca="1">IF(Table1[[#This Row],[Area]]="Hawaii",Table1[[#This Row],[Income]],0)</f>
        <v>0</v>
      </c>
      <c r="BL49">
        <f ca="1">IF(Table1[[#This Row],[Area]]="Tennessee",Table1[[#This Row],[Income]],0)</f>
        <v>0</v>
      </c>
      <c r="BM49">
        <f ca="1">IF(Table1[[#This Row],[Area]]="South Dakota",Table1[[#This Row],[Income]],0)</f>
        <v>0</v>
      </c>
      <c r="BN49">
        <f ca="1">IF(Table1[[#This Row],[Area]]="Massachusetts",Table1[[#This Row],[Income]],0)</f>
        <v>0</v>
      </c>
      <c r="BO49">
        <f ca="1">IF(Table1[[#This Row],[Area]]="New Jersey",Table1[[#This Row],[Income]],0)</f>
        <v>0</v>
      </c>
      <c r="BP49">
        <f ca="1">IF(Table1[[#This Row],[Area]]="Georgia",Table1[[#This Row],[Income]],0)</f>
        <v>0</v>
      </c>
      <c r="BQ49">
        <f ca="1">IF(Table1[[#This Row],[Area]]="Indiana",Table1[[#This Row],[Income]],0)</f>
        <v>0</v>
      </c>
      <c r="BR49">
        <f ca="1">IF(Table1[[#This Row],[Area]]="Illinios",Table1[[#This Row],[Income]],0)</f>
        <v>0</v>
      </c>
      <c r="BT49">
        <f ca="1">IF(Table1[[#This Row],[Field of work]]="IT",Table1[[#This Row],[Income]],0)</f>
        <v>0</v>
      </c>
      <c r="BU49">
        <f ca="1">IF(Table1[[#This Row],[Field of work]]="Doctor",Table1[[#This Row],[Income]],0)</f>
        <v>0</v>
      </c>
      <c r="BV49">
        <f ca="1">IF(Table1[[#This Row],[Field of work]]="Construction",Table1[[#This Row],[Income]],0)</f>
        <v>84581</v>
      </c>
      <c r="BW49">
        <f ca="1">IF(Table1[[#This Row],[Field of work]]="Teaching",Table1[[#This Row],[Income]],0)</f>
        <v>0</v>
      </c>
      <c r="BX49">
        <f ca="1">IF(Table1[[#This Row],[Field of work]]="Music",Table1[[#This Row],[Income]],0)</f>
        <v>0</v>
      </c>
      <c r="BY49">
        <f ca="1">IF(Table1[[#This Row],[Field of work]]="Agriculture",Table1[[#This Row],[Income]],0)</f>
        <v>0</v>
      </c>
      <c r="CA49">
        <f ca="1">IF(Table1[[#This Row],[Debts]]&gt;Table1[[#This Row],[Income]],1,0)</f>
        <v>0</v>
      </c>
      <c r="CL49">
        <f ca="1">IF(Table1[[#This Row],[Net worth of the person]]&gt;$CN$3,Table1[[#This Row],[Age]],0)</f>
        <v>38</v>
      </c>
    </row>
    <row r="50" spans="1:90">
      <c r="A50">
        <f t="shared" ca="1" si="9"/>
        <v>2</v>
      </c>
      <c r="B50">
        <v>47</v>
      </c>
      <c r="C50" t="str">
        <f t="shared" ca="1" si="10"/>
        <v>women</v>
      </c>
      <c r="D50">
        <f t="shared" ca="1" si="11"/>
        <v>36</v>
      </c>
      <c r="E50">
        <f t="shared" ca="1" si="12"/>
        <v>5</v>
      </c>
      <c r="F50" t="str">
        <f t="shared" ca="1" si="0"/>
        <v>Music</v>
      </c>
      <c r="G50">
        <f t="shared" ca="1" si="13"/>
        <v>5</v>
      </c>
      <c r="H50" t="str">
        <f t="shared" ca="1" si="1"/>
        <v>Diploma</v>
      </c>
      <c r="I50">
        <f t="shared" ca="1" si="33"/>
        <v>2</v>
      </c>
      <c r="J50">
        <f t="shared" ca="1" si="2"/>
        <v>2</v>
      </c>
      <c r="K50">
        <f t="shared" ca="1" si="15"/>
        <v>67254</v>
      </c>
      <c r="L50">
        <f t="shared" ca="1" si="16"/>
        <v>11</v>
      </c>
      <c r="M50" t="str">
        <f t="shared" ca="1" si="3"/>
        <v>New Jersey</v>
      </c>
      <c r="N50">
        <f t="shared" ca="1" si="26"/>
        <v>201762</v>
      </c>
      <c r="O50">
        <f t="shared" ca="1" si="18"/>
        <v>170503.89269528957</v>
      </c>
      <c r="P50">
        <f t="shared" ca="1" si="27"/>
        <v>50404.731545336421</v>
      </c>
      <c r="Q50">
        <f t="shared" ca="1" si="20"/>
        <v>38604</v>
      </c>
      <c r="R50">
        <f t="shared" ca="1" si="28"/>
        <v>76854.458536524544</v>
      </c>
      <c r="S50">
        <f t="shared" ca="1" si="29"/>
        <v>53878.523727790249</v>
      </c>
      <c r="T50">
        <f t="shared" ca="1" si="30"/>
        <v>306045.25527312665</v>
      </c>
      <c r="U50">
        <f t="shared" ca="1" si="31"/>
        <v>285962.35123181413</v>
      </c>
      <c r="V50">
        <f t="shared" ca="1" si="32"/>
        <v>20082.904041312519</v>
      </c>
      <c r="X50">
        <f ca="1">IF(Table1[[#This Row],[Gender]]="men",1,0)</f>
        <v>0</v>
      </c>
      <c r="Y50">
        <f ca="1">IF(Table1[[#This Row],[Gender]]="women",1,0)</f>
        <v>1</v>
      </c>
      <c r="AE50">
        <f ca="1">IF(Table1[[#This Row],[Field of work]]="IT",1,0)</f>
        <v>0</v>
      </c>
      <c r="AF50">
        <f ca="1">IF(Table1[[#This Row],[Field of work]]="Doctor",1,0)</f>
        <v>0</v>
      </c>
      <c r="AG50">
        <f ca="1">IF(Table1[[#This Row],[Field of work]]="Construction",1,0)</f>
        <v>0</v>
      </c>
      <c r="AH50">
        <f ca="1">IF(Table1[[#This Row],[Field of work]]="Teaching",1,0)</f>
        <v>0</v>
      </c>
      <c r="AI50">
        <f ca="1">IF(Table1[[#This Row],[Field of work]]="Music",1,0)</f>
        <v>1</v>
      </c>
      <c r="AJ50">
        <f ca="1">IF(Table1[[#This Row],[Field of work]]="Agriculture",1,0)</f>
        <v>0</v>
      </c>
      <c r="AO50" s="8">
        <f t="shared" ca="1" si="4"/>
        <v>18401.712232832029</v>
      </c>
      <c r="AR50">
        <f t="shared" ca="1" si="5"/>
        <v>1</v>
      </c>
      <c r="AX50" s="16">
        <f t="shared" ca="1" si="6"/>
        <v>0.86542983643778459</v>
      </c>
      <c r="AY50" s="17">
        <f t="shared" ca="1" si="7"/>
        <v>0</v>
      </c>
      <c r="AZ50" s="17"/>
      <c r="BE50">
        <f t="shared" ca="1" si="8"/>
        <v>0</v>
      </c>
      <c r="BF50">
        <f ca="1">IF(Table1[[#This Row],[Area]]="California",Table1[[#This Row],[Income]],0)</f>
        <v>0</v>
      </c>
      <c r="BG50">
        <f ca="1">IF(Table1[[#This Row],[Area]]="Utah",Table1[[#This Row],[Income]],0)</f>
        <v>0</v>
      </c>
      <c r="BH50">
        <f ca="1">IF(Table1[[#This Row],[Area]]="North Carolina",Table1[[#This Row],[Income]],0)</f>
        <v>0</v>
      </c>
      <c r="BI50">
        <f ca="1">IF(Table1[[#This Row],[Area]]="Texas",Table1[[#This Row],[Income]],0)</f>
        <v>0</v>
      </c>
      <c r="BJ50">
        <f ca="1">IF(Table1[[#This Row],[Area]]="Pennsylvania",Table1[[#This Row],[Income]],0)</f>
        <v>0</v>
      </c>
      <c r="BK50">
        <f ca="1">IF(Table1[[#This Row],[Area]]="Hawaii",Table1[[#This Row],[Income]],0)</f>
        <v>0</v>
      </c>
      <c r="BL50">
        <f ca="1">IF(Table1[[#This Row],[Area]]="Tennessee",Table1[[#This Row],[Income]],0)</f>
        <v>0</v>
      </c>
      <c r="BM50">
        <f ca="1">IF(Table1[[#This Row],[Area]]="South Dakota",Table1[[#This Row],[Income]],0)</f>
        <v>0</v>
      </c>
      <c r="BN50">
        <f ca="1">IF(Table1[[#This Row],[Area]]="Massachusetts",Table1[[#This Row],[Income]],0)</f>
        <v>0</v>
      </c>
      <c r="BO50">
        <f ca="1">IF(Table1[[#This Row],[Area]]="New Jersey",Table1[[#This Row],[Income]],0)</f>
        <v>67254</v>
      </c>
      <c r="BP50">
        <f ca="1">IF(Table1[[#This Row],[Area]]="Georgia",Table1[[#This Row],[Income]],0)</f>
        <v>0</v>
      </c>
      <c r="BQ50">
        <f ca="1">IF(Table1[[#This Row],[Area]]="Indiana",Table1[[#This Row],[Income]],0)</f>
        <v>0</v>
      </c>
      <c r="BR50">
        <f ca="1">IF(Table1[[#This Row],[Area]]="Illinios",Table1[[#This Row],[Income]],0)</f>
        <v>0</v>
      </c>
      <c r="BT50">
        <f ca="1">IF(Table1[[#This Row],[Field of work]]="IT",Table1[[#This Row],[Income]],0)</f>
        <v>0</v>
      </c>
      <c r="BU50">
        <f ca="1">IF(Table1[[#This Row],[Field of work]]="Doctor",Table1[[#This Row],[Income]],0)</f>
        <v>0</v>
      </c>
      <c r="BV50">
        <f ca="1">IF(Table1[[#This Row],[Field of work]]="Construction",Table1[[#This Row],[Income]],0)</f>
        <v>0</v>
      </c>
      <c r="BW50">
        <f ca="1">IF(Table1[[#This Row],[Field of work]]="Teaching",Table1[[#This Row],[Income]],0)</f>
        <v>0</v>
      </c>
      <c r="BX50">
        <f ca="1">IF(Table1[[#This Row],[Field of work]]="Music",Table1[[#This Row],[Income]],0)</f>
        <v>67254</v>
      </c>
      <c r="BY50">
        <f ca="1">IF(Table1[[#This Row],[Field of work]]="Agriculture",Table1[[#This Row],[Income]],0)</f>
        <v>0</v>
      </c>
      <c r="CA50">
        <f ca="1">IF(Table1[[#This Row],[Debts]]&gt;Table1[[#This Row],[Income]],1,0)</f>
        <v>1</v>
      </c>
      <c r="CL50">
        <f ca="1">IF(Table1[[#This Row],[Net worth of the person]]&gt;$CN$3,Table1[[#This Row],[Age]],0)</f>
        <v>36</v>
      </c>
    </row>
    <row r="51" spans="1:90">
      <c r="A51">
        <f t="shared" ca="1" si="9"/>
        <v>2</v>
      </c>
      <c r="B51">
        <v>48</v>
      </c>
      <c r="C51" t="str">
        <f t="shared" ca="1" si="10"/>
        <v>women</v>
      </c>
      <c r="D51">
        <f t="shared" ca="1" si="11"/>
        <v>34</v>
      </c>
      <c r="E51">
        <f t="shared" ca="1" si="12"/>
        <v>6</v>
      </c>
      <c r="F51" t="str">
        <f t="shared" ca="1" si="0"/>
        <v>Agriculture</v>
      </c>
      <c r="G51">
        <f t="shared" ca="1" si="13"/>
        <v>1</v>
      </c>
      <c r="H51" t="str">
        <f t="shared" ca="1" si="1"/>
        <v>High school</v>
      </c>
      <c r="I51">
        <f t="shared" ca="1" si="33"/>
        <v>0</v>
      </c>
      <c r="J51">
        <f t="shared" ca="1" si="2"/>
        <v>2</v>
      </c>
      <c r="K51">
        <f t="shared" ca="1" si="15"/>
        <v>46654</v>
      </c>
      <c r="L51">
        <f t="shared" ca="1" si="16"/>
        <v>9</v>
      </c>
      <c r="M51" t="str">
        <f t="shared" ca="1" si="3"/>
        <v>South Dakota</v>
      </c>
      <c r="N51">
        <f t="shared" ca="1" si="26"/>
        <v>186616</v>
      </c>
      <c r="O51">
        <f t="shared" ca="1" si="18"/>
        <v>161503.05435667362</v>
      </c>
      <c r="P51">
        <f t="shared" ca="1" si="27"/>
        <v>36803.424465664059</v>
      </c>
      <c r="Q51">
        <f t="shared" ca="1" si="20"/>
        <v>30594</v>
      </c>
      <c r="R51">
        <f t="shared" ca="1" si="28"/>
        <v>56087.641050930069</v>
      </c>
      <c r="S51">
        <f t="shared" ca="1" si="29"/>
        <v>52980.749655430198</v>
      </c>
      <c r="T51">
        <f t="shared" ca="1" si="30"/>
        <v>276400.17412109423</v>
      </c>
      <c r="U51">
        <f t="shared" ca="1" si="31"/>
        <v>248184.69540760369</v>
      </c>
      <c r="V51">
        <f t="shared" ca="1" si="32"/>
        <v>28215.478713490535</v>
      </c>
      <c r="X51">
        <f ca="1">IF(Table1[[#This Row],[Gender]]="men",1,0)</f>
        <v>0</v>
      </c>
      <c r="Y51">
        <f ca="1">IF(Table1[[#This Row],[Gender]]="women",1,0)</f>
        <v>1</v>
      </c>
      <c r="AE51">
        <f ca="1">IF(Table1[[#This Row],[Field of work]]="IT",1,0)</f>
        <v>0</v>
      </c>
      <c r="AF51">
        <f ca="1">IF(Table1[[#This Row],[Field of work]]="Doctor",1,0)</f>
        <v>0</v>
      </c>
      <c r="AG51">
        <f ca="1">IF(Table1[[#This Row],[Field of work]]="Construction",1,0)</f>
        <v>0</v>
      </c>
      <c r="AH51">
        <f ca="1">IF(Table1[[#This Row],[Field of work]]="Teaching",1,0)</f>
        <v>0</v>
      </c>
      <c r="AI51">
        <f ca="1">IF(Table1[[#This Row],[Field of work]]="Music",1,0)</f>
        <v>0</v>
      </c>
      <c r="AJ51">
        <f ca="1">IF(Table1[[#This Row],[Field of work]]="Agriculture",1,0)</f>
        <v>1</v>
      </c>
      <c r="AO51" s="8">
        <f t="shared" ca="1" si="4"/>
        <v>47253.512851369713</v>
      </c>
      <c r="AR51">
        <f t="shared" ca="1" si="5"/>
        <v>1</v>
      </c>
      <c r="AX51" s="16">
        <f t="shared" ca="1" si="6"/>
        <v>0.24663146667284852</v>
      </c>
      <c r="AY51" s="17">
        <f t="shared" ca="1" si="7"/>
        <v>1</v>
      </c>
      <c r="AZ51" s="17"/>
      <c r="BE51">
        <f t="shared" ca="1" si="8"/>
        <v>0</v>
      </c>
      <c r="BF51">
        <f ca="1">IF(Table1[[#This Row],[Area]]="California",Table1[[#This Row],[Income]],0)</f>
        <v>0</v>
      </c>
      <c r="BG51">
        <f ca="1">IF(Table1[[#This Row],[Area]]="Utah",Table1[[#This Row],[Income]],0)</f>
        <v>0</v>
      </c>
      <c r="BH51">
        <f ca="1">IF(Table1[[#This Row],[Area]]="North Carolina",Table1[[#This Row],[Income]],0)</f>
        <v>0</v>
      </c>
      <c r="BI51">
        <f ca="1">IF(Table1[[#This Row],[Area]]="Texas",Table1[[#This Row],[Income]],0)</f>
        <v>0</v>
      </c>
      <c r="BJ51">
        <f ca="1">IF(Table1[[#This Row],[Area]]="Pennsylvania",Table1[[#This Row],[Income]],0)</f>
        <v>0</v>
      </c>
      <c r="BK51">
        <f ca="1">IF(Table1[[#This Row],[Area]]="Hawaii",Table1[[#This Row],[Income]],0)</f>
        <v>0</v>
      </c>
      <c r="BL51">
        <f ca="1">IF(Table1[[#This Row],[Area]]="Tennessee",Table1[[#This Row],[Income]],0)</f>
        <v>0</v>
      </c>
      <c r="BM51">
        <f ca="1">IF(Table1[[#This Row],[Area]]="South Dakota",Table1[[#This Row],[Income]],0)</f>
        <v>46654</v>
      </c>
      <c r="BN51">
        <f ca="1">IF(Table1[[#This Row],[Area]]="Massachusetts",Table1[[#This Row],[Income]],0)</f>
        <v>0</v>
      </c>
      <c r="BO51">
        <f ca="1">IF(Table1[[#This Row],[Area]]="New Jersey",Table1[[#This Row],[Income]],0)</f>
        <v>0</v>
      </c>
      <c r="BP51">
        <f ca="1">IF(Table1[[#This Row],[Area]]="Georgia",Table1[[#This Row],[Income]],0)</f>
        <v>0</v>
      </c>
      <c r="BQ51">
        <f ca="1">IF(Table1[[#This Row],[Area]]="Indiana",Table1[[#This Row],[Income]],0)</f>
        <v>0</v>
      </c>
      <c r="BR51">
        <f ca="1">IF(Table1[[#This Row],[Area]]="Illinios",Table1[[#This Row],[Income]],0)</f>
        <v>0</v>
      </c>
      <c r="BT51">
        <f ca="1">IF(Table1[[#This Row],[Field of work]]="IT",Table1[[#This Row],[Income]],0)</f>
        <v>0</v>
      </c>
      <c r="BU51">
        <f ca="1">IF(Table1[[#This Row],[Field of work]]="Doctor",Table1[[#This Row],[Income]],0)</f>
        <v>0</v>
      </c>
      <c r="BV51">
        <f ca="1">IF(Table1[[#This Row],[Field of work]]="Construction",Table1[[#This Row],[Income]],0)</f>
        <v>0</v>
      </c>
      <c r="BW51">
        <f ca="1">IF(Table1[[#This Row],[Field of work]]="Teaching",Table1[[#This Row],[Income]],0)</f>
        <v>0</v>
      </c>
      <c r="BX51">
        <f ca="1">IF(Table1[[#This Row],[Field of work]]="Music",Table1[[#This Row],[Income]],0)</f>
        <v>0</v>
      </c>
      <c r="BY51">
        <f ca="1">IF(Table1[[#This Row],[Field of work]]="Agriculture",Table1[[#This Row],[Income]],0)</f>
        <v>46654</v>
      </c>
      <c r="CA51">
        <f ca="1">IF(Table1[[#This Row],[Debts]]&gt;Table1[[#This Row],[Income]],1,0)</f>
        <v>1</v>
      </c>
      <c r="CL51">
        <f ca="1">IF(Table1[[#This Row],[Net worth of the person]]&gt;$CN$3,Table1[[#This Row],[Age]],0)</f>
        <v>34</v>
      </c>
    </row>
    <row r="52" spans="1:90">
      <c r="A52">
        <f t="shared" ca="1" si="9"/>
        <v>2</v>
      </c>
      <c r="B52">
        <v>49</v>
      </c>
      <c r="C52" t="str">
        <f t="shared" ca="1" si="10"/>
        <v>women</v>
      </c>
      <c r="D52">
        <f t="shared" ca="1" si="11"/>
        <v>38</v>
      </c>
      <c r="E52">
        <f t="shared" ca="1" si="12"/>
        <v>2</v>
      </c>
      <c r="F52" t="str">
        <f t="shared" ca="1" si="0"/>
        <v>Doctor</v>
      </c>
      <c r="G52">
        <f t="shared" ca="1" si="13"/>
        <v>1</v>
      </c>
      <c r="H52" t="str">
        <f t="shared" ca="1" si="1"/>
        <v>High school</v>
      </c>
      <c r="I52">
        <f t="shared" ca="1" si="33"/>
        <v>3</v>
      </c>
      <c r="J52">
        <f t="shared" ca="1" si="2"/>
        <v>3</v>
      </c>
      <c r="K52">
        <f t="shared" ca="1" si="15"/>
        <v>84928</v>
      </c>
      <c r="L52">
        <f t="shared" ca="1" si="16"/>
        <v>4</v>
      </c>
      <c r="M52" t="str">
        <f t="shared" ca="1" si="3"/>
        <v>North Carolina</v>
      </c>
      <c r="N52">
        <f t="shared" ca="1" si="26"/>
        <v>509568</v>
      </c>
      <c r="O52">
        <f t="shared" ca="1" si="18"/>
        <v>125675.50320955008</v>
      </c>
      <c r="P52">
        <f t="shared" ca="1" si="27"/>
        <v>141760.53855410914</v>
      </c>
      <c r="Q52">
        <f t="shared" ca="1" si="20"/>
        <v>45297</v>
      </c>
      <c r="R52">
        <f t="shared" ca="1" si="28"/>
        <v>7402.6732617621074</v>
      </c>
      <c r="S52">
        <f t="shared" ca="1" si="29"/>
        <v>34190.977244494759</v>
      </c>
      <c r="T52">
        <f t="shared" ca="1" si="30"/>
        <v>685519.51579860388</v>
      </c>
      <c r="U52">
        <f t="shared" ca="1" si="31"/>
        <v>178375.17647131218</v>
      </c>
      <c r="V52">
        <f t="shared" ca="1" si="32"/>
        <v>507144.3393272917</v>
      </c>
      <c r="X52">
        <f ca="1">IF(Table1[[#This Row],[Gender]]="men",1,0)</f>
        <v>0</v>
      </c>
      <c r="Y52">
        <f ca="1">IF(Table1[[#This Row],[Gender]]="women",1,0)</f>
        <v>1</v>
      </c>
      <c r="AE52">
        <f ca="1">IF(Table1[[#This Row],[Field of work]]="IT",1,0)</f>
        <v>0</v>
      </c>
      <c r="AF52">
        <f ca="1">IF(Table1[[#This Row],[Field of work]]="Doctor",1,0)</f>
        <v>1</v>
      </c>
      <c r="AG52">
        <f ca="1">IF(Table1[[#This Row],[Field of work]]="Construction",1,0)</f>
        <v>0</v>
      </c>
      <c r="AH52">
        <f ca="1">IF(Table1[[#This Row],[Field of work]]="Teaching",1,0)</f>
        <v>0</v>
      </c>
      <c r="AI52">
        <f ca="1">IF(Table1[[#This Row],[Field of work]]="Music",1,0)</f>
        <v>0</v>
      </c>
      <c r="AJ52">
        <f ca="1">IF(Table1[[#This Row],[Field of work]]="Agriculture",1,0)</f>
        <v>0</v>
      </c>
      <c r="AO52" s="8">
        <f t="shared" ca="1" si="4"/>
        <v>39127.167901207926</v>
      </c>
      <c r="AR52">
        <f t="shared" ca="1" si="5"/>
        <v>1</v>
      </c>
      <c r="AX52" s="16">
        <f t="shared" ca="1" si="6"/>
        <v>0.98142880420328793</v>
      </c>
      <c r="AY52" s="17">
        <f t="shared" ca="1" si="7"/>
        <v>0</v>
      </c>
      <c r="AZ52" s="17"/>
      <c r="BE52">
        <f t="shared" ca="1" si="8"/>
        <v>0</v>
      </c>
      <c r="BF52">
        <f ca="1">IF(Table1[[#This Row],[Area]]="California",Table1[[#This Row],[Income]],0)</f>
        <v>0</v>
      </c>
      <c r="BG52">
        <f ca="1">IF(Table1[[#This Row],[Area]]="Utah",Table1[[#This Row],[Income]],0)</f>
        <v>0</v>
      </c>
      <c r="BH52">
        <f ca="1">IF(Table1[[#This Row],[Area]]="North Carolina",Table1[[#This Row],[Income]],0)</f>
        <v>84928</v>
      </c>
      <c r="BI52">
        <f ca="1">IF(Table1[[#This Row],[Area]]="Texas",Table1[[#This Row],[Income]],0)</f>
        <v>0</v>
      </c>
      <c r="BJ52">
        <f ca="1">IF(Table1[[#This Row],[Area]]="Pennsylvania",Table1[[#This Row],[Income]],0)</f>
        <v>0</v>
      </c>
      <c r="BK52">
        <f ca="1">IF(Table1[[#This Row],[Area]]="Hawaii",Table1[[#This Row],[Income]],0)</f>
        <v>0</v>
      </c>
      <c r="BL52">
        <f ca="1">IF(Table1[[#This Row],[Area]]="Tennessee",Table1[[#This Row],[Income]],0)</f>
        <v>0</v>
      </c>
      <c r="BM52">
        <f ca="1">IF(Table1[[#This Row],[Area]]="South Dakota",Table1[[#This Row],[Income]],0)</f>
        <v>0</v>
      </c>
      <c r="BN52">
        <f ca="1">IF(Table1[[#This Row],[Area]]="Massachusetts",Table1[[#This Row],[Income]],0)</f>
        <v>0</v>
      </c>
      <c r="BO52">
        <f ca="1">IF(Table1[[#This Row],[Area]]="New Jersey",Table1[[#This Row],[Income]],0)</f>
        <v>0</v>
      </c>
      <c r="BP52">
        <f ca="1">IF(Table1[[#This Row],[Area]]="Georgia",Table1[[#This Row],[Income]],0)</f>
        <v>0</v>
      </c>
      <c r="BQ52">
        <f ca="1">IF(Table1[[#This Row],[Area]]="Indiana",Table1[[#This Row],[Income]],0)</f>
        <v>0</v>
      </c>
      <c r="BR52">
        <f ca="1">IF(Table1[[#This Row],[Area]]="Illinios",Table1[[#This Row],[Income]],0)</f>
        <v>0</v>
      </c>
      <c r="BT52">
        <f ca="1">IF(Table1[[#This Row],[Field of work]]="IT",Table1[[#This Row],[Income]],0)</f>
        <v>0</v>
      </c>
      <c r="BU52">
        <f ca="1">IF(Table1[[#This Row],[Field of work]]="Doctor",Table1[[#This Row],[Income]],0)</f>
        <v>84928</v>
      </c>
      <c r="BV52">
        <f ca="1">IF(Table1[[#This Row],[Field of work]]="Construction",Table1[[#This Row],[Income]],0)</f>
        <v>0</v>
      </c>
      <c r="BW52">
        <f ca="1">IF(Table1[[#This Row],[Field of work]]="Teaching",Table1[[#This Row],[Income]],0)</f>
        <v>0</v>
      </c>
      <c r="BX52">
        <f ca="1">IF(Table1[[#This Row],[Field of work]]="Music",Table1[[#This Row],[Income]],0)</f>
        <v>0</v>
      </c>
      <c r="BY52">
        <f ca="1">IF(Table1[[#This Row],[Field of work]]="Agriculture",Table1[[#This Row],[Income]],0)</f>
        <v>0</v>
      </c>
      <c r="CA52">
        <f ca="1">IF(Table1[[#This Row],[Debts]]&gt;Table1[[#This Row],[Income]],1,0)</f>
        <v>0</v>
      </c>
      <c r="CL52">
        <f ca="1">IF(Table1[[#This Row],[Net worth of the person]]&gt;$CN$3,Table1[[#This Row],[Age]],0)</f>
        <v>38</v>
      </c>
    </row>
    <row r="53" spans="1:90">
      <c r="A53">
        <f t="shared" ca="1" si="9"/>
        <v>2</v>
      </c>
      <c r="B53">
        <v>50</v>
      </c>
      <c r="C53" t="str">
        <f t="shared" ca="1" si="10"/>
        <v>women</v>
      </c>
      <c r="D53">
        <f t="shared" ca="1" si="11"/>
        <v>31</v>
      </c>
      <c r="E53">
        <f t="shared" ca="1" si="12"/>
        <v>3</v>
      </c>
      <c r="F53" t="str">
        <f t="shared" ca="1" si="0"/>
        <v>Construction</v>
      </c>
      <c r="G53">
        <f t="shared" ca="1" si="13"/>
        <v>5</v>
      </c>
      <c r="H53" t="str">
        <f t="shared" ca="1" si="1"/>
        <v>Diploma</v>
      </c>
      <c r="I53">
        <f t="shared" ca="1" si="33"/>
        <v>3</v>
      </c>
      <c r="J53">
        <f t="shared" ca="1" si="2"/>
        <v>3</v>
      </c>
      <c r="K53">
        <f t="shared" ca="1" si="15"/>
        <v>52483</v>
      </c>
      <c r="L53">
        <f t="shared" ca="1" si="16"/>
        <v>4</v>
      </c>
      <c r="M53" t="str">
        <f t="shared" ca="1" si="3"/>
        <v>North Carolina</v>
      </c>
      <c r="N53">
        <f t="shared" ca="1" si="26"/>
        <v>314898</v>
      </c>
      <c r="O53">
        <f t="shared" ca="1" si="18"/>
        <v>309049.96758600697</v>
      </c>
      <c r="P53">
        <f t="shared" ca="1" si="27"/>
        <v>117381.50370362378</v>
      </c>
      <c r="Q53">
        <f t="shared" ca="1" si="20"/>
        <v>75283</v>
      </c>
      <c r="R53">
        <f t="shared" ca="1" si="28"/>
        <v>42962.437213593876</v>
      </c>
      <c r="S53">
        <f t="shared" ca="1" si="29"/>
        <v>39999.012972718563</v>
      </c>
      <c r="T53">
        <f t="shared" ca="1" si="30"/>
        <v>472278.51667634235</v>
      </c>
      <c r="U53">
        <f t="shared" ca="1" si="31"/>
        <v>427295.40479960083</v>
      </c>
      <c r="V53">
        <f t="shared" ca="1" si="32"/>
        <v>44983.111876741517</v>
      </c>
      <c r="X53">
        <f ca="1">IF(Table1[[#This Row],[Gender]]="men",1,0)</f>
        <v>0</v>
      </c>
      <c r="Y53">
        <f ca="1">IF(Table1[[#This Row],[Gender]]="women",1,0)</f>
        <v>1</v>
      </c>
      <c r="AE53">
        <f ca="1">IF(Table1[[#This Row],[Field of work]]="IT",1,0)</f>
        <v>0</v>
      </c>
      <c r="AF53">
        <f ca="1">IF(Table1[[#This Row],[Field of work]]="Doctor",1,0)</f>
        <v>0</v>
      </c>
      <c r="AG53">
        <f ca="1">IF(Table1[[#This Row],[Field of work]]="Construction",1,0)</f>
        <v>1</v>
      </c>
      <c r="AH53">
        <f ca="1">IF(Table1[[#This Row],[Field of work]]="Teaching",1,0)</f>
        <v>0</v>
      </c>
      <c r="AI53">
        <f ca="1">IF(Table1[[#This Row],[Field of work]]="Music",1,0)</f>
        <v>0</v>
      </c>
      <c r="AJ53">
        <f ca="1">IF(Table1[[#This Row],[Field of work]]="Agriculture",1,0)</f>
        <v>0</v>
      </c>
      <c r="AO53" s="8">
        <f t="shared" ca="1" si="4"/>
        <v>18089.751539781126</v>
      </c>
      <c r="AR53">
        <f t="shared" ca="1" si="5"/>
        <v>0</v>
      </c>
      <c r="AX53" s="16">
        <f t="shared" ca="1" si="6"/>
        <v>4.9289427699408472E-2</v>
      </c>
      <c r="AY53" s="17">
        <f t="shared" ca="1" si="7"/>
        <v>1</v>
      </c>
      <c r="AZ53" s="17"/>
      <c r="BE53">
        <f t="shared" ca="1" si="8"/>
        <v>0</v>
      </c>
      <c r="BF53">
        <f ca="1">IF(Table1[[#This Row],[Area]]="California",Table1[[#This Row],[Income]],0)</f>
        <v>0</v>
      </c>
      <c r="BG53">
        <f ca="1">IF(Table1[[#This Row],[Area]]="Utah",Table1[[#This Row],[Income]],0)</f>
        <v>0</v>
      </c>
      <c r="BH53">
        <f ca="1">IF(Table1[[#This Row],[Area]]="North Carolina",Table1[[#This Row],[Income]],0)</f>
        <v>52483</v>
      </c>
      <c r="BI53">
        <f ca="1">IF(Table1[[#This Row],[Area]]="Texas",Table1[[#This Row],[Income]],0)</f>
        <v>0</v>
      </c>
      <c r="BJ53">
        <f ca="1">IF(Table1[[#This Row],[Area]]="Pennsylvania",Table1[[#This Row],[Income]],0)</f>
        <v>0</v>
      </c>
      <c r="BK53">
        <f ca="1">IF(Table1[[#This Row],[Area]]="Hawaii",Table1[[#This Row],[Income]],0)</f>
        <v>0</v>
      </c>
      <c r="BL53">
        <f ca="1">IF(Table1[[#This Row],[Area]]="Tennessee",Table1[[#This Row],[Income]],0)</f>
        <v>0</v>
      </c>
      <c r="BM53">
        <f ca="1">IF(Table1[[#This Row],[Area]]="South Dakota",Table1[[#This Row],[Income]],0)</f>
        <v>0</v>
      </c>
      <c r="BN53">
        <f ca="1">IF(Table1[[#This Row],[Area]]="Massachusetts",Table1[[#This Row],[Income]],0)</f>
        <v>0</v>
      </c>
      <c r="BO53">
        <f ca="1">IF(Table1[[#This Row],[Area]]="New Jersey",Table1[[#This Row],[Income]],0)</f>
        <v>0</v>
      </c>
      <c r="BP53">
        <f ca="1">IF(Table1[[#This Row],[Area]]="Georgia",Table1[[#This Row],[Income]],0)</f>
        <v>0</v>
      </c>
      <c r="BQ53">
        <f ca="1">IF(Table1[[#This Row],[Area]]="Indiana",Table1[[#This Row],[Income]],0)</f>
        <v>0</v>
      </c>
      <c r="BR53">
        <f ca="1">IF(Table1[[#This Row],[Area]]="Illinios",Table1[[#This Row],[Income]],0)</f>
        <v>0</v>
      </c>
      <c r="BT53">
        <f ca="1">IF(Table1[[#This Row],[Field of work]]="IT",Table1[[#This Row],[Income]],0)</f>
        <v>0</v>
      </c>
      <c r="BU53">
        <f ca="1">IF(Table1[[#This Row],[Field of work]]="Doctor",Table1[[#This Row],[Income]],0)</f>
        <v>0</v>
      </c>
      <c r="BV53">
        <f ca="1">IF(Table1[[#This Row],[Field of work]]="Construction",Table1[[#This Row],[Income]],0)</f>
        <v>52483</v>
      </c>
      <c r="BW53">
        <f ca="1">IF(Table1[[#This Row],[Field of work]]="Teaching",Table1[[#This Row],[Income]],0)</f>
        <v>0</v>
      </c>
      <c r="BX53">
        <f ca="1">IF(Table1[[#This Row],[Field of work]]="Music",Table1[[#This Row],[Income]],0)</f>
        <v>0</v>
      </c>
      <c r="BY53">
        <f ca="1">IF(Table1[[#This Row],[Field of work]]="Agriculture",Table1[[#This Row],[Income]],0)</f>
        <v>0</v>
      </c>
      <c r="CA53">
        <f ca="1">IF(Table1[[#This Row],[Debts]]&gt;Table1[[#This Row],[Income]],1,0)</f>
        <v>0</v>
      </c>
      <c r="CL53">
        <f ca="1">IF(Table1[[#This Row],[Net worth of the person]]&gt;$CN$3,Table1[[#This Row],[Age]],0)</f>
        <v>31</v>
      </c>
    </row>
    <row r="54" spans="1:90">
      <c r="A54">
        <f t="shared" ca="1" si="9"/>
        <v>1</v>
      </c>
      <c r="B54">
        <v>51</v>
      </c>
      <c r="C54" t="str">
        <f t="shared" ca="1" si="10"/>
        <v>men</v>
      </c>
      <c r="D54">
        <f t="shared" ca="1" si="11"/>
        <v>42</v>
      </c>
      <c r="E54">
        <f t="shared" ca="1" si="12"/>
        <v>6</v>
      </c>
      <c r="F54" t="str">
        <f t="shared" ca="1" si="0"/>
        <v>Agriculture</v>
      </c>
      <c r="G54">
        <f t="shared" ca="1" si="13"/>
        <v>3</v>
      </c>
      <c r="H54" t="str">
        <f t="shared" ca="1" si="1"/>
        <v>Post Grad</v>
      </c>
      <c r="I54">
        <f t="shared" ca="1" si="33"/>
        <v>3</v>
      </c>
      <c r="J54">
        <f t="shared" ca="1" si="2"/>
        <v>1</v>
      </c>
      <c r="K54">
        <f t="shared" ca="1" si="15"/>
        <v>34107</v>
      </c>
      <c r="L54">
        <f t="shared" ca="1" si="16"/>
        <v>14</v>
      </c>
      <c r="M54" t="str">
        <f t="shared" ca="1" si="3"/>
        <v>Illinios</v>
      </c>
      <c r="N54">
        <f t="shared" ca="1" si="26"/>
        <v>136428</v>
      </c>
      <c r="O54">
        <f t="shared" ca="1" si="18"/>
        <v>6724.4580421748988</v>
      </c>
      <c r="P54">
        <f t="shared" ca="1" si="27"/>
        <v>18089.751539781126</v>
      </c>
      <c r="Q54">
        <f t="shared" ca="1" si="20"/>
        <v>4627</v>
      </c>
      <c r="R54">
        <f t="shared" ca="1" si="28"/>
        <v>1373.6560022446408</v>
      </c>
      <c r="S54">
        <f t="shared" ca="1" si="29"/>
        <v>30390.620816279756</v>
      </c>
      <c r="T54">
        <f t="shared" ca="1" si="30"/>
        <v>184908.37235606089</v>
      </c>
      <c r="U54">
        <f t="shared" ca="1" si="31"/>
        <v>12725.114044419539</v>
      </c>
      <c r="V54">
        <f t="shared" ca="1" si="32"/>
        <v>172183.25831164134</v>
      </c>
      <c r="X54">
        <f ca="1">IF(Table1[[#This Row],[Gender]]="men",1,0)</f>
        <v>1</v>
      </c>
      <c r="Y54">
        <f ca="1">IF(Table1[[#This Row],[Gender]]="women",1,0)</f>
        <v>0</v>
      </c>
      <c r="AE54">
        <f ca="1">IF(Table1[[#This Row],[Field of work]]="IT",1,0)</f>
        <v>0</v>
      </c>
      <c r="AF54">
        <f ca="1">IF(Table1[[#This Row],[Field of work]]="Doctor",1,0)</f>
        <v>0</v>
      </c>
      <c r="AG54">
        <f ca="1">IF(Table1[[#This Row],[Field of work]]="Construction",1,0)</f>
        <v>0</v>
      </c>
      <c r="AH54">
        <f ca="1">IF(Table1[[#This Row],[Field of work]]="Teaching",1,0)</f>
        <v>0</v>
      </c>
      <c r="AI54">
        <f ca="1">IF(Table1[[#This Row],[Field of work]]="Music",1,0)</f>
        <v>0</v>
      </c>
      <c r="AJ54">
        <f ca="1">IF(Table1[[#This Row],[Field of work]]="Agriculture",1,0)</f>
        <v>1</v>
      </c>
      <c r="AO54" s="8">
        <f t="shared" ca="1" si="4"/>
        <v>8016.1152622183836</v>
      </c>
      <c r="AR54">
        <f t="shared" ca="1" si="5"/>
        <v>1</v>
      </c>
      <c r="AX54" s="16">
        <f t="shared" ca="1" si="6"/>
        <v>0.64307218254655241</v>
      </c>
      <c r="AY54" s="17">
        <f t="shared" ca="1" si="7"/>
        <v>0</v>
      </c>
      <c r="AZ54" s="17"/>
      <c r="BE54">
        <f t="shared" ca="1" si="8"/>
        <v>0</v>
      </c>
      <c r="BF54">
        <f ca="1">IF(Table1[[#This Row],[Area]]="California",Table1[[#This Row],[Income]],0)</f>
        <v>0</v>
      </c>
      <c r="BG54">
        <f ca="1">IF(Table1[[#This Row],[Area]]="Utah",Table1[[#This Row],[Income]],0)</f>
        <v>0</v>
      </c>
      <c r="BH54">
        <f ca="1">IF(Table1[[#This Row],[Area]]="North Carolina",Table1[[#This Row],[Income]],0)</f>
        <v>0</v>
      </c>
      <c r="BI54">
        <f ca="1">IF(Table1[[#This Row],[Area]]="Texas",Table1[[#This Row],[Income]],0)</f>
        <v>0</v>
      </c>
      <c r="BJ54">
        <f ca="1">IF(Table1[[#This Row],[Area]]="Pennsylvania",Table1[[#This Row],[Income]],0)</f>
        <v>0</v>
      </c>
      <c r="BK54">
        <f ca="1">IF(Table1[[#This Row],[Area]]="Hawaii",Table1[[#This Row],[Income]],0)</f>
        <v>0</v>
      </c>
      <c r="BL54">
        <f ca="1">IF(Table1[[#This Row],[Area]]="Tennessee",Table1[[#This Row],[Income]],0)</f>
        <v>0</v>
      </c>
      <c r="BM54">
        <f ca="1">IF(Table1[[#This Row],[Area]]="South Dakota",Table1[[#This Row],[Income]],0)</f>
        <v>0</v>
      </c>
      <c r="BN54">
        <f ca="1">IF(Table1[[#This Row],[Area]]="Massachusetts",Table1[[#This Row],[Income]],0)</f>
        <v>0</v>
      </c>
      <c r="BO54">
        <f ca="1">IF(Table1[[#This Row],[Area]]="New Jersey",Table1[[#This Row],[Income]],0)</f>
        <v>0</v>
      </c>
      <c r="BP54">
        <f ca="1">IF(Table1[[#This Row],[Area]]="Georgia",Table1[[#This Row],[Income]],0)</f>
        <v>0</v>
      </c>
      <c r="BQ54">
        <f ca="1">IF(Table1[[#This Row],[Area]]="Indiana",Table1[[#This Row],[Income]],0)</f>
        <v>0</v>
      </c>
      <c r="BR54">
        <f ca="1">IF(Table1[[#This Row],[Area]]="Illinios",Table1[[#This Row],[Income]],0)</f>
        <v>34107</v>
      </c>
      <c r="BT54">
        <f ca="1">IF(Table1[[#This Row],[Field of work]]="IT",Table1[[#This Row],[Income]],0)</f>
        <v>0</v>
      </c>
      <c r="BU54">
        <f ca="1">IF(Table1[[#This Row],[Field of work]]="Doctor",Table1[[#This Row],[Income]],0)</f>
        <v>0</v>
      </c>
      <c r="BV54">
        <f ca="1">IF(Table1[[#This Row],[Field of work]]="Construction",Table1[[#This Row],[Income]],0)</f>
        <v>0</v>
      </c>
      <c r="BW54">
        <f ca="1">IF(Table1[[#This Row],[Field of work]]="Teaching",Table1[[#This Row],[Income]],0)</f>
        <v>0</v>
      </c>
      <c r="BX54">
        <f ca="1">IF(Table1[[#This Row],[Field of work]]="Music",Table1[[#This Row],[Income]],0)</f>
        <v>0</v>
      </c>
      <c r="BY54">
        <f ca="1">IF(Table1[[#This Row],[Field of work]]="Agriculture",Table1[[#This Row],[Income]],0)</f>
        <v>34107</v>
      </c>
      <c r="CA54">
        <f ca="1">IF(Table1[[#This Row],[Debts]]&gt;Table1[[#This Row],[Income]],1,0)</f>
        <v>0</v>
      </c>
      <c r="CL54">
        <f ca="1">IF(Table1[[#This Row],[Net worth of the person]]&gt;$CN$3,Table1[[#This Row],[Age]],0)</f>
        <v>42</v>
      </c>
    </row>
    <row r="55" spans="1:90">
      <c r="A55">
        <f t="shared" ca="1" si="9"/>
        <v>1</v>
      </c>
      <c r="B55">
        <v>52</v>
      </c>
      <c r="C55" t="str">
        <f t="shared" ca="1" si="10"/>
        <v>men</v>
      </c>
      <c r="D55">
        <f t="shared" ca="1" si="11"/>
        <v>43</v>
      </c>
      <c r="E55">
        <f t="shared" ca="1" si="12"/>
        <v>5</v>
      </c>
      <c r="F55" t="str">
        <f t="shared" ca="1" si="0"/>
        <v>Music</v>
      </c>
      <c r="G55">
        <f t="shared" ca="1" si="13"/>
        <v>1</v>
      </c>
      <c r="H55" t="str">
        <f t="shared" ca="1" si="1"/>
        <v>High school</v>
      </c>
      <c r="I55">
        <f t="shared" ca="1" si="33"/>
        <v>3</v>
      </c>
      <c r="J55">
        <f t="shared" ca="1" si="2"/>
        <v>3</v>
      </c>
      <c r="K55">
        <f t="shared" ca="1" si="15"/>
        <v>70083</v>
      </c>
      <c r="L55">
        <f t="shared" ca="1" si="16"/>
        <v>10</v>
      </c>
      <c r="M55" t="str">
        <f t="shared" ca="1" si="3"/>
        <v>Massachusetts</v>
      </c>
      <c r="N55">
        <f t="shared" ca="1" si="26"/>
        <v>210249</v>
      </c>
      <c r="O55">
        <f t="shared" ca="1" si="18"/>
        <v>135205.28330823011</v>
      </c>
      <c r="P55">
        <f t="shared" ca="1" si="27"/>
        <v>24048.345786655151</v>
      </c>
      <c r="Q55">
        <f t="shared" ca="1" si="20"/>
        <v>17813</v>
      </c>
      <c r="R55">
        <f t="shared" ca="1" si="28"/>
        <v>26437.179482413496</v>
      </c>
      <c r="S55">
        <f t="shared" ca="1" si="29"/>
        <v>80224.489922170629</v>
      </c>
      <c r="T55">
        <f t="shared" ca="1" si="30"/>
        <v>314521.83570882579</v>
      </c>
      <c r="U55">
        <f t="shared" ca="1" si="31"/>
        <v>179455.46279064359</v>
      </c>
      <c r="V55">
        <f t="shared" ca="1" si="32"/>
        <v>135066.3729181822</v>
      </c>
      <c r="X55">
        <f ca="1">IF(Table1[[#This Row],[Gender]]="men",1,0)</f>
        <v>1</v>
      </c>
      <c r="Y55">
        <f ca="1">IF(Table1[[#This Row],[Gender]]="women",1,0)</f>
        <v>0</v>
      </c>
      <c r="AE55">
        <f ca="1">IF(Table1[[#This Row],[Field of work]]="IT",1,0)</f>
        <v>0</v>
      </c>
      <c r="AF55">
        <f ca="1">IF(Table1[[#This Row],[Field of work]]="Doctor",1,0)</f>
        <v>0</v>
      </c>
      <c r="AG55">
        <f ca="1">IF(Table1[[#This Row],[Field of work]]="Construction",1,0)</f>
        <v>0</v>
      </c>
      <c r="AH55">
        <f ca="1">IF(Table1[[#This Row],[Field of work]]="Teaching",1,0)</f>
        <v>0</v>
      </c>
      <c r="AI55">
        <f ca="1">IF(Table1[[#This Row],[Field of work]]="Music",1,0)</f>
        <v>1</v>
      </c>
      <c r="AJ55">
        <f ca="1">IF(Table1[[#This Row],[Field of work]]="Agriculture",1,0)</f>
        <v>0</v>
      </c>
      <c r="AO55" s="8">
        <f t="shared" ca="1" si="4"/>
        <v>60566.460054511641</v>
      </c>
      <c r="AR55">
        <f t="shared" ca="1" si="5"/>
        <v>1</v>
      </c>
      <c r="AX55" s="16">
        <f t="shared" ca="1" si="6"/>
        <v>0.43036834118913991</v>
      </c>
      <c r="AY55" s="17">
        <f t="shared" ca="1" si="7"/>
        <v>1</v>
      </c>
      <c r="AZ55" s="17"/>
      <c r="BE55">
        <f t="shared" ca="1" si="8"/>
        <v>0</v>
      </c>
      <c r="BF55">
        <f ca="1">IF(Table1[[#This Row],[Area]]="California",Table1[[#This Row],[Income]],0)</f>
        <v>0</v>
      </c>
      <c r="BG55">
        <f ca="1">IF(Table1[[#This Row],[Area]]="Utah",Table1[[#This Row],[Income]],0)</f>
        <v>0</v>
      </c>
      <c r="BH55">
        <f ca="1">IF(Table1[[#This Row],[Area]]="North Carolina",Table1[[#This Row],[Income]],0)</f>
        <v>0</v>
      </c>
      <c r="BI55">
        <f ca="1">IF(Table1[[#This Row],[Area]]="Texas",Table1[[#This Row],[Income]],0)</f>
        <v>0</v>
      </c>
      <c r="BJ55">
        <f ca="1">IF(Table1[[#This Row],[Area]]="Pennsylvania",Table1[[#This Row],[Income]],0)</f>
        <v>0</v>
      </c>
      <c r="BK55">
        <f ca="1">IF(Table1[[#This Row],[Area]]="Hawaii",Table1[[#This Row],[Income]],0)</f>
        <v>0</v>
      </c>
      <c r="BL55">
        <f ca="1">IF(Table1[[#This Row],[Area]]="Tennessee",Table1[[#This Row],[Income]],0)</f>
        <v>0</v>
      </c>
      <c r="BM55">
        <f ca="1">IF(Table1[[#This Row],[Area]]="South Dakota",Table1[[#This Row],[Income]],0)</f>
        <v>0</v>
      </c>
      <c r="BN55">
        <f ca="1">IF(Table1[[#This Row],[Area]]="Massachusetts",Table1[[#This Row],[Income]],0)</f>
        <v>70083</v>
      </c>
      <c r="BO55">
        <f ca="1">IF(Table1[[#This Row],[Area]]="New Jersey",Table1[[#This Row],[Income]],0)</f>
        <v>0</v>
      </c>
      <c r="BP55">
        <f ca="1">IF(Table1[[#This Row],[Area]]="Georgia",Table1[[#This Row],[Income]],0)</f>
        <v>0</v>
      </c>
      <c r="BQ55">
        <f ca="1">IF(Table1[[#This Row],[Area]]="Indiana",Table1[[#This Row],[Income]],0)</f>
        <v>0</v>
      </c>
      <c r="BR55">
        <f ca="1">IF(Table1[[#This Row],[Area]]="Illinios",Table1[[#This Row],[Income]],0)</f>
        <v>0</v>
      </c>
      <c r="BT55">
        <f ca="1">IF(Table1[[#This Row],[Field of work]]="IT",Table1[[#This Row],[Income]],0)</f>
        <v>0</v>
      </c>
      <c r="BU55">
        <f ca="1">IF(Table1[[#This Row],[Field of work]]="Doctor",Table1[[#This Row],[Income]],0)</f>
        <v>0</v>
      </c>
      <c r="BV55">
        <f ca="1">IF(Table1[[#This Row],[Field of work]]="Construction",Table1[[#This Row],[Income]],0)</f>
        <v>0</v>
      </c>
      <c r="BW55">
        <f ca="1">IF(Table1[[#This Row],[Field of work]]="Teaching",Table1[[#This Row],[Income]],0)</f>
        <v>0</v>
      </c>
      <c r="BX55">
        <f ca="1">IF(Table1[[#This Row],[Field of work]]="Music",Table1[[#This Row],[Income]],0)</f>
        <v>70083</v>
      </c>
      <c r="BY55">
        <f ca="1">IF(Table1[[#This Row],[Field of work]]="Agriculture",Table1[[#This Row],[Income]],0)</f>
        <v>0</v>
      </c>
      <c r="CA55">
        <f ca="1">IF(Table1[[#This Row],[Debts]]&gt;Table1[[#This Row],[Income]],1,0)</f>
        <v>0</v>
      </c>
      <c r="CL55">
        <f ca="1">IF(Table1[[#This Row],[Net worth of the person]]&gt;$CN$3,Table1[[#This Row],[Age]],0)</f>
        <v>43</v>
      </c>
    </row>
    <row r="56" spans="1:90">
      <c r="A56">
        <f t="shared" ca="1" si="9"/>
        <v>2</v>
      </c>
      <c r="B56">
        <v>53</v>
      </c>
      <c r="C56" t="str">
        <f t="shared" ca="1" si="10"/>
        <v>women</v>
      </c>
      <c r="D56">
        <f t="shared" ca="1" si="11"/>
        <v>45</v>
      </c>
      <c r="E56">
        <f t="shared" ca="1" si="12"/>
        <v>4</v>
      </c>
      <c r="F56" t="str">
        <f t="shared" ca="1" si="0"/>
        <v>Teaching</v>
      </c>
      <c r="G56">
        <f t="shared" ca="1" si="13"/>
        <v>4</v>
      </c>
      <c r="H56" t="str">
        <f t="shared" ca="1" si="1"/>
        <v>Phd</v>
      </c>
      <c r="I56">
        <f t="shared" ca="1" si="33"/>
        <v>3</v>
      </c>
      <c r="J56">
        <f t="shared" ca="1" si="2"/>
        <v>3</v>
      </c>
      <c r="K56">
        <f t="shared" ca="1" si="15"/>
        <v>84886</v>
      </c>
      <c r="L56">
        <f t="shared" ca="1" si="16"/>
        <v>1</v>
      </c>
      <c r="M56" t="str">
        <f t="shared" ca="1" si="3"/>
        <v>Florida</v>
      </c>
      <c r="N56">
        <f t="shared" ca="1" si="26"/>
        <v>339544</v>
      </c>
      <c r="O56">
        <f t="shared" ca="1" si="18"/>
        <v>146128.98804072532</v>
      </c>
      <c r="P56">
        <f t="shared" ca="1" si="27"/>
        <v>181699.38016353492</v>
      </c>
      <c r="Q56">
        <f t="shared" ca="1" si="20"/>
        <v>28766</v>
      </c>
      <c r="R56">
        <f t="shared" ca="1" si="28"/>
        <v>53717.612136214972</v>
      </c>
      <c r="S56">
        <f t="shared" ca="1" si="29"/>
        <v>20550.89899483234</v>
      </c>
      <c r="T56">
        <f t="shared" ca="1" si="30"/>
        <v>541794.27915836719</v>
      </c>
      <c r="U56">
        <f t="shared" ca="1" si="31"/>
        <v>228612.60017694029</v>
      </c>
      <c r="V56">
        <f t="shared" ca="1" si="32"/>
        <v>313181.67898142687</v>
      </c>
      <c r="X56">
        <f ca="1">IF(Table1[[#This Row],[Gender]]="men",1,0)</f>
        <v>0</v>
      </c>
      <c r="Y56">
        <f ca="1">IF(Table1[[#This Row],[Gender]]="women",1,0)</f>
        <v>1</v>
      </c>
      <c r="AE56">
        <f ca="1">IF(Table1[[#This Row],[Field of work]]="IT",1,0)</f>
        <v>0</v>
      </c>
      <c r="AF56">
        <f ca="1">IF(Table1[[#This Row],[Field of work]]="Doctor",1,0)</f>
        <v>0</v>
      </c>
      <c r="AG56">
        <f ca="1">IF(Table1[[#This Row],[Field of work]]="Construction",1,0)</f>
        <v>0</v>
      </c>
      <c r="AH56">
        <f ca="1">IF(Table1[[#This Row],[Field of work]]="Teaching",1,0)</f>
        <v>1</v>
      </c>
      <c r="AI56">
        <f ca="1">IF(Table1[[#This Row],[Field of work]]="Music",1,0)</f>
        <v>0</v>
      </c>
      <c r="AJ56">
        <f ca="1">IF(Table1[[#This Row],[Field of work]]="Agriculture",1,0)</f>
        <v>0</v>
      </c>
      <c r="AO56" s="8">
        <f t="shared" ca="1" si="4"/>
        <v>36400.796920476627</v>
      </c>
      <c r="AR56">
        <f t="shared" ca="1" si="5"/>
        <v>1</v>
      </c>
      <c r="AX56" s="16">
        <f t="shared" ca="1" si="6"/>
        <v>0.25323939160002229</v>
      </c>
      <c r="AY56" s="17">
        <f t="shared" ca="1" si="7"/>
        <v>1</v>
      </c>
      <c r="AZ56" s="17"/>
      <c r="BE56">
        <f t="shared" ca="1" si="8"/>
        <v>84886</v>
      </c>
      <c r="BF56">
        <f ca="1">IF(Table1[[#This Row],[Area]]="California",Table1[[#This Row],[Income]],0)</f>
        <v>0</v>
      </c>
      <c r="BG56">
        <f ca="1">IF(Table1[[#This Row],[Area]]="Utah",Table1[[#This Row],[Income]],0)</f>
        <v>0</v>
      </c>
      <c r="BH56">
        <f ca="1">IF(Table1[[#This Row],[Area]]="North Carolina",Table1[[#This Row],[Income]],0)</f>
        <v>0</v>
      </c>
      <c r="BI56">
        <f ca="1">IF(Table1[[#This Row],[Area]]="Texas",Table1[[#This Row],[Income]],0)</f>
        <v>0</v>
      </c>
      <c r="BJ56">
        <f ca="1">IF(Table1[[#This Row],[Area]]="Pennsylvania",Table1[[#This Row],[Income]],0)</f>
        <v>0</v>
      </c>
      <c r="BK56">
        <f ca="1">IF(Table1[[#This Row],[Area]]="Hawaii",Table1[[#This Row],[Income]],0)</f>
        <v>0</v>
      </c>
      <c r="BL56">
        <f ca="1">IF(Table1[[#This Row],[Area]]="Tennessee",Table1[[#This Row],[Income]],0)</f>
        <v>0</v>
      </c>
      <c r="BM56">
        <f ca="1">IF(Table1[[#This Row],[Area]]="South Dakota",Table1[[#This Row],[Income]],0)</f>
        <v>0</v>
      </c>
      <c r="BN56">
        <f ca="1">IF(Table1[[#This Row],[Area]]="Massachusetts",Table1[[#This Row],[Income]],0)</f>
        <v>0</v>
      </c>
      <c r="BO56">
        <f ca="1">IF(Table1[[#This Row],[Area]]="New Jersey",Table1[[#This Row],[Income]],0)</f>
        <v>0</v>
      </c>
      <c r="BP56">
        <f ca="1">IF(Table1[[#This Row],[Area]]="Georgia",Table1[[#This Row],[Income]],0)</f>
        <v>0</v>
      </c>
      <c r="BQ56">
        <f ca="1">IF(Table1[[#This Row],[Area]]="Indiana",Table1[[#This Row],[Income]],0)</f>
        <v>0</v>
      </c>
      <c r="BR56">
        <f ca="1">IF(Table1[[#This Row],[Area]]="Illinios",Table1[[#This Row],[Income]],0)</f>
        <v>0</v>
      </c>
      <c r="BT56">
        <f ca="1">IF(Table1[[#This Row],[Field of work]]="IT",Table1[[#This Row],[Income]],0)</f>
        <v>0</v>
      </c>
      <c r="BU56">
        <f ca="1">IF(Table1[[#This Row],[Field of work]]="Doctor",Table1[[#This Row],[Income]],0)</f>
        <v>0</v>
      </c>
      <c r="BV56">
        <f ca="1">IF(Table1[[#This Row],[Field of work]]="Construction",Table1[[#This Row],[Income]],0)</f>
        <v>0</v>
      </c>
      <c r="BW56">
        <f ca="1">IF(Table1[[#This Row],[Field of work]]="Teaching",Table1[[#This Row],[Income]],0)</f>
        <v>84886</v>
      </c>
      <c r="BX56">
        <f ca="1">IF(Table1[[#This Row],[Field of work]]="Music",Table1[[#This Row],[Income]],0)</f>
        <v>0</v>
      </c>
      <c r="BY56">
        <f ca="1">IF(Table1[[#This Row],[Field of work]]="Agriculture",Table1[[#This Row],[Income]],0)</f>
        <v>0</v>
      </c>
      <c r="CA56">
        <f ca="1">IF(Table1[[#This Row],[Debts]]&gt;Table1[[#This Row],[Income]],1,0)</f>
        <v>0</v>
      </c>
      <c r="CL56">
        <f ca="1">IF(Table1[[#This Row],[Net worth of the person]]&gt;$CN$3,Table1[[#This Row],[Age]],0)</f>
        <v>45</v>
      </c>
    </row>
    <row r="57" spans="1:90">
      <c r="A57">
        <f t="shared" ca="1" si="9"/>
        <v>2</v>
      </c>
      <c r="B57">
        <v>54</v>
      </c>
      <c r="C57" t="str">
        <f t="shared" ca="1" si="10"/>
        <v>women</v>
      </c>
      <c r="D57">
        <f t="shared" ca="1" si="11"/>
        <v>35</v>
      </c>
      <c r="E57">
        <f t="shared" ca="1" si="12"/>
        <v>6</v>
      </c>
      <c r="F57" t="str">
        <f t="shared" ca="1" si="0"/>
        <v>Agriculture</v>
      </c>
      <c r="G57">
        <f t="shared" ca="1" si="13"/>
        <v>2</v>
      </c>
      <c r="H57" t="str">
        <f t="shared" ca="1" si="1"/>
        <v>Grad</v>
      </c>
      <c r="I57">
        <f t="shared" ca="1" si="33"/>
        <v>3</v>
      </c>
      <c r="J57">
        <f t="shared" ca="1" si="2"/>
        <v>3</v>
      </c>
      <c r="K57">
        <f t="shared" ca="1" si="15"/>
        <v>71687</v>
      </c>
      <c r="L57">
        <f t="shared" ca="1" si="16"/>
        <v>12</v>
      </c>
      <c r="M57" t="str">
        <f t="shared" ca="1" si="3"/>
        <v>Georgia</v>
      </c>
      <c r="N57">
        <f t="shared" ca="1" si="26"/>
        <v>358435</v>
      </c>
      <c r="O57">
        <f t="shared" ca="1" si="18"/>
        <v>90769.861328153987</v>
      </c>
      <c r="P57">
        <f t="shared" ca="1" si="27"/>
        <v>109202.39076142988</v>
      </c>
      <c r="Q57">
        <f t="shared" ca="1" si="20"/>
        <v>89080</v>
      </c>
      <c r="R57">
        <f t="shared" ca="1" si="28"/>
        <v>58746.097716714452</v>
      </c>
      <c r="S57">
        <f t="shared" ca="1" si="29"/>
        <v>56435.194548835061</v>
      </c>
      <c r="T57">
        <f t="shared" ca="1" si="30"/>
        <v>524072.58531026496</v>
      </c>
      <c r="U57">
        <f t="shared" ca="1" si="31"/>
        <v>238595.95904486845</v>
      </c>
      <c r="V57">
        <f t="shared" ca="1" si="32"/>
        <v>285476.62626539648</v>
      </c>
      <c r="X57">
        <f ca="1">IF(Table1[[#This Row],[Gender]]="men",1,0)</f>
        <v>0</v>
      </c>
      <c r="Y57">
        <f ca="1">IF(Table1[[#This Row],[Gender]]="women",1,0)</f>
        <v>1</v>
      </c>
      <c r="AE57">
        <f ca="1">IF(Table1[[#This Row],[Field of work]]="IT",1,0)</f>
        <v>0</v>
      </c>
      <c r="AF57">
        <f ca="1">IF(Table1[[#This Row],[Field of work]]="Doctor",1,0)</f>
        <v>0</v>
      </c>
      <c r="AG57">
        <f ca="1">IF(Table1[[#This Row],[Field of work]]="Construction",1,0)</f>
        <v>0</v>
      </c>
      <c r="AH57">
        <f ca="1">IF(Table1[[#This Row],[Field of work]]="Teaching",1,0)</f>
        <v>0</v>
      </c>
      <c r="AI57">
        <f ca="1">IF(Table1[[#This Row],[Field of work]]="Music",1,0)</f>
        <v>0</v>
      </c>
      <c r="AJ57">
        <f ca="1">IF(Table1[[#This Row],[Field of work]]="Agriculture",1,0)</f>
        <v>1</v>
      </c>
      <c r="AO57" s="8">
        <f t="shared" ca="1" si="4"/>
        <v>28397.008711886963</v>
      </c>
      <c r="AR57">
        <f t="shared" ca="1" si="5"/>
        <v>1</v>
      </c>
      <c r="AX57" s="16">
        <f t="shared" ca="1" si="6"/>
        <v>0.53877049836666602</v>
      </c>
      <c r="AY57" s="17">
        <f t="shared" ca="1" si="7"/>
        <v>0</v>
      </c>
      <c r="AZ57" s="17"/>
      <c r="BE57">
        <f t="shared" ca="1" si="8"/>
        <v>0</v>
      </c>
      <c r="BF57">
        <f ca="1">IF(Table1[[#This Row],[Area]]="California",Table1[[#This Row],[Income]],0)</f>
        <v>0</v>
      </c>
      <c r="BG57">
        <f ca="1">IF(Table1[[#This Row],[Area]]="Utah",Table1[[#This Row],[Income]],0)</f>
        <v>0</v>
      </c>
      <c r="BH57">
        <f ca="1">IF(Table1[[#This Row],[Area]]="North Carolina",Table1[[#This Row],[Income]],0)</f>
        <v>0</v>
      </c>
      <c r="BI57">
        <f ca="1">IF(Table1[[#This Row],[Area]]="Texas",Table1[[#This Row],[Income]],0)</f>
        <v>0</v>
      </c>
      <c r="BJ57">
        <f ca="1">IF(Table1[[#This Row],[Area]]="Pennsylvania",Table1[[#This Row],[Income]],0)</f>
        <v>0</v>
      </c>
      <c r="BK57">
        <f ca="1">IF(Table1[[#This Row],[Area]]="Hawaii",Table1[[#This Row],[Income]],0)</f>
        <v>0</v>
      </c>
      <c r="BL57">
        <f ca="1">IF(Table1[[#This Row],[Area]]="Tennessee",Table1[[#This Row],[Income]],0)</f>
        <v>0</v>
      </c>
      <c r="BM57">
        <f ca="1">IF(Table1[[#This Row],[Area]]="South Dakota",Table1[[#This Row],[Income]],0)</f>
        <v>0</v>
      </c>
      <c r="BN57">
        <f ca="1">IF(Table1[[#This Row],[Area]]="Massachusetts",Table1[[#This Row],[Income]],0)</f>
        <v>0</v>
      </c>
      <c r="BO57">
        <f ca="1">IF(Table1[[#This Row],[Area]]="New Jersey",Table1[[#This Row],[Income]],0)</f>
        <v>0</v>
      </c>
      <c r="BP57">
        <f ca="1">IF(Table1[[#This Row],[Area]]="Georgia",Table1[[#This Row],[Income]],0)</f>
        <v>71687</v>
      </c>
      <c r="BQ57">
        <f ca="1">IF(Table1[[#This Row],[Area]]="Indiana",Table1[[#This Row],[Income]],0)</f>
        <v>0</v>
      </c>
      <c r="BR57">
        <f ca="1">IF(Table1[[#This Row],[Area]]="Illinios",Table1[[#This Row],[Income]],0)</f>
        <v>0</v>
      </c>
      <c r="BT57">
        <f ca="1">IF(Table1[[#This Row],[Field of work]]="IT",Table1[[#This Row],[Income]],0)</f>
        <v>0</v>
      </c>
      <c r="BU57">
        <f ca="1">IF(Table1[[#This Row],[Field of work]]="Doctor",Table1[[#This Row],[Income]],0)</f>
        <v>0</v>
      </c>
      <c r="BV57">
        <f ca="1">IF(Table1[[#This Row],[Field of work]]="Construction",Table1[[#This Row],[Income]],0)</f>
        <v>0</v>
      </c>
      <c r="BW57">
        <f ca="1">IF(Table1[[#This Row],[Field of work]]="Teaching",Table1[[#This Row],[Income]],0)</f>
        <v>0</v>
      </c>
      <c r="BX57">
        <f ca="1">IF(Table1[[#This Row],[Field of work]]="Music",Table1[[#This Row],[Income]],0)</f>
        <v>0</v>
      </c>
      <c r="BY57">
        <f ca="1">IF(Table1[[#This Row],[Field of work]]="Agriculture",Table1[[#This Row],[Income]],0)</f>
        <v>71687</v>
      </c>
      <c r="CA57">
        <f ca="1">IF(Table1[[#This Row],[Debts]]&gt;Table1[[#This Row],[Income]],1,0)</f>
        <v>0</v>
      </c>
      <c r="CL57">
        <f ca="1">IF(Table1[[#This Row],[Net worth of the person]]&gt;$CN$3,Table1[[#This Row],[Age]],0)</f>
        <v>35</v>
      </c>
    </row>
    <row r="58" spans="1:90">
      <c r="A58">
        <f t="shared" ca="1" si="9"/>
        <v>2</v>
      </c>
      <c r="B58">
        <v>55</v>
      </c>
      <c r="C58" t="str">
        <f t="shared" ca="1" si="10"/>
        <v>women</v>
      </c>
      <c r="D58">
        <f t="shared" ca="1" si="11"/>
        <v>35</v>
      </c>
      <c r="E58">
        <f t="shared" ca="1" si="12"/>
        <v>6</v>
      </c>
      <c r="F58" t="str">
        <f t="shared" ca="1" si="0"/>
        <v>Agriculture</v>
      </c>
      <c r="G58">
        <f t="shared" ca="1" si="13"/>
        <v>5</v>
      </c>
      <c r="H58" t="str">
        <f t="shared" ca="1" si="1"/>
        <v>Diploma</v>
      </c>
      <c r="I58">
        <f t="shared" ca="1" si="33"/>
        <v>0</v>
      </c>
      <c r="J58">
        <f t="shared" ca="1" si="2"/>
        <v>1</v>
      </c>
      <c r="K58">
        <f t="shared" ca="1" si="15"/>
        <v>50418</v>
      </c>
      <c r="L58">
        <f t="shared" ca="1" si="16"/>
        <v>2</v>
      </c>
      <c r="M58" t="str">
        <f t="shared" ca="1" si="3"/>
        <v>California</v>
      </c>
      <c r="N58">
        <f t="shared" ca="1" si="26"/>
        <v>302508</v>
      </c>
      <c r="O58">
        <f t="shared" ca="1" si="18"/>
        <v>162982.38591990341</v>
      </c>
      <c r="P58">
        <f t="shared" ca="1" si="27"/>
        <v>28397.008711886963</v>
      </c>
      <c r="Q58">
        <f t="shared" ca="1" si="20"/>
        <v>2611</v>
      </c>
      <c r="R58">
        <f t="shared" ca="1" si="28"/>
        <v>98640.566216792475</v>
      </c>
      <c r="S58">
        <f t="shared" ca="1" si="29"/>
        <v>14082.882145774769</v>
      </c>
      <c r="T58">
        <f t="shared" ca="1" si="30"/>
        <v>344987.89085766173</v>
      </c>
      <c r="U58">
        <f t="shared" ca="1" si="31"/>
        <v>264233.95213669585</v>
      </c>
      <c r="V58">
        <f t="shared" ca="1" si="32"/>
        <v>80753.938720965874</v>
      </c>
      <c r="X58">
        <f ca="1">IF(Table1[[#This Row],[Gender]]="men",1,0)</f>
        <v>0</v>
      </c>
      <c r="Y58">
        <f ca="1">IF(Table1[[#This Row],[Gender]]="women",1,0)</f>
        <v>1</v>
      </c>
      <c r="AE58">
        <f ca="1">IF(Table1[[#This Row],[Field of work]]="IT",1,0)</f>
        <v>0</v>
      </c>
      <c r="AF58">
        <f ca="1">IF(Table1[[#This Row],[Field of work]]="Doctor",1,0)</f>
        <v>0</v>
      </c>
      <c r="AG58">
        <f ca="1">IF(Table1[[#This Row],[Field of work]]="Construction",1,0)</f>
        <v>0</v>
      </c>
      <c r="AH58">
        <f ca="1">IF(Table1[[#This Row],[Field of work]]="Teaching",1,0)</f>
        <v>0</v>
      </c>
      <c r="AI58">
        <f ca="1">IF(Table1[[#This Row],[Field of work]]="Music",1,0)</f>
        <v>0</v>
      </c>
      <c r="AJ58">
        <f ca="1">IF(Table1[[#This Row],[Field of work]]="Agriculture",1,0)</f>
        <v>1</v>
      </c>
      <c r="AO58" s="8">
        <f t="shared" ca="1" si="4"/>
        <v>60860.02349077809</v>
      </c>
      <c r="AR58">
        <f t="shared" ca="1" si="5"/>
        <v>1</v>
      </c>
      <c r="AX58" s="16">
        <f t="shared" ca="1" si="6"/>
        <v>0.52184235381132549</v>
      </c>
      <c r="AY58" s="17">
        <f t="shared" ca="1" si="7"/>
        <v>0</v>
      </c>
      <c r="AZ58" s="17"/>
      <c r="BE58">
        <f t="shared" ca="1" si="8"/>
        <v>0</v>
      </c>
      <c r="BF58">
        <f ca="1">IF(Table1[[#This Row],[Area]]="California",Table1[[#This Row],[Income]],0)</f>
        <v>50418</v>
      </c>
      <c r="BG58">
        <f ca="1">IF(Table1[[#This Row],[Area]]="Utah",Table1[[#This Row],[Income]],0)</f>
        <v>0</v>
      </c>
      <c r="BH58">
        <f ca="1">IF(Table1[[#This Row],[Area]]="North Carolina",Table1[[#This Row],[Income]],0)</f>
        <v>0</v>
      </c>
      <c r="BI58">
        <f ca="1">IF(Table1[[#This Row],[Area]]="Texas",Table1[[#This Row],[Income]],0)</f>
        <v>0</v>
      </c>
      <c r="BJ58">
        <f ca="1">IF(Table1[[#This Row],[Area]]="Pennsylvania",Table1[[#This Row],[Income]],0)</f>
        <v>0</v>
      </c>
      <c r="BK58">
        <f ca="1">IF(Table1[[#This Row],[Area]]="Hawaii",Table1[[#This Row],[Income]],0)</f>
        <v>0</v>
      </c>
      <c r="BL58">
        <f ca="1">IF(Table1[[#This Row],[Area]]="Tennessee",Table1[[#This Row],[Income]],0)</f>
        <v>0</v>
      </c>
      <c r="BM58">
        <f ca="1">IF(Table1[[#This Row],[Area]]="South Dakota",Table1[[#This Row],[Income]],0)</f>
        <v>0</v>
      </c>
      <c r="BN58">
        <f ca="1">IF(Table1[[#This Row],[Area]]="Massachusetts",Table1[[#This Row],[Income]],0)</f>
        <v>0</v>
      </c>
      <c r="BO58">
        <f ca="1">IF(Table1[[#This Row],[Area]]="New Jersey",Table1[[#This Row],[Income]],0)</f>
        <v>0</v>
      </c>
      <c r="BP58">
        <f ca="1">IF(Table1[[#This Row],[Area]]="Georgia",Table1[[#This Row],[Income]],0)</f>
        <v>0</v>
      </c>
      <c r="BQ58">
        <f ca="1">IF(Table1[[#This Row],[Area]]="Indiana",Table1[[#This Row],[Income]],0)</f>
        <v>0</v>
      </c>
      <c r="BR58">
        <f ca="1">IF(Table1[[#This Row],[Area]]="Illinios",Table1[[#This Row],[Income]],0)</f>
        <v>0</v>
      </c>
      <c r="BT58">
        <f ca="1">IF(Table1[[#This Row],[Field of work]]="IT",Table1[[#This Row],[Income]],0)</f>
        <v>0</v>
      </c>
      <c r="BU58">
        <f ca="1">IF(Table1[[#This Row],[Field of work]]="Doctor",Table1[[#This Row],[Income]],0)</f>
        <v>0</v>
      </c>
      <c r="BV58">
        <f ca="1">IF(Table1[[#This Row],[Field of work]]="Construction",Table1[[#This Row],[Income]],0)</f>
        <v>0</v>
      </c>
      <c r="BW58">
        <f ca="1">IF(Table1[[#This Row],[Field of work]]="Teaching",Table1[[#This Row],[Income]],0)</f>
        <v>0</v>
      </c>
      <c r="BX58">
        <f ca="1">IF(Table1[[#This Row],[Field of work]]="Music",Table1[[#This Row],[Income]],0)</f>
        <v>0</v>
      </c>
      <c r="BY58">
        <f ca="1">IF(Table1[[#This Row],[Field of work]]="Agriculture",Table1[[#This Row],[Income]],0)</f>
        <v>50418</v>
      </c>
      <c r="CA58">
        <f ca="1">IF(Table1[[#This Row],[Debts]]&gt;Table1[[#This Row],[Income]],1,0)</f>
        <v>1</v>
      </c>
      <c r="CL58">
        <f ca="1">IF(Table1[[#This Row],[Net worth of the person]]&gt;$CN$3,Table1[[#This Row],[Age]],0)</f>
        <v>35</v>
      </c>
    </row>
    <row r="59" spans="1:90">
      <c r="A59">
        <f t="shared" ca="1" si="9"/>
        <v>1</v>
      </c>
      <c r="B59">
        <v>56</v>
      </c>
      <c r="C59" t="str">
        <f t="shared" ca="1" si="10"/>
        <v>men</v>
      </c>
      <c r="D59">
        <f t="shared" ca="1" si="11"/>
        <v>36</v>
      </c>
      <c r="E59">
        <f t="shared" ca="1" si="12"/>
        <v>6</v>
      </c>
      <c r="F59" t="str">
        <f t="shared" ca="1" si="0"/>
        <v>Agriculture</v>
      </c>
      <c r="G59">
        <f t="shared" ca="1" si="13"/>
        <v>5</v>
      </c>
      <c r="H59" t="str">
        <f t="shared" ca="1" si="1"/>
        <v>Diploma</v>
      </c>
      <c r="I59">
        <f t="shared" ca="1" si="33"/>
        <v>0</v>
      </c>
      <c r="J59">
        <f t="shared" ca="1" si="2"/>
        <v>2</v>
      </c>
      <c r="K59">
        <f t="shared" ca="1" si="15"/>
        <v>63243</v>
      </c>
      <c r="L59">
        <f t="shared" ca="1" si="16"/>
        <v>9</v>
      </c>
      <c r="M59" t="str">
        <f t="shared" ca="1" si="3"/>
        <v>South Dakota</v>
      </c>
      <c r="N59">
        <f t="shared" ca="1" si="26"/>
        <v>189729</v>
      </c>
      <c r="O59">
        <f t="shared" ca="1" si="18"/>
        <v>99008.627946268971</v>
      </c>
      <c r="P59">
        <f t="shared" ca="1" si="27"/>
        <v>121720.04698155618</v>
      </c>
      <c r="Q59">
        <f t="shared" ca="1" si="20"/>
        <v>53010</v>
      </c>
      <c r="R59">
        <f t="shared" ca="1" si="28"/>
        <v>51460.400417857592</v>
      </c>
      <c r="S59">
        <f t="shared" ca="1" si="29"/>
        <v>11156.570502294635</v>
      </c>
      <c r="T59">
        <f t="shared" ca="1" si="30"/>
        <v>322605.6174838508</v>
      </c>
      <c r="U59">
        <f t="shared" ca="1" si="31"/>
        <v>203479.02836412657</v>
      </c>
      <c r="V59">
        <f t="shared" ca="1" si="32"/>
        <v>119126.58911972423</v>
      </c>
      <c r="X59">
        <f ca="1">IF(Table1[[#This Row],[Gender]]="men",1,0)</f>
        <v>1</v>
      </c>
      <c r="Y59">
        <f ca="1">IF(Table1[[#This Row],[Gender]]="women",1,0)</f>
        <v>0</v>
      </c>
      <c r="AE59">
        <f ca="1">IF(Table1[[#This Row],[Field of work]]="IT",1,0)</f>
        <v>0</v>
      </c>
      <c r="AF59">
        <f ca="1">IF(Table1[[#This Row],[Field of work]]="Doctor",1,0)</f>
        <v>0</v>
      </c>
      <c r="AG59">
        <f ca="1">IF(Table1[[#This Row],[Field of work]]="Construction",1,0)</f>
        <v>0</v>
      </c>
      <c r="AH59">
        <f ca="1">IF(Table1[[#This Row],[Field of work]]="Teaching",1,0)</f>
        <v>0</v>
      </c>
      <c r="AI59">
        <f ca="1">IF(Table1[[#This Row],[Field of work]]="Music",1,0)</f>
        <v>0</v>
      </c>
      <c r="AJ59">
        <f ca="1">IF(Table1[[#This Row],[Field of work]]="Agriculture",1,0)</f>
        <v>1</v>
      </c>
      <c r="AO59" s="8">
        <f t="shared" ca="1" si="4"/>
        <v>9359.9634215846818</v>
      </c>
      <c r="AR59">
        <f t="shared" ca="1" si="5"/>
        <v>0</v>
      </c>
      <c r="AX59" s="16">
        <f t="shared" ca="1" si="6"/>
        <v>0.17672911158819848</v>
      </c>
      <c r="AY59" s="17">
        <f t="shared" ca="1" si="7"/>
        <v>1</v>
      </c>
      <c r="AZ59" s="17"/>
      <c r="BE59">
        <f t="shared" ca="1" si="8"/>
        <v>0</v>
      </c>
      <c r="BF59">
        <f ca="1">IF(Table1[[#This Row],[Area]]="California",Table1[[#This Row],[Income]],0)</f>
        <v>0</v>
      </c>
      <c r="BG59">
        <f ca="1">IF(Table1[[#This Row],[Area]]="Utah",Table1[[#This Row],[Income]],0)</f>
        <v>0</v>
      </c>
      <c r="BH59">
        <f ca="1">IF(Table1[[#This Row],[Area]]="North Carolina",Table1[[#This Row],[Income]],0)</f>
        <v>0</v>
      </c>
      <c r="BI59">
        <f ca="1">IF(Table1[[#This Row],[Area]]="Texas",Table1[[#This Row],[Income]],0)</f>
        <v>0</v>
      </c>
      <c r="BJ59">
        <f ca="1">IF(Table1[[#This Row],[Area]]="Pennsylvania",Table1[[#This Row],[Income]],0)</f>
        <v>0</v>
      </c>
      <c r="BK59">
        <f ca="1">IF(Table1[[#This Row],[Area]]="Hawaii",Table1[[#This Row],[Income]],0)</f>
        <v>0</v>
      </c>
      <c r="BL59">
        <f ca="1">IF(Table1[[#This Row],[Area]]="Tennessee",Table1[[#This Row],[Income]],0)</f>
        <v>0</v>
      </c>
      <c r="BM59">
        <f ca="1">IF(Table1[[#This Row],[Area]]="South Dakota",Table1[[#This Row],[Income]],0)</f>
        <v>63243</v>
      </c>
      <c r="BN59">
        <f ca="1">IF(Table1[[#This Row],[Area]]="Massachusetts",Table1[[#This Row],[Income]],0)</f>
        <v>0</v>
      </c>
      <c r="BO59">
        <f ca="1">IF(Table1[[#This Row],[Area]]="New Jersey",Table1[[#This Row],[Income]],0)</f>
        <v>0</v>
      </c>
      <c r="BP59">
        <f ca="1">IF(Table1[[#This Row],[Area]]="Georgia",Table1[[#This Row],[Income]],0)</f>
        <v>0</v>
      </c>
      <c r="BQ59">
        <f ca="1">IF(Table1[[#This Row],[Area]]="Indiana",Table1[[#This Row],[Income]],0)</f>
        <v>0</v>
      </c>
      <c r="BR59">
        <f ca="1">IF(Table1[[#This Row],[Area]]="Illinios",Table1[[#This Row],[Income]],0)</f>
        <v>0</v>
      </c>
      <c r="BT59">
        <f ca="1">IF(Table1[[#This Row],[Field of work]]="IT",Table1[[#This Row],[Income]],0)</f>
        <v>0</v>
      </c>
      <c r="BU59">
        <f ca="1">IF(Table1[[#This Row],[Field of work]]="Doctor",Table1[[#This Row],[Income]],0)</f>
        <v>0</v>
      </c>
      <c r="BV59">
        <f ca="1">IF(Table1[[#This Row],[Field of work]]="Construction",Table1[[#This Row],[Income]],0)</f>
        <v>0</v>
      </c>
      <c r="BW59">
        <f ca="1">IF(Table1[[#This Row],[Field of work]]="Teaching",Table1[[#This Row],[Income]],0)</f>
        <v>0</v>
      </c>
      <c r="BX59">
        <f ca="1">IF(Table1[[#This Row],[Field of work]]="Music",Table1[[#This Row],[Income]],0)</f>
        <v>0</v>
      </c>
      <c r="BY59">
        <f ca="1">IF(Table1[[#This Row],[Field of work]]="Agriculture",Table1[[#This Row],[Income]],0)</f>
        <v>63243</v>
      </c>
      <c r="CA59">
        <f ca="1">IF(Table1[[#This Row],[Debts]]&gt;Table1[[#This Row],[Income]],1,0)</f>
        <v>0</v>
      </c>
      <c r="CL59">
        <f ca="1">IF(Table1[[#This Row],[Net worth of the person]]&gt;$CN$3,Table1[[#This Row],[Age]],0)</f>
        <v>36</v>
      </c>
    </row>
    <row r="60" spans="1:90">
      <c r="A60">
        <f t="shared" ca="1" si="9"/>
        <v>2</v>
      </c>
      <c r="B60">
        <v>57</v>
      </c>
      <c r="C60" t="str">
        <f t="shared" ca="1" si="10"/>
        <v>women</v>
      </c>
      <c r="D60">
        <f t="shared" ca="1" si="11"/>
        <v>38</v>
      </c>
      <c r="E60">
        <f t="shared" ca="1" si="12"/>
        <v>4</v>
      </c>
      <c r="F60" t="str">
        <f t="shared" ca="1" si="0"/>
        <v>Teaching</v>
      </c>
      <c r="G60">
        <f t="shared" ca="1" si="13"/>
        <v>5</v>
      </c>
      <c r="H60" t="str">
        <f t="shared" ca="1" si="1"/>
        <v>Diploma</v>
      </c>
      <c r="I60">
        <f t="shared" ca="1" si="33"/>
        <v>3</v>
      </c>
      <c r="J60">
        <f t="shared" ca="1" si="2"/>
        <v>1</v>
      </c>
      <c r="K60">
        <f t="shared" ca="1" si="15"/>
        <v>33084</v>
      </c>
      <c r="L60">
        <f t="shared" ca="1" si="16"/>
        <v>10</v>
      </c>
      <c r="M60" t="str">
        <f t="shared" ca="1" si="3"/>
        <v>Massachusetts</v>
      </c>
      <c r="N60">
        <f t="shared" ca="1" si="26"/>
        <v>132336</v>
      </c>
      <c r="O60">
        <f t="shared" ca="1" si="18"/>
        <v>23387.623711135835</v>
      </c>
      <c r="P60">
        <f t="shared" ca="1" si="27"/>
        <v>9359.9634215846818</v>
      </c>
      <c r="Q60">
        <f t="shared" ca="1" si="20"/>
        <v>5862</v>
      </c>
      <c r="R60">
        <f t="shared" ca="1" si="28"/>
        <v>17369.681699061977</v>
      </c>
      <c r="S60">
        <f t="shared" ca="1" si="29"/>
        <v>33180.953824647033</v>
      </c>
      <c r="T60">
        <f t="shared" ca="1" si="30"/>
        <v>174876.91724623172</v>
      </c>
      <c r="U60">
        <f t="shared" ca="1" si="31"/>
        <v>46619.305410197812</v>
      </c>
      <c r="V60">
        <f t="shared" ca="1" si="32"/>
        <v>128257.6118360339</v>
      </c>
      <c r="X60">
        <f ca="1">IF(Table1[[#This Row],[Gender]]="men",1,0)</f>
        <v>0</v>
      </c>
      <c r="Y60">
        <f ca="1">IF(Table1[[#This Row],[Gender]]="women",1,0)</f>
        <v>1</v>
      </c>
      <c r="AE60">
        <f ca="1">IF(Table1[[#This Row],[Field of work]]="IT",1,0)</f>
        <v>0</v>
      </c>
      <c r="AF60">
        <f ca="1">IF(Table1[[#This Row],[Field of work]]="Doctor",1,0)</f>
        <v>0</v>
      </c>
      <c r="AG60">
        <f ca="1">IF(Table1[[#This Row],[Field of work]]="Construction",1,0)</f>
        <v>0</v>
      </c>
      <c r="AH60">
        <f ca="1">IF(Table1[[#This Row],[Field of work]]="Teaching",1,0)</f>
        <v>1</v>
      </c>
      <c r="AI60">
        <f ca="1">IF(Table1[[#This Row],[Field of work]]="Music",1,0)</f>
        <v>0</v>
      </c>
      <c r="AJ60">
        <f ca="1">IF(Table1[[#This Row],[Field of work]]="Agriculture",1,0)</f>
        <v>0</v>
      </c>
      <c r="AO60" s="8">
        <f t="shared" ca="1" si="4"/>
        <v>36251.44451356394</v>
      </c>
      <c r="AR60">
        <f t="shared" ca="1" si="5"/>
        <v>1</v>
      </c>
      <c r="AX60" s="16">
        <f t="shared" ca="1" si="6"/>
        <v>0.2262357231358556</v>
      </c>
      <c r="AY60" s="17">
        <f t="shared" ca="1" si="7"/>
        <v>1</v>
      </c>
      <c r="AZ60" s="17"/>
      <c r="BE60">
        <f t="shared" ca="1" si="8"/>
        <v>0</v>
      </c>
      <c r="BF60">
        <f ca="1">IF(Table1[[#This Row],[Area]]="California",Table1[[#This Row],[Income]],0)</f>
        <v>0</v>
      </c>
      <c r="BG60">
        <f ca="1">IF(Table1[[#This Row],[Area]]="Utah",Table1[[#This Row],[Income]],0)</f>
        <v>0</v>
      </c>
      <c r="BH60">
        <f ca="1">IF(Table1[[#This Row],[Area]]="North Carolina",Table1[[#This Row],[Income]],0)</f>
        <v>0</v>
      </c>
      <c r="BI60">
        <f ca="1">IF(Table1[[#This Row],[Area]]="Texas",Table1[[#This Row],[Income]],0)</f>
        <v>0</v>
      </c>
      <c r="BJ60">
        <f ca="1">IF(Table1[[#This Row],[Area]]="Pennsylvania",Table1[[#This Row],[Income]],0)</f>
        <v>0</v>
      </c>
      <c r="BK60">
        <f ca="1">IF(Table1[[#This Row],[Area]]="Hawaii",Table1[[#This Row],[Income]],0)</f>
        <v>0</v>
      </c>
      <c r="BL60">
        <f ca="1">IF(Table1[[#This Row],[Area]]="Tennessee",Table1[[#This Row],[Income]],0)</f>
        <v>0</v>
      </c>
      <c r="BM60">
        <f ca="1">IF(Table1[[#This Row],[Area]]="South Dakota",Table1[[#This Row],[Income]],0)</f>
        <v>0</v>
      </c>
      <c r="BN60">
        <f ca="1">IF(Table1[[#This Row],[Area]]="Massachusetts",Table1[[#This Row],[Income]],0)</f>
        <v>33084</v>
      </c>
      <c r="BO60">
        <f ca="1">IF(Table1[[#This Row],[Area]]="New Jersey",Table1[[#This Row],[Income]],0)</f>
        <v>0</v>
      </c>
      <c r="BP60">
        <f ca="1">IF(Table1[[#This Row],[Area]]="Georgia",Table1[[#This Row],[Income]],0)</f>
        <v>0</v>
      </c>
      <c r="BQ60">
        <f ca="1">IF(Table1[[#This Row],[Area]]="Indiana",Table1[[#This Row],[Income]],0)</f>
        <v>0</v>
      </c>
      <c r="BR60">
        <f ca="1">IF(Table1[[#This Row],[Area]]="Illinios",Table1[[#This Row],[Income]],0)</f>
        <v>0</v>
      </c>
      <c r="BT60">
        <f ca="1">IF(Table1[[#This Row],[Field of work]]="IT",Table1[[#This Row],[Income]],0)</f>
        <v>0</v>
      </c>
      <c r="BU60">
        <f ca="1">IF(Table1[[#This Row],[Field of work]]="Doctor",Table1[[#This Row],[Income]],0)</f>
        <v>0</v>
      </c>
      <c r="BV60">
        <f ca="1">IF(Table1[[#This Row],[Field of work]]="Construction",Table1[[#This Row],[Income]],0)</f>
        <v>0</v>
      </c>
      <c r="BW60">
        <f ca="1">IF(Table1[[#This Row],[Field of work]]="Teaching",Table1[[#This Row],[Income]],0)</f>
        <v>33084</v>
      </c>
      <c r="BX60">
        <f ca="1">IF(Table1[[#This Row],[Field of work]]="Music",Table1[[#This Row],[Income]],0)</f>
        <v>0</v>
      </c>
      <c r="BY60">
        <f ca="1">IF(Table1[[#This Row],[Field of work]]="Agriculture",Table1[[#This Row],[Income]],0)</f>
        <v>0</v>
      </c>
      <c r="CA60">
        <f ca="1">IF(Table1[[#This Row],[Debts]]&gt;Table1[[#This Row],[Income]],1,0)</f>
        <v>0</v>
      </c>
      <c r="CL60">
        <f ca="1">IF(Table1[[#This Row],[Net worth of the person]]&gt;$CN$3,Table1[[#This Row],[Age]],0)</f>
        <v>38</v>
      </c>
    </row>
    <row r="61" spans="1:90">
      <c r="A61">
        <f t="shared" ca="1" si="9"/>
        <v>2</v>
      </c>
      <c r="B61">
        <v>58</v>
      </c>
      <c r="C61" t="str">
        <f t="shared" ca="1" si="10"/>
        <v>women</v>
      </c>
      <c r="D61">
        <f t="shared" ca="1" si="11"/>
        <v>29</v>
      </c>
      <c r="E61">
        <f t="shared" ca="1" si="12"/>
        <v>3</v>
      </c>
      <c r="F61" t="str">
        <f t="shared" ca="1" si="0"/>
        <v>Construction</v>
      </c>
      <c r="G61">
        <f t="shared" ca="1" si="13"/>
        <v>2</v>
      </c>
      <c r="H61" t="str">
        <f t="shared" ca="1" si="1"/>
        <v>Grad</v>
      </c>
      <c r="I61">
        <f t="shared" ca="1" si="33"/>
        <v>0</v>
      </c>
      <c r="J61">
        <f t="shared" ca="1" si="2"/>
        <v>3</v>
      </c>
      <c r="K61">
        <f t="shared" ca="1" si="15"/>
        <v>75310</v>
      </c>
      <c r="L61">
        <f t="shared" ca="1" si="16"/>
        <v>1</v>
      </c>
      <c r="M61" t="str">
        <f t="shared" ca="1" si="3"/>
        <v>Florida</v>
      </c>
      <c r="N61">
        <f t="shared" ca="1" si="26"/>
        <v>225930</v>
      </c>
      <c r="O61">
        <f t="shared" ca="1" si="18"/>
        <v>51113.436928083858</v>
      </c>
      <c r="P61">
        <f t="shared" ca="1" si="27"/>
        <v>108754.33354069182</v>
      </c>
      <c r="Q61">
        <f t="shared" ca="1" si="20"/>
        <v>87674</v>
      </c>
      <c r="R61">
        <f t="shared" ca="1" si="28"/>
        <v>27238.246135660331</v>
      </c>
      <c r="S61">
        <f t="shared" ca="1" si="29"/>
        <v>17236.641856605776</v>
      </c>
      <c r="T61">
        <f t="shared" ca="1" si="30"/>
        <v>351920.97539729759</v>
      </c>
      <c r="U61">
        <f t="shared" ca="1" si="31"/>
        <v>166025.68306374419</v>
      </c>
      <c r="V61">
        <f t="shared" ca="1" si="32"/>
        <v>185895.2923335534</v>
      </c>
      <c r="X61">
        <f ca="1">IF(Table1[[#This Row],[Gender]]="men",1,0)</f>
        <v>0</v>
      </c>
      <c r="Y61">
        <f ca="1">IF(Table1[[#This Row],[Gender]]="women",1,0)</f>
        <v>1</v>
      </c>
      <c r="AE61">
        <f ca="1">IF(Table1[[#This Row],[Field of work]]="IT",1,0)</f>
        <v>0</v>
      </c>
      <c r="AF61">
        <f ca="1">IF(Table1[[#This Row],[Field of work]]="Doctor",1,0)</f>
        <v>0</v>
      </c>
      <c r="AG61">
        <f ca="1">IF(Table1[[#This Row],[Field of work]]="Construction",1,0)</f>
        <v>1</v>
      </c>
      <c r="AH61">
        <f ca="1">IF(Table1[[#This Row],[Field of work]]="Teaching",1,0)</f>
        <v>0</v>
      </c>
      <c r="AI61">
        <f ca="1">IF(Table1[[#This Row],[Field of work]]="Music",1,0)</f>
        <v>0</v>
      </c>
      <c r="AJ61">
        <f ca="1">IF(Table1[[#This Row],[Field of work]]="Agriculture",1,0)</f>
        <v>0</v>
      </c>
      <c r="AO61" s="8">
        <f t="shared" ca="1" si="4"/>
        <v>29401.976474575677</v>
      </c>
      <c r="AR61">
        <f t="shared" ca="1" si="5"/>
        <v>1</v>
      </c>
      <c r="AX61" s="16">
        <f t="shared" ca="1" si="6"/>
        <v>0.85282505390480723</v>
      </c>
      <c r="AY61" s="17">
        <f t="shared" ca="1" si="7"/>
        <v>0</v>
      </c>
      <c r="AZ61" s="17"/>
      <c r="BE61">
        <f t="shared" ca="1" si="8"/>
        <v>75310</v>
      </c>
      <c r="BF61">
        <f ca="1">IF(Table1[[#This Row],[Area]]="California",Table1[[#This Row],[Income]],0)</f>
        <v>0</v>
      </c>
      <c r="BG61">
        <f ca="1">IF(Table1[[#This Row],[Area]]="Utah",Table1[[#This Row],[Income]],0)</f>
        <v>0</v>
      </c>
      <c r="BH61">
        <f ca="1">IF(Table1[[#This Row],[Area]]="North Carolina",Table1[[#This Row],[Income]],0)</f>
        <v>0</v>
      </c>
      <c r="BI61">
        <f ca="1">IF(Table1[[#This Row],[Area]]="Texas",Table1[[#This Row],[Income]],0)</f>
        <v>0</v>
      </c>
      <c r="BJ61">
        <f ca="1">IF(Table1[[#This Row],[Area]]="Pennsylvania",Table1[[#This Row],[Income]],0)</f>
        <v>0</v>
      </c>
      <c r="BK61">
        <f ca="1">IF(Table1[[#This Row],[Area]]="Hawaii",Table1[[#This Row],[Income]],0)</f>
        <v>0</v>
      </c>
      <c r="BL61">
        <f ca="1">IF(Table1[[#This Row],[Area]]="Tennessee",Table1[[#This Row],[Income]],0)</f>
        <v>0</v>
      </c>
      <c r="BM61">
        <f ca="1">IF(Table1[[#This Row],[Area]]="South Dakota",Table1[[#This Row],[Income]],0)</f>
        <v>0</v>
      </c>
      <c r="BN61">
        <f ca="1">IF(Table1[[#This Row],[Area]]="Massachusetts",Table1[[#This Row],[Income]],0)</f>
        <v>0</v>
      </c>
      <c r="BO61">
        <f ca="1">IF(Table1[[#This Row],[Area]]="New Jersey",Table1[[#This Row],[Income]],0)</f>
        <v>0</v>
      </c>
      <c r="BP61">
        <f ca="1">IF(Table1[[#This Row],[Area]]="Georgia",Table1[[#This Row],[Income]],0)</f>
        <v>0</v>
      </c>
      <c r="BQ61">
        <f ca="1">IF(Table1[[#This Row],[Area]]="Indiana",Table1[[#This Row],[Income]],0)</f>
        <v>0</v>
      </c>
      <c r="BR61">
        <f ca="1">IF(Table1[[#This Row],[Area]]="Illinios",Table1[[#This Row],[Income]],0)</f>
        <v>0</v>
      </c>
      <c r="BT61">
        <f ca="1">IF(Table1[[#This Row],[Field of work]]="IT",Table1[[#This Row],[Income]],0)</f>
        <v>0</v>
      </c>
      <c r="BU61">
        <f ca="1">IF(Table1[[#This Row],[Field of work]]="Doctor",Table1[[#This Row],[Income]],0)</f>
        <v>0</v>
      </c>
      <c r="BV61">
        <f ca="1">IF(Table1[[#This Row],[Field of work]]="Construction",Table1[[#This Row],[Income]],0)</f>
        <v>75310</v>
      </c>
      <c r="BW61">
        <f ca="1">IF(Table1[[#This Row],[Field of work]]="Teaching",Table1[[#This Row],[Income]],0)</f>
        <v>0</v>
      </c>
      <c r="BX61">
        <f ca="1">IF(Table1[[#This Row],[Field of work]]="Music",Table1[[#This Row],[Income]],0)</f>
        <v>0</v>
      </c>
      <c r="BY61">
        <f ca="1">IF(Table1[[#This Row],[Field of work]]="Agriculture",Table1[[#This Row],[Income]],0)</f>
        <v>0</v>
      </c>
      <c r="CA61">
        <f ca="1">IF(Table1[[#This Row],[Debts]]&gt;Table1[[#This Row],[Income]],1,0)</f>
        <v>0</v>
      </c>
      <c r="CL61">
        <f ca="1">IF(Table1[[#This Row],[Net worth of the person]]&gt;$CN$3,Table1[[#This Row],[Age]],0)</f>
        <v>29</v>
      </c>
    </row>
    <row r="62" spans="1:90">
      <c r="A62">
        <f t="shared" ca="1" si="9"/>
        <v>2</v>
      </c>
      <c r="B62">
        <v>59</v>
      </c>
      <c r="C62" t="str">
        <f t="shared" ca="1" si="10"/>
        <v>women</v>
      </c>
      <c r="D62">
        <f t="shared" ca="1" si="11"/>
        <v>37</v>
      </c>
      <c r="E62">
        <f t="shared" ca="1" si="12"/>
        <v>4</v>
      </c>
      <c r="F62" t="str">
        <f t="shared" ca="1" si="0"/>
        <v>Teaching</v>
      </c>
      <c r="G62">
        <f t="shared" ca="1" si="13"/>
        <v>3</v>
      </c>
      <c r="H62" t="str">
        <f t="shared" ca="1" si="1"/>
        <v>Post Grad</v>
      </c>
      <c r="I62">
        <f t="shared" ca="1" si="33"/>
        <v>0</v>
      </c>
      <c r="J62">
        <f t="shared" ca="1" si="2"/>
        <v>1</v>
      </c>
      <c r="K62">
        <f t="shared" ca="1" si="15"/>
        <v>44270</v>
      </c>
      <c r="L62">
        <f t="shared" ca="1" si="16"/>
        <v>14</v>
      </c>
      <c r="M62" t="str">
        <f t="shared" ca="1" si="3"/>
        <v>Illinios</v>
      </c>
      <c r="N62">
        <f t="shared" ca="1" si="26"/>
        <v>177080</v>
      </c>
      <c r="O62">
        <f t="shared" ca="1" si="18"/>
        <v>151018.26054546327</v>
      </c>
      <c r="P62">
        <f t="shared" ca="1" si="27"/>
        <v>29401.976474575677</v>
      </c>
      <c r="Q62">
        <f t="shared" ca="1" si="20"/>
        <v>24195</v>
      </c>
      <c r="R62">
        <f t="shared" ca="1" si="28"/>
        <v>42523.996327262415</v>
      </c>
      <c r="S62">
        <f t="shared" ca="1" si="29"/>
        <v>2531.996084940748</v>
      </c>
      <c r="T62">
        <f t="shared" ca="1" si="30"/>
        <v>209013.97255951641</v>
      </c>
      <c r="U62">
        <f t="shared" ca="1" si="31"/>
        <v>217737.25687272567</v>
      </c>
      <c r="V62">
        <f t="shared" ca="1" si="32"/>
        <v>-8723.2843132092676</v>
      </c>
      <c r="X62">
        <f ca="1">IF(Table1[[#This Row],[Gender]]="men",1,0)</f>
        <v>0</v>
      </c>
      <c r="Y62">
        <f ca="1">IF(Table1[[#This Row],[Gender]]="women",1,0)</f>
        <v>1</v>
      </c>
      <c r="AE62">
        <f ca="1">IF(Table1[[#This Row],[Field of work]]="IT",1,0)</f>
        <v>0</v>
      </c>
      <c r="AF62">
        <f ca="1">IF(Table1[[#This Row],[Field of work]]="Doctor",1,0)</f>
        <v>0</v>
      </c>
      <c r="AG62">
        <f ca="1">IF(Table1[[#This Row],[Field of work]]="Construction",1,0)</f>
        <v>0</v>
      </c>
      <c r="AH62">
        <f ca="1">IF(Table1[[#This Row],[Field of work]]="Teaching",1,0)</f>
        <v>1</v>
      </c>
      <c r="AI62">
        <f ca="1">IF(Table1[[#This Row],[Field of work]]="Music",1,0)</f>
        <v>0</v>
      </c>
      <c r="AJ62">
        <f ca="1">IF(Table1[[#This Row],[Field of work]]="Agriculture",1,0)</f>
        <v>0</v>
      </c>
      <c r="AO62" s="8">
        <f t="shared" ca="1" si="4"/>
        <v>29858.564337017327</v>
      </c>
      <c r="AR62">
        <f t="shared" ca="1" si="5"/>
        <v>0</v>
      </c>
      <c r="AX62" s="16">
        <f t="shared" ca="1" si="6"/>
        <v>4.6693548258196382E-2</v>
      </c>
      <c r="AY62" s="17">
        <f t="shared" ca="1" si="7"/>
        <v>1</v>
      </c>
      <c r="AZ62" s="17"/>
      <c r="BE62">
        <f t="shared" ca="1" si="8"/>
        <v>0</v>
      </c>
      <c r="BF62">
        <f ca="1">IF(Table1[[#This Row],[Area]]="California",Table1[[#This Row],[Income]],0)</f>
        <v>0</v>
      </c>
      <c r="BG62">
        <f ca="1">IF(Table1[[#This Row],[Area]]="Utah",Table1[[#This Row],[Income]],0)</f>
        <v>0</v>
      </c>
      <c r="BH62">
        <f ca="1">IF(Table1[[#This Row],[Area]]="North Carolina",Table1[[#This Row],[Income]],0)</f>
        <v>0</v>
      </c>
      <c r="BI62">
        <f ca="1">IF(Table1[[#This Row],[Area]]="Texas",Table1[[#This Row],[Income]],0)</f>
        <v>0</v>
      </c>
      <c r="BJ62">
        <f ca="1">IF(Table1[[#This Row],[Area]]="Pennsylvania",Table1[[#This Row],[Income]],0)</f>
        <v>0</v>
      </c>
      <c r="BK62">
        <f ca="1">IF(Table1[[#This Row],[Area]]="Hawaii",Table1[[#This Row],[Income]],0)</f>
        <v>0</v>
      </c>
      <c r="BL62">
        <f ca="1">IF(Table1[[#This Row],[Area]]="Tennessee",Table1[[#This Row],[Income]],0)</f>
        <v>0</v>
      </c>
      <c r="BM62">
        <f ca="1">IF(Table1[[#This Row],[Area]]="South Dakota",Table1[[#This Row],[Income]],0)</f>
        <v>0</v>
      </c>
      <c r="BN62">
        <f ca="1">IF(Table1[[#This Row],[Area]]="Massachusetts",Table1[[#This Row],[Income]],0)</f>
        <v>0</v>
      </c>
      <c r="BO62">
        <f ca="1">IF(Table1[[#This Row],[Area]]="New Jersey",Table1[[#This Row],[Income]],0)</f>
        <v>0</v>
      </c>
      <c r="BP62">
        <f ca="1">IF(Table1[[#This Row],[Area]]="Georgia",Table1[[#This Row],[Income]],0)</f>
        <v>0</v>
      </c>
      <c r="BQ62">
        <f ca="1">IF(Table1[[#This Row],[Area]]="Indiana",Table1[[#This Row],[Income]],0)</f>
        <v>0</v>
      </c>
      <c r="BR62">
        <f ca="1">IF(Table1[[#This Row],[Area]]="Illinios",Table1[[#This Row],[Income]],0)</f>
        <v>44270</v>
      </c>
      <c r="BT62">
        <f ca="1">IF(Table1[[#This Row],[Field of work]]="IT",Table1[[#This Row],[Income]],0)</f>
        <v>0</v>
      </c>
      <c r="BU62">
        <f ca="1">IF(Table1[[#This Row],[Field of work]]="Doctor",Table1[[#This Row],[Income]],0)</f>
        <v>0</v>
      </c>
      <c r="BV62">
        <f ca="1">IF(Table1[[#This Row],[Field of work]]="Construction",Table1[[#This Row],[Income]],0)</f>
        <v>0</v>
      </c>
      <c r="BW62">
        <f ca="1">IF(Table1[[#This Row],[Field of work]]="Teaching",Table1[[#This Row],[Income]],0)</f>
        <v>44270</v>
      </c>
      <c r="BX62">
        <f ca="1">IF(Table1[[#This Row],[Field of work]]="Music",Table1[[#This Row],[Income]],0)</f>
        <v>0</v>
      </c>
      <c r="BY62">
        <f ca="1">IF(Table1[[#This Row],[Field of work]]="Agriculture",Table1[[#This Row],[Income]],0)</f>
        <v>0</v>
      </c>
      <c r="CA62">
        <f ca="1">IF(Table1[[#This Row],[Debts]]&gt;Table1[[#This Row],[Income]],1,0)</f>
        <v>0</v>
      </c>
      <c r="CL62">
        <f ca="1">IF(Table1[[#This Row],[Net worth of the person]]&gt;$CN$3,Table1[[#This Row],[Age]],0)</f>
        <v>0</v>
      </c>
    </row>
    <row r="63" spans="1:90">
      <c r="A63">
        <f t="shared" ca="1" si="9"/>
        <v>2</v>
      </c>
      <c r="B63">
        <v>60</v>
      </c>
      <c r="C63" t="str">
        <f t="shared" ca="1" si="10"/>
        <v>women</v>
      </c>
      <c r="D63">
        <f t="shared" ca="1" si="11"/>
        <v>44</v>
      </c>
      <c r="E63">
        <f t="shared" ca="1" si="12"/>
        <v>4</v>
      </c>
      <c r="F63" t="str">
        <f t="shared" ca="1" si="0"/>
        <v>Teaching</v>
      </c>
      <c r="G63">
        <f t="shared" ca="1" si="13"/>
        <v>2</v>
      </c>
      <c r="H63" t="str">
        <f t="shared" ca="1" si="1"/>
        <v>Grad</v>
      </c>
      <c r="I63">
        <f t="shared" ca="1" si="33"/>
        <v>0</v>
      </c>
      <c r="J63">
        <f t="shared" ca="1" si="2"/>
        <v>1</v>
      </c>
      <c r="K63">
        <f t="shared" ca="1" si="15"/>
        <v>84298</v>
      </c>
      <c r="L63">
        <f t="shared" ca="1" si="16"/>
        <v>5</v>
      </c>
      <c r="M63" t="str">
        <f t="shared" ca="1" si="3"/>
        <v>Texas</v>
      </c>
      <c r="N63">
        <f t="shared" ca="1" si="26"/>
        <v>252894</v>
      </c>
      <c r="O63">
        <f t="shared" ca="1" si="18"/>
        <v>11808.518193208316</v>
      </c>
      <c r="P63">
        <f t="shared" ca="1" si="27"/>
        <v>29858.564337017327</v>
      </c>
      <c r="Q63">
        <f t="shared" ca="1" si="20"/>
        <v>4306</v>
      </c>
      <c r="R63">
        <f t="shared" ca="1" si="28"/>
        <v>61427.416831798299</v>
      </c>
      <c r="S63">
        <f t="shared" ca="1" si="29"/>
        <v>101825.55601856249</v>
      </c>
      <c r="T63">
        <f t="shared" ca="1" si="30"/>
        <v>384578.12035557977</v>
      </c>
      <c r="U63">
        <f t="shared" ca="1" si="31"/>
        <v>77541.93502500662</v>
      </c>
      <c r="V63">
        <f t="shared" ca="1" si="32"/>
        <v>307036.18533057312</v>
      </c>
      <c r="X63">
        <f ca="1">IF(Table1[[#This Row],[Gender]]="men",1,0)</f>
        <v>0</v>
      </c>
      <c r="Y63">
        <f ca="1">IF(Table1[[#This Row],[Gender]]="women",1,0)</f>
        <v>1</v>
      </c>
      <c r="AE63">
        <f ca="1">IF(Table1[[#This Row],[Field of work]]="IT",1,0)</f>
        <v>0</v>
      </c>
      <c r="AF63">
        <f ca="1">IF(Table1[[#This Row],[Field of work]]="Doctor",1,0)</f>
        <v>0</v>
      </c>
      <c r="AG63">
        <f ca="1">IF(Table1[[#This Row],[Field of work]]="Construction",1,0)</f>
        <v>0</v>
      </c>
      <c r="AH63">
        <f ca="1">IF(Table1[[#This Row],[Field of work]]="Teaching",1,0)</f>
        <v>1</v>
      </c>
      <c r="AI63">
        <f ca="1">IF(Table1[[#This Row],[Field of work]]="Music",1,0)</f>
        <v>0</v>
      </c>
      <c r="AJ63">
        <f ca="1">IF(Table1[[#This Row],[Field of work]]="Agriculture",1,0)</f>
        <v>0</v>
      </c>
      <c r="AO63" s="8">
        <f t="shared" ca="1" si="4"/>
        <v>17554.380159585977</v>
      </c>
      <c r="AR63">
        <f t="shared" ca="1" si="5"/>
        <v>1</v>
      </c>
      <c r="AX63" s="16">
        <f t="shared" ca="1" si="6"/>
        <v>0.84772068477511775</v>
      </c>
      <c r="AY63" s="17">
        <f t="shared" ca="1" si="7"/>
        <v>0</v>
      </c>
      <c r="AZ63" s="17"/>
      <c r="BE63">
        <f t="shared" ca="1" si="8"/>
        <v>0</v>
      </c>
      <c r="BF63">
        <f ca="1">IF(Table1[[#This Row],[Area]]="California",Table1[[#This Row],[Income]],0)</f>
        <v>0</v>
      </c>
      <c r="BG63">
        <f ca="1">IF(Table1[[#This Row],[Area]]="Utah",Table1[[#This Row],[Income]],0)</f>
        <v>0</v>
      </c>
      <c r="BH63">
        <f ca="1">IF(Table1[[#This Row],[Area]]="North Carolina",Table1[[#This Row],[Income]],0)</f>
        <v>0</v>
      </c>
      <c r="BI63">
        <f ca="1">IF(Table1[[#This Row],[Area]]="Texas",Table1[[#This Row],[Income]],0)</f>
        <v>84298</v>
      </c>
      <c r="BJ63">
        <f ca="1">IF(Table1[[#This Row],[Area]]="Pennsylvania",Table1[[#This Row],[Income]],0)</f>
        <v>0</v>
      </c>
      <c r="BK63">
        <f ca="1">IF(Table1[[#This Row],[Area]]="Hawaii",Table1[[#This Row],[Income]],0)</f>
        <v>0</v>
      </c>
      <c r="BL63">
        <f ca="1">IF(Table1[[#This Row],[Area]]="Tennessee",Table1[[#This Row],[Income]],0)</f>
        <v>0</v>
      </c>
      <c r="BM63">
        <f ca="1">IF(Table1[[#This Row],[Area]]="South Dakota",Table1[[#This Row],[Income]],0)</f>
        <v>0</v>
      </c>
      <c r="BN63">
        <f ca="1">IF(Table1[[#This Row],[Area]]="Massachusetts",Table1[[#This Row],[Income]],0)</f>
        <v>0</v>
      </c>
      <c r="BO63">
        <f ca="1">IF(Table1[[#This Row],[Area]]="New Jersey",Table1[[#This Row],[Income]],0)</f>
        <v>0</v>
      </c>
      <c r="BP63">
        <f ca="1">IF(Table1[[#This Row],[Area]]="Georgia",Table1[[#This Row],[Income]],0)</f>
        <v>0</v>
      </c>
      <c r="BQ63">
        <f ca="1">IF(Table1[[#This Row],[Area]]="Indiana",Table1[[#This Row],[Income]],0)</f>
        <v>0</v>
      </c>
      <c r="BR63">
        <f ca="1">IF(Table1[[#This Row],[Area]]="Illinios",Table1[[#This Row],[Income]],0)</f>
        <v>0</v>
      </c>
      <c r="BT63">
        <f ca="1">IF(Table1[[#This Row],[Field of work]]="IT",Table1[[#This Row],[Income]],0)</f>
        <v>0</v>
      </c>
      <c r="BU63">
        <f ca="1">IF(Table1[[#This Row],[Field of work]]="Doctor",Table1[[#This Row],[Income]],0)</f>
        <v>0</v>
      </c>
      <c r="BV63">
        <f ca="1">IF(Table1[[#This Row],[Field of work]]="Construction",Table1[[#This Row],[Income]],0)</f>
        <v>0</v>
      </c>
      <c r="BW63">
        <f ca="1">IF(Table1[[#This Row],[Field of work]]="Teaching",Table1[[#This Row],[Income]],0)</f>
        <v>84298</v>
      </c>
      <c r="BX63">
        <f ca="1">IF(Table1[[#This Row],[Field of work]]="Music",Table1[[#This Row],[Income]],0)</f>
        <v>0</v>
      </c>
      <c r="BY63">
        <f ca="1">IF(Table1[[#This Row],[Field of work]]="Agriculture",Table1[[#This Row],[Income]],0)</f>
        <v>0</v>
      </c>
      <c r="CA63">
        <f ca="1">IF(Table1[[#This Row],[Debts]]&gt;Table1[[#This Row],[Income]],1,0)</f>
        <v>0</v>
      </c>
      <c r="CL63">
        <f ca="1">IF(Table1[[#This Row],[Net worth of the person]]&gt;$CN$3,Table1[[#This Row],[Age]],0)</f>
        <v>44</v>
      </c>
    </row>
    <row r="64" spans="1:90">
      <c r="A64">
        <f t="shared" ca="1" si="9"/>
        <v>1</v>
      </c>
      <c r="B64">
        <v>61</v>
      </c>
      <c r="C64" t="str">
        <f t="shared" ca="1" si="10"/>
        <v>men</v>
      </c>
      <c r="D64">
        <f t="shared" ca="1" si="11"/>
        <v>39</v>
      </c>
      <c r="E64">
        <f t="shared" ca="1" si="12"/>
        <v>6</v>
      </c>
      <c r="F64" t="str">
        <f t="shared" ca="1" si="0"/>
        <v>Agriculture</v>
      </c>
      <c r="G64">
        <f t="shared" ca="1" si="13"/>
        <v>5</v>
      </c>
      <c r="H64" t="str">
        <f t="shared" ca="1" si="1"/>
        <v>Diploma</v>
      </c>
      <c r="I64">
        <f t="shared" ca="1" si="33"/>
        <v>1</v>
      </c>
      <c r="J64">
        <f t="shared" ca="1" si="2"/>
        <v>1</v>
      </c>
      <c r="K64">
        <f t="shared" ca="1" si="15"/>
        <v>28987</v>
      </c>
      <c r="L64">
        <f t="shared" ca="1" si="16"/>
        <v>1</v>
      </c>
      <c r="M64" t="str">
        <f t="shared" ca="1" si="3"/>
        <v>Florida</v>
      </c>
      <c r="N64">
        <f t="shared" ca="1" si="26"/>
        <v>144935</v>
      </c>
      <c r="O64">
        <f t="shared" ca="1" si="18"/>
        <v>122864.3974478817</v>
      </c>
      <c r="P64">
        <f t="shared" ca="1" si="27"/>
        <v>17554.380159585977</v>
      </c>
      <c r="Q64">
        <f t="shared" ca="1" si="20"/>
        <v>4761</v>
      </c>
      <c r="R64">
        <f t="shared" ca="1" si="28"/>
        <v>10656.180418244679</v>
      </c>
      <c r="S64">
        <f t="shared" ca="1" si="29"/>
        <v>8215.8207508503911</v>
      </c>
      <c r="T64">
        <f t="shared" ca="1" si="30"/>
        <v>170705.20091043637</v>
      </c>
      <c r="U64">
        <f t="shared" ca="1" si="31"/>
        <v>138281.57786612638</v>
      </c>
      <c r="V64">
        <f t="shared" ca="1" si="32"/>
        <v>32423.623044309992</v>
      </c>
      <c r="X64">
        <f ca="1">IF(Table1[[#This Row],[Gender]]="men",1,0)</f>
        <v>1</v>
      </c>
      <c r="Y64">
        <f ca="1">IF(Table1[[#This Row],[Gender]]="women",1,0)</f>
        <v>0</v>
      </c>
      <c r="AE64">
        <f ca="1">IF(Table1[[#This Row],[Field of work]]="IT",1,0)</f>
        <v>0</v>
      </c>
      <c r="AF64">
        <f ca="1">IF(Table1[[#This Row],[Field of work]]="Doctor",1,0)</f>
        <v>0</v>
      </c>
      <c r="AG64">
        <f ca="1">IF(Table1[[#This Row],[Field of work]]="Construction",1,0)</f>
        <v>0</v>
      </c>
      <c r="AH64">
        <f ca="1">IF(Table1[[#This Row],[Field of work]]="Teaching",1,0)</f>
        <v>0</v>
      </c>
      <c r="AI64">
        <f ca="1">IF(Table1[[#This Row],[Field of work]]="Music",1,0)</f>
        <v>0</v>
      </c>
      <c r="AJ64">
        <f ca="1">IF(Table1[[#This Row],[Field of work]]="Agriculture",1,0)</f>
        <v>1</v>
      </c>
      <c r="AO64" s="8">
        <f t="shared" ca="1" si="4"/>
        <v>21261.573144354654</v>
      </c>
      <c r="AR64">
        <f t="shared" ca="1" si="5"/>
        <v>0</v>
      </c>
      <c r="AX64" s="16">
        <f t="shared" ca="1" si="6"/>
        <v>9.35121789763802E-2</v>
      </c>
      <c r="AY64" s="17">
        <f t="shared" ca="1" si="7"/>
        <v>1</v>
      </c>
      <c r="AZ64" s="17"/>
      <c r="BE64">
        <f t="shared" ca="1" si="8"/>
        <v>28987</v>
      </c>
      <c r="BF64">
        <f ca="1">IF(Table1[[#This Row],[Area]]="California",Table1[[#This Row],[Income]],0)</f>
        <v>0</v>
      </c>
      <c r="BG64">
        <f ca="1">IF(Table1[[#This Row],[Area]]="Utah",Table1[[#This Row],[Income]],0)</f>
        <v>0</v>
      </c>
      <c r="BH64">
        <f ca="1">IF(Table1[[#This Row],[Area]]="North Carolina",Table1[[#This Row],[Income]],0)</f>
        <v>0</v>
      </c>
      <c r="BI64">
        <f ca="1">IF(Table1[[#This Row],[Area]]="Texas",Table1[[#This Row],[Income]],0)</f>
        <v>0</v>
      </c>
      <c r="BJ64">
        <f ca="1">IF(Table1[[#This Row],[Area]]="Pennsylvania",Table1[[#This Row],[Income]],0)</f>
        <v>0</v>
      </c>
      <c r="BK64">
        <f ca="1">IF(Table1[[#This Row],[Area]]="Hawaii",Table1[[#This Row],[Income]],0)</f>
        <v>0</v>
      </c>
      <c r="BL64">
        <f ca="1">IF(Table1[[#This Row],[Area]]="Tennessee",Table1[[#This Row],[Income]],0)</f>
        <v>0</v>
      </c>
      <c r="BM64">
        <f ca="1">IF(Table1[[#This Row],[Area]]="South Dakota",Table1[[#This Row],[Income]],0)</f>
        <v>0</v>
      </c>
      <c r="BN64">
        <f ca="1">IF(Table1[[#This Row],[Area]]="Massachusetts",Table1[[#This Row],[Income]],0)</f>
        <v>0</v>
      </c>
      <c r="BO64">
        <f ca="1">IF(Table1[[#This Row],[Area]]="New Jersey",Table1[[#This Row],[Income]],0)</f>
        <v>0</v>
      </c>
      <c r="BP64">
        <f ca="1">IF(Table1[[#This Row],[Area]]="Georgia",Table1[[#This Row],[Income]],0)</f>
        <v>0</v>
      </c>
      <c r="BQ64">
        <f ca="1">IF(Table1[[#This Row],[Area]]="Indiana",Table1[[#This Row],[Income]],0)</f>
        <v>0</v>
      </c>
      <c r="BR64">
        <f ca="1">IF(Table1[[#This Row],[Area]]="Illinios",Table1[[#This Row],[Income]],0)</f>
        <v>0</v>
      </c>
      <c r="BT64">
        <f ca="1">IF(Table1[[#This Row],[Field of work]]="IT",Table1[[#This Row],[Income]],0)</f>
        <v>0</v>
      </c>
      <c r="BU64">
        <f ca="1">IF(Table1[[#This Row],[Field of work]]="Doctor",Table1[[#This Row],[Income]],0)</f>
        <v>0</v>
      </c>
      <c r="BV64">
        <f ca="1">IF(Table1[[#This Row],[Field of work]]="Construction",Table1[[#This Row],[Income]],0)</f>
        <v>0</v>
      </c>
      <c r="BW64">
        <f ca="1">IF(Table1[[#This Row],[Field of work]]="Teaching",Table1[[#This Row],[Income]],0)</f>
        <v>0</v>
      </c>
      <c r="BX64">
        <f ca="1">IF(Table1[[#This Row],[Field of work]]="Music",Table1[[#This Row],[Income]],0)</f>
        <v>0</v>
      </c>
      <c r="BY64">
        <f ca="1">IF(Table1[[#This Row],[Field of work]]="Agriculture",Table1[[#This Row],[Income]],0)</f>
        <v>28987</v>
      </c>
      <c r="CA64">
        <f ca="1">IF(Table1[[#This Row],[Debts]]&gt;Table1[[#This Row],[Income]],1,0)</f>
        <v>0</v>
      </c>
      <c r="CL64">
        <f ca="1">IF(Table1[[#This Row],[Net worth of the person]]&gt;$CN$3,Table1[[#This Row],[Age]],0)</f>
        <v>39</v>
      </c>
    </row>
    <row r="65" spans="1:90">
      <c r="A65">
        <f t="shared" ca="1" si="9"/>
        <v>1</v>
      </c>
      <c r="B65">
        <v>62</v>
      </c>
      <c r="C65" t="str">
        <f t="shared" ca="1" si="10"/>
        <v>men</v>
      </c>
      <c r="D65">
        <f t="shared" ca="1" si="11"/>
        <v>27</v>
      </c>
      <c r="E65">
        <f t="shared" ca="1" si="12"/>
        <v>3</v>
      </c>
      <c r="F65" t="str">
        <f t="shared" ca="1" si="0"/>
        <v>Construction</v>
      </c>
      <c r="G65">
        <f t="shared" ca="1" si="13"/>
        <v>1</v>
      </c>
      <c r="H65" t="str">
        <f t="shared" ca="1" si="1"/>
        <v>High school</v>
      </c>
      <c r="I65">
        <f t="shared" ca="1" si="33"/>
        <v>1</v>
      </c>
      <c r="J65">
        <f t="shared" ca="1" si="2"/>
        <v>3</v>
      </c>
      <c r="K65">
        <f t="shared" ca="1" si="15"/>
        <v>46216</v>
      </c>
      <c r="L65">
        <f t="shared" ca="1" si="16"/>
        <v>3</v>
      </c>
      <c r="M65" t="str">
        <f t="shared" ca="1" si="3"/>
        <v>Utah</v>
      </c>
      <c r="N65">
        <f t="shared" ca="1" si="26"/>
        <v>138648</v>
      </c>
      <c r="O65">
        <f t="shared" ca="1" si="18"/>
        <v>12965.276590717162</v>
      </c>
      <c r="P65">
        <f t="shared" ca="1" si="27"/>
        <v>63784.719433063961</v>
      </c>
      <c r="Q65">
        <f t="shared" ca="1" si="20"/>
        <v>51984</v>
      </c>
      <c r="R65">
        <f t="shared" ca="1" si="28"/>
        <v>19514.174028436293</v>
      </c>
      <c r="S65">
        <f t="shared" ca="1" si="29"/>
        <v>40973.59113529716</v>
      </c>
      <c r="T65">
        <f t="shared" ca="1" si="30"/>
        <v>243406.31056836114</v>
      </c>
      <c r="U65">
        <f t="shared" ca="1" si="31"/>
        <v>84463.45061915346</v>
      </c>
      <c r="V65">
        <f t="shared" ca="1" si="32"/>
        <v>158942.85994920769</v>
      </c>
      <c r="X65">
        <f ca="1">IF(Table1[[#This Row],[Gender]]="men",1,0)</f>
        <v>1</v>
      </c>
      <c r="Y65">
        <f ca="1">IF(Table1[[#This Row],[Gender]]="women",1,0)</f>
        <v>0</v>
      </c>
      <c r="AE65">
        <f ca="1">IF(Table1[[#This Row],[Field of work]]="IT",1,0)</f>
        <v>0</v>
      </c>
      <c r="AF65">
        <f ca="1">IF(Table1[[#This Row],[Field of work]]="Doctor",1,0)</f>
        <v>0</v>
      </c>
      <c r="AG65">
        <f ca="1">IF(Table1[[#This Row],[Field of work]]="Construction",1,0)</f>
        <v>1</v>
      </c>
      <c r="AH65">
        <f ca="1">IF(Table1[[#This Row],[Field of work]]="Teaching",1,0)</f>
        <v>0</v>
      </c>
      <c r="AI65">
        <f ca="1">IF(Table1[[#This Row],[Field of work]]="Music",1,0)</f>
        <v>0</v>
      </c>
      <c r="AJ65">
        <f ca="1">IF(Table1[[#This Row],[Field of work]]="Agriculture",1,0)</f>
        <v>0</v>
      </c>
      <c r="AO65" s="8">
        <f t="shared" ca="1" si="4"/>
        <v>29965.562662806988</v>
      </c>
      <c r="AR65">
        <f t="shared" ca="1" si="5"/>
        <v>1</v>
      </c>
      <c r="AX65" s="16">
        <f t="shared" ca="1" si="6"/>
        <v>0.16484331195294033</v>
      </c>
      <c r="AY65" s="17">
        <f t="shared" ca="1" si="7"/>
        <v>1</v>
      </c>
      <c r="AZ65" s="17"/>
      <c r="BE65">
        <f t="shared" ca="1" si="8"/>
        <v>0</v>
      </c>
      <c r="BF65">
        <f ca="1">IF(Table1[[#This Row],[Area]]="California",Table1[[#This Row],[Income]],0)</f>
        <v>0</v>
      </c>
      <c r="BG65">
        <f ca="1">IF(Table1[[#This Row],[Area]]="Utah",Table1[[#This Row],[Income]],0)</f>
        <v>46216</v>
      </c>
      <c r="BH65">
        <f ca="1">IF(Table1[[#This Row],[Area]]="North Carolina",Table1[[#This Row],[Income]],0)</f>
        <v>0</v>
      </c>
      <c r="BI65">
        <f ca="1">IF(Table1[[#This Row],[Area]]="Texas",Table1[[#This Row],[Income]],0)</f>
        <v>0</v>
      </c>
      <c r="BJ65">
        <f ca="1">IF(Table1[[#This Row],[Area]]="Pennsylvania",Table1[[#This Row],[Income]],0)</f>
        <v>0</v>
      </c>
      <c r="BK65">
        <f ca="1">IF(Table1[[#This Row],[Area]]="Hawaii",Table1[[#This Row],[Income]],0)</f>
        <v>0</v>
      </c>
      <c r="BL65">
        <f ca="1">IF(Table1[[#This Row],[Area]]="Tennessee",Table1[[#This Row],[Income]],0)</f>
        <v>0</v>
      </c>
      <c r="BM65">
        <f ca="1">IF(Table1[[#This Row],[Area]]="South Dakota",Table1[[#This Row],[Income]],0)</f>
        <v>0</v>
      </c>
      <c r="BN65">
        <f ca="1">IF(Table1[[#This Row],[Area]]="Massachusetts",Table1[[#This Row],[Income]],0)</f>
        <v>0</v>
      </c>
      <c r="BO65">
        <f ca="1">IF(Table1[[#This Row],[Area]]="New Jersey",Table1[[#This Row],[Income]],0)</f>
        <v>0</v>
      </c>
      <c r="BP65">
        <f ca="1">IF(Table1[[#This Row],[Area]]="Georgia",Table1[[#This Row],[Income]],0)</f>
        <v>0</v>
      </c>
      <c r="BQ65">
        <f ca="1">IF(Table1[[#This Row],[Area]]="Indiana",Table1[[#This Row],[Income]],0)</f>
        <v>0</v>
      </c>
      <c r="BR65">
        <f ca="1">IF(Table1[[#This Row],[Area]]="Illinios",Table1[[#This Row],[Income]],0)</f>
        <v>0</v>
      </c>
      <c r="BT65">
        <f ca="1">IF(Table1[[#This Row],[Field of work]]="IT",Table1[[#This Row],[Income]],0)</f>
        <v>0</v>
      </c>
      <c r="BU65">
        <f ca="1">IF(Table1[[#This Row],[Field of work]]="Doctor",Table1[[#This Row],[Income]],0)</f>
        <v>0</v>
      </c>
      <c r="BV65">
        <f ca="1">IF(Table1[[#This Row],[Field of work]]="Construction",Table1[[#This Row],[Income]],0)</f>
        <v>46216</v>
      </c>
      <c r="BW65">
        <f ca="1">IF(Table1[[#This Row],[Field of work]]="Teaching",Table1[[#This Row],[Income]],0)</f>
        <v>0</v>
      </c>
      <c r="BX65">
        <f ca="1">IF(Table1[[#This Row],[Field of work]]="Music",Table1[[#This Row],[Income]],0)</f>
        <v>0</v>
      </c>
      <c r="BY65">
        <f ca="1">IF(Table1[[#This Row],[Field of work]]="Agriculture",Table1[[#This Row],[Income]],0)</f>
        <v>0</v>
      </c>
      <c r="CA65">
        <f ca="1">IF(Table1[[#This Row],[Debts]]&gt;Table1[[#This Row],[Income]],1,0)</f>
        <v>0</v>
      </c>
      <c r="CL65">
        <f ca="1">IF(Table1[[#This Row],[Net worth of the person]]&gt;$CN$3,Table1[[#This Row],[Age]],0)</f>
        <v>27</v>
      </c>
    </row>
    <row r="66" spans="1:90">
      <c r="A66">
        <f t="shared" ca="1" si="9"/>
        <v>1</v>
      </c>
      <c r="B66">
        <v>63</v>
      </c>
      <c r="C66" t="str">
        <f t="shared" ca="1" si="10"/>
        <v>men</v>
      </c>
      <c r="D66">
        <f t="shared" ca="1" si="11"/>
        <v>32</v>
      </c>
      <c r="E66">
        <f t="shared" ca="1" si="12"/>
        <v>2</v>
      </c>
      <c r="F66" t="str">
        <f t="shared" ca="1" si="0"/>
        <v>Doctor</v>
      </c>
      <c r="G66">
        <f t="shared" ca="1" si="13"/>
        <v>1</v>
      </c>
      <c r="H66" t="str">
        <f t="shared" ca="1" si="1"/>
        <v>High school</v>
      </c>
      <c r="I66">
        <f t="shared" ca="1" si="33"/>
        <v>3</v>
      </c>
      <c r="J66">
        <f t="shared" ca="1" si="2"/>
        <v>3</v>
      </c>
      <c r="K66">
        <f t="shared" ca="1" si="15"/>
        <v>57547</v>
      </c>
      <c r="L66">
        <f t="shared" ca="1" si="16"/>
        <v>11</v>
      </c>
      <c r="M66" t="str">
        <f t="shared" ca="1" si="3"/>
        <v>New Jersey</v>
      </c>
      <c r="N66">
        <f t="shared" ca="1" si="26"/>
        <v>287735</v>
      </c>
      <c r="O66">
        <f t="shared" ca="1" si="18"/>
        <v>47431.190364779286</v>
      </c>
      <c r="P66">
        <f t="shared" ca="1" si="27"/>
        <v>89896.687988420963</v>
      </c>
      <c r="Q66">
        <f t="shared" ca="1" si="20"/>
        <v>37259</v>
      </c>
      <c r="R66">
        <f t="shared" ca="1" si="28"/>
        <v>25512.528131371248</v>
      </c>
      <c r="S66">
        <f t="shared" ca="1" si="29"/>
        <v>72937.909758369977</v>
      </c>
      <c r="T66">
        <f t="shared" ca="1" si="30"/>
        <v>450569.59774679091</v>
      </c>
      <c r="U66">
        <f t="shared" ca="1" si="31"/>
        <v>110202.71849615054</v>
      </c>
      <c r="V66">
        <f t="shared" ca="1" si="32"/>
        <v>340366.8792506404</v>
      </c>
      <c r="X66">
        <f ca="1">IF(Table1[[#This Row],[Gender]]="men",1,0)</f>
        <v>1</v>
      </c>
      <c r="Y66">
        <f ca="1">IF(Table1[[#This Row],[Gender]]="women",1,0)</f>
        <v>0</v>
      </c>
      <c r="AE66">
        <f ca="1">IF(Table1[[#This Row],[Field of work]]="IT",1,0)</f>
        <v>0</v>
      </c>
      <c r="AF66">
        <f ca="1">IF(Table1[[#This Row],[Field of work]]="Doctor",1,0)</f>
        <v>1</v>
      </c>
      <c r="AG66">
        <f ca="1">IF(Table1[[#This Row],[Field of work]]="Construction",1,0)</f>
        <v>0</v>
      </c>
      <c r="AH66">
        <f ca="1">IF(Table1[[#This Row],[Field of work]]="Teaching",1,0)</f>
        <v>0</v>
      </c>
      <c r="AI66">
        <f ca="1">IF(Table1[[#This Row],[Field of work]]="Music",1,0)</f>
        <v>0</v>
      </c>
      <c r="AJ66">
        <f ca="1">IF(Table1[[#This Row],[Field of work]]="Agriculture",1,0)</f>
        <v>0</v>
      </c>
      <c r="AO66" s="8">
        <f t="shared" ca="1" si="4"/>
        <v>1653.9993834982729</v>
      </c>
      <c r="AR66">
        <f t="shared" ca="1" si="5"/>
        <v>0</v>
      </c>
      <c r="AX66" s="16">
        <f t="shared" ca="1" si="6"/>
        <v>0.1010862375861067</v>
      </c>
      <c r="AY66" s="17">
        <f t="shared" ca="1" si="7"/>
        <v>1</v>
      </c>
      <c r="AZ66" s="17"/>
      <c r="BE66">
        <f t="shared" ca="1" si="8"/>
        <v>0</v>
      </c>
      <c r="BF66">
        <f ca="1">IF(Table1[[#This Row],[Area]]="California",Table1[[#This Row],[Income]],0)</f>
        <v>0</v>
      </c>
      <c r="BG66">
        <f ca="1">IF(Table1[[#This Row],[Area]]="Utah",Table1[[#This Row],[Income]],0)</f>
        <v>0</v>
      </c>
      <c r="BH66">
        <f ca="1">IF(Table1[[#This Row],[Area]]="North Carolina",Table1[[#This Row],[Income]],0)</f>
        <v>0</v>
      </c>
      <c r="BI66">
        <f ca="1">IF(Table1[[#This Row],[Area]]="Texas",Table1[[#This Row],[Income]],0)</f>
        <v>0</v>
      </c>
      <c r="BJ66">
        <f ca="1">IF(Table1[[#This Row],[Area]]="Pennsylvania",Table1[[#This Row],[Income]],0)</f>
        <v>0</v>
      </c>
      <c r="BK66">
        <f ca="1">IF(Table1[[#This Row],[Area]]="Hawaii",Table1[[#This Row],[Income]],0)</f>
        <v>0</v>
      </c>
      <c r="BL66">
        <f ca="1">IF(Table1[[#This Row],[Area]]="Tennessee",Table1[[#This Row],[Income]],0)</f>
        <v>0</v>
      </c>
      <c r="BM66">
        <f ca="1">IF(Table1[[#This Row],[Area]]="South Dakota",Table1[[#This Row],[Income]],0)</f>
        <v>0</v>
      </c>
      <c r="BN66">
        <f ca="1">IF(Table1[[#This Row],[Area]]="Massachusetts",Table1[[#This Row],[Income]],0)</f>
        <v>0</v>
      </c>
      <c r="BO66">
        <f ca="1">IF(Table1[[#This Row],[Area]]="New Jersey",Table1[[#This Row],[Income]],0)</f>
        <v>57547</v>
      </c>
      <c r="BP66">
        <f ca="1">IF(Table1[[#This Row],[Area]]="Georgia",Table1[[#This Row],[Income]],0)</f>
        <v>0</v>
      </c>
      <c r="BQ66">
        <f ca="1">IF(Table1[[#This Row],[Area]]="Indiana",Table1[[#This Row],[Income]],0)</f>
        <v>0</v>
      </c>
      <c r="BR66">
        <f ca="1">IF(Table1[[#This Row],[Area]]="Illinios",Table1[[#This Row],[Income]],0)</f>
        <v>0</v>
      </c>
      <c r="BT66">
        <f ca="1">IF(Table1[[#This Row],[Field of work]]="IT",Table1[[#This Row],[Income]],0)</f>
        <v>0</v>
      </c>
      <c r="BU66">
        <f ca="1">IF(Table1[[#This Row],[Field of work]]="Doctor",Table1[[#This Row],[Income]],0)</f>
        <v>57547</v>
      </c>
      <c r="BV66">
        <f ca="1">IF(Table1[[#This Row],[Field of work]]="Construction",Table1[[#This Row],[Income]],0)</f>
        <v>0</v>
      </c>
      <c r="BW66">
        <f ca="1">IF(Table1[[#This Row],[Field of work]]="Teaching",Table1[[#This Row],[Income]],0)</f>
        <v>0</v>
      </c>
      <c r="BX66">
        <f ca="1">IF(Table1[[#This Row],[Field of work]]="Music",Table1[[#This Row],[Income]],0)</f>
        <v>0</v>
      </c>
      <c r="BY66">
        <f ca="1">IF(Table1[[#This Row],[Field of work]]="Agriculture",Table1[[#This Row],[Income]],0)</f>
        <v>0</v>
      </c>
      <c r="CA66">
        <f ca="1">IF(Table1[[#This Row],[Debts]]&gt;Table1[[#This Row],[Income]],1,0)</f>
        <v>0</v>
      </c>
      <c r="CL66">
        <f ca="1">IF(Table1[[#This Row],[Net worth of the person]]&gt;$CN$3,Table1[[#This Row],[Age]],0)</f>
        <v>32</v>
      </c>
    </row>
    <row r="67" spans="1:90">
      <c r="A67">
        <f t="shared" ca="1" si="9"/>
        <v>2</v>
      </c>
      <c r="B67">
        <v>64</v>
      </c>
      <c r="C67" t="str">
        <f t="shared" ca="1" si="10"/>
        <v>women</v>
      </c>
      <c r="D67">
        <f t="shared" ca="1" si="11"/>
        <v>35</v>
      </c>
      <c r="E67">
        <f t="shared" ca="1" si="12"/>
        <v>4</v>
      </c>
      <c r="F67" t="str">
        <f t="shared" ca="1" si="0"/>
        <v>Teaching</v>
      </c>
      <c r="G67">
        <f t="shared" ca="1" si="13"/>
        <v>5</v>
      </c>
      <c r="H67" t="str">
        <f t="shared" ca="1" si="1"/>
        <v>Diploma</v>
      </c>
      <c r="I67">
        <f t="shared" ca="1" si="33"/>
        <v>0</v>
      </c>
      <c r="J67">
        <f t="shared" ca="1" si="2"/>
        <v>1</v>
      </c>
      <c r="K67">
        <f t="shared" ca="1" si="15"/>
        <v>56087</v>
      </c>
      <c r="L67">
        <f t="shared" ca="1" si="16"/>
        <v>6</v>
      </c>
      <c r="M67" t="str">
        <f t="shared" ca="1" si="3"/>
        <v>Pennsylvania</v>
      </c>
      <c r="N67">
        <f t="shared" ca="1" si="26"/>
        <v>168261</v>
      </c>
      <c r="O67">
        <f t="shared" ca="1" si="18"/>
        <v>17008.871422475899</v>
      </c>
      <c r="P67">
        <f t="shared" ca="1" si="27"/>
        <v>1653.9993834982729</v>
      </c>
      <c r="Q67">
        <f t="shared" ca="1" si="20"/>
        <v>1121</v>
      </c>
      <c r="R67">
        <f t="shared" ca="1" si="28"/>
        <v>49810.880091003361</v>
      </c>
      <c r="S67">
        <f t="shared" ca="1" si="29"/>
        <v>800.84951414195461</v>
      </c>
      <c r="T67">
        <f t="shared" ca="1" si="30"/>
        <v>170715.84889764022</v>
      </c>
      <c r="U67">
        <f t="shared" ca="1" si="31"/>
        <v>67940.751513479263</v>
      </c>
      <c r="V67">
        <f t="shared" ca="1" si="32"/>
        <v>102775.09738416095</v>
      </c>
      <c r="X67">
        <f ca="1">IF(Table1[[#This Row],[Gender]]="men",1,0)</f>
        <v>0</v>
      </c>
      <c r="Y67">
        <f ca="1">IF(Table1[[#This Row],[Gender]]="women",1,0)</f>
        <v>1</v>
      </c>
      <c r="AE67">
        <f ca="1">IF(Table1[[#This Row],[Field of work]]="IT",1,0)</f>
        <v>0</v>
      </c>
      <c r="AF67">
        <f ca="1">IF(Table1[[#This Row],[Field of work]]="Doctor",1,0)</f>
        <v>0</v>
      </c>
      <c r="AG67">
        <f ca="1">IF(Table1[[#This Row],[Field of work]]="Construction",1,0)</f>
        <v>0</v>
      </c>
      <c r="AH67">
        <f ca="1">IF(Table1[[#This Row],[Field of work]]="Teaching",1,0)</f>
        <v>1</v>
      </c>
      <c r="AI67">
        <f ca="1">IF(Table1[[#This Row],[Field of work]]="Music",1,0)</f>
        <v>0</v>
      </c>
      <c r="AJ67">
        <f ca="1">IF(Table1[[#This Row],[Field of work]]="Agriculture",1,0)</f>
        <v>0</v>
      </c>
      <c r="AO67" s="8">
        <f t="shared" ca="1" si="4"/>
        <v>21220.774280684022</v>
      </c>
      <c r="AR67">
        <f t="shared" ca="1" si="5"/>
        <v>1</v>
      </c>
      <c r="AX67" s="16">
        <f t="shared" ca="1" si="6"/>
        <v>0.34440683533910366</v>
      </c>
      <c r="AY67" s="17">
        <f t="shared" ca="1" si="7"/>
        <v>1</v>
      </c>
      <c r="AZ67" s="17"/>
      <c r="BE67">
        <f t="shared" ca="1" si="8"/>
        <v>0</v>
      </c>
      <c r="BF67">
        <f ca="1">IF(Table1[[#This Row],[Area]]="California",Table1[[#This Row],[Income]],0)</f>
        <v>0</v>
      </c>
      <c r="BG67">
        <f ca="1">IF(Table1[[#This Row],[Area]]="Utah",Table1[[#This Row],[Income]],0)</f>
        <v>0</v>
      </c>
      <c r="BH67">
        <f ca="1">IF(Table1[[#This Row],[Area]]="North Carolina",Table1[[#This Row],[Income]],0)</f>
        <v>0</v>
      </c>
      <c r="BI67">
        <f ca="1">IF(Table1[[#This Row],[Area]]="Texas",Table1[[#This Row],[Income]],0)</f>
        <v>0</v>
      </c>
      <c r="BJ67">
        <f ca="1">IF(Table1[[#This Row],[Area]]="Pennsylvania",Table1[[#This Row],[Income]],0)</f>
        <v>56087</v>
      </c>
      <c r="BK67">
        <f ca="1">IF(Table1[[#This Row],[Area]]="Hawaii",Table1[[#This Row],[Income]],0)</f>
        <v>0</v>
      </c>
      <c r="BL67">
        <f ca="1">IF(Table1[[#This Row],[Area]]="Tennessee",Table1[[#This Row],[Income]],0)</f>
        <v>0</v>
      </c>
      <c r="BM67">
        <f ca="1">IF(Table1[[#This Row],[Area]]="South Dakota",Table1[[#This Row],[Income]],0)</f>
        <v>0</v>
      </c>
      <c r="BN67">
        <f ca="1">IF(Table1[[#This Row],[Area]]="Massachusetts",Table1[[#This Row],[Income]],0)</f>
        <v>0</v>
      </c>
      <c r="BO67">
        <f ca="1">IF(Table1[[#This Row],[Area]]="New Jersey",Table1[[#This Row],[Income]],0)</f>
        <v>0</v>
      </c>
      <c r="BP67">
        <f ca="1">IF(Table1[[#This Row],[Area]]="Georgia",Table1[[#This Row],[Income]],0)</f>
        <v>0</v>
      </c>
      <c r="BQ67">
        <f ca="1">IF(Table1[[#This Row],[Area]]="Indiana",Table1[[#This Row],[Income]],0)</f>
        <v>0</v>
      </c>
      <c r="BR67">
        <f ca="1">IF(Table1[[#This Row],[Area]]="Illinios",Table1[[#This Row],[Income]],0)</f>
        <v>0</v>
      </c>
      <c r="BT67">
        <f ca="1">IF(Table1[[#This Row],[Field of work]]="IT",Table1[[#This Row],[Income]],0)</f>
        <v>0</v>
      </c>
      <c r="BU67">
        <f ca="1">IF(Table1[[#This Row],[Field of work]]="Doctor",Table1[[#This Row],[Income]],0)</f>
        <v>0</v>
      </c>
      <c r="BV67">
        <f ca="1">IF(Table1[[#This Row],[Field of work]]="Construction",Table1[[#This Row],[Income]],0)</f>
        <v>0</v>
      </c>
      <c r="BW67">
        <f ca="1">IF(Table1[[#This Row],[Field of work]]="Teaching",Table1[[#This Row],[Income]],0)</f>
        <v>56087</v>
      </c>
      <c r="BX67">
        <f ca="1">IF(Table1[[#This Row],[Field of work]]="Music",Table1[[#This Row],[Income]],0)</f>
        <v>0</v>
      </c>
      <c r="BY67">
        <f ca="1">IF(Table1[[#This Row],[Field of work]]="Agriculture",Table1[[#This Row],[Income]],0)</f>
        <v>0</v>
      </c>
      <c r="CA67">
        <f ca="1">IF(Table1[[#This Row],[Debts]]&gt;Table1[[#This Row],[Income]],1,0)</f>
        <v>0</v>
      </c>
      <c r="CL67">
        <f ca="1">IF(Table1[[#This Row],[Net worth of the person]]&gt;$CN$3,Table1[[#This Row],[Age]],0)</f>
        <v>35</v>
      </c>
    </row>
    <row r="68" spans="1:90">
      <c r="A68">
        <f t="shared" ca="1" si="9"/>
        <v>1</v>
      </c>
      <c r="B68">
        <v>65</v>
      </c>
      <c r="C68" t="str">
        <f t="shared" ca="1" si="10"/>
        <v>men</v>
      </c>
      <c r="D68">
        <f t="shared" ca="1" si="11"/>
        <v>41</v>
      </c>
      <c r="E68">
        <f t="shared" ca="1" si="12"/>
        <v>4</v>
      </c>
      <c r="F68" t="str">
        <f t="shared" ref="F68:F131" ca="1" si="34">VLOOKUP(E68,$CQ$5:$CR$10,2)</f>
        <v>Teaching</v>
      </c>
      <c r="G68">
        <f t="shared" ca="1" si="13"/>
        <v>4</v>
      </c>
      <c r="H68" t="str">
        <f t="shared" ref="H68:H131" ca="1" si="35">VLOOKUP(G68,$CS$5:$CT$9,2)</f>
        <v>Phd</v>
      </c>
      <c r="I68">
        <f t="shared" ca="1" si="33"/>
        <v>2</v>
      </c>
      <c r="J68">
        <f t="shared" ref="J68:J131" ca="1" si="36">RANDBETWEEN(1,3)</f>
        <v>3</v>
      </c>
      <c r="K68">
        <f t="shared" ca="1" si="15"/>
        <v>31097</v>
      </c>
      <c r="L68">
        <f t="shared" ca="1" si="16"/>
        <v>13</v>
      </c>
      <c r="M68" t="str">
        <f t="shared" ref="M68:M131" ca="1" si="37">VLOOKUP(L68,$CQ$15:$CR$28,2)</f>
        <v>Indiana</v>
      </c>
      <c r="N68">
        <f t="shared" ca="1" si="26"/>
        <v>155485</v>
      </c>
      <c r="O68">
        <f t="shared" ca="1" si="18"/>
        <v>53550.096792700533</v>
      </c>
      <c r="P68">
        <f t="shared" ca="1" si="27"/>
        <v>63662.322842052068</v>
      </c>
      <c r="Q68">
        <f t="shared" ca="1" si="20"/>
        <v>50824</v>
      </c>
      <c r="R68">
        <f t="shared" ca="1" si="28"/>
        <v>40682.937682300522</v>
      </c>
      <c r="S68">
        <f t="shared" ca="1" si="29"/>
        <v>34605.790060568856</v>
      </c>
      <c r="T68">
        <f t="shared" ca="1" si="30"/>
        <v>253753.11290262092</v>
      </c>
      <c r="U68">
        <f t="shared" ca="1" si="31"/>
        <v>145057.03447500104</v>
      </c>
      <c r="V68">
        <f t="shared" ca="1" si="32"/>
        <v>108696.07842761988</v>
      </c>
      <c r="X68">
        <f ca="1">IF(Table1[[#This Row],[Gender]]="men",1,0)</f>
        <v>1</v>
      </c>
      <c r="Y68">
        <f ca="1">IF(Table1[[#This Row],[Gender]]="women",1,0)</f>
        <v>0</v>
      </c>
      <c r="AE68">
        <f ca="1">IF(Table1[[#This Row],[Field of work]]="IT",1,0)</f>
        <v>0</v>
      </c>
      <c r="AF68">
        <f ca="1">IF(Table1[[#This Row],[Field of work]]="Doctor",1,0)</f>
        <v>0</v>
      </c>
      <c r="AG68">
        <f ca="1">IF(Table1[[#This Row],[Field of work]]="Construction",1,0)</f>
        <v>0</v>
      </c>
      <c r="AH68">
        <f ca="1">IF(Table1[[#This Row],[Field of work]]="Teaching",1,0)</f>
        <v>1</v>
      </c>
      <c r="AI68">
        <f ca="1">IF(Table1[[#This Row],[Field of work]]="Music",1,0)</f>
        <v>0</v>
      </c>
      <c r="AJ68">
        <f ca="1">IF(Table1[[#This Row],[Field of work]]="Agriculture",1,0)</f>
        <v>0</v>
      </c>
      <c r="AO68" s="8">
        <f t="shared" ref="AO68:AO131" ca="1" si="38">P69/J69</f>
        <v>6013.4814925882938</v>
      </c>
      <c r="AR68">
        <f t="shared" ref="AR68:AR131" ca="1" si="39">IF(U69&gt;$AT$2,1,0)</f>
        <v>0</v>
      </c>
      <c r="AX68" s="16">
        <f t="shared" ref="AX68:AX131" ca="1" si="40">O69/N69</f>
        <v>0.13318016299293811</v>
      </c>
      <c r="AY68" s="17">
        <f t="shared" ref="AY68:AY131" ca="1" si="41">IF(AX68&lt;$BA$2,1,0)</f>
        <v>1</v>
      </c>
      <c r="AZ68" s="17"/>
      <c r="BE68">
        <f t="shared" ref="BE68:BE131" ca="1" si="42">IF(M68="Florida",K68,0)</f>
        <v>0</v>
      </c>
      <c r="BF68">
        <f ca="1">IF(Table1[[#This Row],[Area]]="California",Table1[[#This Row],[Income]],0)</f>
        <v>0</v>
      </c>
      <c r="BG68">
        <f ca="1">IF(Table1[[#This Row],[Area]]="Utah",Table1[[#This Row],[Income]],0)</f>
        <v>0</v>
      </c>
      <c r="BH68">
        <f ca="1">IF(Table1[[#This Row],[Area]]="North Carolina",Table1[[#This Row],[Income]],0)</f>
        <v>0</v>
      </c>
      <c r="BI68">
        <f ca="1">IF(Table1[[#This Row],[Area]]="Texas",Table1[[#This Row],[Income]],0)</f>
        <v>0</v>
      </c>
      <c r="BJ68">
        <f ca="1">IF(Table1[[#This Row],[Area]]="Pennsylvania",Table1[[#This Row],[Income]],0)</f>
        <v>0</v>
      </c>
      <c r="BK68">
        <f ca="1">IF(Table1[[#This Row],[Area]]="Hawaii",Table1[[#This Row],[Income]],0)</f>
        <v>0</v>
      </c>
      <c r="BL68">
        <f ca="1">IF(Table1[[#This Row],[Area]]="Tennessee",Table1[[#This Row],[Income]],0)</f>
        <v>0</v>
      </c>
      <c r="BM68">
        <f ca="1">IF(Table1[[#This Row],[Area]]="South Dakota",Table1[[#This Row],[Income]],0)</f>
        <v>0</v>
      </c>
      <c r="BN68">
        <f ca="1">IF(Table1[[#This Row],[Area]]="Massachusetts",Table1[[#This Row],[Income]],0)</f>
        <v>0</v>
      </c>
      <c r="BO68">
        <f ca="1">IF(Table1[[#This Row],[Area]]="New Jersey",Table1[[#This Row],[Income]],0)</f>
        <v>0</v>
      </c>
      <c r="BP68">
        <f ca="1">IF(Table1[[#This Row],[Area]]="Georgia",Table1[[#This Row],[Income]],0)</f>
        <v>0</v>
      </c>
      <c r="BQ68">
        <f ca="1">IF(Table1[[#This Row],[Area]]="Indiana",Table1[[#This Row],[Income]],0)</f>
        <v>31097</v>
      </c>
      <c r="BR68">
        <f ca="1">IF(Table1[[#This Row],[Area]]="Illinios",Table1[[#This Row],[Income]],0)</f>
        <v>0</v>
      </c>
      <c r="BT68">
        <f ca="1">IF(Table1[[#This Row],[Field of work]]="IT",Table1[[#This Row],[Income]],0)</f>
        <v>0</v>
      </c>
      <c r="BU68">
        <f ca="1">IF(Table1[[#This Row],[Field of work]]="Doctor",Table1[[#This Row],[Income]],0)</f>
        <v>0</v>
      </c>
      <c r="BV68">
        <f ca="1">IF(Table1[[#This Row],[Field of work]]="Construction",Table1[[#This Row],[Income]],0)</f>
        <v>0</v>
      </c>
      <c r="BW68">
        <f ca="1">IF(Table1[[#This Row],[Field of work]]="Teaching",Table1[[#This Row],[Income]],0)</f>
        <v>31097</v>
      </c>
      <c r="BX68">
        <f ca="1">IF(Table1[[#This Row],[Field of work]]="Music",Table1[[#This Row],[Income]],0)</f>
        <v>0</v>
      </c>
      <c r="BY68">
        <f ca="1">IF(Table1[[#This Row],[Field of work]]="Agriculture",Table1[[#This Row],[Income]],0)</f>
        <v>0</v>
      </c>
      <c r="CA68">
        <f ca="1">IF(Table1[[#This Row],[Debts]]&gt;Table1[[#This Row],[Income]],1,0)</f>
        <v>1</v>
      </c>
      <c r="CL68">
        <f ca="1">IF(Table1[[#This Row],[Net worth of the person]]&gt;$CN$3,Table1[[#This Row],[Age]],0)</f>
        <v>41</v>
      </c>
    </row>
    <row r="69" spans="1:90">
      <c r="A69">
        <f t="shared" ref="A69:A132" ca="1" si="43">RANDBETWEEN(1,2)</f>
        <v>2</v>
      </c>
      <c r="B69">
        <v>66</v>
      </c>
      <c r="C69" t="str">
        <f t="shared" ref="C69:C132" ca="1" si="44">IF(A69=1,"men","women")</f>
        <v>women</v>
      </c>
      <c r="D69">
        <f t="shared" ref="D69:D132" ca="1" si="45">RANDBETWEEN(25,45)</f>
        <v>45</v>
      </c>
      <c r="E69">
        <f t="shared" ref="E69:E132" ca="1" si="46">RANDBETWEEN(1,6)</f>
        <v>5</v>
      </c>
      <c r="F69" t="str">
        <f t="shared" ca="1" si="34"/>
        <v>Music</v>
      </c>
      <c r="G69">
        <f t="shared" ref="G69:G132" ca="1" si="47">RANDBETWEEN(1,5)</f>
        <v>2</v>
      </c>
      <c r="H69" t="str">
        <f t="shared" ca="1" si="35"/>
        <v>Grad</v>
      </c>
      <c r="I69">
        <f t="shared" ca="1" si="33"/>
        <v>3</v>
      </c>
      <c r="J69">
        <f t="shared" ca="1" si="36"/>
        <v>3</v>
      </c>
      <c r="K69">
        <f t="shared" ref="K69:K132" ca="1" si="48">RANDBETWEEN(25000,90000)</f>
        <v>25210</v>
      </c>
      <c r="L69">
        <f t="shared" ref="L69:L132" ca="1" si="49">RANDBETWEEN(1,14)</f>
        <v>1</v>
      </c>
      <c r="M69" t="str">
        <f t="shared" ca="1" si="37"/>
        <v>Florida</v>
      </c>
      <c r="N69">
        <f t="shared" ca="1" si="26"/>
        <v>75630</v>
      </c>
      <c r="O69">
        <f t="shared" ref="O69:O132" ca="1" si="50">RAND()*N69</f>
        <v>10072.415727155909</v>
      </c>
      <c r="P69">
        <f t="shared" ca="1" si="27"/>
        <v>18040.444477764882</v>
      </c>
      <c r="Q69">
        <f t="shared" ref="Q69:Q132" ca="1" si="51">RANDBETWEEN(0,P69)</f>
        <v>7930</v>
      </c>
      <c r="R69">
        <f t="shared" ca="1" si="28"/>
        <v>38323.878785302863</v>
      </c>
      <c r="S69">
        <f t="shared" ca="1" si="29"/>
        <v>21775.412120828147</v>
      </c>
      <c r="T69">
        <f t="shared" ca="1" si="30"/>
        <v>115445.85659859303</v>
      </c>
      <c r="U69">
        <f t="shared" ca="1" si="31"/>
        <v>56326.294512458771</v>
      </c>
      <c r="V69">
        <f t="shared" ca="1" si="32"/>
        <v>59119.562086134261</v>
      </c>
      <c r="X69">
        <f ca="1">IF(Table1[[#This Row],[Gender]]="men",1,0)</f>
        <v>0</v>
      </c>
      <c r="Y69">
        <f ca="1">IF(Table1[[#This Row],[Gender]]="women",1,0)</f>
        <v>1</v>
      </c>
      <c r="AE69">
        <f ca="1">IF(Table1[[#This Row],[Field of work]]="IT",1,0)</f>
        <v>0</v>
      </c>
      <c r="AF69">
        <f ca="1">IF(Table1[[#This Row],[Field of work]]="Doctor",1,0)</f>
        <v>0</v>
      </c>
      <c r="AG69">
        <f ca="1">IF(Table1[[#This Row],[Field of work]]="Construction",1,0)</f>
        <v>0</v>
      </c>
      <c r="AH69">
        <f ca="1">IF(Table1[[#This Row],[Field of work]]="Teaching",1,0)</f>
        <v>0</v>
      </c>
      <c r="AI69">
        <f ca="1">IF(Table1[[#This Row],[Field of work]]="Music",1,0)</f>
        <v>1</v>
      </c>
      <c r="AJ69">
        <f ca="1">IF(Table1[[#This Row],[Field of work]]="Agriculture",1,0)</f>
        <v>0</v>
      </c>
      <c r="AO69" s="8">
        <f t="shared" ca="1" si="38"/>
        <v>15934.116563491067</v>
      </c>
      <c r="AR69">
        <f t="shared" ca="1" si="39"/>
        <v>0</v>
      </c>
      <c r="AX69" s="16">
        <f t="shared" ca="1" si="40"/>
        <v>0.34141396135392377</v>
      </c>
      <c r="AY69" s="17">
        <f t="shared" ca="1" si="41"/>
        <v>1</v>
      </c>
      <c r="AZ69" s="17"/>
      <c r="BE69">
        <f t="shared" ca="1" si="42"/>
        <v>25210</v>
      </c>
      <c r="BF69">
        <f ca="1">IF(Table1[[#This Row],[Area]]="California",Table1[[#This Row],[Income]],0)</f>
        <v>0</v>
      </c>
      <c r="BG69">
        <f ca="1">IF(Table1[[#This Row],[Area]]="Utah",Table1[[#This Row],[Income]],0)</f>
        <v>0</v>
      </c>
      <c r="BH69">
        <f ca="1">IF(Table1[[#This Row],[Area]]="North Carolina",Table1[[#This Row],[Income]],0)</f>
        <v>0</v>
      </c>
      <c r="BI69">
        <f ca="1">IF(Table1[[#This Row],[Area]]="Texas",Table1[[#This Row],[Income]],0)</f>
        <v>0</v>
      </c>
      <c r="BJ69">
        <f ca="1">IF(Table1[[#This Row],[Area]]="Pennsylvania",Table1[[#This Row],[Income]],0)</f>
        <v>0</v>
      </c>
      <c r="BK69">
        <f ca="1">IF(Table1[[#This Row],[Area]]="Hawaii",Table1[[#This Row],[Income]],0)</f>
        <v>0</v>
      </c>
      <c r="BL69">
        <f ca="1">IF(Table1[[#This Row],[Area]]="Tennessee",Table1[[#This Row],[Income]],0)</f>
        <v>0</v>
      </c>
      <c r="BM69">
        <f ca="1">IF(Table1[[#This Row],[Area]]="South Dakota",Table1[[#This Row],[Income]],0)</f>
        <v>0</v>
      </c>
      <c r="BN69">
        <f ca="1">IF(Table1[[#This Row],[Area]]="Massachusetts",Table1[[#This Row],[Income]],0)</f>
        <v>0</v>
      </c>
      <c r="BO69">
        <f ca="1">IF(Table1[[#This Row],[Area]]="New Jersey",Table1[[#This Row],[Income]],0)</f>
        <v>0</v>
      </c>
      <c r="BP69">
        <f ca="1">IF(Table1[[#This Row],[Area]]="Georgia",Table1[[#This Row],[Income]],0)</f>
        <v>0</v>
      </c>
      <c r="BQ69">
        <f ca="1">IF(Table1[[#This Row],[Area]]="Indiana",Table1[[#This Row],[Income]],0)</f>
        <v>0</v>
      </c>
      <c r="BR69">
        <f ca="1">IF(Table1[[#This Row],[Area]]="Illinios",Table1[[#This Row],[Income]],0)</f>
        <v>0</v>
      </c>
      <c r="BT69">
        <f ca="1">IF(Table1[[#This Row],[Field of work]]="IT",Table1[[#This Row],[Income]],0)</f>
        <v>0</v>
      </c>
      <c r="BU69">
        <f ca="1">IF(Table1[[#This Row],[Field of work]]="Doctor",Table1[[#This Row],[Income]],0)</f>
        <v>0</v>
      </c>
      <c r="BV69">
        <f ca="1">IF(Table1[[#This Row],[Field of work]]="Construction",Table1[[#This Row],[Income]],0)</f>
        <v>0</v>
      </c>
      <c r="BW69">
        <f ca="1">IF(Table1[[#This Row],[Field of work]]="Teaching",Table1[[#This Row],[Income]],0)</f>
        <v>0</v>
      </c>
      <c r="BX69">
        <f ca="1">IF(Table1[[#This Row],[Field of work]]="Music",Table1[[#This Row],[Income]],0)</f>
        <v>25210</v>
      </c>
      <c r="BY69">
        <f ca="1">IF(Table1[[#This Row],[Field of work]]="Agriculture",Table1[[#This Row],[Income]],0)</f>
        <v>0</v>
      </c>
      <c r="CA69">
        <f ca="1">IF(Table1[[#This Row],[Debts]]&gt;Table1[[#This Row],[Income]],1,0)</f>
        <v>1</v>
      </c>
      <c r="CL69">
        <f ca="1">IF(Table1[[#This Row],[Net worth of the person]]&gt;$CN$3,Table1[[#This Row],[Age]],0)</f>
        <v>45</v>
      </c>
    </row>
    <row r="70" spans="1:90">
      <c r="A70">
        <f t="shared" ca="1" si="43"/>
        <v>2</v>
      </c>
      <c r="B70">
        <v>67</v>
      </c>
      <c r="C70" t="str">
        <f t="shared" ca="1" si="44"/>
        <v>women</v>
      </c>
      <c r="D70">
        <f t="shared" ca="1" si="45"/>
        <v>29</v>
      </c>
      <c r="E70">
        <f t="shared" ca="1" si="46"/>
        <v>1</v>
      </c>
      <c r="F70" t="str">
        <f t="shared" ca="1" si="34"/>
        <v>IT</v>
      </c>
      <c r="G70">
        <f t="shared" ca="1" si="47"/>
        <v>3</v>
      </c>
      <c r="H70" t="str">
        <f t="shared" ca="1" si="35"/>
        <v>Post Grad</v>
      </c>
      <c r="I70">
        <f t="shared" ca="1" si="33"/>
        <v>3</v>
      </c>
      <c r="J70">
        <f t="shared" ca="1" si="36"/>
        <v>3</v>
      </c>
      <c r="K70">
        <f t="shared" ca="1" si="48"/>
        <v>32183</v>
      </c>
      <c r="L70">
        <f t="shared" ca="1" si="49"/>
        <v>2</v>
      </c>
      <c r="M70" t="str">
        <f t="shared" ca="1" si="37"/>
        <v>California</v>
      </c>
      <c r="N70">
        <f t="shared" ca="1" si="26"/>
        <v>193098</v>
      </c>
      <c r="O70">
        <f t="shared" ca="1" si="50"/>
        <v>65926.353109519972</v>
      </c>
      <c r="P70">
        <f t="shared" ca="1" si="27"/>
        <v>47802.349690473202</v>
      </c>
      <c r="Q70">
        <f t="shared" ca="1" si="51"/>
        <v>14761</v>
      </c>
      <c r="R70">
        <f t="shared" ca="1" si="28"/>
        <v>18477.368892458937</v>
      </c>
      <c r="S70">
        <f t="shared" ca="1" si="29"/>
        <v>43900.983555242397</v>
      </c>
      <c r="T70">
        <f t="shared" ca="1" si="30"/>
        <v>284801.33324571559</v>
      </c>
      <c r="U70">
        <f t="shared" ca="1" si="31"/>
        <v>99164.722001978909</v>
      </c>
      <c r="V70">
        <f t="shared" ca="1" si="32"/>
        <v>185636.6112437367</v>
      </c>
      <c r="X70">
        <f ca="1">IF(Table1[[#This Row],[Gender]]="men",1,0)</f>
        <v>0</v>
      </c>
      <c r="Y70">
        <f ca="1">IF(Table1[[#This Row],[Gender]]="women",1,0)</f>
        <v>1</v>
      </c>
      <c r="AE70">
        <f ca="1">IF(Table1[[#This Row],[Field of work]]="IT",1,0)</f>
        <v>1</v>
      </c>
      <c r="AF70">
        <f ca="1">IF(Table1[[#This Row],[Field of work]]="Doctor",1,0)</f>
        <v>0</v>
      </c>
      <c r="AG70">
        <f ca="1">IF(Table1[[#This Row],[Field of work]]="Construction",1,0)</f>
        <v>0</v>
      </c>
      <c r="AH70">
        <f ca="1">IF(Table1[[#This Row],[Field of work]]="Teaching",1,0)</f>
        <v>0</v>
      </c>
      <c r="AI70">
        <f ca="1">IF(Table1[[#This Row],[Field of work]]="Music",1,0)</f>
        <v>0</v>
      </c>
      <c r="AJ70">
        <f ca="1">IF(Table1[[#This Row],[Field of work]]="Agriculture",1,0)</f>
        <v>0</v>
      </c>
      <c r="AO70" s="8">
        <f t="shared" ca="1" si="38"/>
        <v>10253.884318787786</v>
      </c>
      <c r="AR70">
        <f t="shared" ca="1" si="39"/>
        <v>0</v>
      </c>
      <c r="AX70" s="16">
        <f t="shared" ca="1" si="40"/>
        <v>0.64656474216718907</v>
      </c>
      <c r="AY70" s="17">
        <f t="shared" ca="1" si="41"/>
        <v>0</v>
      </c>
      <c r="AZ70" s="17"/>
      <c r="BE70">
        <f t="shared" ca="1" si="42"/>
        <v>0</v>
      </c>
      <c r="BF70">
        <f ca="1">IF(Table1[[#This Row],[Area]]="California",Table1[[#This Row],[Income]],0)</f>
        <v>32183</v>
      </c>
      <c r="BG70">
        <f ca="1">IF(Table1[[#This Row],[Area]]="Utah",Table1[[#This Row],[Income]],0)</f>
        <v>0</v>
      </c>
      <c r="BH70">
        <f ca="1">IF(Table1[[#This Row],[Area]]="North Carolina",Table1[[#This Row],[Income]],0)</f>
        <v>0</v>
      </c>
      <c r="BI70">
        <f ca="1">IF(Table1[[#This Row],[Area]]="Texas",Table1[[#This Row],[Income]],0)</f>
        <v>0</v>
      </c>
      <c r="BJ70">
        <f ca="1">IF(Table1[[#This Row],[Area]]="Pennsylvania",Table1[[#This Row],[Income]],0)</f>
        <v>0</v>
      </c>
      <c r="BK70">
        <f ca="1">IF(Table1[[#This Row],[Area]]="Hawaii",Table1[[#This Row],[Income]],0)</f>
        <v>0</v>
      </c>
      <c r="BL70">
        <f ca="1">IF(Table1[[#This Row],[Area]]="Tennessee",Table1[[#This Row],[Income]],0)</f>
        <v>0</v>
      </c>
      <c r="BM70">
        <f ca="1">IF(Table1[[#This Row],[Area]]="South Dakota",Table1[[#This Row],[Income]],0)</f>
        <v>0</v>
      </c>
      <c r="BN70">
        <f ca="1">IF(Table1[[#This Row],[Area]]="Massachusetts",Table1[[#This Row],[Income]],0)</f>
        <v>0</v>
      </c>
      <c r="BO70">
        <f ca="1">IF(Table1[[#This Row],[Area]]="New Jersey",Table1[[#This Row],[Income]],0)</f>
        <v>0</v>
      </c>
      <c r="BP70">
        <f ca="1">IF(Table1[[#This Row],[Area]]="Georgia",Table1[[#This Row],[Income]],0)</f>
        <v>0</v>
      </c>
      <c r="BQ70">
        <f ca="1">IF(Table1[[#This Row],[Area]]="Indiana",Table1[[#This Row],[Income]],0)</f>
        <v>0</v>
      </c>
      <c r="BR70">
        <f ca="1">IF(Table1[[#This Row],[Area]]="Illinios",Table1[[#This Row],[Income]],0)</f>
        <v>0</v>
      </c>
      <c r="BT70">
        <f ca="1">IF(Table1[[#This Row],[Field of work]]="IT",Table1[[#This Row],[Income]],0)</f>
        <v>32183</v>
      </c>
      <c r="BU70">
        <f ca="1">IF(Table1[[#This Row],[Field of work]]="Doctor",Table1[[#This Row],[Income]],0)</f>
        <v>0</v>
      </c>
      <c r="BV70">
        <f ca="1">IF(Table1[[#This Row],[Field of work]]="Construction",Table1[[#This Row],[Income]],0)</f>
        <v>0</v>
      </c>
      <c r="BW70">
        <f ca="1">IF(Table1[[#This Row],[Field of work]]="Teaching",Table1[[#This Row],[Income]],0)</f>
        <v>0</v>
      </c>
      <c r="BX70">
        <f ca="1">IF(Table1[[#This Row],[Field of work]]="Music",Table1[[#This Row],[Income]],0)</f>
        <v>0</v>
      </c>
      <c r="BY70">
        <f ca="1">IF(Table1[[#This Row],[Field of work]]="Agriculture",Table1[[#This Row],[Income]],0)</f>
        <v>0</v>
      </c>
      <c r="CA70">
        <f ca="1">IF(Table1[[#This Row],[Debts]]&gt;Table1[[#This Row],[Income]],1,0)</f>
        <v>0</v>
      </c>
      <c r="CL70">
        <f ca="1">IF(Table1[[#This Row],[Net worth of the person]]&gt;$CN$3,Table1[[#This Row],[Age]],0)</f>
        <v>29</v>
      </c>
    </row>
    <row r="71" spans="1:90">
      <c r="A71">
        <f t="shared" ca="1" si="43"/>
        <v>1</v>
      </c>
      <c r="B71">
        <v>68</v>
      </c>
      <c r="C71" t="str">
        <f t="shared" ca="1" si="44"/>
        <v>men</v>
      </c>
      <c r="D71">
        <f t="shared" ca="1" si="45"/>
        <v>32</v>
      </c>
      <c r="E71">
        <f t="shared" ca="1" si="46"/>
        <v>5</v>
      </c>
      <c r="F71" t="str">
        <f t="shared" ca="1" si="34"/>
        <v>Music</v>
      </c>
      <c r="G71">
        <f t="shared" ca="1" si="47"/>
        <v>3</v>
      </c>
      <c r="H71" t="str">
        <f t="shared" ca="1" si="35"/>
        <v>Post Grad</v>
      </c>
      <c r="I71">
        <f t="shared" ca="1" si="33"/>
        <v>3</v>
      </c>
      <c r="J71">
        <f t="shared" ca="1" si="36"/>
        <v>1</v>
      </c>
      <c r="K71">
        <f t="shared" ca="1" si="48"/>
        <v>30013</v>
      </c>
      <c r="L71">
        <f t="shared" ca="1" si="49"/>
        <v>2</v>
      </c>
      <c r="M71" t="str">
        <f t="shared" ca="1" si="37"/>
        <v>California</v>
      </c>
      <c r="N71">
        <f t="shared" ca="1" si="26"/>
        <v>90039</v>
      </c>
      <c r="O71">
        <f t="shared" ca="1" si="50"/>
        <v>58216.042819991533</v>
      </c>
      <c r="P71">
        <f t="shared" ca="1" si="27"/>
        <v>10253.884318787786</v>
      </c>
      <c r="Q71">
        <f t="shared" ca="1" si="51"/>
        <v>8643</v>
      </c>
      <c r="R71">
        <f t="shared" ca="1" si="28"/>
        <v>22460.009576079257</v>
      </c>
      <c r="S71">
        <f t="shared" ca="1" si="29"/>
        <v>5954.9289720798733</v>
      </c>
      <c r="T71">
        <f t="shared" ca="1" si="30"/>
        <v>106247.81329086765</v>
      </c>
      <c r="U71">
        <f t="shared" ca="1" si="31"/>
        <v>89319.052396070794</v>
      </c>
      <c r="V71">
        <f t="shared" ca="1" si="32"/>
        <v>16928.760894796855</v>
      </c>
      <c r="X71">
        <f ca="1">IF(Table1[[#This Row],[Gender]]="men",1,0)</f>
        <v>1</v>
      </c>
      <c r="Y71">
        <f ca="1">IF(Table1[[#This Row],[Gender]]="women",1,0)</f>
        <v>0</v>
      </c>
      <c r="AE71">
        <f ca="1">IF(Table1[[#This Row],[Field of work]]="IT",1,0)</f>
        <v>0</v>
      </c>
      <c r="AF71">
        <f ca="1">IF(Table1[[#This Row],[Field of work]]="Doctor",1,0)</f>
        <v>0</v>
      </c>
      <c r="AG71">
        <f ca="1">IF(Table1[[#This Row],[Field of work]]="Construction",1,0)</f>
        <v>0</v>
      </c>
      <c r="AH71">
        <f ca="1">IF(Table1[[#This Row],[Field of work]]="Teaching",1,0)</f>
        <v>0</v>
      </c>
      <c r="AI71">
        <f ca="1">IF(Table1[[#This Row],[Field of work]]="Music",1,0)</f>
        <v>1</v>
      </c>
      <c r="AJ71">
        <f ca="1">IF(Table1[[#This Row],[Field of work]]="Agriculture",1,0)</f>
        <v>0</v>
      </c>
      <c r="AO71" s="8">
        <f t="shared" ca="1" si="38"/>
        <v>8908.3236398541303</v>
      </c>
      <c r="AR71">
        <f t="shared" ca="1" si="39"/>
        <v>1</v>
      </c>
      <c r="AX71" s="16">
        <f t="shared" ca="1" si="40"/>
        <v>0.36828366671758472</v>
      </c>
      <c r="AY71" s="17">
        <f t="shared" ca="1" si="41"/>
        <v>1</v>
      </c>
      <c r="AZ71" s="17"/>
      <c r="BE71">
        <f t="shared" ca="1" si="42"/>
        <v>0</v>
      </c>
      <c r="BF71">
        <f ca="1">IF(Table1[[#This Row],[Area]]="California",Table1[[#This Row],[Income]],0)</f>
        <v>30013</v>
      </c>
      <c r="BG71">
        <f ca="1">IF(Table1[[#This Row],[Area]]="Utah",Table1[[#This Row],[Income]],0)</f>
        <v>0</v>
      </c>
      <c r="BH71">
        <f ca="1">IF(Table1[[#This Row],[Area]]="North Carolina",Table1[[#This Row],[Income]],0)</f>
        <v>0</v>
      </c>
      <c r="BI71">
        <f ca="1">IF(Table1[[#This Row],[Area]]="Texas",Table1[[#This Row],[Income]],0)</f>
        <v>0</v>
      </c>
      <c r="BJ71">
        <f ca="1">IF(Table1[[#This Row],[Area]]="Pennsylvania",Table1[[#This Row],[Income]],0)</f>
        <v>0</v>
      </c>
      <c r="BK71">
        <f ca="1">IF(Table1[[#This Row],[Area]]="Hawaii",Table1[[#This Row],[Income]],0)</f>
        <v>0</v>
      </c>
      <c r="BL71">
        <f ca="1">IF(Table1[[#This Row],[Area]]="Tennessee",Table1[[#This Row],[Income]],0)</f>
        <v>0</v>
      </c>
      <c r="BM71">
        <f ca="1">IF(Table1[[#This Row],[Area]]="South Dakota",Table1[[#This Row],[Income]],0)</f>
        <v>0</v>
      </c>
      <c r="BN71">
        <f ca="1">IF(Table1[[#This Row],[Area]]="Massachusetts",Table1[[#This Row],[Income]],0)</f>
        <v>0</v>
      </c>
      <c r="BO71">
        <f ca="1">IF(Table1[[#This Row],[Area]]="New Jersey",Table1[[#This Row],[Income]],0)</f>
        <v>0</v>
      </c>
      <c r="BP71">
        <f ca="1">IF(Table1[[#This Row],[Area]]="Georgia",Table1[[#This Row],[Income]],0)</f>
        <v>0</v>
      </c>
      <c r="BQ71">
        <f ca="1">IF(Table1[[#This Row],[Area]]="Indiana",Table1[[#This Row],[Income]],0)</f>
        <v>0</v>
      </c>
      <c r="BR71">
        <f ca="1">IF(Table1[[#This Row],[Area]]="Illinios",Table1[[#This Row],[Income]],0)</f>
        <v>0</v>
      </c>
      <c r="BT71">
        <f ca="1">IF(Table1[[#This Row],[Field of work]]="IT",Table1[[#This Row],[Income]],0)</f>
        <v>0</v>
      </c>
      <c r="BU71">
        <f ca="1">IF(Table1[[#This Row],[Field of work]]="Doctor",Table1[[#This Row],[Income]],0)</f>
        <v>0</v>
      </c>
      <c r="BV71">
        <f ca="1">IF(Table1[[#This Row],[Field of work]]="Construction",Table1[[#This Row],[Income]],0)</f>
        <v>0</v>
      </c>
      <c r="BW71">
        <f ca="1">IF(Table1[[#This Row],[Field of work]]="Teaching",Table1[[#This Row],[Income]],0)</f>
        <v>0</v>
      </c>
      <c r="BX71">
        <f ca="1">IF(Table1[[#This Row],[Field of work]]="Music",Table1[[#This Row],[Income]],0)</f>
        <v>30013</v>
      </c>
      <c r="BY71">
        <f ca="1">IF(Table1[[#This Row],[Field of work]]="Agriculture",Table1[[#This Row],[Income]],0)</f>
        <v>0</v>
      </c>
      <c r="CA71">
        <f ca="1">IF(Table1[[#This Row],[Debts]]&gt;Table1[[#This Row],[Income]],1,0)</f>
        <v>0</v>
      </c>
      <c r="CL71">
        <f ca="1">IF(Table1[[#This Row],[Net worth of the person]]&gt;$CN$3,Table1[[#This Row],[Age]],0)</f>
        <v>32</v>
      </c>
    </row>
    <row r="72" spans="1:90">
      <c r="A72">
        <f t="shared" ca="1" si="43"/>
        <v>2</v>
      </c>
      <c r="B72">
        <v>69</v>
      </c>
      <c r="C72" t="str">
        <f t="shared" ca="1" si="44"/>
        <v>women</v>
      </c>
      <c r="D72">
        <f t="shared" ca="1" si="45"/>
        <v>44</v>
      </c>
      <c r="E72">
        <f t="shared" ca="1" si="46"/>
        <v>2</v>
      </c>
      <c r="F72" t="str">
        <f t="shared" ca="1" si="34"/>
        <v>Doctor</v>
      </c>
      <c r="G72">
        <f t="shared" ca="1" si="47"/>
        <v>2</v>
      </c>
      <c r="H72" t="str">
        <f t="shared" ca="1" si="35"/>
        <v>Grad</v>
      </c>
      <c r="I72">
        <f t="shared" ca="1" si="33"/>
        <v>0</v>
      </c>
      <c r="J72">
        <f t="shared" ca="1" si="36"/>
        <v>1</v>
      </c>
      <c r="K72">
        <f t="shared" ca="1" si="48"/>
        <v>52284</v>
      </c>
      <c r="L72">
        <f t="shared" ca="1" si="49"/>
        <v>6</v>
      </c>
      <c r="M72" t="str">
        <f t="shared" ca="1" si="37"/>
        <v>Pennsylvania</v>
      </c>
      <c r="N72">
        <f t="shared" ca="1" si="26"/>
        <v>313704</v>
      </c>
      <c r="O72">
        <f t="shared" ca="1" si="50"/>
        <v>115532.0593839732</v>
      </c>
      <c r="P72">
        <f t="shared" ca="1" si="27"/>
        <v>8908.3236398541303</v>
      </c>
      <c r="Q72">
        <f t="shared" ca="1" si="51"/>
        <v>4829</v>
      </c>
      <c r="R72">
        <f t="shared" ca="1" si="28"/>
        <v>47939.818381368917</v>
      </c>
      <c r="S72">
        <f t="shared" ca="1" si="29"/>
        <v>25024.613900557721</v>
      </c>
      <c r="T72">
        <f t="shared" ca="1" si="30"/>
        <v>347636.93754041189</v>
      </c>
      <c r="U72">
        <f t="shared" ca="1" si="31"/>
        <v>168300.87776534213</v>
      </c>
      <c r="V72">
        <f t="shared" ca="1" si="32"/>
        <v>179336.05977506976</v>
      </c>
      <c r="X72">
        <f ca="1">IF(Table1[[#This Row],[Gender]]="men",1,0)</f>
        <v>0</v>
      </c>
      <c r="Y72">
        <f ca="1">IF(Table1[[#This Row],[Gender]]="women",1,0)</f>
        <v>1</v>
      </c>
      <c r="AE72">
        <f ca="1">IF(Table1[[#This Row],[Field of work]]="IT",1,0)</f>
        <v>0</v>
      </c>
      <c r="AF72">
        <f ca="1">IF(Table1[[#This Row],[Field of work]]="Doctor",1,0)</f>
        <v>1</v>
      </c>
      <c r="AG72">
        <f ca="1">IF(Table1[[#This Row],[Field of work]]="Construction",1,0)</f>
        <v>0</v>
      </c>
      <c r="AH72">
        <f ca="1">IF(Table1[[#This Row],[Field of work]]="Teaching",1,0)</f>
        <v>0</v>
      </c>
      <c r="AI72">
        <f ca="1">IF(Table1[[#This Row],[Field of work]]="Music",1,0)</f>
        <v>0</v>
      </c>
      <c r="AJ72">
        <f ca="1">IF(Table1[[#This Row],[Field of work]]="Agriculture",1,0)</f>
        <v>0</v>
      </c>
      <c r="AO72" s="8">
        <f t="shared" ca="1" si="38"/>
        <v>61443.461435327168</v>
      </c>
      <c r="AR72">
        <f t="shared" ca="1" si="39"/>
        <v>1</v>
      </c>
      <c r="AX72" s="16">
        <f t="shared" ca="1" si="40"/>
        <v>0.62012112211329173</v>
      </c>
      <c r="AY72" s="17">
        <f t="shared" ca="1" si="41"/>
        <v>0</v>
      </c>
      <c r="AZ72" s="17"/>
      <c r="BE72">
        <f t="shared" ca="1" si="42"/>
        <v>0</v>
      </c>
      <c r="BF72">
        <f ca="1">IF(Table1[[#This Row],[Area]]="California",Table1[[#This Row],[Income]],0)</f>
        <v>0</v>
      </c>
      <c r="BG72">
        <f ca="1">IF(Table1[[#This Row],[Area]]="Utah",Table1[[#This Row],[Income]],0)</f>
        <v>0</v>
      </c>
      <c r="BH72">
        <f ca="1">IF(Table1[[#This Row],[Area]]="North Carolina",Table1[[#This Row],[Income]],0)</f>
        <v>0</v>
      </c>
      <c r="BI72">
        <f ca="1">IF(Table1[[#This Row],[Area]]="Texas",Table1[[#This Row],[Income]],0)</f>
        <v>0</v>
      </c>
      <c r="BJ72">
        <f ca="1">IF(Table1[[#This Row],[Area]]="Pennsylvania",Table1[[#This Row],[Income]],0)</f>
        <v>52284</v>
      </c>
      <c r="BK72">
        <f ca="1">IF(Table1[[#This Row],[Area]]="Hawaii",Table1[[#This Row],[Income]],0)</f>
        <v>0</v>
      </c>
      <c r="BL72">
        <f ca="1">IF(Table1[[#This Row],[Area]]="Tennessee",Table1[[#This Row],[Income]],0)</f>
        <v>0</v>
      </c>
      <c r="BM72">
        <f ca="1">IF(Table1[[#This Row],[Area]]="South Dakota",Table1[[#This Row],[Income]],0)</f>
        <v>0</v>
      </c>
      <c r="BN72">
        <f ca="1">IF(Table1[[#This Row],[Area]]="Massachusetts",Table1[[#This Row],[Income]],0)</f>
        <v>0</v>
      </c>
      <c r="BO72">
        <f ca="1">IF(Table1[[#This Row],[Area]]="New Jersey",Table1[[#This Row],[Income]],0)</f>
        <v>0</v>
      </c>
      <c r="BP72">
        <f ca="1">IF(Table1[[#This Row],[Area]]="Georgia",Table1[[#This Row],[Income]],0)</f>
        <v>0</v>
      </c>
      <c r="BQ72">
        <f ca="1">IF(Table1[[#This Row],[Area]]="Indiana",Table1[[#This Row],[Income]],0)</f>
        <v>0</v>
      </c>
      <c r="BR72">
        <f ca="1">IF(Table1[[#This Row],[Area]]="Illinios",Table1[[#This Row],[Income]],0)</f>
        <v>0</v>
      </c>
      <c r="BT72">
        <f ca="1">IF(Table1[[#This Row],[Field of work]]="IT",Table1[[#This Row],[Income]],0)</f>
        <v>0</v>
      </c>
      <c r="BU72">
        <f ca="1">IF(Table1[[#This Row],[Field of work]]="Doctor",Table1[[#This Row],[Income]],0)</f>
        <v>52284</v>
      </c>
      <c r="BV72">
        <f ca="1">IF(Table1[[#This Row],[Field of work]]="Construction",Table1[[#This Row],[Income]],0)</f>
        <v>0</v>
      </c>
      <c r="BW72">
        <f ca="1">IF(Table1[[#This Row],[Field of work]]="Teaching",Table1[[#This Row],[Income]],0)</f>
        <v>0</v>
      </c>
      <c r="BX72">
        <f ca="1">IF(Table1[[#This Row],[Field of work]]="Music",Table1[[#This Row],[Income]],0)</f>
        <v>0</v>
      </c>
      <c r="BY72">
        <f ca="1">IF(Table1[[#This Row],[Field of work]]="Agriculture",Table1[[#This Row],[Income]],0)</f>
        <v>0</v>
      </c>
      <c r="CA72">
        <f ca="1">IF(Table1[[#This Row],[Debts]]&gt;Table1[[#This Row],[Income]],1,0)</f>
        <v>0</v>
      </c>
      <c r="CL72">
        <f ca="1">IF(Table1[[#This Row],[Net worth of the person]]&gt;$CN$3,Table1[[#This Row],[Age]],0)</f>
        <v>44</v>
      </c>
    </row>
    <row r="73" spans="1:90">
      <c r="A73">
        <f t="shared" ca="1" si="43"/>
        <v>1</v>
      </c>
      <c r="B73">
        <v>70</v>
      </c>
      <c r="C73" t="str">
        <f t="shared" ca="1" si="44"/>
        <v>men</v>
      </c>
      <c r="D73">
        <f t="shared" ca="1" si="45"/>
        <v>42</v>
      </c>
      <c r="E73">
        <f t="shared" ca="1" si="46"/>
        <v>4</v>
      </c>
      <c r="F73" t="str">
        <f t="shared" ca="1" si="34"/>
        <v>Teaching</v>
      </c>
      <c r="G73">
        <f t="shared" ca="1" si="47"/>
        <v>2</v>
      </c>
      <c r="H73" t="str">
        <f t="shared" ca="1" si="35"/>
        <v>Grad</v>
      </c>
      <c r="I73">
        <f t="shared" ca="1" si="33"/>
        <v>2</v>
      </c>
      <c r="J73">
        <f t="shared" ca="1" si="36"/>
        <v>3</v>
      </c>
      <c r="K73">
        <f t="shared" ca="1" si="48"/>
        <v>82871</v>
      </c>
      <c r="L73">
        <f t="shared" ca="1" si="49"/>
        <v>14</v>
      </c>
      <c r="M73" t="str">
        <f t="shared" ca="1" si="37"/>
        <v>Illinios</v>
      </c>
      <c r="N73">
        <f t="shared" ca="1" si="26"/>
        <v>248613</v>
      </c>
      <c r="O73">
        <f t="shared" ca="1" si="50"/>
        <v>154170.1725319518</v>
      </c>
      <c r="P73">
        <f t="shared" ca="1" si="27"/>
        <v>184330.38430598151</v>
      </c>
      <c r="Q73">
        <f t="shared" ca="1" si="51"/>
        <v>15023</v>
      </c>
      <c r="R73">
        <f t="shared" ca="1" si="28"/>
        <v>123491.64179402989</v>
      </c>
      <c r="S73">
        <f t="shared" ca="1" si="29"/>
        <v>88585.985193549859</v>
      </c>
      <c r="T73">
        <f t="shared" ca="1" si="30"/>
        <v>521529.36949953134</v>
      </c>
      <c r="U73">
        <f t="shared" ca="1" si="31"/>
        <v>292684.81432598166</v>
      </c>
      <c r="V73">
        <f t="shared" ca="1" si="32"/>
        <v>228844.55517354968</v>
      </c>
      <c r="X73">
        <f ca="1">IF(Table1[[#This Row],[Gender]]="men",1,0)</f>
        <v>1</v>
      </c>
      <c r="Y73">
        <f ca="1">IF(Table1[[#This Row],[Gender]]="women",1,0)</f>
        <v>0</v>
      </c>
      <c r="AE73">
        <f ca="1">IF(Table1[[#This Row],[Field of work]]="IT",1,0)</f>
        <v>0</v>
      </c>
      <c r="AF73">
        <f ca="1">IF(Table1[[#This Row],[Field of work]]="Doctor",1,0)</f>
        <v>0</v>
      </c>
      <c r="AG73">
        <f ca="1">IF(Table1[[#This Row],[Field of work]]="Construction",1,0)</f>
        <v>0</v>
      </c>
      <c r="AH73">
        <f ca="1">IF(Table1[[#This Row],[Field of work]]="Teaching",1,0)</f>
        <v>1</v>
      </c>
      <c r="AI73">
        <f ca="1">IF(Table1[[#This Row],[Field of work]]="Music",1,0)</f>
        <v>0</v>
      </c>
      <c r="AJ73">
        <f ca="1">IF(Table1[[#This Row],[Field of work]]="Agriculture",1,0)</f>
        <v>0</v>
      </c>
      <c r="AO73" s="8">
        <f t="shared" ca="1" si="38"/>
        <v>36276.346334349997</v>
      </c>
      <c r="AR73">
        <f t="shared" ca="1" si="39"/>
        <v>1</v>
      </c>
      <c r="AX73" s="16">
        <f t="shared" ca="1" si="40"/>
        <v>0.85413841848801342</v>
      </c>
      <c r="AY73" s="17">
        <f t="shared" ca="1" si="41"/>
        <v>0</v>
      </c>
      <c r="AZ73" s="17"/>
      <c r="BE73">
        <f t="shared" ca="1" si="42"/>
        <v>0</v>
      </c>
      <c r="BF73">
        <f ca="1">IF(Table1[[#This Row],[Area]]="California",Table1[[#This Row],[Income]],0)</f>
        <v>0</v>
      </c>
      <c r="BG73">
        <f ca="1">IF(Table1[[#This Row],[Area]]="Utah",Table1[[#This Row],[Income]],0)</f>
        <v>0</v>
      </c>
      <c r="BH73">
        <f ca="1">IF(Table1[[#This Row],[Area]]="North Carolina",Table1[[#This Row],[Income]],0)</f>
        <v>0</v>
      </c>
      <c r="BI73">
        <f ca="1">IF(Table1[[#This Row],[Area]]="Texas",Table1[[#This Row],[Income]],0)</f>
        <v>0</v>
      </c>
      <c r="BJ73">
        <f ca="1">IF(Table1[[#This Row],[Area]]="Pennsylvania",Table1[[#This Row],[Income]],0)</f>
        <v>0</v>
      </c>
      <c r="BK73">
        <f ca="1">IF(Table1[[#This Row],[Area]]="Hawaii",Table1[[#This Row],[Income]],0)</f>
        <v>0</v>
      </c>
      <c r="BL73">
        <f ca="1">IF(Table1[[#This Row],[Area]]="Tennessee",Table1[[#This Row],[Income]],0)</f>
        <v>0</v>
      </c>
      <c r="BM73">
        <f ca="1">IF(Table1[[#This Row],[Area]]="South Dakota",Table1[[#This Row],[Income]],0)</f>
        <v>0</v>
      </c>
      <c r="BN73">
        <f ca="1">IF(Table1[[#This Row],[Area]]="Massachusetts",Table1[[#This Row],[Income]],0)</f>
        <v>0</v>
      </c>
      <c r="BO73">
        <f ca="1">IF(Table1[[#This Row],[Area]]="New Jersey",Table1[[#This Row],[Income]],0)</f>
        <v>0</v>
      </c>
      <c r="BP73">
        <f ca="1">IF(Table1[[#This Row],[Area]]="Georgia",Table1[[#This Row],[Income]],0)</f>
        <v>0</v>
      </c>
      <c r="BQ73">
        <f ca="1">IF(Table1[[#This Row],[Area]]="Indiana",Table1[[#This Row],[Income]],0)</f>
        <v>0</v>
      </c>
      <c r="BR73">
        <f ca="1">IF(Table1[[#This Row],[Area]]="Illinios",Table1[[#This Row],[Income]],0)</f>
        <v>82871</v>
      </c>
      <c r="BT73">
        <f ca="1">IF(Table1[[#This Row],[Field of work]]="IT",Table1[[#This Row],[Income]],0)</f>
        <v>0</v>
      </c>
      <c r="BU73">
        <f ca="1">IF(Table1[[#This Row],[Field of work]]="Doctor",Table1[[#This Row],[Income]],0)</f>
        <v>0</v>
      </c>
      <c r="BV73">
        <f ca="1">IF(Table1[[#This Row],[Field of work]]="Construction",Table1[[#This Row],[Income]],0)</f>
        <v>0</v>
      </c>
      <c r="BW73">
        <f ca="1">IF(Table1[[#This Row],[Field of work]]="Teaching",Table1[[#This Row],[Income]],0)</f>
        <v>82871</v>
      </c>
      <c r="BX73">
        <f ca="1">IF(Table1[[#This Row],[Field of work]]="Music",Table1[[#This Row],[Income]],0)</f>
        <v>0</v>
      </c>
      <c r="BY73">
        <f ca="1">IF(Table1[[#This Row],[Field of work]]="Agriculture",Table1[[#This Row],[Income]],0)</f>
        <v>0</v>
      </c>
      <c r="CA73">
        <f ca="1">IF(Table1[[#This Row],[Debts]]&gt;Table1[[#This Row],[Income]],1,0)</f>
        <v>1</v>
      </c>
      <c r="CL73">
        <f ca="1">IF(Table1[[#This Row],[Net worth of the person]]&gt;$CN$3,Table1[[#This Row],[Age]],0)</f>
        <v>42</v>
      </c>
    </row>
    <row r="74" spans="1:90">
      <c r="A74">
        <f t="shared" ca="1" si="43"/>
        <v>1</v>
      </c>
      <c r="B74">
        <v>71</v>
      </c>
      <c r="C74" t="str">
        <f t="shared" ca="1" si="44"/>
        <v>men</v>
      </c>
      <c r="D74">
        <f t="shared" ca="1" si="45"/>
        <v>27</v>
      </c>
      <c r="E74">
        <f t="shared" ca="1" si="46"/>
        <v>3</v>
      </c>
      <c r="F74" t="str">
        <f t="shared" ca="1" si="34"/>
        <v>Construction</v>
      </c>
      <c r="G74">
        <f t="shared" ca="1" si="47"/>
        <v>4</v>
      </c>
      <c r="H74" t="str">
        <f t="shared" ca="1" si="35"/>
        <v>Phd</v>
      </c>
      <c r="I74">
        <f t="shared" ca="1" si="33"/>
        <v>1</v>
      </c>
      <c r="J74">
        <f t="shared" ca="1" si="36"/>
        <v>3</v>
      </c>
      <c r="K74">
        <f t="shared" ca="1" si="48"/>
        <v>41705</v>
      </c>
      <c r="L74">
        <f t="shared" ca="1" si="49"/>
        <v>9</v>
      </c>
      <c r="M74" t="str">
        <f t="shared" ca="1" si="37"/>
        <v>South Dakota</v>
      </c>
      <c r="N74">
        <f t="shared" ca="1" si="26"/>
        <v>125115</v>
      </c>
      <c r="O74">
        <f t="shared" ca="1" si="50"/>
        <v>106865.5282291278</v>
      </c>
      <c r="P74">
        <f t="shared" ca="1" si="27"/>
        <v>108829.03900304998</v>
      </c>
      <c r="Q74">
        <f t="shared" ca="1" si="51"/>
        <v>65206</v>
      </c>
      <c r="R74">
        <f t="shared" ca="1" si="28"/>
        <v>63661.12863988016</v>
      </c>
      <c r="S74">
        <f t="shared" ca="1" si="29"/>
        <v>4506.2321443195624</v>
      </c>
      <c r="T74">
        <f t="shared" ca="1" si="30"/>
        <v>238450.27114736955</v>
      </c>
      <c r="U74">
        <f t="shared" ca="1" si="31"/>
        <v>235732.65686900797</v>
      </c>
      <c r="V74">
        <f t="shared" ca="1" si="32"/>
        <v>2717.6142783615796</v>
      </c>
      <c r="X74">
        <f ca="1">IF(Table1[[#This Row],[Gender]]="men",1,0)</f>
        <v>1</v>
      </c>
      <c r="Y74">
        <f ca="1">IF(Table1[[#This Row],[Gender]]="women",1,0)</f>
        <v>0</v>
      </c>
      <c r="AE74">
        <f ca="1">IF(Table1[[#This Row],[Field of work]]="IT",1,0)</f>
        <v>0</v>
      </c>
      <c r="AF74">
        <f ca="1">IF(Table1[[#This Row],[Field of work]]="Doctor",1,0)</f>
        <v>0</v>
      </c>
      <c r="AG74">
        <f ca="1">IF(Table1[[#This Row],[Field of work]]="Construction",1,0)</f>
        <v>1</v>
      </c>
      <c r="AH74">
        <f ca="1">IF(Table1[[#This Row],[Field of work]]="Teaching",1,0)</f>
        <v>0</v>
      </c>
      <c r="AI74">
        <f ca="1">IF(Table1[[#This Row],[Field of work]]="Music",1,0)</f>
        <v>0</v>
      </c>
      <c r="AJ74">
        <f ca="1">IF(Table1[[#This Row],[Field of work]]="Agriculture",1,0)</f>
        <v>0</v>
      </c>
      <c r="AO74" s="8">
        <f t="shared" ca="1" si="38"/>
        <v>25559.58283141948</v>
      </c>
      <c r="AR74">
        <f t="shared" ca="1" si="39"/>
        <v>1</v>
      </c>
      <c r="AX74" s="16">
        <f t="shared" ca="1" si="40"/>
        <v>0.87738559627678225</v>
      </c>
      <c r="AY74" s="17">
        <f t="shared" ca="1" si="41"/>
        <v>0</v>
      </c>
      <c r="AZ74" s="17"/>
      <c r="BE74">
        <f t="shared" ca="1" si="42"/>
        <v>0</v>
      </c>
      <c r="BF74">
        <f ca="1">IF(Table1[[#This Row],[Area]]="California",Table1[[#This Row],[Income]],0)</f>
        <v>0</v>
      </c>
      <c r="BG74">
        <f ca="1">IF(Table1[[#This Row],[Area]]="Utah",Table1[[#This Row],[Income]],0)</f>
        <v>0</v>
      </c>
      <c r="BH74">
        <f ca="1">IF(Table1[[#This Row],[Area]]="North Carolina",Table1[[#This Row],[Income]],0)</f>
        <v>0</v>
      </c>
      <c r="BI74">
        <f ca="1">IF(Table1[[#This Row],[Area]]="Texas",Table1[[#This Row],[Income]],0)</f>
        <v>0</v>
      </c>
      <c r="BJ74">
        <f ca="1">IF(Table1[[#This Row],[Area]]="Pennsylvania",Table1[[#This Row],[Income]],0)</f>
        <v>0</v>
      </c>
      <c r="BK74">
        <f ca="1">IF(Table1[[#This Row],[Area]]="Hawaii",Table1[[#This Row],[Income]],0)</f>
        <v>0</v>
      </c>
      <c r="BL74">
        <f ca="1">IF(Table1[[#This Row],[Area]]="Tennessee",Table1[[#This Row],[Income]],0)</f>
        <v>0</v>
      </c>
      <c r="BM74">
        <f ca="1">IF(Table1[[#This Row],[Area]]="South Dakota",Table1[[#This Row],[Income]],0)</f>
        <v>41705</v>
      </c>
      <c r="BN74">
        <f ca="1">IF(Table1[[#This Row],[Area]]="Massachusetts",Table1[[#This Row],[Income]],0)</f>
        <v>0</v>
      </c>
      <c r="BO74">
        <f ca="1">IF(Table1[[#This Row],[Area]]="New Jersey",Table1[[#This Row],[Income]],0)</f>
        <v>0</v>
      </c>
      <c r="BP74">
        <f ca="1">IF(Table1[[#This Row],[Area]]="Georgia",Table1[[#This Row],[Income]],0)</f>
        <v>0</v>
      </c>
      <c r="BQ74">
        <f ca="1">IF(Table1[[#This Row],[Area]]="Indiana",Table1[[#This Row],[Income]],0)</f>
        <v>0</v>
      </c>
      <c r="BR74">
        <f ca="1">IF(Table1[[#This Row],[Area]]="Illinios",Table1[[#This Row],[Income]],0)</f>
        <v>0</v>
      </c>
      <c r="BT74">
        <f ca="1">IF(Table1[[#This Row],[Field of work]]="IT",Table1[[#This Row],[Income]],0)</f>
        <v>0</v>
      </c>
      <c r="BU74">
        <f ca="1">IF(Table1[[#This Row],[Field of work]]="Doctor",Table1[[#This Row],[Income]],0)</f>
        <v>0</v>
      </c>
      <c r="BV74">
        <f ca="1">IF(Table1[[#This Row],[Field of work]]="Construction",Table1[[#This Row],[Income]],0)</f>
        <v>41705</v>
      </c>
      <c r="BW74">
        <f ca="1">IF(Table1[[#This Row],[Field of work]]="Teaching",Table1[[#This Row],[Income]],0)</f>
        <v>0</v>
      </c>
      <c r="BX74">
        <f ca="1">IF(Table1[[#This Row],[Field of work]]="Music",Table1[[#This Row],[Income]],0)</f>
        <v>0</v>
      </c>
      <c r="BY74">
        <f ca="1">IF(Table1[[#This Row],[Field of work]]="Agriculture",Table1[[#This Row],[Income]],0)</f>
        <v>0</v>
      </c>
      <c r="CA74">
        <f ca="1">IF(Table1[[#This Row],[Debts]]&gt;Table1[[#This Row],[Income]],1,0)</f>
        <v>1</v>
      </c>
      <c r="CL74">
        <f ca="1">IF(Table1[[#This Row],[Net worth of the person]]&gt;$CN$3,Table1[[#This Row],[Age]],0)</f>
        <v>27</v>
      </c>
    </row>
    <row r="75" spans="1:90">
      <c r="A75">
        <f t="shared" ca="1" si="43"/>
        <v>1</v>
      </c>
      <c r="B75">
        <v>72</v>
      </c>
      <c r="C75" t="str">
        <f t="shared" ca="1" si="44"/>
        <v>men</v>
      </c>
      <c r="D75">
        <f t="shared" ca="1" si="45"/>
        <v>37</v>
      </c>
      <c r="E75">
        <f t="shared" ca="1" si="46"/>
        <v>2</v>
      </c>
      <c r="F75" t="str">
        <f t="shared" ca="1" si="34"/>
        <v>Doctor</v>
      </c>
      <c r="G75">
        <f t="shared" ca="1" si="47"/>
        <v>5</v>
      </c>
      <c r="H75" t="str">
        <f t="shared" ca="1" si="35"/>
        <v>Diploma</v>
      </c>
      <c r="I75">
        <f t="shared" ca="1" si="33"/>
        <v>1</v>
      </c>
      <c r="J75">
        <f t="shared" ca="1" si="36"/>
        <v>3</v>
      </c>
      <c r="K75">
        <f t="shared" ca="1" si="48"/>
        <v>52644</v>
      </c>
      <c r="L75">
        <f t="shared" ca="1" si="49"/>
        <v>14</v>
      </c>
      <c r="M75" t="str">
        <f t="shared" ca="1" si="37"/>
        <v>Illinios</v>
      </c>
      <c r="N75">
        <f t="shared" ca="1" si="26"/>
        <v>210576</v>
      </c>
      <c r="O75">
        <f t="shared" ca="1" si="50"/>
        <v>184756.34932157971</v>
      </c>
      <c r="P75">
        <f t="shared" ca="1" si="27"/>
        <v>76678.748494258441</v>
      </c>
      <c r="Q75">
        <f t="shared" ca="1" si="51"/>
        <v>42625</v>
      </c>
      <c r="R75">
        <f t="shared" ca="1" si="28"/>
        <v>28073.692414032437</v>
      </c>
      <c r="S75">
        <f t="shared" ca="1" si="29"/>
        <v>14545.676355882684</v>
      </c>
      <c r="T75">
        <f t="shared" ca="1" si="30"/>
        <v>301800.42485014111</v>
      </c>
      <c r="U75">
        <f t="shared" ca="1" si="31"/>
        <v>255455.04173561215</v>
      </c>
      <c r="V75">
        <f t="shared" ca="1" si="32"/>
        <v>46345.383114528959</v>
      </c>
      <c r="X75">
        <f ca="1">IF(Table1[[#This Row],[Gender]]="men",1,0)</f>
        <v>1</v>
      </c>
      <c r="Y75">
        <f ca="1">IF(Table1[[#This Row],[Gender]]="women",1,0)</f>
        <v>0</v>
      </c>
      <c r="AE75">
        <f ca="1">IF(Table1[[#This Row],[Field of work]]="IT",1,0)</f>
        <v>0</v>
      </c>
      <c r="AF75">
        <f ca="1">IF(Table1[[#This Row],[Field of work]]="Doctor",1,0)</f>
        <v>1</v>
      </c>
      <c r="AG75">
        <f ca="1">IF(Table1[[#This Row],[Field of work]]="Construction",1,0)</f>
        <v>0</v>
      </c>
      <c r="AH75">
        <f ca="1">IF(Table1[[#This Row],[Field of work]]="Teaching",1,0)</f>
        <v>0</v>
      </c>
      <c r="AI75">
        <f ca="1">IF(Table1[[#This Row],[Field of work]]="Music",1,0)</f>
        <v>0</v>
      </c>
      <c r="AJ75">
        <f ca="1">IF(Table1[[#This Row],[Field of work]]="Agriculture",1,0)</f>
        <v>0</v>
      </c>
      <c r="AO75" s="8">
        <f t="shared" ca="1" si="38"/>
        <v>39224.925272733126</v>
      </c>
      <c r="AR75">
        <f t="shared" ca="1" si="39"/>
        <v>1</v>
      </c>
      <c r="AX75" s="16">
        <f t="shared" ca="1" si="40"/>
        <v>0.93563291819118644</v>
      </c>
      <c r="AY75" s="17">
        <f t="shared" ca="1" si="41"/>
        <v>0</v>
      </c>
      <c r="AZ75" s="17"/>
      <c r="BE75">
        <f t="shared" ca="1" si="42"/>
        <v>0</v>
      </c>
      <c r="BF75">
        <f ca="1">IF(Table1[[#This Row],[Area]]="California",Table1[[#This Row],[Income]],0)</f>
        <v>0</v>
      </c>
      <c r="BG75">
        <f ca="1">IF(Table1[[#This Row],[Area]]="Utah",Table1[[#This Row],[Income]],0)</f>
        <v>0</v>
      </c>
      <c r="BH75">
        <f ca="1">IF(Table1[[#This Row],[Area]]="North Carolina",Table1[[#This Row],[Income]],0)</f>
        <v>0</v>
      </c>
      <c r="BI75">
        <f ca="1">IF(Table1[[#This Row],[Area]]="Texas",Table1[[#This Row],[Income]],0)</f>
        <v>0</v>
      </c>
      <c r="BJ75">
        <f ca="1">IF(Table1[[#This Row],[Area]]="Pennsylvania",Table1[[#This Row],[Income]],0)</f>
        <v>0</v>
      </c>
      <c r="BK75">
        <f ca="1">IF(Table1[[#This Row],[Area]]="Hawaii",Table1[[#This Row],[Income]],0)</f>
        <v>0</v>
      </c>
      <c r="BL75">
        <f ca="1">IF(Table1[[#This Row],[Area]]="Tennessee",Table1[[#This Row],[Income]],0)</f>
        <v>0</v>
      </c>
      <c r="BM75">
        <f ca="1">IF(Table1[[#This Row],[Area]]="South Dakota",Table1[[#This Row],[Income]],0)</f>
        <v>0</v>
      </c>
      <c r="BN75">
        <f ca="1">IF(Table1[[#This Row],[Area]]="Massachusetts",Table1[[#This Row],[Income]],0)</f>
        <v>0</v>
      </c>
      <c r="BO75">
        <f ca="1">IF(Table1[[#This Row],[Area]]="New Jersey",Table1[[#This Row],[Income]],0)</f>
        <v>0</v>
      </c>
      <c r="BP75">
        <f ca="1">IF(Table1[[#This Row],[Area]]="Georgia",Table1[[#This Row],[Income]],0)</f>
        <v>0</v>
      </c>
      <c r="BQ75">
        <f ca="1">IF(Table1[[#This Row],[Area]]="Indiana",Table1[[#This Row],[Income]],0)</f>
        <v>0</v>
      </c>
      <c r="BR75">
        <f ca="1">IF(Table1[[#This Row],[Area]]="Illinios",Table1[[#This Row],[Income]],0)</f>
        <v>52644</v>
      </c>
      <c r="BT75">
        <f ca="1">IF(Table1[[#This Row],[Field of work]]="IT",Table1[[#This Row],[Income]],0)</f>
        <v>0</v>
      </c>
      <c r="BU75">
        <f ca="1">IF(Table1[[#This Row],[Field of work]]="Doctor",Table1[[#This Row],[Income]],0)</f>
        <v>52644</v>
      </c>
      <c r="BV75">
        <f ca="1">IF(Table1[[#This Row],[Field of work]]="Construction",Table1[[#This Row],[Income]],0)</f>
        <v>0</v>
      </c>
      <c r="BW75">
        <f ca="1">IF(Table1[[#This Row],[Field of work]]="Teaching",Table1[[#This Row],[Income]],0)</f>
        <v>0</v>
      </c>
      <c r="BX75">
        <f ca="1">IF(Table1[[#This Row],[Field of work]]="Music",Table1[[#This Row],[Income]],0)</f>
        <v>0</v>
      </c>
      <c r="BY75">
        <f ca="1">IF(Table1[[#This Row],[Field of work]]="Agriculture",Table1[[#This Row],[Income]],0)</f>
        <v>0</v>
      </c>
      <c r="CA75">
        <f ca="1">IF(Table1[[#This Row],[Debts]]&gt;Table1[[#This Row],[Income]],1,0)</f>
        <v>0</v>
      </c>
      <c r="CL75">
        <f ca="1">IF(Table1[[#This Row],[Net worth of the person]]&gt;$CN$3,Table1[[#This Row],[Age]],0)</f>
        <v>37</v>
      </c>
    </row>
    <row r="76" spans="1:90">
      <c r="A76">
        <f t="shared" ca="1" si="43"/>
        <v>2</v>
      </c>
      <c r="B76">
        <v>73</v>
      </c>
      <c r="C76" t="str">
        <f t="shared" ca="1" si="44"/>
        <v>women</v>
      </c>
      <c r="D76">
        <f t="shared" ca="1" si="45"/>
        <v>31</v>
      </c>
      <c r="E76">
        <f t="shared" ca="1" si="46"/>
        <v>2</v>
      </c>
      <c r="F76" t="str">
        <f t="shared" ca="1" si="34"/>
        <v>Doctor</v>
      </c>
      <c r="G76">
        <f t="shared" ca="1" si="47"/>
        <v>1</v>
      </c>
      <c r="H76" t="str">
        <f t="shared" ca="1" si="35"/>
        <v>High school</v>
      </c>
      <c r="I76">
        <f t="shared" ca="1" si="33"/>
        <v>0</v>
      </c>
      <c r="J76">
        <f t="shared" ca="1" si="36"/>
        <v>3</v>
      </c>
      <c r="K76">
        <f t="shared" ca="1" si="48"/>
        <v>63886</v>
      </c>
      <c r="L76">
        <f t="shared" ca="1" si="49"/>
        <v>10</v>
      </c>
      <c r="M76" t="str">
        <f t="shared" ca="1" si="37"/>
        <v>Massachusetts</v>
      </c>
      <c r="N76">
        <f t="shared" ca="1" si="26"/>
        <v>255544</v>
      </c>
      <c r="O76">
        <f t="shared" ca="1" si="50"/>
        <v>239095.37844624853</v>
      </c>
      <c r="P76">
        <f t="shared" ca="1" si="27"/>
        <v>117674.77581819938</v>
      </c>
      <c r="Q76">
        <f t="shared" ca="1" si="51"/>
        <v>30688</v>
      </c>
      <c r="R76">
        <f t="shared" ca="1" si="28"/>
        <v>17929.017481370283</v>
      </c>
      <c r="S76">
        <f t="shared" ca="1" si="29"/>
        <v>25539.115335994567</v>
      </c>
      <c r="T76">
        <f t="shared" ca="1" si="30"/>
        <v>398757.89115419396</v>
      </c>
      <c r="U76">
        <f t="shared" ca="1" si="31"/>
        <v>287712.39592761884</v>
      </c>
      <c r="V76">
        <f t="shared" ca="1" si="32"/>
        <v>111045.49522657512</v>
      </c>
      <c r="X76">
        <f ca="1">IF(Table1[[#This Row],[Gender]]="men",1,0)</f>
        <v>0</v>
      </c>
      <c r="Y76">
        <f ca="1">IF(Table1[[#This Row],[Gender]]="women",1,0)</f>
        <v>1</v>
      </c>
      <c r="AE76">
        <f ca="1">IF(Table1[[#This Row],[Field of work]]="IT",1,0)</f>
        <v>0</v>
      </c>
      <c r="AF76">
        <f ca="1">IF(Table1[[#This Row],[Field of work]]="Doctor",1,0)</f>
        <v>1</v>
      </c>
      <c r="AG76">
        <f ca="1">IF(Table1[[#This Row],[Field of work]]="Construction",1,0)</f>
        <v>0</v>
      </c>
      <c r="AH76">
        <f ca="1">IF(Table1[[#This Row],[Field of work]]="Teaching",1,0)</f>
        <v>0</v>
      </c>
      <c r="AI76">
        <f ca="1">IF(Table1[[#This Row],[Field of work]]="Music",1,0)</f>
        <v>0</v>
      </c>
      <c r="AJ76">
        <f ca="1">IF(Table1[[#This Row],[Field of work]]="Agriculture",1,0)</f>
        <v>0</v>
      </c>
      <c r="AO76" s="8">
        <f t="shared" ca="1" si="38"/>
        <v>8454.4530703143191</v>
      </c>
      <c r="AR76">
        <f t="shared" ca="1" si="39"/>
        <v>1</v>
      </c>
      <c r="AX76" s="16">
        <f t="shared" ca="1" si="40"/>
        <v>0.89409924635599869</v>
      </c>
      <c r="AY76" s="17">
        <f t="shared" ca="1" si="41"/>
        <v>0</v>
      </c>
      <c r="AZ76" s="17"/>
      <c r="BE76">
        <f t="shared" ca="1" si="42"/>
        <v>0</v>
      </c>
      <c r="BF76">
        <f ca="1">IF(Table1[[#This Row],[Area]]="California",Table1[[#This Row],[Income]],0)</f>
        <v>0</v>
      </c>
      <c r="BG76">
        <f ca="1">IF(Table1[[#This Row],[Area]]="Utah",Table1[[#This Row],[Income]],0)</f>
        <v>0</v>
      </c>
      <c r="BH76">
        <f ca="1">IF(Table1[[#This Row],[Area]]="North Carolina",Table1[[#This Row],[Income]],0)</f>
        <v>0</v>
      </c>
      <c r="BI76">
        <f ca="1">IF(Table1[[#This Row],[Area]]="Texas",Table1[[#This Row],[Income]],0)</f>
        <v>0</v>
      </c>
      <c r="BJ76">
        <f ca="1">IF(Table1[[#This Row],[Area]]="Pennsylvania",Table1[[#This Row],[Income]],0)</f>
        <v>0</v>
      </c>
      <c r="BK76">
        <f ca="1">IF(Table1[[#This Row],[Area]]="Hawaii",Table1[[#This Row],[Income]],0)</f>
        <v>0</v>
      </c>
      <c r="BL76">
        <f ca="1">IF(Table1[[#This Row],[Area]]="Tennessee",Table1[[#This Row],[Income]],0)</f>
        <v>0</v>
      </c>
      <c r="BM76">
        <f ca="1">IF(Table1[[#This Row],[Area]]="South Dakota",Table1[[#This Row],[Income]],0)</f>
        <v>0</v>
      </c>
      <c r="BN76">
        <f ca="1">IF(Table1[[#This Row],[Area]]="Massachusetts",Table1[[#This Row],[Income]],0)</f>
        <v>63886</v>
      </c>
      <c r="BO76">
        <f ca="1">IF(Table1[[#This Row],[Area]]="New Jersey",Table1[[#This Row],[Income]],0)</f>
        <v>0</v>
      </c>
      <c r="BP76">
        <f ca="1">IF(Table1[[#This Row],[Area]]="Georgia",Table1[[#This Row],[Income]],0)</f>
        <v>0</v>
      </c>
      <c r="BQ76">
        <f ca="1">IF(Table1[[#This Row],[Area]]="Indiana",Table1[[#This Row],[Income]],0)</f>
        <v>0</v>
      </c>
      <c r="BR76">
        <f ca="1">IF(Table1[[#This Row],[Area]]="Illinios",Table1[[#This Row],[Income]],0)</f>
        <v>0</v>
      </c>
      <c r="BT76">
        <f ca="1">IF(Table1[[#This Row],[Field of work]]="IT",Table1[[#This Row],[Income]],0)</f>
        <v>0</v>
      </c>
      <c r="BU76">
        <f ca="1">IF(Table1[[#This Row],[Field of work]]="Doctor",Table1[[#This Row],[Income]],0)</f>
        <v>63886</v>
      </c>
      <c r="BV76">
        <f ca="1">IF(Table1[[#This Row],[Field of work]]="Construction",Table1[[#This Row],[Income]],0)</f>
        <v>0</v>
      </c>
      <c r="BW76">
        <f ca="1">IF(Table1[[#This Row],[Field of work]]="Teaching",Table1[[#This Row],[Income]],0)</f>
        <v>0</v>
      </c>
      <c r="BX76">
        <f ca="1">IF(Table1[[#This Row],[Field of work]]="Music",Table1[[#This Row],[Income]],0)</f>
        <v>0</v>
      </c>
      <c r="BY76">
        <f ca="1">IF(Table1[[#This Row],[Field of work]]="Agriculture",Table1[[#This Row],[Income]],0)</f>
        <v>0</v>
      </c>
      <c r="CA76">
        <f ca="1">IF(Table1[[#This Row],[Debts]]&gt;Table1[[#This Row],[Income]],1,0)</f>
        <v>0</v>
      </c>
      <c r="CL76">
        <f ca="1">IF(Table1[[#This Row],[Net worth of the person]]&gt;$CN$3,Table1[[#This Row],[Age]],0)</f>
        <v>31</v>
      </c>
    </row>
    <row r="77" spans="1:90">
      <c r="A77">
        <f t="shared" ca="1" si="43"/>
        <v>1</v>
      </c>
      <c r="B77">
        <v>74</v>
      </c>
      <c r="C77" t="str">
        <f t="shared" ca="1" si="44"/>
        <v>men</v>
      </c>
      <c r="D77">
        <f t="shared" ca="1" si="45"/>
        <v>43</v>
      </c>
      <c r="E77">
        <f t="shared" ca="1" si="46"/>
        <v>3</v>
      </c>
      <c r="F77" t="str">
        <f t="shared" ca="1" si="34"/>
        <v>Construction</v>
      </c>
      <c r="G77">
        <f t="shared" ca="1" si="47"/>
        <v>5</v>
      </c>
      <c r="H77" t="str">
        <f t="shared" ca="1" si="35"/>
        <v>Diploma</v>
      </c>
      <c r="I77">
        <f t="shared" ca="1" si="33"/>
        <v>1</v>
      </c>
      <c r="J77">
        <f t="shared" ca="1" si="36"/>
        <v>1</v>
      </c>
      <c r="K77">
        <f t="shared" ca="1" si="48"/>
        <v>77745</v>
      </c>
      <c r="L77">
        <f t="shared" ca="1" si="49"/>
        <v>13</v>
      </c>
      <c r="M77" t="str">
        <f t="shared" ca="1" si="37"/>
        <v>Indiana</v>
      </c>
      <c r="N77">
        <f t="shared" ca="1" si="26"/>
        <v>466470</v>
      </c>
      <c r="O77">
        <f t="shared" ca="1" si="50"/>
        <v>417070.47544768272</v>
      </c>
      <c r="P77">
        <f t="shared" ca="1" si="27"/>
        <v>8454.4530703143191</v>
      </c>
      <c r="Q77">
        <f t="shared" ca="1" si="51"/>
        <v>2930</v>
      </c>
      <c r="R77">
        <f t="shared" ca="1" si="28"/>
        <v>126202.90165686156</v>
      </c>
      <c r="S77">
        <f t="shared" ca="1" si="29"/>
        <v>34628.938962317407</v>
      </c>
      <c r="T77">
        <f t="shared" ca="1" si="30"/>
        <v>509553.39203263173</v>
      </c>
      <c r="U77">
        <f t="shared" ca="1" si="31"/>
        <v>546203.37710454431</v>
      </c>
      <c r="V77">
        <f t="shared" ca="1" si="32"/>
        <v>-36649.985071912582</v>
      </c>
      <c r="X77">
        <f ca="1">IF(Table1[[#This Row],[Gender]]="men",1,0)</f>
        <v>1</v>
      </c>
      <c r="Y77">
        <f ca="1">IF(Table1[[#This Row],[Gender]]="women",1,0)</f>
        <v>0</v>
      </c>
      <c r="AE77">
        <f ca="1">IF(Table1[[#This Row],[Field of work]]="IT",1,0)</f>
        <v>0</v>
      </c>
      <c r="AF77">
        <f ca="1">IF(Table1[[#This Row],[Field of work]]="Doctor",1,0)</f>
        <v>0</v>
      </c>
      <c r="AG77">
        <f ca="1">IF(Table1[[#This Row],[Field of work]]="Construction",1,0)</f>
        <v>1</v>
      </c>
      <c r="AH77">
        <f ca="1">IF(Table1[[#This Row],[Field of work]]="Teaching",1,0)</f>
        <v>0</v>
      </c>
      <c r="AI77">
        <f ca="1">IF(Table1[[#This Row],[Field of work]]="Music",1,0)</f>
        <v>0</v>
      </c>
      <c r="AJ77">
        <f ca="1">IF(Table1[[#This Row],[Field of work]]="Agriculture",1,0)</f>
        <v>0</v>
      </c>
      <c r="AO77" s="8">
        <f t="shared" ca="1" si="38"/>
        <v>8625.7846387112331</v>
      </c>
      <c r="AR77">
        <f t="shared" ca="1" si="39"/>
        <v>1</v>
      </c>
      <c r="AX77" s="16">
        <f t="shared" ca="1" si="40"/>
        <v>0.37353982671900787</v>
      </c>
      <c r="AY77" s="17">
        <f t="shared" ca="1" si="41"/>
        <v>1</v>
      </c>
      <c r="AZ77" s="17"/>
      <c r="BE77">
        <f t="shared" ca="1" si="42"/>
        <v>0</v>
      </c>
      <c r="BF77">
        <f ca="1">IF(Table1[[#This Row],[Area]]="California",Table1[[#This Row],[Income]],0)</f>
        <v>0</v>
      </c>
      <c r="BG77">
        <f ca="1">IF(Table1[[#This Row],[Area]]="Utah",Table1[[#This Row],[Income]],0)</f>
        <v>0</v>
      </c>
      <c r="BH77">
        <f ca="1">IF(Table1[[#This Row],[Area]]="North Carolina",Table1[[#This Row],[Income]],0)</f>
        <v>0</v>
      </c>
      <c r="BI77">
        <f ca="1">IF(Table1[[#This Row],[Area]]="Texas",Table1[[#This Row],[Income]],0)</f>
        <v>0</v>
      </c>
      <c r="BJ77">
        <f ca="1">IF(Table1[[#This Row],[Area]]="Pennsylvania",Table1[[#This Row],[Income]],0)</f>
        <v>0</v>
      </c>
      <c r="BK77">
        <f ca="1">IF(Table1[[#This Row],[Area]]="Hawaii",Table1[[#This Row],[Income]],0)</f>
        <v>0</v>
      </c>
      <c r="BL77">
        <f ca="1">IF(Table1[[#This Row],[Area]]="Tennessee",Table1[[#This Row],[Income]],0)</f>
        <v>0</v>
      </c>
      <c r="BM77">
        <f ca="1">IF(Table1[[#This Row],[Area]]="South Dakota",Table1[[#This Row],[Income]],0)</f>
        <v>0</v>
      </c>
      <c r="BN77">
        <f ca="1">IF(Table1[[#This Row],[Area]]="Massachusetts",Table1[[#This Row],[Income]],0)</f>
        <v>0</v>
      </c>
      <c r="BO77">
        <f ca="1">IF(Table1[[#This Row],[Area]]="New Jersey",Table1[[#This Row],[Income]],0)</f>
        <v>0</v>
      </c>
      <c r="BP77">
        <f ca="1">IF(Table1[[#This Row],[Area]]="Georgia",Table1[[#This Row],[Income]],0)</f>
        <v>0</v>
      </c>
      <c r="BQ77">
        <f ca="1">IF(Table1[[#This Row],[Area]]="Indiana",Table1[[#This Row],[Income]],0)</f>
        <v>77745</v>
      </c>
      <c r="BR77">
        <f ca="1">IF(Table1[[#This Row],[Area]]="Illinios",Table1[[#This Row],[Income]],0)</f>
        <v>0</v>
      </c>
      <c r="BT77">
        <f ca="1">IF(Table1[[#This Row],[Field of work]]="IT",Table1[[#This Row],[Income]],0)</f>
        <v>0</v>
      </c>
      <c r="BU77">
        <f ca="1">IF(Table1[[#This Row],[Field of work]]="Doctor",Table1[[#This Row],[Income]],0)</f>
        <v>0</v>
      </c>
      <c r="BV77">
        <f ca="1">IF(Table1[[#This Row],[Field of work]]="Construction",Table1[[#This Row],[Income]],0)</f>
        <v>77745</v>
      </c>
      <c r="BW77">
        <f ca="1">IF(Table1[[#This Row],[Field of work]]="Teaching",Table1[[#This Row],[Income]],0)</f>
        <v>0</v>
      </c>
      <c r="BX77">
        <f ca="1">IF(Table1[[#This Row],[Field of work]]="Music",Table1[[#This Row],[Income]],0)</f>
        <v>0</v>
      </c>
      <c r="BY77">
        <f ca="1">IF(Table1[[#This Row],[Field of work]]="Agriculture",Table1[[#This Row],[Income]],0)</f>
        <v>0</v>
      </c>
      <c r="CA77">
        <f ca="1">IF(Table1[[#This Row],[Debts]]&gt;Table1[[#This Row],[Income]],1,0)</f>
        <v>1</v>
      </c>
      <c r="CL77">
        <f ca="1">IF(Table1[[#This Row],[Net worth of the person]]&gt;$CN$3,Table1[[#This Row],[Age]],0)</f>
        <v>0</v>
      </c>
    </row>
    <row r="78" spans="1:90">
      <c r="A78">
        <f t="shared" ca="1" si="43"/>
        <v>2</v>
      </c>
      <c r="B78">
        <v>75</v>
      </c>
      <c r="C78" t="str">
        <f t="shared" ca="1" si="44"/>
        <v>women</v>
      </c>
      <c r="D78">
        <f t="shared" ca="1" si="45"/>
        <v>30</v>
      </c>
      <c r="E78">
        <f t="shared" ca="1" si="46"/>
        <v>1</v>
      </c>
      <c r="F78" t="str">
        <f t="shared" ca="1" si="34"/>
        <v>IT</v>
      </c>
      <c r="G78">
        <f t="shared" ca="1" si="47"/>
        <v>1</v>
      </c>
      <c r="H78" t="str">
        <f t="shared" ca="1" si="35"/>
        <v>High school</v>
      </c>
      <c r="I78">
        <f t="shared" ca="1" si="33"/>
        <v>2</v>
      </c>
      <c r="J78">
        <f t="shared" ca="1" si="36"/>
        <v>2</v>
      </c>
      <c r="K78">
        <f t="shared" ca="1" si="48"/>
        <v>84266</v>
      </c>
      <c r="L78">
        <f t="shared" ca="1" si="49"/>
        <v>14</v>
      </c>
      <c r="M78" t="str">
        <f t="shared" ca="1" si="37"/>
        <v>Illinios</v>
      </c>
      <c r="N78">
        <f t="shared" ca="1" si="26"/>
        <v>421330</v>
      </c>
      <c r="O78">
        <f t="shared" ca="1" si="50"/>
        <v>157383.53519151959</v>
      </c>
      <c r="P78">
        <f t="shared" ca="1" si="27"/>
        <v>17251.569277422466</v>
      </c>
      <c r="Q78">
        <f t="shared" ca="1" si="51"/>
        <v>6072</v>
      </c>
      <c r="R78">
        <f t="shared" ca="1" si="28"/>
        <v>30612.690007022335</v>
      </c>
      <c r="S78">
        <f t="shared" ca="1" si="29"/>
        <v>61569.203068696588</v>
      </c>
      <c r="T78">
        <f t="shared" ca="1" si="30"/>
        <v>500150.77234611905</v>
      </c>
      <c r="U78">
        <f t="shared" ca="1" si="31"/>
        <v>194068.22519854194</v>
      </c>
      <c r="V78">
        <f t="shared" ca="1" si="32"/>
        <v>306082.5471475771</v>
      </c>
      <c r="X78">
        <f ca="1">IF(Table1[[#This Row],[Gender]]="men",1,0)</f>
        <v>0</v>
      </c>
      <c r="Y78">
        <f ca="1">IF(Table1[[#This Row],[Gender]]="women",1,0)</f>
        <v>1</v>
      </c>
      <c r="AE78">
        <f ca="1">IF(Table1[[#This Row],[Field of work]]="IT",1,0)</f>
        <v>1</v>
      </c>
      <c r="AF78">
        <f ca="1">IF(Table1[[#This Row],[Field of work]]="Doctor",1,0)</f>
        <v>0</v>
      </c>
      <c r="AG78">
        <f ca="1">IF(Table1[[#This Row],[Field of work]]="Construction",1,0)</f>
        <v>0</v>
      </c>
      <c r="AH78">
        <f ca="1">IF(Table1[[#This Row],[Field of work]]="Teaching",1,0)</f>
        <v>0</v>
      </c>
      <c r="AI78">
        <f ca="1">IF(Table1[[#This Row],[Field of work]]="Music",1,0)</f>
        <v>0</v>
      </c>
      <c r="AJ78">
        <f ca="1">IF(Table1[[#This Row],[Field of work]]="Agriculture",1,0)</f>
        <v>0</v>
      </c>
      <c r="AO78" s="8">
        <f t="shared" ca="1" si="38"/>
        <v>23611.395994463335</v>
      </c>
      <c r="AR78">
        <f t="shared" ca="1" si="39"/>
        <v>1</v>
      </c>
      <c r="AX78" s="16">
        <f t="shared" ca="1" si="40"/>
        <v>0.14483237692044504</v>
      </c>
      <c r="AY78" s="17">
        <f t="shared" ca="1" si="41"/>
        <v>1</v>
      </c>
      <c r="AZ78" s="17"/>
      <c r="BE78">
        <f t="shared" ca="1" si="42"/>
        <v>0</v>
      </c>
      <c r="BF78">
        <f ca="1">IF(Table1[[#This Row],[Area]]="California",Table1[[#This Row],[Income]],0)</f>
        <v>0</v>
      </c>
      <c r="BG78">
        <f ca="1">IF(Table1[[#This Row],[Area]]="Utah",Table1[[#This Row],[Income]],0)</f>
        <v>0</v>
      </c>
      <c r="BH78">
        <f ca="1">IF(Table1[[#This Row],[Area]]="North Carolina",Table1[[#This Row],[Income]],0)</f>
        <v>0</v>
      </c>
      <c r="BI78">
        <f ca="1">IF(Table1[[#This Row],[Area]]="Texas",Table1[[#This Row],[Income]],0)</f>
        <v>0</v>
      </c>
      <c r="BJ78">
        <f ca="1">IF(Table1[[#This Row],[Area]]="Pennsylvania",Table1[[#This Row],[Income]],0)</f>
        <v>0</v>
      </c>
      <c r="BK78">
        <f ca="1">IF(Table1[[#This Row],[Area]]="Hawaii",Table1[[#This Row],[Income]],0)</f>
        <v>0</v>
      </c>
      <c r="BL78">
        <f ca="1">IF(Table1[[#This Row],[Area]]="Tennessee",Table1[[#This Row],[Income]],0)</f>
        <v>0</v>
      </c>
      <c r="BM78">
        <f ca="1">IF(Table1[[#This Row],[Area]]="South Dakota",Table1[[#This Row],[Income]],0)</f>
        <v>0</v>
      </c>
      <c r="BN78">
        <f ca="1">IF(Table1[[#This Row],[Area]]="Massachusetts",Table1[[#This Row],[Income]],0)</f>
        <v>0</v>
      </c>
      <c r="BO78">
        <f ca="1">IF(Table1[[#This Row],[Area]]="New Jersey",Table1[[#This Row],[Income]],0)</f>
        <v>0</v>
      </c>
      <c r="BP78">
        <f ca="1">IF(Table1[[#This Row],[Area]]="Georgia",Table1[[#This Row],[Income]],0)</f>
        <v>0</v>
      </c>
      <c r="BQ78">
        <f ca="1">IF(Table1[[#This Row],[Area]]="Indiana",Table1[[#This Row],[Income]],0)</f>
        <v>0</v>
      </c>
      <c r="BR78">
        <f ca="1">IF(Table1[[#This Row],[Area]]="Illinios",Table1[[#This Row],[Income]],0)</f>
        <v>84266</v>
      </c>
      <c r="BT78">
        <f ca="1">IF(Table1[[#This Row],[Field of work]]="IT",Table1[[#This Row],[Income]],0)</f>
        <v>84266</v>
      </c>
      <c r="BU78">
        <f ca="1">IF(Table1[[#This Row],[Field of work]]="Doctor",Table1[[#This Row],[Income]],0)</f>
        <v>0</v>
      </c>
      <c r="BV78">
        <f ca="1">IF(Table1[[#This Row],[Field of work]]="Construction",Table1[[#This Row],[Income]],0)</f>
        <v>0</v>
      </c>
      <c r="BW78">
        <f ca="1">IF(Table1[[#This Row],[Field of work]]="Teaching",Table1[[#This Row],[Income]],0)</f>
        <v>0</v>
      </c>
      <c r="BX78">
        <f ca="1">IF(Table1[[#This Row],[Field of work]]="Music",Table1[[#This Row],[Income]],0)</f>
        <v>0</v>
      </c>
      <c r="BY78">
        <f ca="1">IF(Table1[[#This Row],[Field of work]]="Agriculture",Table1[[#This Row],[Income]],0)</f>
        <v>0</v>
      </c>
      <c r="CA78">
        <f ca="1">IF(Table1[[#This Row],[Debts]]&gt;Table1[[#This Row],[Income]],1,0)</f>
        <v>0</v>
      </c>
      <c r="CL78">
        <f ca="1">IF(Table1[[#This Row],[Net worth of the person]]&gt;$CN$3,Table1[[#This Row],[Age]],0)</f>
        <v>30</v>
      </c>
    </row>
    <row r="79" spans="1:90">
      <c r="A79">
        <f t="shared" ca="1" si="43"/>
        <v>1</v>
      </c>
      <c r="B79">
        <v>76</v>
      </c>
      <c r="C79" t="str">
        <f t="shared" ca="1" si="44"/>
        <v>men</v>
      </c>
      <c r="D79">
        <f t="shared" ca="1" si="45"/>
        <v>43</v>
      </c>
      <c r="E79">
        <f t="shared" ca="1" si="46"/>
        <v>3</v>
      </c>
      <c r="F79" t="str">
        <f t="shared" ca="1" si="34"/>
        <v>Construction</v>
      </c>
      <c r="G79">
        <f t="shared" ca="1" si="47"/>
        <v>5</v>
      </c>
      <c r="H79" t="str">
        <f t="shared" ca="1" si="35"/>
        <v>Diploma</v>
      </c>
      <c r="I79">
        <f t="shared" ca="1" si="33"/>
        <v>3</v>
      </c>
      <c r="J79">
        <f t="shared" ca="1" si="36"/>
        <v>1</v>
      </c>
      <c r="K79">
        <f t="shared" ca="1" si="48"/>
        <v>43836</v>
      </c>
      <c r="L79">
        <f t="shared" ca="1" si="49"/>
        <v>7</v>
      </c>
      <c r="M79" t="str">
        <f t="shared" ca="1" si="37"/>
        <v>Hawaii</v>
      </c>
      <c r="N79">
        <f t="shared" ca="1" si="26"/>
        <v>131508</v>
      </c>
      <c r="O79">
        <f t="shared" ca="1" si="50"/>
        <v>19046.616224053887</v>
      </c>
      <c r="P79">
        <f t="shared" ca="1" si="27"/>
        <v>23611.395994463335</v>
      </c>
      <c r="Q79">
        <f t="shared" ca="1" si="51"/>
        <v>221</v>
      </c>
      <c r="R79">
        <f t="shared" ca="1" si="28"/>
        <v>82266.424641381513</v>
      </c>
      <c r="S79">
        <f t="shared" ca="1" si="29"/>
        <v>55676.466701305435</v>
      </c>
      <c r="T79">
        <f t="shared" ca="1" si="30"/>
        <v>210795.86269576877</v>
      </c>
      <c r="U79">
        <f t="shared" ca="1" si="31"/>
        <v>101534.0408654354</v>
      </c>
      <c r="V79">
        <f t="shared" ca="1" si="32"/>
        <v>109261.82183033337</v>
      </c>
      <c r="X79">
        <f ca="1">IF(Table1[[#This Row],[Gender]]="men",1,0)</f>
        <v>1</v>
      </c>
      <c r="Y79">
        <f ca="1">IF(Table1[[#This Row],[Gender]]="women",1,0)</f>
        <v>0</v>
      </c>
      <c r="AE79">
        <f ca="1">IF(Table1[[#This Row],[Field of work]]="IT",1,0)</f>
        <v>0</v>
      </c>
      <c r="AF79">
        <f ca="1">IF(Table1[[#This Row],[Field of work]]="Doctor",1,0)</f>
        <v>0</v>
      </c>
      <c r="AG79">
        <f ca="1">IF(Table1[[#This Row],[Field of work]]="Construction",1,0)</f>
        <v>1</v>
      </c>
      <c r="AH79">
        <f ca="1">IF(Table1[[#This Row],[Field of work]]="Teaching",1,0)</f>
        <v>0</v>
      </c>
      <c r="AI79">
        <f ca="1">IF(Table1[[#This Row],[Field of work]]="Music",1,0)</f>
        <v>0</v>
      </c>
      <c r="AJ79">
        <f ca="1">IF(Table1[[#This Row],[Field of work]]="Agriculture",1,0)</f>
        <v>0</v>
      </c>
      <c r="AO79" s="8">
        <f t="shared" ca="1" si="38"/>
        <v>47450.913372160743</v>
      </c>
      <c r="AR79">
        <f t="shared" ca="1" si="39"/>
        <v>0</v>
      </c>
      <c r="AX79" s="16">
        <f t="shared" ca="1" si="40"/>
        <v>0.15745953139842772</v>
      </c>
      <c r="AY79" s="17">
        <f t="shared" ca="1" si="41"/>
        <v>1</v>
      </c>
      <c r="AZ79" s="17"/>
      <c r="BE79">
        <f t="shared" ca="1" si="42"/>
        <v>0</v>
      </c>
      <c r="BF79">
        <f ca="1">IF(Table1[[#This Row],[Area]]="California",Table1[[#This Row],[Income]],0)</f>
        <v>0</v>
      </c>
      <c r="BG79">
        <f ca="1">IF(Table1[[#This Row],[Area]]="Utah",Table1[[#This Row],[Income]],0)</f>
        <v>0</v>
      </c>
      <c r="BH79">
        <f ca="1">IF(Table1[[#This Row],[Area]]="North Carolina",Table1[[#This Row],[Income]],0)</f>
        <v>0</v>
      </c>
      <c r="BI79">
        <f ca="1">IF(Table1[[#This Row],[Area]]="Texas",Table1[[#This Row],[Income]],0)</f>
        <v>0</v>
      </c>
      <c r="BJ79">
        <f ca="1">IF(Table1[[#This Row],[Area]]="Pennsylvania",Table1[[#This Row],[Income]],0)</f>
        <v>0</v>
      </c>
      <c r="BK79">
        <f ca="1">IF(Table1[[#This Row],[Area]]="Hawaii",Table1[[#This Row],[Income]],0)</f>
        <v>43836</v>
      </c>
      <c r="BL79">
        <f ca="1">IF(Table1[[#This Row],[Area]]="Tennessee",Table1[[#This Row],[Income]],0)</f>
        <v>0</v>
      </c>
      <c r="BM79">
        <f ca="1">IF(Table1[[#This Row],[Area]]="South Dakota",Table1[[#This Row],[Income]],0)</f>
        <v>0</v>
      </c>
      <c r="BN79">
        <f ca="1">IF(Table1[[#This Row],[Area]]="Massachusetts",Table1[[#This Row],[Income]],0)</f>
        <v>0</v>
      </c>
      <c r="BO79">
        <f ca="1">IF(Table1[[#This Row],[Area]]="New Jersey",Table1[[#This Row],[Income]],0)</f>
        <v>0</v>
      </c>
      <c r="BP79">
        <f ca="1">IF(Table1[[#This Row],[Area]]="Georgia",Table1[[#This Row],[Income]],0)</f>
        <v>0</v>
      </c>
      <c r="BQ79">
        <f ca="1">IF(Table1[[#This Row],[Area]]="Indiana",Table1[[#This Row],[Income]],0)</f>
        <v>0</v>
      </c>
      <c r="BR79">
        <f ca="1">IF(Table1[[#This Row],[Area]]="Illinios",Table1[[#This Row],[Income]],0)</f>
        <v>0</v>
      </c>
      <c r="BT79">
        <f ca="1">IF(Table1[[#This Row],[Field of work]]="IT",Table1[[#This Row],[Income]],0)</f>
        <v>0</v>
      </c>
      <c r="BU79">
        <f ca="1">IF(Table1[[#This Row],[Field of work]]="Doctor",Table1[[#This Row],[Income]],0)</f>
        <v>0</v>
      </c>
      <c r="BV79">
        <f ca="1">IF(Table1[[#This Row],[Field of work]]="Construction",Table1[[#This Row],[Income]],0)</f>
        <v>43836</v>
      </c>
      <c r="BW79">
        <f ca="1">IF(Table1[[#This Row],[Field of work]]="Teaching",Table1[[#This Row],[Income]],0)</f>
        <v>0</v>
      </c>
      <c r="BX79">
        <f ca="1">IF(Table1[[#This Row],[Field of work]]="Music",Table1[[#This Row],[Income]],0)</f>
        <v>0</v>
      </c>
      <c r="BY79">
        <f ca="1">IF(Table1[[#This Row],[Field of work]]="Agriculture",Table1[[#This Row],[Income]],0)</f>
        <v>0</v>
      </c>
      <c r="CA79">
        <f ca="1">IF(Table1[[#This Row],[Debts]]&gt;Table1[[#This Row],[Income]],1,0)</f>
        <v>1</v>
      </c>
      <c r="CL79">
        <f ca="1">IF(Table1[[#This Row],[Net worth of the person]]&gt;$CN$3,Table1[[#This Row],[Age]],0)</f>
        <v>43</v>
      </c>
    </row>
    <row r="80" spans="1:90">
      <c r="A80">
        <f t="shared" ca="1" si="43"/>
        <v>1</v>
      </c>
      <c r="B80">
        <v>77</v>
      </c>
      <c r="C80" t="str">
        <f t="shared" ca="1" si="44"/>
        <v>men</v>
      </c>
      <c r="D80">
        <f t="shared" ca="1" si="45"/>
        <v>45</v>
      </c>
      <c r="E80">
        <f t="shared" ca="1" si="46"/>
        <v>6</v>
      </c>
      <c r="F80" t="str">
        <f t="shared" ca="1" si="34"/>
        <v>Agriculture</v>
      </c>
      <c r="G80">
        <f t="shared" ca="1" si="47"/>
        <v>4</v>
      </c>
      <c r="H80" t="str">
        <f t="shared" ca="1" si="35"/>
        <v>Phd</v>
      </c>
      <c r="I80">
        <f t="shared" ca="1" si="33"/>
        <v>0</v>
      </c>
      <c r="J80">
        <f t="shared" ca="1" si="36"/>
        <v>1</v>
      </c>
      <c r="K80">
        <f t="shared" ca="1" si="48"/>
        <v>51389</v>
      </c>
      <c r="L80">
        <f t="shared" ca="1" si="49"/>
        <v>2</v>
      </c>
      <c r="M80" t="str">
        <f t="shared" ca="1" si="37"/>
        <v>California</v>
      </c>
      <c r="N80">
        <f t="shared" ca="1" si="26"/>
        <v>308334</v>
      </c>
      <c r="O80">
        <f t="shared" ca="1" si="50"/>
        <v>48550.127154202812</v>
      </c>
      <c r="P80">
        <f t="shared" ca="1" si="27"/>
        <v>47450.913372160743</v>
      </c>
      <c r="Q80">
        <f t="shared" ca="1" si="51"/>
        <v>8171</v>
      </c>
      <c r="R80">
        <f t="shared" ca="1" si="28"/>
        <v>5140.9118944773372</v>
      </c>
      <c r="S80">
        <f t="shared" ca="1" si="29"/>
        <v>6290.84145648496</v>
      </c>
      <c r="T80">
        <f t="shared" ca="1" si="30"/>
        <v>362075.75482864573</v>
      </c>
      <c r="U80">
        <f t="shared" ca="1" si="31"/>
        <v>61862.039048680148</v>
      </c>
      <c r="V80">
        <f t="shared" ca="1" si="32"/>
        <v>300213.71577996557</v>
      </c>
      <c r="X80">
        <f ca="1">IF(Table1[[#This Row],[Gender]]="men",1,0)</f>
        <v>1</v>
      </c>
      <c r="Y80">
        <f ca="1">IF(Table1[[#This Row],[Gender]]="women",1,0)</f>
        <v>0</v>
      </c>
      <c r="AE80">
        <f ca="1">IF(Table1[[#This Row],[Field of work]]="IT",1,0)</f>
        <v>0</v>
      </c>
      <c r="AF80">
        <f ca="1">IF(Table1[[#This Row],[Field of work]]="Doctor",1,0)</f>
        <v>0</v>
      </c>
      <c r="AG80">
        <f ca="1">IF(Table1[[#This Row],[Field of work]]="Construction",1,0)</f>
        <v>0</v>
      </c>
      <c r="AH80">
        <f ca="1">IF(Table1[[#This Row],[Field of work]]="Teaching",1,0)</f>
        <v>0</v>
      </c>
      <c r="AI80">
        <f ca="1">IF(Table1[[#This Row],[Field of work]]="Music",1,0)</f>
        <v>0</v>
      </c>
      <c r="AJ80">
        <f ca="1">IF(Table1[[#This Row],[Field of work]]="Agriculture",1,0)</f>
        <v>1</v>
      </c>
      <c r="AO80" s="8">
        <f t="shared" ca="1" si="38"/>
        <v>53698.161161941352</v>
      </c>
      <c r="AR80">
        <f t="shared" ca="1" si="39"/>
        <v>1</v>
      </c>
      <c r="AX80" s="16">
        <f t="shared" ca="1" si="40"/>
        <v>0.71105462714037004</v>
      </c>
      <c r="AY80" s="17">
        <f t="shared" ca="1" si="41"/>
        <v>0</v>
      </c>
      <c r="AZ80" s="17"/>
      <c r="BE80">
        <f t="shared" ca="1" si="42"/>
        <v>0</v>
      </c>
      <c r="BF80">
        <f ca="1">IF(Table1[[#This Row],[Area]]="California",Table1[[#This Row],[Income]],0)</f>
        <v>51389</v>
      </c>
      <c r="BG80">
        <f ca="1">IF(Table1[[#This Row],[Area]]="Utah",Table1[[#This Row],[Income]],0)</f>
        <v>0</v>
      </c>
      <c r="BH80">
        <f ca="1">IF(Table1[[#This Row],[Area]]="North Carolina",Table1[[#This Row],[Income]],0)</f>
        <v>0</v>
      </c>
      <c r="BI80">
        <f ca="1">IF(Table1[[#This Row],[Area]]="Texas",Table1[[#This Row],[Income]],0)</f>
        <v>0</v>
      </c>
      <c r="BJ80">
        <f ca="1">IF(Table1[[#This Row],[Area]]="Pennsylvania",Table1[[#This Row],[Income]],0)</f>
        <v>0</v>
      </c>
      <c r="BK80">
        <f ca="1">IF(Table1[[#This Row],[Area]]="Hawaii",Table1[[#This Row],[Income]],0)</f>
        <v>0</v>
      </c>
      <c r="BL80">
        <f ca="1">IF(Table1[[#This Row],[Area]]="Tennessee",Table1[[#This Row],[Income]],0)</f>
        <v>0</v>
      </c>
      <c r="BM80">
        <f ca="1">IF(Table1[[#This Row],[Area]]="South Dakota",Table1[[#This Row],[Income]],0)</f>
        <v>0</v>
      </c>
      <c r="BN80">
        <f ca="1">IF(Table1[[#This Row],[Area]]="Massachusetts",Table1[[#This Row],[Income]],0)</f>
        <v>0</v>
      </c>
      <c r="BO80">
        <f ca="1">IF(Table1[[#This Row],[Area]]="New Jersey",Table1[[#This Row],[Income]],0)</f>
        <v>0</v>
      </c>
      <c r="BP80">
        <f ca="1">IF(Table1[[#This Row],[Area]]="Georgia",Table1[[#This Row],[Income]],0)</f>
        <v>0</v>
      </c>
      <c r="BQ80">
        <f ca="1">IF(Table1[[#This Row],[Area]]="Indiana",Table1[[#This Row],[Income]],0)</f>
        <v>0</v>
      </c>
      <c r="BR80">
        <f ca="1">IF(Table1[[#This Row],[Area]]="Illinios",Table1[[#This Row],[Income]],0)</f>
        <v>0</v>
      </c>
      <c r="BT80">
        <f ca="1">IF(Table1[[#This Row],[Field of work]]="IT",Table1[[#This Row],[Income]],0)</f>
        <v>0</v>
      </c>
      <c r="BU80">
        <f ca="1">IF(Table1[[#This Row],[Field of work]]="Doctor",Table1[[#This Row],[Income]],0)</f>
        <v>0</v>
      </c>
      <c r="BV80">
        <f ca="1">IF(Table1[[#This Row],[Field of work]]="Construction",Table1[[#This Row],[Income]],0)</f>
        <v>0</v>
      </c>
      <c r="BW80">
        <f ca="1">IF(Table1[[#This Row],[Field of work]]="Teaching",Table1[[#This Row],[Income]],0)</f>
        <v>0</v>
      </c>
      <c r="BX80">
        <f ca="1">IF(Table1[[#This Row],[Field of work]]="Music",Table1[[#This Row],[Income]],0)</f>
        <v>0</v>
      </c>
      <c r="BY80">
        <f ca="1">IF(Table1[[#This Row],[Field of work]]="Agriculture",Table1[[#This Row],[Income]],0)</f>
        <v>51389</v>
      </c>
      <c r="CA80">
        <f ca="1">IF(Table1[[#This Row],[Debts]]&gt;Table1[[#This Row],[Income]],1,0)</f>
        <v>0</v>
      </c>
      <c r="CL80">
        <f ca="1">IF(Table1[[#This Row],[Net worth of the person]]&gt;$CN$3,Table1[[#This Row],[Age]],0)</f>
        <v>45</v>
      </c>
    </row>
    <row r="81" spans="1:90">
      <c r="A81">
        <f t="shared" ca="1" si="43"/>
        <v>2</v>
      </c>
      <c r="B81">
        <v>78</v>
      </c>
      <c r="C81" t="str">
        <f t="shared" ca="1" si="44"/>
        <v>women</v>
      </c>
      <c r="D81">
        <f t="shared" ca="1" si="45"/>
        <v>27</v>
      </c>
      <c r="E81">
        <f t="shared" ca="1" si="46"/>
        <v>3</v>
      </c>
      <c r="F81" t="str">
        <f t="shared" ca="1" si="34"/>
        <v>Construction</v>
      </c>
      <c r="G81">
        <f t="shared" ca="1" si="47"/>
        <v>5</v>
      </c>
      <c r="H81" t="str">
        <f t="shared" ca="1" si="35"/>
        <v>Diploma</v>
      </c>
      <c r="I81">
        <f t="shared" ca="1" si="33"/>
        <v>2</v>
      </c>
      <c r="J81">
        <f t="shared" ca="1" si="36"/>
        <v>1</v>
      </c>
      <c r="K81">
        <f t="shared" ca="1" si="48"/>
        <v>83211</v>
      </c>
      <c r="L81">
        <f t="shared" ca="1" si="49"/>
        <v>12</v>
      </c>
      <c r="M81" t="str">
        <f t="shared" ca="1" si="37"/>
        <v>Georgia</v>
      </c>
      <c r="N81">
        <f t="shared" ca="1" si="26"/>
        <v>332844</v>
      </c>
      <c r="O81">
        <f t="shared" ca="1" si="50"/>
        <v>236670.26631590934</v>
      </c>
      <c r="P81">
        <f t="shared" ca="1" si="27"/>
        <v>53698.161161941352</v>
      </c>
      <c r="Q81">
        <f t="shared" ca="1" si="51"/>
        <v>50014</v>
      </c>
      <c r="R81">
        <f t="shared" ca="1" si="28"/>
        <v>86702.502136031733</v>
      </c>
      <c r="S81">
        <f t="shared" ca="1" si="29"/>
        <v>85819.984559716453</v>
      </c>
      <c r="T81">
        <f t="shared" ca="1" si="30"/>
        <v>472362.14572165778</v>
      </c>
      <c r="U81">
        <f t="shared" ca="1" si="31"/>
        <v>373386.76845194108</v>
      </c>
      <c r="V81">
        <f t="shared" ca="1" si="32"/>
        <v>98975.377269716701</v>
      </c>
      <c r="X81">
        <f ca="1">IF(Table1[[#This Row],[Gender]]="men",1,0)</f>
        <v>0</v>
      </c>
      <c r="Y81">
        <f ca="1">IF(Table1[[#This Row],[Gender]]="women",1,0)</f>
        <v>1</v>
      </c>
      <c r="AE81">
        <f ca="1">IF(Table1[[#This Row],[Field of work]]="IT",1,0)</f>
        <v>0</v>
      </c>
      <c r="AF81">
        <f ca="1">IF(Table1[[#This Row],[Field of work]]="Doctor",1,0)</f>
        <v>0</v>
      </c>
      <c r="AG81">
        <f ca="1">IF(Table1[[#This Row],[Field of work]]="Construction",1,0)</f>
        <v>1</v>
      </c>
      <c r="AH81">
        <f ca="1">IF(Table1[[#This Row],[Field of work]]="Teaching",1,0)</f>
        <v>0</v>
      </c>
      <c r="AI81">
        <f ca="1">IF(Table1[[#This Row],[Field of work]]="Music",1,0)</f>
        <v>0</v>
      </c>
      <c r="AJ81">
        <f ca="1">IF(Table1[[#This Row],[Field of work]]="Agriculture",1,0)</f>
        <v>0</v>
      </c>
      <c r="AO81" s="8">
        <f t="shared" ca="1" si="38"/>
        <v>55060.308669497303</v>
      </c>
      <c r="AR81">
        <f t="shared" ca="1" si="39"/>
        <v>1</v>
      </c>
      <c r="AX81" s="16">
        <f t="shared" ca="1" si="40"/>
        <v>0.79905038049946142</v>
      </c>
      <c r="AY81" s="17">
        <f t="shared" ca="1" si="41"/>
        <v>0</v>
      </c>
      <c r="AZ81" s="17"/>
      <c r="BE81">
        <f t="shared" ca="1" si="42"/>
        <v>0</v>
      </c>
      <c r="BF81">
        <f ca="1">IF(Table1[[#This Row],[Area]]="California",Table1[[#This Row],[Income]],0)</f>
        <v>0</v>
      </c>
      <c r="BG81">
        <f ca="1">IF(Table1[[#This Row],[Area]]="Utah",Table1[[#This Row],[Income]],0)</f>
        <v>0</v>
      </c>
      <c r="BH81">
        <f ca="1">IF(Table1[[#This Row],[Area]]="North Carolina",Table1[[#This Row],[Income]],0)</f>
        <v>0</v>
      </c>
      <c r="BI81">
        <f ca="1">IF(Table1[[#This Row],[Area]]="Texas",Table1[[#This Row],[Income]],0)</f>
        <v>0</v>
      </c>
      <c r="BJ81">
        <f ca="1">IF(Table1[[#This Row],[Area]]="Pennsylvania",Table1[[#This Row],[Income]],0)</f>
        <v>0</v>
      </c>
      <c r="BK81">
        <f ca="1">IF(Table1[[#This Row],[Area]]="Hawaii",Table1[[#This Row],[Income]],0)</f>
        <v>0</v>
      </c>
      <c r="BL81">
        <f ca="1">IF(Table1[[#This Row],[Area]]="Tennessee",Table1[[#This Row],[Income]],0)</f>
        <v>0</v>
      </c>
      <c r="BM81">
        <f ca="1">IF(Table1[[#This Row],[Area]]="South Dakota",Table1[[#This Row],[Income]],0)</f>
        <v>0</v>
      </c>
      <c r="BN81">
        <f ca="1">IF(Table1[[#This Row],[Area]]="Massachusetts",Table1[[#This Row],[Income]],0)</f>
        <v>0</v>
      </c>
      <c r="BO81">
        <f ca="1">IF(Table1[[#This Row],[Area]]="New Jersey",Table1[[#This Row],[Income]],0)</f>
        <v>0</v>
      </c>
      <c r="BP81">
        <f ca="1">IF(Table1[[#This Row],[Area]]="Georgia",Table1[[#This Row],[Income]],0)</f>
        <v>83211</v>
      </c>
      <c r="BQ81">
        <f ca="1">IF(Table1[[#This Row],[Area]]="Indiana",Table1[[#This Row],[Income]],0)</f>
        <v>0</v>
      </c>
      <c r="BR81">
        <f ca="1">IF(Table1[[#This Row],[Area]]="Illinios",Table1[[#This Row],[Income]],0)</f>
        <v>0</v>
      </c>
      <c r="BT81">
        <f ca="1">IF(Table1[[#This Row],[Field of work]]="IT",Table1[[#This Row],[Income]],0)</f>
        <v>0</v>
      </c>
      <c r="BU81">
        <f ca="1">IF(Table1[[#This Row],[Field of work]]="Doctor",Table1[[#This Row],[Income]],0)</f>
        <v>0</v>
      </c>
      <c r="BV81">
        <f ca="1">IF(Table1[[#This Row],[Field of work]]="Construction",Table1[[#This Row],[Income]],0)</f>
        <v>83211</v>
      </c>
      <c r="BW81">
        <f ca="1">IF(Table1[[#This Row],[Field of work]]="Teaching",Table1[[#This Row],[Income]],0)</f>
        <v>0</v>
      </c>
      <c r="BX81">
        <f ca="1">IF(Table1[[#This Row],[Field of work]]="Music",Table1[[#This Row],[Income]],0)</f>
        <v>0</v>
      </c>
      <c r="BY81">
        <f ca="1">IF(Table1[[#This Row],[Field of work]]="Agriculture",Table1[[#This Row],[Income]],0)</f>
        <v>0</v>
      </c>
      <c r="CA81">
        <f ca="1">IF(Table1[[#This Row],[Debts]]&gt;Table1[[#This Row],[Income]],1,0)</f>
        <v>1</v>
      </c>
      <c r="CL81">
        <f ca="1">IF(Table1[[#This Row],[Net worth of the person]]&gt;$CN$3,Table1[[#This Row],[Age]],0)</f>
        <v>27</v>
      </c>
    </row>
    <row r="82" spans="1:90">
      <c r="A82">
        <f t="shared" ca="1" si="43"/>
        <v>2</v>
      </c>
      <c r="B82">
        <v>79</v>
      </c>
      <c r="C82" t="str">
        <f t="shared" ca="1" si="44"/>
        <v>women</v>
      </c>
      <c r="D82">
        <f t="shared" ca="1" si="45"/>
        <v>36</v>
      </c>
      <c r="E82">
        <f t="shared" ca="1" si="46"/>
        <v>2</v>
      </c>
      <c r="F82" t="str">
        <f t="shared" ca="1" si="34"/>
        <v>Doctor</v>
      </c>
      <c r="G82">
        <f t="shared" ca="1" si="47"/>
        <v>5</v>
      </c>
      <c r="H82" t="str">
        <f t="shared" ca="1" si="35"/>
        <v>Diploma</v>
      </c>
      <c r="I82">
        <f t="shared" ca="1" si="33"/>
        <v>1</v>
      </c>
      <c r="J82">
        <f t="shared" ca="1" si="36"/>
        <v>2</v>
      </c>
      <c r="K82">
        <f t="shared" ca="1" si="48"/>
        <v>69385</v>
      </c>
      <c r="L82">
        <f t="shared" ca="1" si="49"/>
        <v>6</v>
      </c>
      <c r="M82" t="str">
        <f t="shared" ca="1" si="37"/>
        <v>Pennsylvania</v>
      </c>
      <c r="N82">
        <f t="shared" ca="1" si="26"/>
        <v>277540</v>
      </c>
      <c r="O82">
        <f t="shared" ca="1" si="50"/>
        <v>221768.44260382053</v>
      </c>
      <c r="P82">
        <f t="shared" ca="1" si="27"/>
        <v>110120.61733899461</v>
      </c>
      <c r="Q82">
        <f t="shared" ca="1" si="51"/>
        <v>85167</v>
      </c>
      <c r="R82">
        <f t="shared" ca="1" si="28"/>
        <v>63600.345259699585</v>
      </c>
      <c r="S82">
        <f t="shared" ca="1" si="29"/>
        <v>58088.866032907667</v>
      </c>
      <c r="T82">
        <f t="shared" ca="1" si="30"/>
        <v>445749.48337190232</v>
      </c>
      <c r="U82">
        <f t="shared" ca="1" si="31"/>
        <v>370535.78786352009</v>
      </c>
      <c r="V82">
        <f t="shared" ca="1" si="32"/>
        <v>75213.695508382225</v>
      </c>
      <c r="X82">
        <f ca="1">IF(Table1[[#This Row],[Gender]]="men",1,0)</f>
        <v>0</v>
      </c>
      <c r="Y82">
        <f ca="1">IF(Table1[[#This Row],[Gender]]="women",1,0)</f>
        <v>1</v>
      </c>
      <c r="AE82">
        <f ca="1">IF(Table1[[#This Row],[Field of work]]="IT",1,0)</f>
        <v>0</v>
      </c>
      <c r="AF82">
        <f ca="1">IF(Table1[[#This Row],[Field of work]]="Doctor",1,0)</f>
        <v>1</v>
      </c>
      <c r="AG82">
        <f ca="1">IF(Table1[[#This Row],[Field of work]]="Construction",1,0)</f>
        <v>0</v>
      </c>
      <c r="AH82">
        <f ca="1">IF(Table1[[#This Row],[Field of work]]="Teaching",1,0)</f>
        <v>0</v>
      </c>
      <c r="AI82">
        <f ca="1">IF(Table1[[#This Row],[Field of work]]="Music",1,0)</f>
        <v>0</v>
      </c>
      <c r="AJ82">
        <f ca="1">IF(Table1[[#This Row],[Field of work]]="Agriculture",1,0)</f>
        <v>0</v>
      </c>
      <c r="AO82" s="8">
        <f t="shared" ca="1" si="38"/>
        <v>12129.737850366158</v>
      </c>
      <c r="AR82">
        <f t="shared" ca="1" si="39"/>
        <v>1</v>
      </c>
      <c r="AX82" s="16">
        <f t="shared" ca="1" si="40"/>
        <v>0.82104028083595315</v>
      </c>
      <c r="AY82" s="17">
        <f t="shared" ca="1" si="41"/>
        <v>0</v>
      </c>
      <c r="AZ82" s="17"/>
      <c r="BE82">
        <f t="shared" ca="1" si="42"/>
        <v>0</v>
      </c>
      <c r="BF82">
        <f ca="1">IF(Table1[[#This Row],[Area]]="California",Table1[[#This Row],[Income]],0)</f>
        <v>0</v>
      </c>
      <c r="BG82">
        <f ca="1">IF(Table1[[#This Row],[Area]]="Utah",Table1[[#This Row],[Income]],0)</f>
        <v>0</v>
      </c>
      <c r="BH82">
        <f ca="1">IF(Table1[[#This Row],[Area]]="North Carolina",Table1[[#This Row],[Income]],0)</f>
        <v>0</v>
      </c>
      <c r="BI82">
        <f ca="1">IF(Table1[[#This Row],[Area]]="Texas",Table1[[#This Row],[Income]],0)</f>
        <v>0</v>
      </c>
      <c r="BJ82">
        <f ca="1">IF(Table1[[#This Row],[Area]]="Pennsylvania",Table1[[#This Row],[Income]],0)</f>
        <v>69385</v>
      </c>
      <c r="BK82">
        <f ca="1">IF(Table1[[#This Row],[Area]]="Hawaii",Table1[[#This Row],[Income]],0)</f>
        <v>0</v>
      </c>
      <c r="BL82">
        <f ca="1">IF(Table1[[#This Row],[Area]]="Tennessee",Table1[[#This Row],[Income]],0)</f>
        <v>0</v>
      </c>
      <c r="BM82">
        <f ca="1">IF(Table1[[#This Row],[Area]]="South Dakota",Table1[[#This Row],[Income]],0)</f>
        <v>0</v>
      </c>
      <c r="BN82">
        <f ca="1">IF(Table1[[#This Row],[Area]]="Massachusetts",Table1[[#This Row],[Income]],0)</f>
        <v>0</v>
      </c>
      <c r="BO82">
        <f ca="1">IF(Table1[[#This Row],[Area]]="New Jersey",Table1[[#This Row],[Income]],0)</f>
        <v>0</v>
      </c>
      <c r="BP82">
        <f ca="1">IF(Table1[[#This Row],[Area]]="Georgia",Table1[[#This Row],[Income]],0)</f>
        <v>0</v>
      </c>
      <c r="BQ82">
        <f ca="1">IF(Table1[[#This Row],[Area]]="Indiana",Table1[[#This Row],[Income]],0)</f>
        <v>0</v>
      </c>
      <c r="BR82">
        <f ca="1">IF(Table1[[#This Row],[Area]]="Illinios",Table1[[#This Row],[Income]],0)</f>
        <v>0</v>
      </c>
      <c r="BT82">
        <f ca="1">IF(Table1[[#This Row],[Field of work]]="IT",Table1[[#This Row],[Income]],0)</f>
        <v>0</v>
      </c>
      <c r="BU82">
        <f ca="1">IF(Table1[[#This Row],[Field of work]]="Doctor",Table1[[#This Row],[Income]],0)</f>
        <v>69385</v>
      </c>
      <c r="BV82">
        <f ca="1">IF(Table1[[#This Row],[Field of work]]="Construction",Table1[[#This Row],[Income]],0)</f>
        <v>0</v>
      </c>
      <c r="BW82">
        <f ca="1">IF(Table1[[#This Row],[Field of work]]="Teaching",Table1[[#This Row],[Income]],0)</f>
        <v>0</v>
      </c>
      <c r="BX82">
        <f ca="1">IF(Table1[[#This Row],[Field of work]]="Music",Table1[[#This Row],[Income]],0)</f>
        <v>0</v>
      </c>
      <c r="BY82">
        <f ca="1">IF(Table1[[#This Row],[Field of work]]="Agriculture",Table1[[#This Row],[Income]],0)</f>
        <v>0</v>
      </c>
      <c r="CA82">
        <f ca="1">IF(Table1[[#This Row],[Debts]]&gt;Table1[[#This Row],[Income]],1,0)</f>
        <v>0</v>
      </c>
      <c r="CL82">
        <f ca="1">IF(Table1[[#This Row],[Net worth of the person]]&gt;$CN$3,Table1[[#This Row],[Age]],0)</f>
        <v>36</v>
      </c>
    </row>
    <row r="83" spans="1:90">
      <c r="A83">
        <f t="shared" ca="1" si="43"/>
        <v>2</v>
      </c>
      <c r="B83">
        <v>80</v>
      </c>
      <c r="C83" t="str">
        <f t="shared" ca="1" si="44"/>
        <v>women</v>
      </c>
      <c r="D83">
        <f t="shared" ca="1" si="45"/>
        <v>35</v>
      </c>
      <c r="E83">
        <f t="shared" ca="1" si="46"/>
        <v>5</v>
      </c>
      <c r="F83" t="str">
        <f t="shared" ca="1" si="34"/>
        <v>Music</v>
      </c>
      <c r="G83">
        <f t="shared" ca="1" si="47"/>
        <v>4</v>
      </c>
      <c r="H83" t="str">
        <f t="shared" ca="1" si="35"/>
        <v>Phd</v>
      </c>
      <c r="I83">
        <f t="shared" ca="1" si="33"/>
        <v>0</v>
      </c>
      <c r="J83">
        <f t="shared" ca="1" si="36"/>
        <v>1</v>
      </c>
      <c r="K83">
        <f t="shared" ca="1" si="48"/>
        <v>25104</v>
      </c>
      <c r="L83">
        <f t="shared" ca="1" si="49"/>
        <v>11</v>
      </c>
      <c r="M83" t="str">
        <f t="shared" ca="1" si="37"/>
        <v>New Jersey</v>
      </c>
      <c r="N83">
        <f t="shared" ca="1" si="26"/>
        <v>125520</v>
      </c>
      <c r="O83">
        <f t="shared" ca="1" si="50"/>
        <v>103056.97605052884</v>
      </c>
      <c r="P83">
        <f t="shared" ca="1" si="27"/>
        <v>12129.737850366158</v>
      </c>
      <c r="Q83">
        <f t="shared" ca="1" si="51"/>
        <v>2560</v>
      </c>
      <c r="R83">
        <f t="shared" ca="1" si="28"/>
        <v>26271.290231285431</v>
      </c>
      <c r="S83">
        <f t="shared" ca="1" si="29"/>
        <v>10329.040199954989</v>
      </c>
      <c r="T83">
        <f t="shared" ca="1" si="30"/>
        <v>147978.77805032115</v>
      </c>
      <c r="U83">
        <f t="shared" ca="1" si="31"/>
        <v>131888.26628181429</v>
      </c>
      <c r="V83">
        <f t="shared" ca="1" si="32"/>
        <v>16090.511768506869</v>
      </c>
      <c r="X83">
        <f ca="1">IF(Table1[[#This Row],[Gender]]="men",1,0)</f>
        <v>0</v>
      </c>
      <c r="Y83">
        <f ca="1">IF(Table1[[#This Row],[Gender]]="women",1,0)</f>
        <v>1</v>
      </c>
      <c r="AE83">
        <f ca="1">IF(Table1[[#This Row],[Field of work]]="IT",1,0)</f>
        <v>0</v>
      </c>
      <c r="AF83">
        <f ca="1">IF(Table1[[#This Row],[Field of work]]="Doctor",1,0)</f>
        <v>0</v>
      </c>
      <c r="AG83">
        <f ca="1">IF(Table1[[#This Row],[Field of work]]="Construction",1,0)</f>
        <v>0</v>
      </c>
      <c r="AH83">
        <f ca="1">IF(Table1[[#This Row],[Field of work]]="Teaching",1,0)</f>
        <v>0</v>
      </c>
      <c r="AI83">
        <f ca="1">IF(Table1[[#This Row],[Field of work]]="Music",1,0)</f>
        <v>1</v>
      </c>
      <c r="AJ83">
        <f ca="1">IF(Table1[[#This Row],[Field of work]]="Agriculture",1,0)</f>
        <v>0</v>
      </c>
      <c r="AO83" s="8">
        <f t="shared" ca="1" si="38"/>
        <v>14021.053065470267</v>
      </c>
      <c r="AR83">
        <f t="shared" ca="1" si="39"/>
        <v>1</v>
      </c>
      <c r="AX83" s="16">
        <f t="shared" ca="1" si="40"/>
        <v>0.45430291857482075</v>
      </c>
      <c r="AY83" s="17">
        <f t="shared" ca="1" si="41"/>
        <v>1</v>
      </c>
      <c r="AZ83" s="17"/>
      <c r="BE83">
        <f t="shared" ca="1" si="42"/>
        <v>0</v>
      </c>
      <c r="BF83">
        <f ca="1">IF(Table1[[#This Row],[Area]]="California",Table1[[#This Row],[Income]],0)</f>
        <v>0</v>
      </c>
      <c r="BG83">
        <f ca="1">IF(Table1[[#This Row],[Area]]="Utah",Table1[[#This Row],[Income]],0)</f>
        <v>0</v>
      </c>
      <c r="BH83">
        <f ca="1">IF(Table1[[#This Row],[Area]]="North Carolina",Table1[[#This Row],[Income]],0)</f>
        <v>0</v>
      </c>
      <c r="BI83">
        <f ca="1">IF(Table1[[#This Row],[Area]]="Texas",Table1[[#This Row],[Income]],0)</f>
        <v>0</v>
      </c>
      <c r="BJ83">
        <f ca="1">IF(Table1[[#This Row],[Area]]="Pennsylvania",Table1[[#This Row],[Income]],0)</f>
        <v>0</v>
      </c>
      <c r="BK83">
        <f ca="1">IF(Table1[[#This Row],[Area]]="Hawaii",Table1[[#This Row],[Income]],0)</f>
        <v>0</v>
      </c>
      <c r="BL83">
        <f ca="1">IF(Table1[[#This Row],[Area]]="Tennessee",Table1[[#This Row],[Income]],0)</f>
        <v>0</v>
      </c>
      <c r="BM83">
        <f ca="1">IF(Table1[[#This Row],[Area]]="South Dakota",Table1[[#This Row],[Income]],0)</f>
        <v>0</v>
      </c>
      <c r="BN83">
        <f ca="1">IF(Table1[[#This Row],[Area]]="Massachusetts",Table1[[#This Row],[Income]],0)</f>
        <v>0</v>
      </c>
      <c r="BO83">
        <f ca="1">IF(Table1[[#This Row],[Area]]="New Jersey",Table1[[#This Row],[Income]],0)</f>
        <v>25104</v>
      </c>
      <c r="BP83">
        <f ca="1">IF(Table1[[#This Row],[Area]]="Georgia",Table1[[#This Row],[Income]],0)</f>
        <v>0</v>
      </c>
      <c r="BQ83">
        <f ca="1">IF(Table1[[#This Row],[Area]]="Indiana",Table1[[#This Row],[Income]],0)</f>
        <v>0</v>
      </c>
      <c r="BR83">
        <f ca="1">IF(Table1[[#This Row],[Area]]="Illinios",Table1[[#This Row],[Income]],0)</f>
        <v>0</v>
      </c>
      <c r="BT83">
        <f ca="1">IF(Table1[[#This Row],[Field of work]]="IT",Table1[[#This Row],[Income]],0)</f>
        <v>0</v>
      </c>
      <c r="BU83">
        <f ca="1">IF(Table1[[#This Row],[Field of work]]="Doctor",Table1[[#This Row],[Income]],0)</f>
        <v>0</v>
      </c>
      <c r="BV83">
        <f ca="1">IF(Table1[[#This Row],[Field of work]]="Construction",Table1[[#This Row],[Income]],0)</f>
        <v>0</v>
      </c>
      <c r="BW83">
        <f ca="1">IF(Table1[[#This Row],[Field of work]]="Teaching",Table1[[#This Row],[Income]],0)</f>
        <v>0</v>
      </c>
      <c r="BX83">
        <f ca="1">IF(Table1[[#This Row],[Field of work]]="Music",Table1[[#This Row],[Income]],0)</f>
        <v>25104</v>
      </c>
      <c r="BY83">
        <f ca="1">IF(Table1[[#This Row],[Field of work]]="Agriculture",Table1[[#This Row],[Income]],0)</f>
        <v>0</v>
      </c>
      <c r="CA83">
        <f ca="1">IF(Table1[[#This Row],[Debts]]&gt;Table1[[#This Row],[Income]],1,0)</f>
        <v>1</v>
      </c>
      <c r="CL83">
        <f ca="1">IF(Table1[[#This Row],[Net worth of the person]]&gt;$CN$3,Table1[[#This Row],[Age]],0)</f>
        <v>35</v>
      </c>
    </row>
    <row r="84" spans="1:90">
      <c r="A84">
        <f t="shared" ca="1" si="43"/>
        <v>2</v>
      </c>
      <c r="B84">
        <v>81</v>
      </c>
      <c r="C84" t="str">
        <f t="shared" ca="1" si="44"/>
        <v>women</v>
      </c>
      <c r="D84">
        <f t="shared" ca="1" si="45"/>
        <v>34</v>
      </c>
      <c r="E84">
        <f t="shared" ca="1" si="46"/>
        <v>3</v>
      </c>
      <c r="F84" t="str">
        <f t="shared" ca="1" si="34"/>
        <v>Construction</v>
      </c>
      <c r="G84">
        <f t="shared" ca="1" si="47"/>
        <v>1</v>
      </c>
      <c r="H84" t="str">
        <f t="shared" ca="1" si="35"/>
        <v>High school</v>
      </c>
      <c r="I84">
        <f t="shared" ca="1" si="33"/>
        <v>1</v>
      </c>
      <c r="J84">
        <f t="shared" ca="1" si="36"/>
        <v>1</v>
      </c>
      <c r="K84">
        <f t="shared" ca="1" si="48"/>
        <v>81399</v>
      </c>
      <c r="L84">
        <f t="shared" ca="1" si="49"/>
        <v>13</v>
      </c>
      <c r="M84" t="str">
        <f t="shared" ca="1" si="37"/>
        <v>Indiana</v>
      </c>
      <c r="N84">
        <f t="shared" ca="1" si="26"/>
        <v>488394</v>
      </c>
      <c r="O84">
        <f t="shared" ca="1" si="50"/>
        <v>221878.81961443101</v>
      </c>
      <c r="P84">
        <f t="shared" ca="1" si="27"/>
        <v>14021.053065470267</v>
      </c>
      <c r="Q84">
        <f t="shared" ca="1" si="51"/>
        <v>12862</v>
      </c>
      <c r="R84">
        <f t="shared" ca="1" si="28"/>
        <v>142004.88732322442</v>
      </c>
      <c r="S84">
        <f t="shared" ca="1" si="29"/>
        <v>9526.1223380044594</v>
      </c>
      <c r="T84">
        <f t="shared" ca="1" si="30"/>
        <v>511941.17540347471</v>
      </c>
      <c r="U84">
        <f t="shared" ca="1" si="31"/>
        <v>376745.70693765546</v>
      </c>
      <c r="V84">
        <f t="shared" ca="1" si="32"/>
        <v>135195.46846581926</v>
      </c>
      <c r="X84">
        <f ca="1">IF(Table1[[#This Row],[Gender]]="men",1,0)</f>
        <v>0</v>
      </c>
      <c r="Y84">
        <f ca="1">IF(Table1[[#This Row],[Gender]]="women",1,0)</f>
        <v>1</v>
      </c>
      <c r="AE84">
        <f ca="1">IF(Table1[[#This Row],[Field of work]]="IT",1,0)</f>
        <v>0</v>
      </c>
      <c r="AF84">
        <f ca="1">IF(Table1[[#This Row],[Field of work]]="Doctor",1,0)</f>
        <v>0</v>
      </c>
      <c r="AG84">
        <f ca="1">IF(Table1[[#This Row],[Field of work]]="Construction",1,0)</f>
        <v>1</v>
      </c>
      <c r="AH84">
        <f ca="1">IF(Table1[[#This Row],[Field of work]]="Teaching",1,0)</f>
        <v>0</v>
      </c>
      <c r="AI84">
        <f ca="1">IF(Table1[[#This Row],[Field of work]]="Music",1,0)</f>
        <v>0</v>
      </c>
      <c r="AJ84">
        <f ca="1">IF(Table1[[#This Row],[Field of work]]="Agriculture",1,0)</f>
        <v>0</v>
      </c>
      <c r="AO84" s="8">
        <f t="shared" ca="1" si="38"/>
        <v>25421.911380123682</v>
      </c>
      <c r="AR84">
        <f t="shared" ca="1" si="39"/>
        <v>1</v>
      </c>
      <c r="AX84" s="16">
        <f t="shared" ca="1" si="40"/>
        <v>0.33981197338838875</v>
      </c>
      <c r="AY84" s="17">
        <f t="shared" ca="1" si="41"/>
        <v>1</v>
      </c>
      <c r="AZ84" s="17"/>
      <c r="BE84">
        <f t="shared" ca="1" si="42"/>
        <v>0</v>
      </c>
      <c r="BF84">
        <f ca="1">IF(Table1[[#This Row],[Area]]="California",Table1[[#This Row],[Income]],0)</f>
        <v>0</v>
      </c>
      <c r="BG84">
        <f ca="1">IF(Table1[[#This Row],[Area]]="Utah",Table1[[#This Row],[Income]],0)</f>
        <v>0</v>
      </c>
      <c r="BH84">
        <f ca="1">IF(Table1[[#This Row],[Area]]="North Carolina",Table1[[#This Row],[Income]],0)</f>
        <v>0</v>
      </c>
      <c r="BI84">
        <f ca="1">IF(Table1[[#This Row],[Area]]="Texas",Table1[[#This Row],[Income]],0)</f>
        <v>0</v>
      </c>
      <c r="BJ84">
        <f ca="1">IF(Table1[[#This Row],[Area]]="Pennsylvania",Table1[[#This Row],[Income]],0)</f>
        <v>0</v>
      </c>
      <c r="BK84">
        <f ca="1">IF(Table1[[#This Row],[Area]]="Hawaii",Table1[[#This Row],[Income]],0)</f>
        <v>0</v>
      </c>
      <c r="BL84">
        <f ca="1">IF(Table1[[#This Row],[Area]]="Tennessee",Table1[[#This Row],[Income]],0)</f>
        <v>0</v>
      </c>
      <c r="BM84">
        <f ca="1">IF(Table1[[#This Row],[Area]]="South Dakota",Table1[[#This Row],[Income]],0)</f>
        <v>0</v>
      </c>
      <c r="BN84">
        <f ca="1">IF(Table1[[#This Row],[Area]]="Massachusetts",Table1[[#This Row],[Income]],0)</f>
        <v>0</v>
      </c>
      <c r="BO84">
        <f ca="1">IF(Table1[[#This Row],[Area]]="New Jersey",Table1[[#This Row],[Income]],0)</f>
        <v>0</v>
      </c>
      <c r="BP84">
        <f ca="1">IF(Table1[[#This Row],[Area]]="Georgia",Table1[[#This Row],[Income]],0)</f>
        <v>0</v>
      </c>
      <c r="BQ84">
        <f ca="1">IF(Table1[[#This Row],[Area]]="Indiana",Table1[[#This Row],[Income]],0)</f>
        <v>81399</v>
      </c>
      <c r="BR84">
        <f ca="1">IF(Table1[[#This Row],[Area]]="Illinios",Table1[[#This Row],[Income]],0)</f>
        <v>0</v>
      </c>
      <c r="BT84">
        <f ca="1">IF(Table1[[#This Row],[Field of work]]="IT",Table1[[#This Row],[Income]],0)</f>
        <v>0</v>
      </c>
      <c r="BU84">
        <f ca="1">IF(Table1[[#This Row],[Field of work]]="Doctor",Table1[[#This Row],[Income]],0)</f>
        <v>0</v>
      </c>
      <c r="BV84">
        <f ca="1">IF(Table1[[#This Row],[Field of work]]="Construction",Table1[[#This Row],[Income]],0)</f>
        <v>81399</v>
      </c>
      <c r="BW84">
        <f ca="1">IF(Table1[[#This Row],[Field of work]]="Teaching",Table1[[#This Row],[Income]],0)</f>
        <v>0</v>
      </c>
      <c r="BX84">
        <f ca="1">IF(Table1[[#This Row],[Field of work]]="Music",Table1[[#This Row],[Income]],0)</f>
        <v>0</v>
      </c>
      <c r="BY84">
        <f ca="1">IF(Table1[[#This Row],[Field of work]]="Agriculture",Table1[[#This Row],[Income]],0)</f>
        <v>0</v>
      </c>
      <c r="CA84">
        <f ca="1">IF(Table1[[#This Row],[Debts]]&gt;Table1[[#This Row],[Income]],1,0)</f>
        <v>1</v>
      </c>
      <c r="CL84">
        <f ca="1">IF(Table1[[#This Row],[Net worth of the person]]&gt;$CN$3,Table1[[#This Row],[Age]],0)</f>
        <v>34</v>
      </c>
    </row>
    <row r="85" spans="1:90">
      <c r="A85">
        <f t="shared" ca="1" si="43"/>
        <v>1</v>
      </c>
      <c r="B85">
        <v>82</v>
      </c>
      <c r="C85" t="str">
        <f t="shared" ca="1" si="44"/>
        <v>men</v>
      </c>
      <c r="D85">
        <f t="shared" ca="1" si="45"/>
        <v>30</v>
      </c>
      <c r="E85">
        <f t="shared" ca="1" si="46"/>
        <v>6</v>
      </c>
      <c r="F85" t="str">
        <f t="shared" ca="1" si="34"/>
        <v>Agriculture</v>
      </c>
      <c r="G85">
        <f t="shared" ca="1" si="47"/>
        <v>4</v>
      </c>
      <c r="H85" t="str">
        <f t="shared" ca="1" si="35"/>
        <v>Phd</v>
      </c>
      <c r="I85">
        <f t="shared" ca="1" si="33"/>
        <v>3</v>
      </c>
      <c r="J85">
        <f t="shared" ca="1" si="36"/>
        <v>2</v>
      </c>
      <c r="K85">
        <f t="shared" ca="1" si="48"/>
        <v>42687</v>
      </c>
      <c r="L85">
        <f t="shared" ca="1" si="49"/>
        <v>13</v>
      </c>
      <c r="M85" t="str">
        <f t="shared" ca="1" si="37"/>
        <v>Indiana</v>
      </c>
      <c r="N85">
        <f t="shared" ca="1" si="26"/>
        <v>170748</v>
      </c>
      <c r="O85">
        <f t="shared" ca="1" si="50"/>
        <v>58022.214832120604</v>
      </c>
      <c r="P85">
        <f t="shared" ca="1" si="27"/>
        <v>50843.822760247363</v>
      </c>
      <c r="Q85">
        <f t="shared" ca="1" si="51"/>
        <v>48911</v>
      </c>
      <c r="R85">
        <f t="shared" ca="1" si="28"/>
        <v>71079.566038409859</v>
      </c>
      <c r="S85">
        <f t="shared" ca="1" si="29"/>
        <v>44315.707361836481</v>
      </c>
      <c r="T85">
        <f t="shared" ca="1" si="30"/>
        <v>265907.53012208384</v>
      </c>
      <c r="U85">
        <f t="shared" ca="1" si="31"/>
        <v>178012.78087053046</v>
      </c>
      <c r="V85">
        <f t="shared" ca="1" si="32"/>
        <v>87894.749251553381</v>
      </c>
      <c r="X85">
        <f ca="1">IF(Table1[[#This Row],[Gender]]="men",1,0)</f>
        <v>1</v>
      </c>
      <c r="Y85">
        <f ca="1">IF(Table1[[#This Row],[Gender]]="women",1,0)</f>
        <v>0</v>
      </c>
      <c r="AE85">
        <f ca="1">IF(Table1[[#This Row],[Field of work]]="IT",1,0)</f>
        <v>0</v>
      </c>
      <c r="AF85">
        <f ca="1">IF(Table1[[#This Row],[Field of work]]="Doctor",1,0)</f>
        <v>0</v>
      </c>
      <c r="AG85">
        <f ca="1">IF(Table1[[#This Row],[Field of work]]="Construction",1,0)</f>
        <v>0</v>
      </c>
      <c r="AH85">
        <f ca="1">IF(Table1[[#This Row],[Field of work]]="Teaching",1,0)</f>
        <v>0</v>
      </c>
      <c r="AI85">
        <f ca="1">IF(Table1[[#This Row],[Field of work]]="Music",1,0)</f>
        <v>0</v>
      </c>
      <c r="AJ85">
        <f ca="1">IF(Table1[[#This Row],[Field of work]]="Agriculture",1,0)</f>
        <v>1</v>
      </c>
      <c r="AO85" s="8">
        <f t="shared" ca="1" si="38"/>
        <v>31874.752376761262</v>
      </c>
      <c r="AR85">
        <f t="shared" ca="1" si="39"/>
        <v>1</v>
      </c>
      <c r="AX85" s="16">
        <f t="shared" ca="1" si="40"/>
        <v>0.95199419500909088</v>
      </c>
      <c r="AY85" s="17">
        <f t="shared" ca="1" si="41"/>
        <v>0</v>
      </c>
      <c r="AZ85" s="17"/>
      <c r="BE85">
        <f t="shared" ca="1" si="42"/>
        <v>0</v>
      </c>
      <c r="BF85">
        <f ca="1">IF(Table1[[#This Row],[Area]]="California",Table1[[#This Row],[Income]],0)</f>
        <v>0</v>
      </c>
      <c r="BG85">
        <f ca="1">IF(Table1[[#This Row],[Area]]="Utah",Table1[[#This Row],[Income]],0)</f>
        <v>0</v>
      </c>
      <c r="BH85">
        <f ca="1">IF(Table1[[#This Row],[Area]]="North Carolina",Table1[[#This Row],[Income]],0)</f>
        <v>0</v>
      </c>
      <c r="BI85">
        <f ca="1">IF(Table1[[#This Row],[Area]]="Texas",Table1[[#This Row],[Income]],0)</f>
        <v>0</v>
      </c>
      <c r="BJ85">
        <f ca="1">IF(Table1[[#This Row],[Area]]="Pennsylvania",Table1[[#This Row],[Income]],0)</f>
        <v>0</v>
      </c>
      <c r="BK85">
        <f ca="1">IF(Table1[[#This Row],[Area]]="Hawaii",Table1[[#This Row],[Income]],0)</f>
        <v>0</v>
      </c>
      <c r="BL85">
        <f ca="1">IF(Table1[[#This Row],[Area]]="Tennessee",Table1[[#This Row],[Income]],0)</f>
        <v>0</v>
      </c>
      <c r="BM85">
        <f ca="1">IF(Table1[[#This Row],[Area]]="South Dakota",Table1[[#This Row],[Income]],0)</f>
        <v>0</v>
      </c>
      <c r="BN85">
        <f ca="1">IF(Table1[[#This Row],[Area]]="Massachusetts",Table1[[#This Row],[Income]],0)</f>
        <v>0</v>
      </c>
      <c r="BO85">
        <f ca="1">IF(Table1[[#This Row],[Area]]="New Jersey",Table1[[#This Row],[Income]],0)</f>
        <v>0</v>
      </c>
      <c r="BP85">
        <f ca="1">IF(Table1[[#This Row],[Area]]="Georgia",Table1[[#This Row],[Income]],0)</f>
        <v>0</v>
      </c>
      <c r="BQ85">
        <f ca="1">IF(Table1[[#This Row],[Area]]="Indiana",Table1[[#This Row],[Income]],0)</f>
        <v>42687</v>
      </c>
      <c r="BR85">
        <f ca="1">IF(Table1[[#This Row],[Area]]="Illinios",Table1[[#This Row],[Income]],0)</f>
        <v>0</v>
      </c>
      <c r="BT85">
        <f ca="1">IF(Table1[[#This Row],[Field of work]]="IT",Table1[[#This Row],[Income]],0)</f>
        <v>0</v>
      </c>
      <c r="BU85">
        <f ca="1">IF(Table1[[#This Row],[Field of work]]="Doctor",Table1[[#This Row],[Income]],0)</f>
        <v>0</v>
      </c>
      <c r="BV85">
        <f ca="1">IF(Table1[[#This Row],[Field of work]]="Construction",Table1[[#This Row],[Income]],0)</f>
        <v>0</v>
      </c>
      <c r="BW85">
        <f ca="1">IF(Table1[[#This Row],[Field of work]]="Teaching",Table1[[#This Row],[Income]],0)</f>
        <v>0</v>
      </c>
      <c r="BX85">
        <f ca="1">IF(Table1[[#This Row],[Field of work]]="Music",Table1[[#This Row],[Income]],0)</f>
        <v>0</v>
      </c>
      <c r="BY85">
        <f ca="1">IF(Table1[[#This Row],[Field of work]]="Agriculture",Table1[[#This Row],[Income]],0)</f>
        <v>42687</v>
      </c>
      <c r="CA85">
        <f ca="1">IF(Table1[[#This Row],[Debts]]&gt;Table1[[#This Row],[Income]],1,0)</f>
        <v>1</v>
      </c>
      <c r="CL85">
        <f ca="1">IF(Table1[[#This Row],[Net worth of the person]]&gt;$CN$3,Table1[[#This Row],[Age]],0)</f>
        <v>30</v>
      </c>
    </row>
    <row r="86" spans="1:90">
      <c r="A86">
        <f t="shared" ca="1" si="43"/>
        <v>2</v>
      </c>
      <c r="B86">
        <v>83</v>
      </c>
      <c r="C86" t="str">
        <f t="shared" ca="1" si="44"/>
        <v>women</v>
      </c>
      <c r="D86">
        <f t="shared" ca="1" si="45"/>
        <v>43</v>
      </c>
      <c r="E86">
        <f t="shared" ca="1" si="46"/>
        <v>4</v>
      </c>
      <c r="F86" t="str">
        <f t="shared" ca="1" si="34"/>
        <v>Teaching</v>
      </c>
      <c r="G86">
        <f t="shared" ca="1" si="47"/>
        <v>3</v>
      </c>
      <c r="H86" t="str">
        <f t="shared" ca="1" si="35"/>
        <v>Post Grad</v>
      </c>
      <c r="I86">
        <f t="shared" ca="1" si="33"/>
        <v>0</v>
      </c>
      <c r="J86">
        <f t="shared" ca="1" si="36"/>
        <v>1</v>
      </c>
      <c r="K86">
        <f t="shared" ca="1" si="48"/>
        <v>36127</v>
      </c>
      <c r="L86">
        <f t="shared" ca="1" si="49"/>
        <v>4</v>
      </c>
      <c r="M86" t="str">
        <f t="shared" ca="1" si="37"/>
        <v>North Carolina</v>
      </c>
      <c r="N86">
        <f t="shared" ref="N86:N149" ca="1" si="52">K86*RANDBETWEEN(3,6)</f>
        <v>144508</v>
      </c>
      <c r="O86">
        <f t="shared" ca="1" si="50"/>
        <v>137570.77713237371</v>
      </c>
      <c r="P86">
        <f t="shared" ref="P86:P149" ca="1" si="53">RAND()*J86*K86</f>
        <v>31874.752376761262</v>
      </c>
      <c r="Q86">
        <f t="shared" ca="1" si="51"/>
        <v>1950</v>
      </c>
      <c r="R86">
        <f t="shared" ref="R86:R149" ca="1" si="54">RAND()*K86*2</f>
        <v>65445.584898778441</v>
      </c>
      <c r="S86">
        <f t="shared" ref="S86:S149" ca="1" si="55">RAND()*K86*1.5</f>
        <v>1069.2556111457689</v>
      </c>
      <c r="T86">
        <f t="shared" ref="T86:T149" ca="1" si="56">N86+P86+S86</f>
        <v>177452.00798790704</v>
      </c>
      <c r="U86">
        <f t="shared" ref="U86:U149" ca="1" si="57">O86+Q86+R86</f>
        <v>204966.36203115215</v>
      </c>
      <c r="V86">
        <f t="shared" ref="V86:V149" ca="1" si="58">T86-U86</f>
        <v>-27514.354043245112</v>
      </c>
      <c r="X86">
        <f ca="1">IF(Table1[[#This Row],[Gender]]="men",1,0)</f>
        <v>0</v>
      </c>
      <c r="Y86">
        <f ca="1">IF(Table1[[#This Row],[Gender]]="women",1,0)</f>
        <v>1</v>
      </c>
      <c r="AE86">
        <f ca="1">IF(Table1[[#This Row],[Field of work]]="IT",1,0)</f>
        <v>0</v>
      </c>
      <c r="AF86">
        <f ca="1">IF(Table1[[#This Row],[Field of work]]="Doctor",1,0)</f>
        <v>0</v>
      </c>
      <c r="AG86">
        <f ca="1">IF(Table1[[#This Row],[Field of work]]="Construction",1,0)</f>
        <v>0</v>
      </c>
      <c r="AH86">
        <f ca="1">IF(Table1[[#This Row],[Field of work]]="Teaching",1,0)</f>
        <v>1</v>
      </c>
      <c r="AI86">
        <f ca="1">IF(Table1[[#This Row],[Field of work]]="Music",1,0)</f>
        <v>0</v>
      </c>
      <c r="AJ86">
        <f ca="1">IF(Table1[[#This Row],[Field of work]]="Agriculture",1,0)</f>
        <v>0</v>
      </c>
      <c r="AO86" s="8">
        <f t="shared" ca="1" si="38"/>
        <v>8623.4536619071769</v>
      </c>
      <c r="AR86">
        <f t="shared" ca="1" si="39"/>
        <v>1</v>
      </c>
      <c r="AX86" s="16">
        <f t="shared" ca="1" si="40"/>
        <v>0.5784590676057213</v>
      </c>
      <c r="AY86" s="17">
        <f t="shared" ca="1" si="41"/>
        <v>0</v>
      </c>
      <c r="AZ86" s="17"/>
      <c r="BE86">
        <f t="shared" ca="1" si="42"/>
        <v>0</v>
      </c>
      <c r="BF86">
        <f ca="1">IF(Table1[[#This Row],[Area]]="California",Table1[[#This Row],[Income]],0)</f>
        <v>0</v>
      </c>
      <c r="BG86">
        <f ca="1">IF(Table1[[#This Row],[Area]]="Utah",Table1[[#This Row],[Income]],0)</f>
        <v>0</v>
      </c>
      <c r="BH86">
        <f ca="1">IF(Table1[[#This Row],[Area]]="North Carolina",Table1[[#This Row],[Income]],0)</f>
        <v>36127</v>
      </c>
      <c r="BI86">
        <f ca="1">IF(Table1[[#This Row],[Area]]="Texas",Table1[[#This Row],[Income]],0)</f>
        <v>0</v>
      </c>
      <c r="BJ86">
        <f ca="1">IF(Table1[[#This Row],[Area]]="Pennsylvania",Table1[[#This Row],[Income]],0)</f>
        <v>0</v>
      </c>
      <c r="BK86">
        <f ca="1">IF(Table1[[#This Row],[Area]]="Hawaii",Table1[[#This Row],[Income]],0)</f>
        <v>0</v>
      </c>
      <c r="BL86">
        <f ca="1">IF(Table1[[#This Row],[Area]]="Tennessee",Table1[[#This Row],[Income]],0)</f>
        <v>0</v>
      </c>
      <c r="BM86">
        <f ca="1">IF(Table1[[#This Row],[Area]]="South Dakota",Table1[[#This Row],[Income]],0)</f>
        <v>0</v>
      </c>
      <c r="BN86">
        <f ca="1">IF(Table1[[#This Row],[Area]]="Massachusetts",Table1[[#This Row],[Income]],0)</f>
        <v>0</v>
      </c>
      <c r="BO86">
        <f ca="1">IF(Table1[[#This Row],[Area]]="New Jersey",Table1[[#This Row],[Income]],0)</f>
        <v>0</v>
      </c>
      <c r="BP86">
        <f ca="1">IF(Table1[[#This Row],[Area]]="Georgia",Table1[[#This Row],[Income]],0)</f>
        <v>0</v>
      </c>
      <c r="BQ86">
        <f ca="1">IF(Table1[[#This Row],[Area]]="Indiana",Table1[[#This Row],[Income]],0)</f>
        <v>0</v>
      </c>
      <c r="BR86">
        <f ca="1">IF(Table1[[#This Row],[Area]]="Illinios",Table1[[#This Row],[Income]],0)</f>
        <v>0</v>
      </c>
      <c r="BT86">
        <f ca="1">IF(Table1[[#This Row],[Field of work]]="IT",Table1[[#This Row],[Income]],0)</f>
        <v>0</v>
      </c>
      <c r="BU86">
        <f ca="1">IF(Table1[[#This Row],[Field of work]]="Doctor",Table1[[#This Row],[Income]],0)</f>
        <v>0</v>
      </c>
      <c r="BV86">
        <f ca="1">IF(Table1[[#This Row],[Field of work]]="Construction",Table1[[#This Row],[Income]],0)</f>
        <v>0</v>
      </c>
      <c r="BW86">
        <f ca="1">IF(Table1[[#This Row],[Field of work]]="Teaching",Table1[[#This Row],[Income]],0)</f>
        <v>36127</v>
      </c>
      <c r="BX86">
        <f ca="1">IF(Table1[[#This Row],[Field of work]]="Music",Table1[[#This Row],[Income]],0)</f>
        <v>0</v>
      </c>
      <c r="BY86">
        <f ca="1">IF(Table1[[#This Row],[Field of work]]="Agriculture",Table1[[#This Row],[Income]],0)</f>
        <v>0</v>
      </c>
      <c r="CA86">
        <f ca="1">IF(Table1[[#This Row],[Debts]]&gt;Table1[[#This Row],[Income]],1,0)</f>
        <v>1</v>
      </c>
      <c r="CL86">
        <f ca="1">IF(Table1[[#This Row],[Net worth of the person]]&gt;$CN$3,Table1[[#This Row],[Age]],0)</f>
        <v>0</v>
      </c>
    </row>
    <row r="87" spans="1:90">
      <c r="A87">
        <f t="shared" ca="1" si="43"/>
        <v>1</v>
      </c>
      <c r="B87">
        <v>84</v>
      </c>
      <c r="C87" t="str">
        <f t="shared" ca="1" si="44"/>
        <v>men</v>
      </c>
      <c r="D87">
        <f t="shared" ca="1" si="45"/>
        <v>26</v>
      </c>
      <c r="E87">
        <f t="shared" ca="1" si="46"/>
        <v>6</v>
      </c>
      <c r="F87" t="str">
        <f t="shared" ca="1" si="34"/>
        <v>Agriculture</v>
      </c>
      <c r="G87">
        <f t="shared" ca="1" si="47"/>
        <v>3</v>
      </c>
      <c r="H87" t="str">
        <f t="shared" ca="1" si="35"/>
        <v>Post Grad</v>
      </c>
      <c r="I87">
        <f t="shared" ref="I87:I150" ca="1" si="59">RANDBETWEEN(0,3)</f>
        <v>0</v>
      </c>
      <c r="J87">
        <f t="shared" ca="1" si="36"/>
        <v>1</v>
      </c>
      <c r="K87">
        <f t="shared" ca="1" si="48"/>
        <v>31639</v>
      </c>
      <c r="L87">
        <f t="shared" ca="1" si="49"/>
        <v>10</v>
      </c>
      <c r="M87" t="str">
        <f t="shared" ca="1" si="37"/>
        <v>Massachusetts</v>
      </c>
      <c r="N87">
        <f t="shared" ca="1" si="52"/>
        <v>189834</v>
      </c>
      <c r="O87">
        <f t="shared" ca="1" si="50"/>
        <v>109811.19863986449</v>
      </c>
      <c r="P87">
        <f t="shared" ca="1" si="53"/>
        <v>8623.4536619071769</v>
      </c>
      <c r="Q87">
        <f t="shared" ca="1" si="51"/>
        <v>7159</v>
      </c>
      <c r="R87">
        <f t="shared" ca="1" si="54"/>
        <v>42868.223140324626</v>
      </c>
      <c r="S87">
        <f t="shared" ca="1" si="55"/>
        <v>39054.023218921575</v>
      </c>
      <c r="T87">
        <f t="shared" ca="1" si="56"/>
        <v>237511.47688082873</v>
      </c>
      <c r="U87">
        <f t="shared" ca="1" si="57"/>
        <v>159838.42178018912</v>
      </c>
      <c r="V87">
        <f t="shared" ca="1" si="58"/>
        <v>77673.055100639613</v>
      </c>
      <c r="X87">
        <f ca="1">IF(Table1[[#This Row],[Gender]]="men",1,0)</f>
        <v>1</v>
      </c>
      <c r="Y87">
        <f ca="1">IF(Table1[[#This Row],[Gender]]="women",1,0)</f>
        <v>0</v>
      </c>
      <c r="AE87">
        <f ca="1">IF(Table1[[#This Row],[Field of work]]="IT",1,0)</f>
        <v>0</v>
      </c>
      <c r="AF87">
        <f ca="1">IF(Table1[[#This Row],[Field of work]]="Doctor",1,0)</f>
        <v>0</v>
      </c>
      <c r="AG87">
        <f ca="1">IF(Table1[[#This Row],[Field of work]]="Construction",1,0)</f>
        <v>0</v>
      </c>
      <c r="AH87">
        <f ca="1">IF(Table1[[#This Row],[Field of work]]="Teaching",1,0)</f>
        <v>0</v>
      </c>
      <c r="AI87">
        <f ca="1">IF(Table1[[#This Row],[Field of work]]="Music",1,0)</f>
        <v>0</v>
      </c>
      <c r="AJ87">
        <f ca="1">IF(Table1[[#This Row],[Field of work]]="Agriculture",1,0)</f>
        <v>1</v>
      </c>
      <c r="AO87" s="8">
        <f t="shared" ca="1" si="38"/>
        <v>28870.417077535865</v>
      </c>
      <c r="AR87">
        <f t="shared" ca="1" si="39"/>
        <v>0</v>
      </c>
      <c r="AX87" s="16">
        <f t="shared" ca="1" si="40"/>
        <v>5.4682716707548651E-2</v>
      </c>
      <c r="AY87" s="17">
        <f t="shared" ca="1" si="41"/>
        <v>1</v>
      </c>
      <c r="AZ87" s="17"/>
      <c r="BE87">
        <f t="shared" ca="1" si="42"/>
        <v>0</v>
      </c>
      <c r="BF87">
        <f ca="1">IF(Table1[[#This Row],[Area]]="California",Table1[[#This Row],[Income]],0)</f>
        <v>0</v>
      </c>
      <c r="BG87">
        <f ca="1">IF(Table1[[#This Row],[Area]]="Utah",Table1[[#This Row],[Income]],0)</f>
        <v>0</v>
      </c>
      <c r="BH87">
        <f ca="1">IF(Table1[[#This Row],[Area]]="North Carolina",Table1[[#This Row],[Income]],0)</f>
        <v>0</v>
      </c>
      <c r="BI87">
        <f ca="1">IF(Table1[[#This Row],[Area]]="Texas",Table1[[#This Row],[Income]],0)</f>
        <v>0</v>
      </c>
      <c r="BJ87">
        <f ca="1">IF(Table1[[#This Row],[Area]]="Pennsylvania",Table1[[#This Row],[Income]],0)</f>
        <v>0</v>
      </c>
      <c r="BK87">
        <f ca="1">IF(Table1[[#This Row],[Area]]="Hawaii",Table1[[#This Row],[Income]],0)</f>
        <v>0</v>
      </c>
      <c r="BL87">
        <f ca="1">IF(Table1[[#This Row],[Area]]="Tennessee",Table1[[#This Row],[Income]],0)</f>
        <v>0</v>
      </c>
      <c r="BM87">
        <f ca="1">IF(Table1[[#This Row],[Area]]="South Dakota",Table1[[#This Row],[Income]],0)</f>
        <v>0</v>
      </c>
      <c r="BN87">
        <f ca="1">IF(Table1[[#This Row],[Area]]="Massachusetts",Table1[[#This Row],[Income]],0)</f>
        <v>31639</v>
      </c>
      <c r="BO87">
        <f ca="1">IF(Table1[[#This Row],[Area]]="New Jersey",Table1[[#This Row],[Income]],0)</f>
        <v>0</v>
      </c>
      <c r="BP87">
        <f ca="1">IF(Table1[[#This Row],[Area]]="Georgia",Table1[[#This Row],[Income]],0)</f>
        <v>0</v>
      </c>
      <c r="BQ87">
        <f ca="1">IF(Table1[[#This Row],[Area]]="Indiana",Table1[[#This Row],[Income]],0)</f>
        <v>0</v>
      </c>
      <c r="BR87">
        <f ca="1">IF(Table1[[#This Row],[Area]]="Illinios",Table1[[#This Row],[Income]],0)</f>
        <v>0</v>
      </c>
      <c r="BT87">
        <f ca="1">IF(Table1[[#This Row],[Field of work]]="IT",Table1[[#This Row],[Income]],0)</f>
        <v>0</v>
      </c>
      <c r="BU87">
        <f ca="1">IF(Table1[[#This Row],[Field of work]]="Doctor",Table1[[#This Row],[Income]],0)</f>
        <v>0</v>
      </c>
      <c r="BV87">
        <f ca="1">IF(Table1[[#This Row],[Field of work]]="Construction",Table1[[#This Row],[Income]],0)</f>
        <v>0</v>
      </c>
      <c r="BW87">
        <f ca="1">IF(Table1[[#This Row],[Field of work]]="Teaching",Table1[[#This Row],[Income]],0)</f>
        <v>0</v>
      </c>
      <c r="BX87">
        <f ca="1">IF(Table1[[#This Row],[Field of work]]="Music",Table1[[#This Row],[Income]],0)</f>
        <v>0</v>
      </c>
      <c r="BY87">
        <f ca="1">IF(Table1[[#This Row],[Field of work]]="Agriculture",Table1[[#This Row],[Income]],0)</f>
        <v>31639</v>
      </c>
      <c r="CA87">
        <f ca="1">IF(Table1[[#This Row],[Debts]]&gt;Table1[[#This Row],[Income]],1,0)</f>
        <v>1</v>
      </c>
      <c r="CL87">
        <f ca="1">IF(Table1[[#This Row],[Net worth of the person]]&gt;$CN$3,Table1[[#This Row],[Age]],0)</f>
        <v>26</v>
      </c>
    </row>
    <row r="88" spans="1:90">
      <c r="A88">
        <f t="shared" ca="1" si="43"/>
        <v>2</v>
      </c>
      <c r="B88">
        <v>85</v>
      </c>
      <c r="C88" t="str">
        <f t="shared" ca="1" si="44"/>
        <v>women</v>
      </c>
      <c r="D88">
        <f t="shared" ca="1" si="45"/>
        <v>29</v>
      </c>
      <c r="E88">
        <f t="shared" ca="1" si="46"/>
        <v>5</v>
      </c>
      <c r="F88" t="str">
        <f t="shared" ca="1" si="34"/>
        <v>Music</v>
      </c>
      <c r="G88">
        <f t="shared" ca="1" si="47"/>
        <v>1</v>
      </c>
      <c r="H88" t="str">
        <f t="shared" ca="1" si="35"/>
        <v>High school</v>
      </c>
      <c r="I88">
        <f t="shared" ca="1" si="59"/>
        <v>2</v>
      </c>
      <c r="J88">
        <f t="shared" ca="1" si="36"/>
        <v>3</v>
      </c>
      <c r="K88">
        <f t="shared" ca="1" si="48"/>
        <v>38018</v>
      </c>
      <c r="L88">
        <f t="shared" ca="1" si="49"/>
        <v>10</v>
      </c>
      <c r="M88" t="str">
        <f t="shared" ca="1" si="37"/>
        <v>Massachusetts</v>
      </c>
      <c r="N88">
        <f t="shared" ca="1" si="52"/>
        <v>152072</v>
      </c>
      <c r="O88">
        <f t="shared" ca="1" si="50"/>
        <v>8315.710095150338</v>
      </c>
      <c r="P88">
        <f t="shared" ca="1" si="53"/>
        <v>86611.251232607596</v>
      </c>
      <c r="Q88">
        <f t="shared" ca="1" si="51"/>
        <v>11288</v>
      </c>
      <c r="R88">
        <f t="shared" ca="1" si="54"/>
        <v>44576.459416614205</v>
      </c>
      <c r="S88">
        <f t="shared" ca="1" si="55"/>
        <v>39873.68683931655</v>
      </c>
      <c r="T88">
        <f t="shared" ca="1" si="56"/>
        <v>278556.93807192415</v>
      </c>
      <c r="U88">
        <f t="shared" ca="1" si="57"/>
        <v>64180.169511764543</v>
      </c>
      <c r="V88">
        <f t="shared" ca="1" si="58"/>
        <v>214376.7685601596</v>
      </c>
      <c r="X88">
        <f ca="1">IF(Table1[[#This Row],[Gender]]="men",1,0)</f>
        <v>0</v>
      </c>
      <c r="Y88">
        <f ca="1">IF(Table1[[#This Row],[Gender]]="women",1,0)</f>
        <v>1</v>
      </c>
      <c r="AE88">
        <f ca="1">IF(Table1[[#This Row],[Field of work]]="IT",1,0)</f>
        <v>0</v>
      </c>
      <c r="AF88">
        <f ca="1">IF(Table1[[#This Row],[Field of work]]="Doctor",1,0)</f>
        <v>0</v>
      </c>
      <c r="AG88">
        <f ca="1">IF(Table1[[#This Row],[Field of work]]="Construction",1,0)</f>
        <v>0</v>
      </c>
      <c r="AH88">
        <f ca="1">IF(Table1[[#This Row],[Field of work]]="Teaching",1,0)</f>
        <v>0</v>
      </c>
      <c r="AI88">
        <f ca="1">IF(Table1[[#This Row],[Field of work]]="Music",1,0)</f>
        <v>1</v>
      </c>
      <c r="AJ88">
        <f ca="1">IF(Table1[[#This Row],[Field of work]]="Agriculture",1,0)</f>
        <v>0</v>
      </c>
      <c r="AO88" s="8">
        <f t="shared" ca="1" si="38"/>
        <v>25588.574195484689</v>
      </c>
      <c r="AR88">
        <f t="shared" ca="1" si="39"/>
        <v>1</v>
      </c>
      <c r="AX88" s="16">
        <f t="shared" ca="1" si="40"/>
        <v>0.56393594283608794</v>
      </c>
      <c r="AY88" s="17">
        <f t="shared" ca="1" si="41"/>
        <v>0</v>
      </c>
      <c r="AZ88" s="17"/>
      <c r="BE88">
        <f t="shared" ca="1" si="42"/>
        <v>0</v>
      </c>
      <c r="BF88">
        <f ca="1">IF(Table1[[#This Row],[Area]]="California",Table1[[#This Row],[Income]],0)</f>
        <v>0</v>
      </c>
      <c r="BG88">
        <f ca="1">IF(Table1[[#This Row],[Area]]="Utah",Table1[[#This Row],[Income]],0)</f>
        <v>0</v>
      </c>
      <c r="BH88">
        <f ca="1">IF(Table1[[#This Row],[Area]]="North Carolina",Table1[[#This Row],[Income]],0)</f>
        <v>0</v>
      </c>
      <c r="BI88">
        <f ca="1">IF(Table1[[#This Row],[Area]]="Texas",Table1[[#This Row],[Income]],0)</f>
        <v>0</v>
      </c>
      <c r="BJ88">
        <f ca="1">IF(Table1[[#This Row],[Area]]="Pennsylvania",Table1[[#This Row],[Income]],0)</f>
        <v>0</v>
      </c>
      <c r="BK88">
        <f ca="1">IF(Table1[[#This Row],[Area]]="Hawaii",Table1[[#This Row],[Income]],0)</f>
        <v>0</v>
      </c>
      <c r="BL88">
        <f ca="1">IF(Table1[[#This Row],[Area]]="Tennessee",Table1[[#This Row],[Income]],0)</f>
        <v>0</v>
      </c>
      <c r="BM88">
        <f ca="1">IF(Table1[[#This Row],[Area]]="South Dakota",Table1[[#This Row],[Income]],0)</f>
        <v>0</v>
      </c>
      <c r="BN88">
        <f ca="1">IF(Table1[[#This Row],[Area]]="Massachusetts",Table1[[#This Row],[Income]],0)</f>
        <v>38018</v>
      </c>
      <c r="BO88">
        <f ca="1">IF(Table1[[#This Row],[Area]]="New Jersey",Table1[[#This Row],[Income]],0)</f>
        <v>0</v>
      </c>
      <c r="BP88">
        <f ca="1">IF(Table1[[#This Row],[Area]]="Georgia",Table1[[#This Row],[Income]],0)</f>
        <v>0</v>
      </c>
      <c r="BQ88">
        <f ca="1">IF(Table1[[#This Row],[Area]]="Indiana",Table1[[#This Row],[Income]],0)</f>
        <v>0</v>
      </c>
      <c r="BR88">
        <f ca="1">IF(Table1[[#This Row],[Area]]="Illinios",Table1[[#This Row],[Income]],0)</f>
        <v>0</v>
      </c>
      <c r="BT88">
        <f ca="1">IF(Table1[[#This Row],[Field of work]]="IT",Table1[[#This Row],[Income]],0)</f>
        <v>0</v>
      </c>
      <c r="BU88">
        <f ca="1">IF(Table1[[#This Row],[Field of work]]="Doctor",Table1[[#This Row],[Income]],0)</f>
        <v>0</v>
      </c>
      <c r="BV88">
        <f ca="1">IF(Table1[[#This Row],[Field of work]]="Construction",Table1[[#This Row],[Income]],0)</f>
        <v>0</v>
      </c>
      <c r="BW88">
        <f ca="1">IF(Table1[[#This Row],[Field of work]]="Teaching",Table1[[#This Row],[Income]],0)</f>
        <v>0</v>
      </c>
      <c r="BX88">
        <f ca="1">IF(Table1[[#This Row],[Field of work]]="Music",Table1[[#This Row],[Income]],0)</f>
        <v>38018</v>
      </c>
      <c r="BY88">
        <f ca="1">IF(Table1[[#This Row],[Field of work]]="Agriculture",Table1[[#This Row],[Income]],0)</f>
        <v>0</v>
      </c>
      <c r="CA88">
        <f ca="1">IF(Table1[[#This Row],[Debts]]&gt;Table1[[#This Row],[Income]],1,0)</f>
        <v>1</v>
      </c>
      <c r="CL88">
        <f ca="1">IF(Table1[[#This Row],[Net worth of the person]]&gt;$CN$3,Table1[[#This Row],[Age]],0)</f>
        <v>29</v>
      </c>
    </row>
    <row r="89" spans="1:90">
      <c r="A89">
        <f t="shared" ca="1" si="43"/>
        <v>1</v>
      </c>
      <c r="B89">
        <v>86</v>
      </c>
      <c r="C89" t="str">
        <f t="shared" ca="1" si="44"/>
        <v>men</v>
      </c>
      <c r="D89">
        <f t="shared" ca="1" si="45"/>
        <v>26</v>
      </c>
      <c r="E89">
        <f t="shared" ca="1" si="46"/>
        <v>2</v>
      </c>
      <c r="F89" t="str">
        <f t="shared" ca="1" si="34"/>
        <v>Doctor</v>
      </c>
      <c r="G89">
        <f t="shared" ca="1" si="47"/>
        <v>3</v>
      </c>
      <c r="H89" t="str">
        <f t="shared" ca="1" si="35"/>
        <v>Post Grad</v>
      </c>
      <c r="I89">
        <f t="shared" ca="1" si="59"/>
        <v>3</v>
      </c>
      <c r="J89">
        <f t="shared" ca="1" si="36"/>
        <v>3</v>
      </c>
      <c r="K89">
        <f t="shared" ca="1" si="48"/>
        <v>39015</v>
      </c>
      <c r="L89">
        <f t="shared" ca="1" si="49"/>
        <v>8</v>
      </c>
      <c r="M89" t="str">
        <f t="shared" ca="1" si="37"/>
        <v>Tennessee</v>
      </c>
      <c r="N89">
        <f t="shared" ca="1" si="52"/>
        <v>156060</v>
      </c>
      <c r="O89">
        <f t="shared" ca="1" si="50"/>
        <v>88007.843238999878</v>
      </c>
      <c r="P89">
        <f t="shared" ca="1" si="53"/>
        <v>76765.722586454067</v>
      </c>
      <c r="Q89">
        <f t="shared" ca="1" si="51"/>
        <v>56671</v>
      </c>
      <c r="R89">
        <f t="shared" ca="1" si="54"/>
        <v>53643.602260102038</v>
      </c>
      <c r="S89">
        <f t="shared" ca="1" si="55"/>
        <v>55422.070196775974</v>
      </c>
      <c r="T89">
        <f t="shared" ca="1" si="56"/>
        <v>288247.79278323002</v>
      </c>
      <c r="U89">
        <f t="shared" ca="1" si="57"/>
        <v>198322.44549910194</v>
      </c>
      <c r="V89">
        <f t="shared" ca="1" si="58"/>
        <v>89925.347284128075</v>
      </c>
      <c r="X89">
        <f ca="1">IF(Table1[[#This Row],[Gender]]="men",1,0)</f>
        <v>1</v>
      </c>
      <c r="Y89">
        <f ca="1">IF(Table1[[#This Row],[Gender]]="women",1,0)</f>
        <v>0</v>
      </c>
      <c r="AE89">
        <f ca="1">IF(Table1[[#This Row],[Field of work]]="IT",1,0)</f>
        <v>0</v>
      </c>
      <c r="AF89">
        <f ca="1">IF(Table1[[#This Row],[Field of work]]="Doctor",1,0)</f>
        <v>1</v>
      </c>
      <c r="AG89">
        <f ca="1">IF(Table1[[#This Row],[Field of work]]="Construction",1,0)</f>
        <v>0</v>
      </c>
      <c r="AH89">
        <f ca="1">IF(Table1[[#This Row],[Field of work]]="Teaching",1,0)</f>
        <v>0</v>
      </c>
      <c r="AI89">
        <f ca="1">IF(Table1[[#This Row],[Field of work]]="Music",1,0)</f>
        <v>0</v>
      </c>
      <c r="AJ89">
        <f ca="1">IF(Table1[[#This Row],[Field of work]]="Agriculture",1,0)</f>
        <v>0</v>
      </c>
      <c r="AO89" s="8">
        <f t="shared" ca="1" si="38"/>
        <v>42383.030456873756</v>
      </c>
      <c r="AR89">
        <f t="shared" ca="1" si="39"/>
        <v>1</v>
      </c>
      <c r="AX89" s="16">
        <f t="shared" ca="1" si="40"/>
        <v>9.0063883797875999E-2</v>
      </c>
      <c r="AY89" s="17">
        <f t="shared" ca="1" si="41"/>
        <v>1</v>
      </c>
      <c r="AZ89" s="17"/>
      <c r="BE89">
        <f t="shared" ca="1" si="42"/>
        <v>0</v>
      </c>
      <c r="BF89">
        <f ca="1">IF(Table1[[#This Row],[Area]]="California",Table1[[#This Row],[Income]],0)</f>
        <v>0</v>
      </c>
      <c r="BG89">
        <f ca="1">IF(Table1[[#This Row],[Area]]="Utah",Table1[[#This Row],[Income]],0)</f>
        <v>0</v>
      </c>
      <c r="BH89">
        <f ca="1">IF(Table1[[#This Row],[Area]]="North Carolina",Table1[[#This Row],[Income]],0)</f>
        <v>0</v>
      </c>
      <c r="BI89">
        <f ca="1">IF(Table1[[#This Row],[Area]]="Texas",Table1[[#This Row],[Income]],0)</f>
        <v>0</v>
      </c>
      <c r="BJ89">
        <f ca="1">IF(Table1[[#This Row],[Area]]="Pennsylvania",Table1[[#This Row],[Income]],0)</f>
        <v>0</v>
      </c>
      <c r="BK89">
        <f ca="1">IF(Table1[[#This Row],[Area]]="Hawaii",Table1[[#This Row],[Income]],0)</f>
        <v>0</v>
      </c>
      <c r="BL89">
        <f ca="1">IF(Table1[[#This Row],[Area]]="Tennessee",Table1[[#This Row],[Income]],0)</f>
        <v>39015</v>
      </c>
      <c r="BM89">
        <f ca="1">IF(Table1[[#This Row],[Area]]="South Dakota",Table1[[#This Row],[Income]],0)</f>
        <v>0</v>
      </c>
      <c r="BN89">
        <f ca="1">IF(Table1[[#This Row],[Area]]="Massachusetts",Table1[[#This Row],[Income]],0)</f>
        <v>0</v>
      </c>
      <c r="BO89">
        <f ca="1">IF(Table1[[#This Row],[Area]]="New Jersey",Table1[[#This Row],[Income]],0)</f>
        <v>0</v>
      </c>
      <c r="BP89">
        <f ca="1">IF(Table1[[#This Row],[Area]]="Georgia",Table1[[#This Row],[Income]],0)</f>
        <v>0</v>
      </c>
      <c r="BQ89">
        <f ca="1">IF(Table1[[#This Row],[Area]]="Indiana",Table1[[#This Row],[Income]],0)</f>
        <v>0</v>
      </c>
      <c r="BR89">
        <f ca="1">IF(Table1[[#This Row],[Area]]="Illinios",Table1[[#This Row],[Income]],0)</f>
        <v>0</v>
      </c>
      <c r="BT89">
        <f ca="1">IF(Table1[[#This Row],[Field of work]]="IT",Table1[[#This Row],[Income]],0)</f>
        <v>0</v>
      </c>
      <c r="BU89">
        <f ca="1">IF(Table1[[#This Row],[Field of work]]="Doctor",Table1[[#This Row],[Income]],0)</f>
        <v>39015</v>
      </c>
      <c r="BV89">
        <f ca="1">IF(Table1[[#This Row],[Field of work]]="Construction",Table1[[#This Row],[Income]],0)</f>
        <v>0</v>
      </c>
      <c r="BW89">
        <f ca="1">IF(Table1[[#This Row],[Field of work]]="Teaching",Table1[[#This Row],[Income]],0)</f>
        <v>0</v>
      </c>
      <c r="BX89">
        <f ca="1">IF(Table1[[#This Row],[Field of work]]="Music",Table1[[#This Row],[Income]],0)</f>
        <v>0</v>
      </c>
      <c r="BY89">
        <f ca="1">IF(Table1[[#This Row],[Field of work]]="Agriculture",Table1[[#This Row],[Income]],0)</f>
        <v>0</v>
      </c>
      <c r="CA89">
        <f ca="1">IF(Table1[[#This Row],[Debts]]&gt;Table1[[#This Row],[Income]],1,0)</f>
        <v>1</v>
      </c>
      <c r="CL89">
        <f ca="1">IF(Table1[[#This Row],[Net worth of the person]]&gt;$CN$3,Table1[[#This Row],[Age]],0)</f>
        <v>26</v>
      </c>
    </row>
    <row r="90" spans="1:90">
      <c r="A90">
        <f t="shared" ca="1" si="43"/>
        <v>2</v>
      </c>
      <c r="B90">
        <v>87</v>
      </c>
      <c r="C90" t="str">
        <f t="shared" ca="1" si="44"/>
        <v>women</v>
      </c>
      <c r="D90">
        <f t="shared" ca="1" si="45"/>
        <v>29</v>
      </c>
      <c r="E90">
        <f t="shared" ca="1" si="46"/>
        <v>5</v>
      </c>
      <c r="F90" t="str">
        <f t="shared" ca="1" si="34"/>
        <v>Music</v>
      </c>
      <c r="G90">
        <f t="shared" ca="1" si="47"/>
        <v>2</v>
      </c>
      <c r="H90" t="str">
        <f t="shared" ca="1" si="35"/>
        <v>Grad</v>
      </c>
      <c r="I90">
        <f t="shared" ca="1" si="59"/>
        <v>1</v>
      </c>
      <c r="J90">
        <f t="shared" ca="1" si="36"/>
        <v>3</v>
      </c>
      <c r="K90">
        <f t="shared" ca="1" si="48"/>
        <v>83801</v>
      </c>
      <c r="L90">
        <f t="shared" ca="1" si="49"/>
        <v>11</v>
      </c>
      <c r="M90" t="str">
        <f t="shared" ca="1" si="37"/>
        <v>New Jersey</v>
      </c>
      <c r="N90">
        <f t="shared" ca="1" si="52"/>
        <v>335204</v>
      </c>
      <c r="O90">
        <f t="shared" ca="1" si="50"/>
        <v>30189.774104583226</v>
      </c>
      <c r="P90">
        <f t="shared" ca="1" si="53"/>
        <v>127149.09137062127</v>
      </c>
      <c r="Q90">
        <f t="shared" ca="1" si="51"/>
        <v>110986</v>
      </c>
      <c r="R90">
        <f t="shared" ca="1" si="54"/>
        <v>27104.968377211455</v>
      </c>
      <c r="S90">
        <f t="shared" ca="1" si="55"/>
        <v>71808.340860022203</v>
      </c>
      <c r="T90">
        <f t="shared" ca="1" si="56"/>
        <v>534161.43223064346</v>
      </c>
      <c r="U90">
        <f t="shared" ca="1" si="57"/>
        <v>168280.74248179467</v>
      </c>
      <c r="V90">
        <f t="shared" ca="1" si="58"/>
        <v>365880.68974884879</v>
      </c>
      <c r="X90">
        <f ca="1">IF(Table1[[#This Row],[Gender]]="men",1,0)</f>
        <v>0</v>
      </c>
      <c r="Y90">
        <f ca="1">IF(Table1[[#This Row],[Gender]]="women",1,0)</f>
        <v>1</v>
      </c>
      <c r="AE90">
        <f ca="1">IF(Table1[[#This Row],[Field of work]]="IT",1,0)</f>
        <v>0</v>
      </c>
      <c r="AF90">
        <f ca="1">IF(Table1[[#This Row],[Field of work]]="Doctor",1,0)</f>
        <v>0</v>
      </c>
      <c r="AG90">
        <f ca="1">IF(Table1[[#This Row],[Field of work]]="Construction",1,0)</f>
        <v>0</v>
      </c>
      <c r="AH90">
        <f ca="1">IF(Table1[[#This Row],[Field of work]]="Teaching",1,0)</f>
        <v>0</v>
      </c>
      <c r="AI90">
        <f ca="1">IF(Table1[[#This Row],[Field of work]]="Music",1,0)</f>
        <v>1</v>
      </c>
      <c r="AJ90">
        <f ca="1">IF(Table1[[#This Row],[Field of work]]="Agriculture",1,0)</f>
        <v>0</v>
      </c>
      <c r="AO90" s="8">
        <f t="shared" ca="1" si="38"/>
        <v>1514.5172011754794</v>
      </c>
      <c r="AR90">
        <f t="shared" ca="1" si="39"/>
        <v>0</v>
      </c>
      <c r="AX90" s="16">
        <f t="shared" ca="1" si="40"/>
        <v>7.1919630732756756E-2</v>
      </c>
      <c r="AY90" s="17">
        <f t="shared" ca="1" si="41"/>
        <v>1</v>
      </c>
      <c r="AZ90" s="17"/>
      <c r="BE90">
        <f t="shared" ca="1" si="42"/>
        <v>0</v>
      </c>
      <c r="BF90">
        <f ca="1">IF(Table1[[#This Row],[Area]]="California",Table1[[#This Row],[Income]],0)</f>
        <v>0</v>
      </c>
      <c r="BG90">
        <f ca="1">IF(Table1[[#This Row],[Area]]="Utah",Table1[[#This Row],[Income]],0)</f>
        <v>0</v>
      </c>
      <c r="BH90">
        <f ca="1">IF(Table1[[#This Row],[Area]]="North Carolina",Table1[[#This Row],[Income]],0)</f>
        <v>0</v>
      </c>
      <c r="BI90">
        <f ca="1">IF(Table1[[#This Row],[Area]]="Texas",Table1[[#This Row],[Income]],0)</f>
        <v>0</v>
      </c>
      <c r="BJ90">
        <f ca="1">IF(Table1[[#This Row],[Area]]="Pennsylvania",Table1[[#This Row],[Income]],0)</f>
        <v>0</v>
      </c>
      <c r="BK90">
        <f ca="1">IF(Table1[[#This Row],[Area]]="Hawaii",Table1[[#This Row],[Income]],0)</f>
        <v>0</v>
      </c>
      <c r="BL90">
        <f ca="1">IF(Table1[[#This Row],[Area]]="Tennessee",Table1[[#This Row],[Income]],0)</f>
        <v>0</v>
      </c>
      <c r="BM90">
        <f ca="1">IF(Table1[[#This Row],[Area]]="South Dakota",Table1[[#This Row],[Income]],0)</f>
        <v>0</v>
      </c>
      <c r="BN90">
        <f ca="1">IF(Table1[[#This Row],[Area]]="Massachusetts",Table1[[#This Row],[Income]],0)</f>
        <v>0</v>
      </c>
      <c r="BO90">
        <f ca="1">IF(Table1[[#This Row],[Area]]="New Jersey",Table1[[#This Row],[Income]],0)</f>
        <v>83801</v>
      </c>
      <c r="BP90">
        <f ca="1">IF(Table1[[#This Row],[Area]]="Georgia",Table1[[#This Row],[Income]],0)</f>
        <v>0</v>
      </c>
      <c r="BQ90">
        <f ca="1">IF(Table1[[#This Row],[Area]]="Indiana",Table1[[#This Row],[Income]],0)</f>
        <v>0</v>
      </c>
      <c r="BR90">
        <f ca="1">IF(Table1[[#This Row],[Area]]="Illinios",Table1[[#This Row],[Income]],0)</f>
        <v>0</v>
      </c>
      <c r="BT90">
        <f ca="1">IF(Table1[[#This Row],[Field of work]]="IT",Table1[[#This Row],[Income]],0)</f>
        <v>0</v>
      </c>
      <c r="BU90">
        <f ca="1">IF(Table1[[#This Row],[Field of work]]="Doctor",Table1[[#This Row],[Income]],0)</f>
        <v>0</v>
      </c>
      <c r="BV90">
        <f ca="1">IF(Table1[[#This Row],[Field of work]]="Construction",Table1[[#This Row],[Income]],0)</f>
        <v>0</v>
      </c>
      <c r="BW90">
        <f ca="1">IF(Table1[[#This Row],[Field of work]]="Teaching",Table1[[#This Row],[Income]],0)</f>
        <v>0</v>
      </c>
      <c r="BX90">
        <f ca="1">IF(Table1[[#This Row],[Field of work]]="Music",Table1[[#This Row],[Income]],0)</f>
        <v>83801</v>
      </c>
      <c r="BY90">
        <f ca="1">IF(Table1[[#This Row],[Field of work]]="Agriculture",Table1[[#This Row],[Income]],0)</f>
        <v>0</v>
      </c>
      <c r="CA90">
        <f ca="1">IF(Table1[[#This Row],[Debts]]&gt;Table1[[#This Row],[Income]],1,0)</f>
        <v>0</v>
      </c>
      <c r="CL90">
        <f ca="1">IF(Table1[[#This Row],[Net worth of the person]]&gt;$CN$3,Table1[[#This Row],[Age]],0)</f>
        <v>29</v>
      </c>
    </row>
    <row r="91" spans="1:90">
      <c r="A91">
        <f t="shared" ca="1" si="43"/>
        <v>2</v>
      </c>
      <c r="B91">
        <v>88</v>
      </c>
      <c r="C91" t="str">
        <f t="shared" ca="1" si="44"/>
        <v>women</v>
      </c>
      <c r="D91">
        <f t="shared" ca="1" si="45"/>
        <v>43</v>
      </c>
      <c r="E91">
        <f t="shared" ca="1" si="46"/>
        <v>1</v>
      </c>
      <c r="F91" t="str">
        <f t="shared" ca="1" si="34"/>
        <v>IT</v>
      </c>
      <c r="G91">
        <f t="shared" ca="1" si="47"/>
        <v>1</v>
      </c>
      <c r="H91" t="str">
        <f t="shared" ca="1" si="35"/>
        <v>High school</v>
      </c>
      <c r="I91">
        <f t="shared" ca="1" si="59"/>
        <v>2</v>
      </c>
      <c r="J91">
        <f t="shared" ca="1" si="36"/>
        <v>2</v>
      </c>
      <c r="K91">
        <f t="shared" ca="1" si="48"/>
        <v>79083</v>
      </c>
      <c r="L91">
        <f t="shared" ca="1" si="49"/>
        <v>5</v>
      </c>
      <c r="M91" t="str">
        <f t="shared" ca="1" si="37"/>
        <v>Texas</v>
      </c>
      <c r="N91">
        <f t="shared" ca="1" si="52"/>
        <v>237249</v>
      </c>
      <c r="O91">
        <f t="shared" ca="1" si="50"/>
        <v>17062.860471715809</v>
      </c>
      <c r="P91">
        <f t="shared" ca="1" si="53"/>
        <v>3029.0344023509588</v>
      </c>
      <c r="Q91">
        <f t="shared" ca="1" si="51"/>
        <v>575</v>
      </c>
      <c r="R91">
        <f t="shared" ca="1" si="54"/>
        <v>80457.653416265384</v>
      </c>
      <c r="S91">
        <f t="shared" ca="1" si="55"/>
        <v>98543.862414965231</v>
      </c>
      <c r="T91">
        <f t="shared" ca="1" si="56"/>
        <v>338821.89681731618</v>
      </c>
      <c r="U91">
        <f t="shared" ca="1" si="57"/>
        <v>98095.513887981186</v>
      </c>
      <c r="V91">
        <f t="shared" ca="1" si="58"/>
        <v>240726.382929335</v>
      </c>
      <c r="X91">
        <f ca="1">IF(Table1[[#This Row],[Gender]]="men",1,0)</f>
        <v>0</v>
      </c>
      <c r="Y91">
        <f ca="1">IF(Table1[[#This Row],[Gender]]="women",1,0)</f>
        <v>1</v>
      </c>
      <c r="AE91">
        <f ca="1">IF(Table1[[#This Row],[Field of work]]="IT",1,0)</f>
        <v>1</v>
      </c>
      <c r="AF91">
        <f ca="1">IF(Table1[[#This Row],[Field of work]]="Doctor",1,0)</f>
        <v>0</v>
      </c>
      <c r="AG91">
        <f ca="1">IF(Table1[[#This Row],[Field of work]]="Construction",1,0)</f>
        <v>0</v>
      </c>
      <c r="AH91">
        <f ca="1">IF(Table1[[#This Row],[Field of work]]="Teaching",1,0)</f>
        <v>0</v>
      </c>
      <c r="AI91">
        <f ca="1">IF(Table1[[#This Row],[Field of work]]="Music",1,0)</f>
        <v>0</v>
      </c>
      <c r="AJ91">
        <f ca="1">IF(Table1[[#This Row],[Field of work]]="Agriculture",1,0)</f>
        <v>0</v>
      </c>
      <c r="AO91" s="8">
        <f t="shared" ca="1" si="38"/>
        <v>31386.537510066682</v>
      </c>
      <c r="AR91">
        <f t="shared" ca="1" si="39"/>
        <v>1</v>
      </c>
      <c r="AX91" s="16">
        <f t="shared" ca="1" si="40"/>
        <v>4.3209929888998411E-2</v>
      </c>
      <c r="AY91" s="17">
        <f t="shared" ca="1" si="41"/>
        <v>1</v>
      </c>
      <c r="AZ91" s="17"/>
      <c r="BE91">
        <f t="shared" ca="1" si="42"/>
        <v>0</v>
      </c>
      <c r="BF91">
        <f ca="1">IF(Table1[[#This Row],[Area]]="California",Table1[[#This Row],[Income]],0)</f>
        <v>0</v>
      </c>
      <c r="BG91">
        <f ca="1">IF(Table1[[#This Row],[Area]]="Utah",Table1[[#This Row],[Income]],0)</f>
        <v>0</v>
      </c>
      <c r="BH91">
        <f ca="1">IF(Table1[[#This Row],[Area]]="North Carolina",Table1[[#This Row],[Income]],0)</f>
        <v>0</v>
      </c>
      <c r="BI91">
        <f ca="1">IF(Table1[[#This Row],[Area]]="Texas",Table1[[#This Row],[Income]],0)</f>
        <v>79083</v>
      </c>
      <c r="BJ91">
        <f ca="1">IF(Table1[[#This Row],[Area]]="Pennsylvania",Table1[[#This Row],[Income]],0)</f>
        <v>0</v>
      </c>
      <c r="BK91">
        <f ca="1">IF(Table1[[#This Row],[Area]]="Hawaii",Table1[[#This Row],[Income]],0)</f>
        <v>0</v>
      </c>
      <c r="BL91">
        <f ca="1">IF(Table1[[#This Row],[Area]]="Tennessee",Table1[[#This Row],[Income]],0)</f>
        <v>0</v>
      </c>
      <c r="BM91">
        <f ca="1">IF(Table1[[#This Row],[Area]]="South Dakota",Table1[[#This Row],[Income]],0)</f>
        <v>0</v>
      </c>
      <c r="BN91">
        <f ca="1">IF(Table1[[#This Row],[Area]]="Massachusetts",Table1[[#This Row],[Income]],0)</f>
        <v>0</v>
      </c>
      <c r="BO91">
        <f ca="1">IF(Table1[[#This Row],[Area]]="New Jersey",Table1[[#This Row],[Income]],0)</f>
        <v>0</v>
      </c>
      <c r="BP91">
        <f ca="1">IF(Table1[[#This Row],[Area]]="Georgia",Table1[[#This Row],[Income]],0)</f>
        <v>0</v>
      </c>
      <c r="BQ91">
        <f ca="1">IF(Table1[[#This Row],[Area]]="Indiana",Table1[[#This Row],[Income]],0)</f>
        <v>0</v>
      </c>
      <c r="BR91">
        <f ca="1">IF(Table1[[#This Row],[Area]]="Illinios",Table1[[#This Row],[Income]],0)</f>
        <v>0</v>
      </c>
      <c r="BT91">
        <f ca="1">IF(Table1[[#This Row],[Field of work]]="IT",Table1[[#This Row],[Income]],0)</f>
        <v>79083</v>
      </c>
      <c r="BU91">
        <f ca="1">IF(Table1[[#This Row],[Field of work]]="Doctor",Table1[[#This Row],[Income]],0)</f>
        <v>0</v>
      </c>
      <c r="BV91">
        <f ca="1">IF(Table1[[#This Row],[Field of work]]="Construction",Table1[[#This Row],[Income]],0)</f>
        <v>0</v>
      </c>
      <c r="BW91">
        <f ca="1">IF(Table1[[#This Row],[Field of work]]="Teaching",Table1[[#This Row],[Income]],0)</f>
        <v>0</v>
      </c>
      <c r="BX91">
        <f ca="1">IF(Table1[[#This Row],[Field of work]]="Music",Table1[[#This Row],[Income]],0)</f>
        <v>0</v>
      </c>
      <c r="BY91">
        <f ca="1">IF(Table1[[#This Row],[Field of work]]="Agriculture",Table1[[#This Row],[Income]],0)</f>
        <v>0</v>
      </c>
      <c r="CA91">
        <f ca="1">IF(Table1[[#This Row],[Debts]]&gt;Table1[[#This Row],[Income]],1,0)</f>
        <v>1</v>
      </c>
      <c r="CL91">
        <f ca="1">IF(Table1[[#This Row],[Net worth of the person]]&gt;$CN$3,Table1[[#This Row],[Age]],0)</f>
        <v>43</v>
      </c>
    </row>
    <row r="92" spans="1:90">
      <c r="A92">
        <f t="shared" ca="1" si="43"/>
        <v>2</v>
      </c>
      <c r="B92">
        <v>89</v>
      </c>
      <c r="C92" t="str">
        <f t="shared" ca="1" si="44"/>
        <v>women</v>
      </c>
      <c r="D92">
        <f t="shared" ca="1" si="45"/>
        <v>37</v>
      </c>
      <c r="E92">
        <f t="shared" ca="1" si="46"/>
        <v>5</v>
      </c>
      <c r="F92" t="str">
        <f t="shared" ca="1" si="34"/>
        <v>Music</v>
      </c>
      <c r="G92">
        <f t="shared" ca="1" si="47"/>
        <v>3</v>
      </c>
      <c r="H92" t="str">
        <f t="shared" ca="1" si="35"/>
        <v>Post Grad</v>
      </c>
      <c r="I92">
        <f t="shared" ca="1" si="59"/>
        <v>1</v>
      </c>
      <c r="J92">
        <f t="shared" ca="1" si="36"/>
        <v>3</v>
      </c>
      <c r="K92">
        <f t="shared" ca="1" si="48"/>
        <v>77107</v>
      </c>
      <c r="L92">
        <f t="shared" ca="1" si="49"/>
        <v>6</v>
      </c>
      <c r="M92" t="str">
        <f t="shared" ca="1" si="37"/>
        <v>Pennsylvania</v>
      </c>
      <c r="N92">
        <f t="shared" ca="1" si="52"/>
        <v>231321</v>
      </c>
      <c r="O92">
        <f t="shared" ca="1" si="50"/>
        <v>9995.3641918530011</v>
      </c>
      <c r="P92">
        <f t="shared" ca="1" si="53"/>
        <v>94159.612530200044</v>
      </c>
      <c r="Q92">
        <f t="shared" ca="1" si="51"/>
        <v>50080</v>
      </c>
      <c r="R92">
        <f t="shared" ca="1" si="54"/>
        <v>149520.08598628003</v>
      </c>
      <c r="S92">
        <f t="shared" ca="1" si="55"/>
        <v>19934.953180449083</v>
      </c>
      <c r="T92">
        <f t="shared" ca="1" si="56"/>
        <v>345415.56571064913</v>
      </c>
      <c r="U92">
        <f t="shared" ca="1" si="57"/>
        <v>209595.45017813303</v>
      </c>
      <c r="V92">
        <f t="shared" ca="1" si="58"/>
        <v>135820.11553251609</v>
      </c>
      <c r="X92">
        <f ca="1">IF(Table1[[#This Row],[Gender]]="men",1,0)</f>
        <v>0</v>
      </c>
      <c r="Y92">
        <f ca="1">IF(Table1[[#This Row],[Gender]]="women",1,0)</f>
        <v>1</v>
      </c>
      <c r="AE92">
        <f ca="1">IF(Table1[[#This Row],[Field of work]]="IT",1,0)</f>
        <v>0</v>
      </c>
      <c r="AF92">
        <f ca="1">IF(Table1[[#This Row],[Field of work]]="Doctor",1,0)</f>
        <v>0</v>
      </c>
      <c r="AG92">
        <f ca="1">IF(Table1[[#This Row],[Field of work]]="Construction",1,0)</f>
        <v>0</v>
      </c>
      <c r="AH92">
        <f ca="1">IF(Table1[[#This Row],[Field of work]]="Teaching",1,0)</f>
        <v>0</v>
      </c>
      <c r="AI92">
        <f ca="1">IF(Table1[[#This Row],[Field of work]]="Music",1,0)</f>
        <v>1</v>
      </c>
      <c r="AJ92">
        <f ca="1">IF(Table1[[#This Row],[Field of work]]="Agriculture",1,0)</f>
        <v>0</v>
      </c>
      <c r="AO92" s="8">
        <f t="shared" ca="1" si="38"/>
        <v>8949.7741234551522</v>
      </c>
      <c r="AR92">
        <f t="shared" ca="1" si="39"/>
        <v>1</v>
      </c>
      <c r="AX92" s="16">
        <f t="shared" ca="1" si="40"/>
        <v>0.65976294430199334</v>
      </c>
      <c r="AY92" s="17">
        <f t="shared" ca="1" si="41"/>
        <v>0</v>
      </c>
      <c r="AZ92" s="17"/>
      <c r="BE92">
        <f t="shared" ca="1" si="42"/>
        <v>0</v>
      </c>
      <c r="BF92">
        <f ca="1">IF(Table1[[#This Row],[Area]]="California",Table1[[#This Row],[Income]],0)</f>
        <v>0</v>
      </c>
      <c r="BG92">
        <f ca="1">IF(Table1[[#This Row],[Area]]="Utah",Table1[[#This Row],[Income]],0)</f>
        <v>0</v>
      </c>
      <c r="BH92">
        <f ca="1">IF(Table1[[#This Row],[Area]]="North Carolina",Table1[[#This Row],[Income]],0)</f>
        <v>0</v>
      </c>
      <c r="BI92">
        <f ca="1">IF(Table1[[#This Row],[Area]]="Texas",Table1[[#This Row],[Income]],0)</f>
        <v>0</v>
      </c>
      <c r="BJ92">
        <f ca="1">IF(Table1[[#This Row],[Area]]="Pennsylvania",Table1[[#This Row],[Income]],0)</f>
        <v>77107</v>
      </c>
      <c r="BK92">
        <f ca="1">IF(Table1[[#This Row],[Area]]="Hawaii",Table1[[#This Row],[Income]],0)</f>
        <v>0</v>
      </c>
      <c r="BL92">
        <f ca="1">IF(Table1[[#This Row],[Area]]="Tennessee",Table1[[#This Row],[Income]],0)</f>
        <v>0</v>
      </c>
      <c r="BM92">
        <f ca="1">IF(Table1[[#This Row],[Area]]="South Dakota",Table1[[#This Row],[Income]],0)</f>
        <v>0</v>
      </c>
      <c r="BN92">
        <f ca="1">IF(Table1[[#This Row],[Area]]="Massachusetts",Table1[[#This Row],[Income]],0)</f>
        <v>0</v>
      </c>
      <c r="BO92">
        <f ca="1">IF(Table1[[#This Row],[Area]]="New Jersey",Table1[[#This Row],[Income]],0)</f>
        <v>0</v>
      </c>
      <c r="BP92">
        <f ca="1">IF(Table1[[#This Row],[Area]]="Georgia",Table1[[#This Row],[Income]],0)</f>
        <v>0</v>
      </c>
      <c r="BQ92">
        <f ca="1">IF(Table1[[#This Row],[Area]]="Indiana",Table1[[#This Row],[Income]],0)</f>
        <v>0</v>
      </c>
      <c r="BR92">
        <f ca="1">IF(Table1[[#This Row],[Area]]="Illinios",Table1[[#This Row],[Income]],0)</f>
        <v>0</v>
      </c>
      <c r="BT92">
        <f ca="1">IF(Table1[[#This Row],[Field of work]]="IT",Table1[[#This Row],[Income]],0)</f>
        <v>0</v>
      </c>
      <c r="BU92">
        <f ca="1">IF(Table1[[#This Row],[Field of work]]="Doctor",Table1[[#This Row],[Income]],0)</f>
        <v>0</v>
      </c>
      <c r="BV92">
        <f ca="1">IF(Table1[[#This Row],[Field of work]]="Construction",Table1[[#This Row],[Income]],0)</f>
        <v>0</v>
      </c>
      <c r="BW92">
        <f ca="1">IF(Table1[[#This Row],[Field of work]]="Teaching",Table1[[#This Row],[Income]],0)</f>
        <v>0</v>
      </c>
      <c r="BX92">
        <f ca="1">IF(Table1[[#This Row],[Field of work]]="Music",Table1[[#This Row],[Income]],0)</f>
        <v>77107</v>
      </c>
      <c r="BY92">
        <f ca="1">IF(Table1[[#This Row],[Field of work]]="Agriculture",Table1[[#This Row],[Income]],0)</f>
        <v>0</v>
      </c>
      <c r="CA92">
        <f ca="1">IF(Table1[[#This Row],[Debts]]&gt;Table1[[#This Row],[Income]],1,0)</f>
        <v>1</v>
      </c>
      <c r="CL92">
        <f ca="1">IF(Table1[[#This Row],[Net worth of the person]]&gt;$CN$3,Table1[[#This Row],[Age]],0)</f>
        <v>37</v>
      </c>
    </row>
    <row r="93" spans="1:90">
      <c r="A93">
        <f t="shared" ca="1" si="43"/>
        <v>1</v>
      </c>
      <c r="B93">
        <v>90</v>
      </c>
      <c r="C93" t="str">
        <f t="shared" ca="1" si="44"/>
        <v>men</v>
      </c>
      <c r="D93">
        <f t="shared" ca="1" si="45"/>
        <v>30</v>
      </c>
      <c r="E93">
        <f t="shared" ca="1" si="46"/>
        <v>3</v>
      </c>
      <c r="F93" t="str">
        <f t="shared" ca="1" si="34"/>
        <v>Construction</v>
      </c>
      <c r="G93">
        <f t="shared" ca="1" si="47"/>
        <v>5</v>
      </c>
      <c r="H93" t="str">
        <f t="shared" ca="1" si="35"/>
        <v>Diploma</v>
      </c>
      <c r="I93">
        <f t="shared" ca="1" si="59"/>
        <v>1</v>
      </c>
      <c r="J93">
        <f t="shared" ca="1" si="36"/>
        <v>3</v>
      </c>
      <c r="K93">
        <f t="shared" ca="1" si="48"/>
        <v>80049</v>
      </c>
      <c r="L93">
        <f t="shared" ca="1" si="49"/>
        <v>3</v>
      </c>
      <c r="M93" t="str">
        <f t="shared" ca="1" si="37"/>
        <v>Utah</v>
      </c>
      <c r="N93">
        <f t="shared" ca="1" si="52"/>
        <v>320196</v>
      </c>
      <c r="O93">
        <f t="shared" ca="1" si="50"/>
        <v>211253.45571372105</v>
      </c>
      <c r="P93">
        <f t="shared" ca="1" si="53"/>
        <v>26849.322370365458</v>
      </c>
      <c r="Q93">
        <f t="shared" ca="1" si="51"/>
        <v>5259</v>
      </c>
      <c r="R93">
        <f t="shared" ca="1" si="54"/>
        <v>24179.279156376484</v>
      </c>
      <c r="S93">
        <f t="shared" ca="1" si="55"/>
        <v>111870.34264526737</v>
      </c>
      <c r="T93">
        <f t="shared" ca="1" si="56"/>
        <v>458915.66501563281</v>
      </c>
      <c r="U93">
        <f t="shared" ca="1" si="57"/>
        <v>240691.73487009754</v>
      </c>
      <c r="V93">
        <f t="shared" ca="1" si="58"/>
        <v>218223.93014553527</v>
      </c>
      <c r="X93">
        <f ca="1">IF(Table1[[#This Row],[Gender]]="men",1,0)</f>
        <v>1</v>
      </c>
      <c r="Y93">
        <f ca="1">IF(Table1[[#This Row],[Gender]]="women",1,0)</f>
        <v>0</v>
      </c>
      <c r="AE93">
        <f ca="1">IF(Table1[[#This Row],[Field of work]]="IT",1,0)</f>
        <v>0</v>
      </c>
      <c r="AF93">
        <f ca="1">IF(Table1[[#This Row],[Field of work]]="Doctor",1,0)</f>
        <v>0</v>
      </c>
      <c r="AG93">
        <f ca="1">IF(Table1[[#This Row],[Field of work]]="Construction",1,0)</f>
        <v>1</v>
      </c>
      <c r="AH93">
        <f ca="1">IF(Table1[[#This Row],[Field of work]]="Teaching",1,0)</f>
        <v>0</v>
      </c>
      <c r="AI93">
        <f ca="1">IF(Table1[[#This Row],[Field of work]]="Music",1,0)</f>
        <v>0</v>
      </c>
      <c r="AJ93">
        <f ca="1">IF(Table1[[#This Row],[Field of work]]="Agriculture",1,0)</f>
        <v>0</v>
      </c>
      <c r="AO93" s="8">
        <f t="shared" ca="1" si="38"/>
        <v>60392.889462908424</v>
      </c>
      <c r="AR93">
        <f t="shared" ca="1" si="39"/>
        <v>1</v>
      </c>
      <c r="AX93" s="16">
        <f t="shared" ca="1" si="40"/>
        <v>0.96130363700086852</v>
      </c>
      <c r="AY93" s="17">
        <f t="shared" ca="1" si="41"/>
        <v>0</v>
      </c>
      <c r="AZ93" s="17"/>
      <c r="BE93">
        <f t="shared" ca="1" si="42"/>
        <v>0</v>
      </c>
      <c r="BF93">
        <f ca="1">IF(Table1[[#This Row],[Area]]="California",Table1[[#This Row],[Income]],0)</f>
        <v>0</v>
      </c>
      <c r="BG93">
        <f ca="1">IF(Table1[[#This Row],[Area]]="Utah",Table1[[#This Row],[Income]],0)</f>
        <v>80049</v>
      </c>
      <c r="BH93">
        <f ca="1">IF(Table1[[#This Row],[Area]]="North Carolina",Table1[[#This Row],[Income]],0)</f>
        <v>0</v>
      </c>
      <c r="BI93">
        <f ca="1">IF(Table1[[#This Row],[Area]]="Texas",Table1[[#This Row],[Income]],0)</f>
        <v>0</v>
      </c>
      <c r="BJ93">
        <f ca="1">IF(Table1[[#This Row],[Area]]="Pennsylvania",Table1[[#This Row],[Income]],0)</f>
        <v>0</v>
      </c>
      <c r="BK93">
        <f ca="1">IF(Table1[[#This Row],[Area]]="Hawaii",Table1[[#This Row],[Income]],0)</f>
        <v>0</v>
      </c>
      <c r="BL93">
        <f ca="1">IF(Table1[[#This Row],[Area]]="Tennessee",Table1[[#This Row],[Income]],0)</f>
        <v>0</v>
      </c>
      <c r="BM93">
        <f ca="1">IF(Table1[[#This Row],[Area]]="South Dakota",Table1[[#This Row],[Income]],0)</f>
        <v>0</v>
      </c>
      <c r="BN93">
        <f ca="1">IF(Table1[[#This Row],[Area]]="Massachusetts",Table1[[#This Row],[Income]],0)</f>
        <v>0</v>
      </c>
      <c r="BO93">
        <f ca="1">IF(Table1[[#This Row],[Area]]="New Jersey",Table1[[#This Row],[Income]],0)</f>
        <v>0</v>
      </c>
      <c r="BP93">
        <f ca="1">IF(Table1[[#This Row],[Area]]="Georgia",Table1[[#This Row],[Income]],0)</f>
        <v>0</v>
      </c>
      <c r="BQ93">
        <f ca="1">IF(Table1[[#This Row],[Area]]="Indiana",Table1[[#This Row],[Income]],0)</f>
        <v>0</v>
      </c>
      <c r="BR93">
        <f ca="1">IF(Table1[[#This Row],[Area]]="Illinios",Table1[[#This Row],[Income]],0)</f>
        <v>0</v>
      </c>
      <c r="BT93">
        <f ca="1">IF(Table1[[#This Row],[Field of work]]="IT",Table1[[#This Row],[Income]],0)</f>
        <v>0</v>
      </c>
      <c r="BU93">
        <f ca="1">IF(Table1[[#This Row],[Field of work]]="Doctor",Table1[[#This Row],[Income]],0)</f>
        <v>0</v>
      </c>
      <c r="BV93">
        <f ca="1">IF(Table1[[#This Row],[Field of work]]="Construction",Table1[[#This Row],[Income]],0)</f>
        <v>80049</v>
      </c>
      <c r="BW93">
        <f ca="1">IF(Table1[[#This Row],[Field of work]]="Teaching",Table1[[#This Row],[Income]],0)</f>
        <v>0</v>
      </c>
      <c r="BX93">
        <f ca="1">IF(Table1[[#This Row],[Field of work]]="Music",Table1[[#This Row],[Income]],0)</f>
        <v>0</v>
      </c>
      <c r="BY93">
        <f ca="1">IF(Table1[[#This Row],[Field of work]]="Agriculture",Table1[[#This Row],[Income]],0)</f>
        <v>0</v>
      </c>
      <c r="CA93">
        <f ca="1">IF(Table1[[#This Row],[Debts]]&gt;Table1[[#This Row],[Income]],1,0)</f>
        <v>0</v>
      </c>
      <c r="CL93">
        <f ca="1">IF(Table1[[#This Row],[Net worth of the person]]&gt;$CN$3,Table1[[#This Row],[Age]],0)</f>
        <v>30</v>
      </c>
    </row>
    <row r="94" spans="1:90">
      <c r="A94">
        <f t="shared" ca="1" si="43"/>
        <v>1</v>
      </c>
      <c r="B94">
        <v>91</v>
      </c>
      <c r="C94" t="str">
        <f t="shared" ca="1" si="44"/>
        <v>men</v>
      </c>
      <c r="D94">
        <f t="shared" ca="1" si="45"/>
        <v>33</v>
      </c>
      <c r="E94">
        <f t="shared" ca="1" si="46"/>
        <v>3</v>
      </c>
      <c r="F94" t="str">
        <f t="shared" ca="1" si="34"/>
        <v>Construction</v>
      </c>
      <c r="G94">
        <f t="shared" ca="1" si="47"/>
        <v>3</v>
      </c>
      <c r="H94" t="str">
        <f t="shared" ca="1" si="35"/>
        <v>Post Grad</v>
      </c>
      <c r="I94">
        <f t="shared" ca="1" si="59"/>
        <v>0</v>
      </c>
      <c r="J94">
        <f t="shared" ca="1" si="36"/>
        <v>1</v>
      </c>
      <c r="K94">
        <f t="shared" ca="1" si="48"/>
        <v>72829</v>
      </c>
      <c r="L94">
        <f t="shared" ca="1" si="49"/>
        <v>13</v>
      </c>
      <c r="M94" t="str">
        <f t="shared" ca="1" si="37"/>
        <v>Indiana</v>
      </c>
      <c r="N94">
        <f t="shared" ca="1" si="52"/>
        <v>364145</v>
      </c>
      <c r="O94">
        <f t="shared" ca="1" si="50"/>
        <v>350053.91289568128</v>
      </c>
      <c r="P94">
        <f t="shared" ca="1" si="53"/>
        <v>60392.889462908424</v>
      </c>
      <c r="Q94">
        <f t="shared" ca="1" si="51"/>
        <v>40848</v>
      </c>
      <c r="R94">
        <f t="shared" ca="1" si="54"/>
        <v>118470.13619744143</v>
      </c>
      <c r="S94">
        <f t="shared" ca="1" si="55"/>
        <v>105472.74148374496</v>
      </c>
      <c r="T94">
        <f t="shared" ca="1" si="56"/>
        <v>530010.63094665343</v>
      </c>
      <c r="U94">
        <f t="shared" ca="1" si="57"/>
        <v>509372.04909312271</v>
      </c>
      <c r="V94">
        <f t="shared" ca="1" si="58"/>
        <v>20638.581853530719</v>
      </c>
      <c r="X94">
        <f ca="1">IF(Table1[[#This Row],[Gender]]="men",1,0)</f>
        <v>1</v>
      </c>
      <c r="Y94">
        <f ca="1">IF(Table1[[#This Row],[Gender]]="women",1,0)</f>
        <v>0</v>
      </c>
      <c r="AE94">
        <f ca="1">IF(Table1[[#This Row],[Field of work]]="IT",1,0)</f>
        <v>0</v>
      </c>
      <c r="AF94">
        <f ca="1">IF(Table1[[#This Row],[Field of work]]="Doctor",1,0)</f>
        <v>0</v>
      </c>
      <c r="AG94">
        <f ca="1">IF(Table1[[#This Row],[Field of work]]="Construction",1,0)</f>
        <v>1</v>
      </c>
      <c r="AH94">
        <f ca="1">IF(Table1[[#This Row],[Field of work]]="Teaching",1,0)</f>
        <v>0</v>
      </c>
      <c r="AI94">
        <f ca="1">IF(Table1[[#This Row],[Field of work]]="Music",1,0)</f>
        <v>0</v>
      </c>
      <c r="AJ94">
        <f ca="1">IF(Table1[[#This Row],[Field of work]]="Agriculture",1,0)</f>
        <v>0</v>
      </c>
      <c r="AO94" s="8">
        <f t="shared" ca="1" si="38"/>
        <v>8519.6140659529337</v>
      </c>
      <c r="AR94">
        <f t="shared" ca="1" si="39"/>
        <v>1</v>
      </c>
      <c r="AX94" s="16">
        <f t="shared" ca="1" si="40"/>
        <v>0.5759727417410021</v>
      </c>
      <c r="AY94" s="17">
        <f t="shared" ca="1" si="41"/>
        <v>0</v>
      </c>
      <c r="AZ94" s="17"/>
      <c r="BE94">
        <f t="shared" ca="1" si="42"/>
        <v>0</v>
      </c>
      <c r="BF94">
        <f ca="1">IF(Table1[[#This Row],[Area]]="California",Table1[[#This Row],[Income]],0)</f>
        <v>0</v>
      </c>
      <c r="BG94">
        <f ca="1">IF(Table1[[#This Row],[Area]]="Utah",Table1[[#This Row],[Income]],0)</f>
        <v>0</v>
      </c>
      <c r="BH94">
        <f ca="1">IF(Table1[[#This Row],[Area]]="North Carolina",Table1[[#This Row],[Income]],0)</f>
        <v>0</v>
      </c>
      <c r="BI94">
        <f ca="1">IF(Table1[[#This Row],[Area]]="Texas",Table1[[#This Row],[Income]],0)</f>
        <v>0</v>
      </c>
      <c r="BJ94">
        <f ca="1">IF(Table1[[#This Row],[Area]]="Pennsylvania",Table1[[#This Row],[Income]],0)</f>
        <v>0</v>
      </c>
      <c r="BK94">
        <f ca="1">IF(Table1[[#This Row],[Area]]="Hawaii",Table1[[#This Row],[Income]],0)</f>
        <v>0</v>
      </c>
      <c r="BL94">
        <f ca="1">IF(Table1[[#This Row],[Area]]="Tennessee",Table1[[#This Row],[Income]],0)</f>
        <v>0</v>
      </c>
      <c r="BM94">
        <f ca="1">IF(Table1[[#This Row],[Area]]="South Dakota",Table1[[#This Row],[Income]],0)</f>
        <v>0</v>
      </c>
      <c r="BN94">
        <f ca="1">IF(Table1[[#This Row],[Area]]="Massachusetts",Table1[[#This Row],[Income]],0)</f>
        <v>0</v>
      </c>
      <c r="BO94">
        <f ca="1">IF(Table1[[#This Row],[Area]]="New Jersey",Table1[[#This Row],[Income]],0)</f>
        <v>0</v>
      </c>
      <c r="BP94">
        <f ca="1">IF(Table1[[#This Row],[Area]]="Georgia",Table1[[#This Row],[Income]],0)</f>
        <v>0</v>
      </c>
      <c r="BQ94">
        <f ca="1">IF(Table1[[#This Row],[Area]]="Indiana",Table1[[#This Row],[Income]],0)</f>
        <v>72829</v>
      </c>
      <c r="BR94">
        <f ca="1">IF(Table1[[#This Row],[Area]]="Illinios",Table1[[#This Row],[Income]],0)</f>
        <v>0</v>
      </c>
      <c r="BT94">
        <f ca="1">IF(Table1[[#This Row],[Field of work]]="IT",Table1[[#This Row],[Income]],0)</f>
        <v>0</v>
      </c>
      <c r="BU94">
        <f ca="1">IF(Table1[[#This Row],[Field of work]]="Doctor",Table1[[#This Row],[Income]],0)</f>
        <v>0</v>
      </c>
      <c r="BV94">
        <f ca="1">IF(Table1[[#This Row],[Field of work]]="Construction",Table1[[#This Row],[Income]],0)</f>
        <v>72829</v>
      </c>
      <c r="BW94">
        <f ca="1">IF(Table1[[#This Row],[Field of work]]="Teaching",Table1[[#This Row],[Income]],0)</f>
        <v>0</v>
      </c>
      <c r="BX94">
        <f ca="1">IF(Table1[[#This Row],[Field of work]]="Music",Table1[[#This Row],[Income]],0)</f>
        <v>0</v>
      </c>
      <c r="BY94">
        <f ca="1">IF(Table1[[#This Row],[Field of work]]="Agriculture",Table1[[#This Row],[Income]],0)</f>
        <v>0</v>
      </c>
      <c r="CA94">
        <f ca="1">IF(Table1[[#This Row],[Debts]]&gt;Table1[[#This Row],[Income]],1,0)</f>
        <v>1</v>
      </c>
      <c r="CL94">
        <f ca="1">IF(Table1[[#This Row],[Net worth of the person]]&gt;$CN$3,Table1[[#This Row],[Age]],0)</f>
        <v>33</v>
      </c>
    </row>
    <row r="95" spans="1:90">
      <c r="A95">
        <f t="shared" ca="1" si="43"/>
        <v>2</v>
      </c>
      <c r="B95">
        <v>92</v>
      </c>
      <c r="C95" t="str">
        <f t="shared" ca="1" si="44"/>
        <v>women</v>
      </c>
      <c r="D95">
        <f t="shared" ca="1" si="45"/>
        <v>37</v>
      </c>
      <c r="E95">
        <f t="shared" ca="1" si="46"/>
        <v>5</v>
      </c>
      <c r="F95" t="str">
        <f t="shared" ca="1" si="34"/>
        <v>Music</v>
      </c>
      <c r="G95">
        <f t="shared" ca="1" si="47"/>
        <v>5</v>
      </c>
      <c r="H95" t="str">
        <f t="shared" ca="1" si="35"/>
        <v>Diploma</v>
      </c>
      <c r="I95">
        <f t="shared" ca="1" si="59"/>
        <v>0</v>
      </c>
      <c r="J95">
        <f t="shared" ca="1" si="36"/>
        <v>3</v>
      </c>
      <c r="K95">
        <f t="shared" ca="1" si="48"/>
        <v>51555</v>
      </c>
      <c r="L95">
        <f t="shared" ca="1" si="49"/>
        <v>7</v>
      </c>
      <c r="M95" t="str">
        <f t="shared" ca="1" si="37"/>
        <v>Hawaii</v>
      </c>
      <c r="N95">
        <f t="shared" ca="1" si="52"/>
        <v>154665</v>
      </c>
      <c r="O95">
        <f t="shared" ca="1" si="50"/>
        <v>89082.824101372084</v>
      </c>
      <c r="P95">
        <f t="shared" ca="1" si="53"/>
        <v>25558.842197858801</v>
      </c>
      <c r="Q95">
        <f t="shared" ca="1" si="51"/>
        <v>21737</v>
      </c>
      <c r="R95">
        <f t="shared" ca="1" si="54"/>
        <v>44515.970901681365</v>
      </c>
      <c r="S95">
        <f t="shared" ca="1" si="55"/>
        <v>53108.542556142238</v>
      </c>
      <c r="T95">
        <f t="shared" ca="1" si="56"/>
        <v>233332.38475400102</v>
      </c>
      <c r="U95">
        <f t="shared" ca="1" si="57"/>
        <v>155335.79500305344</v>
      </c>
      <c r="V95">
        <f t="shared" ca="1" si="58"/>
        <v>77996.589750947576</v>
      </c>
      <c r="X95">
        <f ca="1">IF(Table1[[#This Row],[Gender]]="men",1,0)</f>
        <v>0</v>
      </c>
      <c r="Y95">
        <f ca="1">IF(Table1[[#This Row],[Gender]]="women",1,0)</f>
        <v>1</v>
      </c>
      <c r="AE95">
        <f ca="1">IF(Table1[[#This Row],[Field of work]]="IT",1,0)</f>
        <v>0</v>
      </c>
      <c r="AF95">
        <f ca="1">IF(Table1[[#This Row],[Field of work]]="Doctor",1,0)</f>
        <v>0</v>
      </c>
      <c r="AG95">
        <f ca="1">IF(Table1[[#This Row],[Field of work]]="Construction",1,0)</f>
        <v>0</v>
      </c>
      <c r="AH95">
        <f ca="1">IF(Table1[[#This Row],[Field of work]]="Teaching",1,0)</f>
        <v>0</v>
      </c>
      <c r="AI95">
        <f ca="1">IF(Table1[[#This Row],[Field of work]]="Music",1,0)</f>
        <v>1</v>
      </c>
      <c r="AJ95">
        <f ca="1">IF(Table1[[#This Row],[Field of work]]="Agriculture",1,0)</f>
        <v>0</v>
      </c>
      <c r="AO95" s="8">
        <f t="shared" ca="1" si="38"/>
        <v>46625.520146085524</v>
      </c>
      <c r="AR95">
        <f t="shared" ca="1" si="39"/>
        <v>1</v>
      </c>
      <c r="AX95" s="16">
        <f t="shared" ca="1" si="40"/>
        <v>0.419180460316528</v>
      </c>
      <c r="AY95" s="17">
        <f t="shared" ca="1" si="41"/>
        <v>1</v>
      </c>
      <c r="AZ95" s="17"/>
      <c r="BE95">
        <f t="shared" ca="1" si="42"/>
        <v>0</v>
      </c>
      <c r="BF95">
        <f ca="1">IF(Table1[[#This Row],[Area]]="California",Table1[[#This Row],[Income]],0)</f>
        <v>0</v>
      </c>
      <c r="BG95">
        <f ca="1">IF(Table1[[#This Row],[Area]]="Utah",Table1[[#This Row],[Income]],0)</f>
        <v>0</v>
      </c>
      <c r="BH95">
        <f ca="1">IF(Table1[[#This Row],[Area]]="North Carolina",Table1[[#This Row],[Income]],0)</f>
        <v>0</v>
      </c>
      <c r="BI95">
        <f ca="1">IF(Table1[[#This Row],[Area]]="Texas",Table1[[#This Row],[Income]],0)</f>
        <v>0</v>
      </c>
      <c r="BJ95">
        <f ca="1">IF(Table1[[#This Row],[Area]]="Pennsylvania",Table1[[#This Row],[Income]],0)</f>
        <v>0</v>
      </c>
      <c r="BK95">
        <f ca="1">IF(Table1[[#This Row],[Area]]="Hawaii",Table1[[#This Row],[Income]],0)</f>
        <v>51555</v>
      </c>
      <c r="BL95">
        <f ca="1">IF(Table1[[#This Row],[Area]]="Tennessee",Table1[[#This Row],[Income]],0)</f>
        <v>0</v>
      </c>
      <c r="BM95">
        <f ca="1">IF(Table1[[#This Row],[Area]]="South Dakota",Table1[[#This Row],[Income]],0)</f>
        <v>0</v>
      </c>
      <c r="BN95">
        <f ca="1">IF(Table1[[#This Row],[Area]]="Massachusetts",Table1[[#This Row],[Income]],0)</f>
        <v>0</v>
      </c>
      <c r="BO95">
        <f ca="1">IF(Table1[[#This Row],[Area]]="New Jersey",Table1[[#This Row],[Income]],0)</f>
        <v>0</v>
      </c>
      <c r="BP95">
        <f ca="1">IF(Table1[[#This Row],[Area]]="Georgia",Table1[[#This Row],[Income]],0)</f>
        <v>0</v>
      </c>
      <c r="BQ95">
        <f ca="1">IF(Table1[[#This Row],[Area]]="Indiana",Table1[[#This Row],[Income]],0)</f>
        <v>0</v>
      </c>
      <c r="BR95">
        <f ca="1">IF(Table1[[#This Row],[Area]]="Illinios",Table1[[#This Row],[Income]],0)</f>
        <v>0</v>
      </c>
      <c r="BT95">
        <f ca="1">IF(Table1[[#This Row],[Field of work]]="IT",Table1[[#This Row],[Income]],0)</f>
        <v>0</v>
      </c>
      <c r="BU95">
        <f ca="1">IF(Table1[[#This Row],[Field of work]]="Doctor",Table1[[#This Row],[Income]],0)</f>
        <v>0</v>
      </c>
      <c r="BV95">
        <f ca="1">IF(Table1[[#This Row],[Field of work]]="Construction",Table1[[#This Row],[Income]],0)</f>
        <v>0</v>
      </c>
      <c r="BW95">
        <f ca="1">IF(Table1[[#This Row],[Field of work]]="Teaching",Table1[[#This Row],[Income]],0)</f>
        <v>0</v>
      </c>
      <c r="BX95">
        <f ca="1">IF(Table1[[#This Row],[Field of work]]="Music",Table1[[#This Row],[Income]],0)</f>
        <v>51555</v>
      </c>
      <c r="BY95">
        <f ca="1">IF(Table1[[#This Row],[Field of work]]="Agriculture",Table1[[#This Row],[Income]],0)</f>
        <v>0</v>
      </c>
      <c r="CA95">
        <f ca="1">IF(Table1[[#This Row],[Debts]]&gt;Table1[[#This Row],[Income]],1,0)</f>
        <v>0</v>
      </c>
      <c r="CL95">
        <f ca="1">IF(Table1[[#This Row],[Net worth of the person]]&gt;$CN$3,Table1[[#This Row],[Age]],0)</f>
        <v>37</v>
      </c>
    </row>
    <row r="96" spans="1:90">
      <c r="A96">
        <f t="shared" ca="1" si="43"/>
        <v>2</v>
      </c>
      <c r="B96">
        <v>93</v>
      </c>
      <c r="C96" t="str">
        <f t="shared" ca="1" si="44"/>
        <v>women</v>
      </c>
      <c r="D96">
        <f t="shared" ca="1" si="45"/>
        <v>38</v>
      </c>
      <c r="E96">
        <f t="shared" ca="1" si="46"/>
        <v>3</v>
      </c>
      <c r="F96" t="str">
        <f t="shared" ca="1" si="34"/>
        <v>Construction</v>
      </c>
      <c r="G96">
        <f t="shared" ca="1" si="47"/>
        <v>1</v>
      </c>
      <c r="H96" t="str">
        <f t="shared" ca="1" si="35"/>
        <v>High school</v>
      </c>
      <c r="I96">
        <f t="shared" ca="1" si="59"/>
        <v>2</v>
      </c>
      <c r="J96">
        <f t="shared" ca="1" si="36"/>
        <v>2</v>
      </c>
      <c r="K96">
        <f t="shared" ca="1" si="48"/>
        <v>48325</v>
      </c>
      <c r="L96">
        <f t="shared" ca="1" si="49"/>
        <v>8</v>
      </c>
      <c r="M96" t="str">
        <f t="shared" ca="1" si="37"/>
        <v>Tennessee</v>
      </c>
      <c r="N96">
        <f t="shared" ca="1" si="52"/>
        <v>193300</v>
      </c>
      <c r="O96">
        <f t="shared" ca="1" si="50"/>
        <v>81027.582979184866</v>
      </c>
      <c r="P96">
        <f t="shared" ca="1" si="53"/>
        <v>93251.040292171048</v>
      </c>
      <c r="Q96">
        <f t="shared" ca="1" si="51"/>
        <v>72341</v>
      </c>
      <c r="R96">
        <f t="shared" ca="1" si="54"/>
        <v>95708.52558418292</v>
      </c>
      <c r="S96">
        <f t="shared" ca="1" si="55"/>
        <v>34925.512712897515</v>
      </c>
      <c r="T96">
        <f t="shared" ca="1" si="56"/>
        <v>321476.55300506856</v>
      </c>
      <c r="U96">
        <f t="shared" ca="1" si="57"/>
        <v>249077.1085633678</v>
      </c>
      <c r="V96">
        <f t="shared" ca="1" si="58"/>
        <v>72399.444441700762</v>
      </c>
      <c r="X96">
        <f ca="1">IF(Table1[[#This Row],[Gender]]="men",1,0)</f>
        <v>0</v>
      </c>
      <c r="Y96">
        <f ca="1">IF(Table1[[#This Row],[Gender]]="women",1,0)</f>
        <v>1</v>
      </c>
      <c r="AE96">
        <f ca="1">IF(Table1[[#This Row],[Field of work]]="IT",1,0)</f>
        <v>0</v>
      </c>
      <c r="AF96">
        <f ca="1">IF(Table1[[#This Row],[Field of work]]="Doctor",1,0)</f>
        <v>0</v>
      </c>
      <c r="AG96">
        <f ca="1">IF(Table1[[#This Row],[Field of work]]="Construction",1,0)</f>
        <v>1</v>
      </c>
      <c r="AH96">
        <f ca="1">IF(Table1[[#This Row],[Field of work]]="Teaching",1,0)</f>
        <v>0</v>
      </c>
      <c r="AI96">
        <f ca="1">IF(Table1[[#This Row],[Field of work]]="Music",1,0)</f>
        <v>0</v>
      </c>
      <c r="AJ96">
        <f ca="1">IF(Table1[[#This Row],[Field of work]]="Agriculture",1,0)</f>
        <v>0</v>
      </c>
      <c r="AO96" s="8">
        <f t="shared" ca="1" si="38"/>
        <v>67845.743225892627</v>
      </c>
      <c r="AR96">
        <f t="shared" ca="1" si="39"/>
        <v>1</v>
      </c>
      <c r="AX96" s="16">
        <f t="shared" ca="1" si="40"/>
        <v>7.3843814992797685E-2</v>
      </c>
      <c r="AY96" s="17">
        <f t="shared" ca="1" si="41"/>
        <v>1</v>
      </c>
      <c r="AZ96" s="17"/>
      <c r="BE96">
        <f t="shared" ca="1" si="42"/>
        <v>0</v>
      </c>
      <c r="BF96">
        <f ca="1">IF(Table1[[#This Row],[Area]]="California",Table1[[#This Row],[Income]],0)</f>
        <v>0</v>
      </c>
      <c r="BG96">
        <f ca="1">IF(Table1[[#This Row],[Area]]="Utah",Table1[[#This Row],[Income]],0)</f>
        <v>0</v>
      </c>
      <c r="BH96">
        <f ca="1">IF(Table1[[#This Row],[Area]]="North Carolina",Table1[[#This Row],[Income]],0)</f>
        <v>0</v>
      </c>
      <c r="BI96">
        <f ca="1">IF(Table1[[#This Row],[Area]]="Texas",Table1[[#This Row],[Income]],0)</f>
        <v>0</v>
      </c>
      <c r="BJ96">
        <f ca="1">IF(Table1[[#This Row],[Area]]="Pennsylvania",Table1[[#This Row],[Income]],0)</f>
        <v>0</v>
      </c>
      <c r="BK96">
        <f ca="1">IF(Table1[[#This Row],[Area]]="Hawaii",Table1[[#This Row],[Income]],0)</f>
        <v>0</v>
      </c>
      <c r="BL96">
        <f ca="1">IF(Table1[[#This Row],[Area]]="Tennessee",Table1[[#This Row],[Income]],0)</f>
        <v>48325</v>
      </c>
      <c r="BM96">
        <f ca="1">IF(Table1[[#This Row],[Area]]="South Dakota",Table1[[#This Row],[Income]],0)</f>
        <v>0</v>
      </c>
      <c r="BN96">
        <f ca="1">IF(Table1[[#This Row],[Area]]="Massachusetts",Table1[[#This Row],[Income]],0)</f>
        <v>0</v>
      </c>
      <c r="BO96">
        <f ca="1">IF(Table1[[#This Row],[Area]]="New Jersey",Table1[[#This Row],[Income]],0)</f>
        <v>0</v>
      </c>
      <c r="BP96">
        <f ca="1">IF(Table1[[#This Row],[Area]]="Georgia",Table1[[#This Row],[Income]],0)</f>
        <v>0</v>
      </c>
      <c r="BQ96">
        <f ca="1">IF(Table1[[#This Row],[Area]]="Indiana",Table1[[#This Row],[Income]],0)</f>
        <v>0</v>
      </c>
      <c r="BR96">
        <f ca="1">IF(Table1[[#This Row],[Area]]="Illinios",Table1[[#This Row],[Income]],0)</f>
        <v>0</v>
      </c>
      <c r="BT96">
        <f ca="1">IF(Table1[[#This Row],[Field of work]]="IT",Table1[[#This Row],[Income]],0)</f>
        <v>0</v>
      </c>
      <c r="BU96">
        <f ca="1">IF(Table1[[#This Row],[Field of work]]="Doctor",Table1[[#This Row],[Income]],0)</f>
        <v>0</v>
      </c>
      <c r="BV96">
        <f ca="1">IF(Table1[[#This Row],[Field of work]]="Construction",Table1[[#This Row],[Income]],0)</f>
        <v>48325</v>
      </c>
      <c r="BW96">
        <f ca="1">IF(Table1[[#This Row],[Field of work]]="Teaching",Table1[[#This Row],[Income]],0)</f>
        <v>0</v>
      </c>
      <c r="BX96">
        <f ca="1">IF(Table1[[#This Row],[Field of work]]="Music",Table1[[#This Row],[Income]],0)</f>
        <v>0</v>
      </c>
      <c r="BY96">
        <f ca="1">IF(Table1[[#This Row],[Field of work]]="Agriculture",Table1[[#This Row],[Income]],0)</f>
        <v>0</v>
      </c>
      <c r="CA96">
        <f ca="1">IF(Table1[[#This Row],[Debts]]&gt;Table1[[#This Row],[Income]],1,0)</f>
        <v>1</v>
      </c>
      <c r="CL96">
        <f ca="1">IF(Table1[[#This Row],[Net worth of the person]]&gt;$CN$3,Table1[[#This Row],[Age]],0)</f>
        <v>38</v>
      </c>
    </row>
    <row r="97" spans="1:90">
      <c r="A97">
        <f t="shared" ca="1" si="43"/>
        <v>1</v>
      </c>
      <c r="B97">
        <v>94</v>
      </c>
      <c r="C97" t="str">
        <f t="shared" ca="1" si="44"/>
        <v>men</v>
      </c>
      <c r="D97">
        <f t="shared" ca="1" si="45"/>
        <v>31</v>
      </c>
      <c r="E97">
        <f t="shared" ca="1" si="46"/>
        <v>2</v>
      </c>
      <c r="F97" t="str">
        <f t="shared" ca="1" si="34"/>
        <v>Doctor</v>
      </c>
      <c r="G97">
        <f t="shared" ca="1" si="47"/>
        <v>1</v>
      </c>
      <c r="H97" t="str">
        <f t="shared" ca="1" si="35"/>
        <v>High school</v>
      </c>
      <c r="I97">
        <f t="shared" ca="1" si="59"/>
        <v>2</v>
      </c>
      <c r="J97">
        <f t="shared" ca="1" si="36"/>
        <v>1</v>
      </c>
      <c r="K97">
        <f t="shared" ca="1" si="48"/>
        <v>75812</v>
      </c>
      <c r="L97">
        <f t="shared" ca="1" si="49"/>
        <v>4</v>
      </c>
      <c r="M97" t="str">
        <f t="shared" ca="1" si="37"/>
        <v>North Carolina</v>
      </c>
      <c r="N97">
        <f t="shared" ca="1" si="52"/>
        <v>379060</v>
      </c>
      <c r="O97">
        <f t="shared" ca="1" si="50"/>
        <v>27991.236511169889</v>
      </c>
      <c r="P97">
        <f t="shared" ca="1" si="53"/>
        <v>67845.743225892627</v>
      </c>
      <c r="Q97">
        <f t="shared" ca="1" si="51"/>
        <v>19417</v>
      </c>
      <c r="R97">
        <f t="shared" ca="1" si="54"/>
        <v>97236.819254417744</v>
      </c>
      <c r="S97">
        <f t="shared" ca="1" si="55"/>
        <v>108659.02276480154</v>
      </c>
      <c r="T97">
        <f t="shared" ca="1" si="56"/>
        <v>555564.76599069417</v>
      </c>
      <c r="U97">
        <f t="shared" ca="1" si="57"/>
        <v>144645.05576558763</v>
      </c>
      <c r="V97">
        <f t="shared" ca="1" si="58"/>
        <v>410919.71022510657</v>
      </c>
      <c r="X97">
        <f ca="1">IF(Table1[[#This Row],[Gender]]="men",1,0)</f>
        <v>1</v>
      </c>
      <c r="Y97">
        <f ca="1">IF(Table1[[#This Row],[Gender]]="women",1,0)</f>
        <v>0</v>
      </c>
      <c r="AE97">
        <f ca="1">IF(Table1[[#This Row],[Field of work]]="IT",1,0)</f>
        <v>0</v>
      </c>
      <c r="AF97">
        <f ca="1">IF(Table1[[#This Row],[Field of work]]="Doctor",1,0)</f>
        <v>1</v>
      </c>
      <c r="AG97">
        <f ca="1">IF(Table1[[#This Row],[Field of work]]="Construction",1,0)</f>
        <v>0</v>
      </c>
      <c r="AH97">
        <f ca="1">IF(Table1[[#This Row],[Field of work]]="Teaching",1,0)</f>
        <v>0</v>
      </c>
      <c r="AI97">
        <f ca="1">IF(Table1[[#This Row],[Field of work]]="Music",1,0)</f>
        <v>0</v>
      </c>
      <c r="AJ97">
        <f ca="1">IF(Table1[[#This Row],[Field of work]]="Agriculture",1,0)</f>
        <v>0</v>
      </c>
      <c r="AO97" s="8">
        <f t="shared" ca="1" si="38"/>
        <v>3324.4142843165932</v>
      </c>
      <c r="AR97">
        <f t="shared" ca="1" si="39"/>
        <v>1</v>
      </c>
      <c r="AX97" s="16">
        <f t="shared" ca="1" si="40"/>
        <v>0.58744291921209968</v>
      </c>
      <c r="AY97" s="17">
        <f t="shared" ca="1" si="41"/>
        <v>0</v>
      </c>
      <c r="AZ97" s="17"/>
      <c r="BE97">
        <f t="shared" ca="1" si="42"/>
        <v>0</v>
      </c>
      <c r="BF97">
        <f ca="1">IF(Table1[[#This Row],[Area]]="California",Table1[[#This Row],[Income]],0)</f>
        <v>0</v>
      </c>
      <c r="BG97">
        <f ca="1">IF(Table1[[#This Row],[Area]]="Utah",Table1[[#This Row],[Income]],0)</f>
        <v>0</v>
      </c>
      <c r="BH97">
        <f ca="1">IF(Table1[[#This Row],[Area]]="North Carolina",Table1[[#This Row],[Income]],0)</f>
        <v>75812</v>
      </c>
      <c r="BI97">
        <f ca="1">IF(Table1[[#This Row],[Area]]="Texas",Table1[[#This Row],[Income]],0)</f>
        <v>0</v>
      </c>
      <c r="BJ97">
        <f ca="1">IF(Table1[[#This Row],[Area]]="Pennsylvania",Table1[[#This Row],[Income]],0)</f>
        <v>0</v>
      </c>
      <c r="BK97">
        <f ca="1">IF(Table1[[#This Row],[Area]]="Hawaii",Table1[[#This Row],[Income]],0)</f>
        <v>0</v>
      </c>
      <c r="BL97">
        <f ca="1">IF(Table1[[#This Row],[Area]]="Tennessee",Table1[[#This Row],[Income]],0)</f>
        <v>0</v>
      </c>
      <c r="BM97">
        <f ca="1">IF(Table1[[#This Row],[Area]]="South Dakota",Table1[[#This Row],[Income]],0)</f>
        <v>0</v>
      </c>
      <c r="BN97">
        <f ca="1">IF(Table1[[#This Row],[Area]]="Massachusetts",Table1[[#This Row],[Income]],0)</f>
        <v>0</v>
      </c>
      <c r="BO97">
        <f ca="1">IF(Table1[[#This Row],[Area]]="New Jersey",Table1[[#This Row],[Income]],0)</f>
        <v>0</v>
      </c>
      <c r="BP97">
        <f ca="1">IF(Table1[[#This Row],[Area]]="Georgia",Table1[[#This Row],[Income]],0)</f>
        <v>0</v>
      </c>
      <c r="BQ97">
        <f ca="1">IF(Table1[[#This Row],[Area]]="Indiana",Table1[[#This Row],[Income]],0)</f>
        <v>0</v>
      </c>
      <c r="BR97">
        <f ca="1">IF(Table1[[#This Row],[Area]]="Illinios",Table1[[#This Row],[Income]],0)</f>
        <v>0</v>
      </c>
      <c r="BT97">
        <f ca="1">IF(Table1[[#This Row],[Field of work]]="IT",Table1[[#This Row],[Income]],0)</f>
        <v>0</v>
      </c>
      <c r="BU97">
        <f ca="1">IF(Table1[[#This Row],[Field of work]]="Doctor",Table1[[#This Row],[Income]],0)</f>
        <v>75812</v>
      </c>
      <c r="BV97">
        <f ca="1">IF(Table1[[#This Row],[Field of work]]="Construction",Table1[[#This Row],[Income]],0)</f>
        <v>0</v>
      </c>
      <c r="BW97">
        <f ca="1">IF(Table1[[#This Row],[Field of work]]="Teaching",Table1[[#This Row],[Income]],0)</f>
        <v>0</v>
      </c>
      <c r="BX97">
        <f ca="1">IF(Table1[[#This Row],[Field of work]]="Music",Table1[[#This Row],[Income]],0)</f>
        <v>0</v>
      </c>
      <c r="BY97">
        <f ca="1">IF(Table1[[#This Row],[Field of work]]="Agriculture",Table1[[#This Row],[Income]],0)</f>
        <v>0</v>
      </c>
      <c r="CA97">
        <f ca="1">IF(Table1[[#This Row],[Debts]]&gt;Table1[[#This Row],[Income]],1,0)</f>
        <v>1</v>
      </c>
      <c r="CL97">
        <f ca="1">IF(Table1[[#This Row],[Net worth of the person]]&gt;$CN$3,Table1[[#This Row],[Age]],0)</f>
        <v>31</v>
      </c>
    </row>
    <row r="98" spans="1:90">
      <c r="A98">
        <f t="shared" ca="1" si="43"/>
        <v>1</v>
      </c>
      <c r="B98">
        <v>95</v>
      </c>
      <c r="C98" t="str">
        <f t="shared" ca="1" si="44"/>
        <v>men</v>
      </c>
      <c r="D98">
        <f t="shared" ca="1" si="45"/>
        <v>39</v>
      </c>
      <c r="E98">
        <f t="shared" ca="1" si="46"/>
        <v>2</v>
      </c>
      <c r="F98" t="str">
        <f t="shared" ca="1" si="34"/>
        <v>Doctor</v>
      </c>
      <c r="G98">
        <f t="shared" ca="1" si="47"/>
        <v>5</v>
      </c>
      <c r="H98" t="str">
        <f t="shared" ca="1" si="35"/>
        <v>Diploma</v>
      </c>
      <c r="I98">
        <f t="shared" ca="1" si="59"/>
        <v>3</v>
      </c>
      <c r="J98">
        <f t="shared" ca="1" si="36"/>
        <v>3</v>
      </c>
      <c r="K98">
        <f t="shared" ca="1" si="48"/>
        <v>36538</v>
      </c>
      <c r="L98">
        <f t="shared" ca="1" si="49"/>
        <v>10</v>
      </c>
      <c r="M98" t="str">
        <f t="shared" ca="1" si="37"/>
        <v>Massachusetts</v>
      </c>
      <c r="N98">
        <f t="shared" ca="1" si="52"/>
        <v>146152</v>
      </c>
      <c r="O98">
        <f t="shared" ca="1" si="50"/>
        <v>85855.957528686791</v>
      </c>
      <c r="P98">
        <f t="shared" ca="1" si="53"/>
        <v>9973.2428529497793</v>
      </c>
      <c r="Q98">
        <f t="shared" ca="1" si="51"/>
        <v>2873</v>
      </c>
      <c r="R98">
        <f t="shared" ca="1" si="54"/>
        <v>45642.621235866718</v>
      </c>
      <c r="S98">
        <f t="shared" ca="1" si="55"/>
        <v>46067.533467657282</v>
      </c>
      <c r="T98">
        <f t="shared" ca="1" si="56"/>
        <v>202192.77632060705</v>
      </c>
      <c r="U98">
        <f t="shared" ca="1" si="57"/>
        <v>134371.5787645535</v>
      </c>
      <c r="V98">
        <f t="shared" ca="1" si="58"/>
        <v>67821.19755605355</v>
      </c>
      <c r="X98">
        <f ca="1">IF(Table1[[#This Row],[Gender]]="men",1,0)</f>
        <v>1</v>
      </c>
      <c r="Y98">
        <f ca="1">IF(Table1[[#This Row],[Gender]]="women",1,0)</f>
        <v>0</v>
      </c>
      <c r="AE98">
        <f ca="1">IF(Table1[[#This Row],[Field of work]]="IT",1,0)</f>
        <v>0</v>
      </c>
      <c r="AF98">
        <f ca="1">IF(Table1[[#This Row],[Field of work]]="Doctor",1,0)</f>
        <v>1</v>
      </c>
      <c r="AG98">
        <f ca="1">IF(Table1[[#This Row],[Field of work]]="Construction",1,0)</f>
        <v>0</v>
      </c>
      <c r="AH98">
        <f ca="1">IF(Table1[[#This Row],[Field of work]]="Teaching",1,0)</f>
        <v>0</v>
      </c>
      <c r="AI98">
        <f ca="1">IF(Table1[[#This Row],[Field of work]]="Music",1,0)</f>
        <v>0</v>
      </c>
      <c r="AJ98">
        <f ca="1">IF(Table1[[#This Row],[Field of work]]="Agriculture",1,0)</f>
        <v>0</v>
      </c>
      <c r="AO98" s="8">
        <f t="shared" ca="1" si="38"/>
        <v>2049.3520182804023</v>
      </c>
      <c r="AR98">
        <f t="shared" ca="1" si="39"/>
        <v>0</v>
      </c>
      <c r="AX98" s="16">
        <f t="shared" ca="1" si="40"/>
        <v>6.3540639093164319E-2</v>
      </c>
      <c r="AY98" s="17">
        <f t="shared" ca="1" si="41"/>
        <v>1</v>
      </c>
      <c r="AZ98" s="17"/>
      <c r="BE98">
        <f t="shared" ca="1" si="42"/>
        <v>0</v>
      </c>
      <c r="BF98">
        <f ca="1">IF(Table1[[#This Row],[Area]]="California",Table1[[#This Row],[Income]],0)</f>
        <v>0</v>
      </c>
      <c r="BG98">
        <f ca="1">IF(Table1[[#This Row],[Area]]="Utah",Table1[[#This Row],[Income]],0)</f>
        <v>0</v>
      </c>
      <c r="BH98">
        <f ca="1">IF(Table1[[#This Row],[Area]]="North Carolina",Table1[[#This Row],[Income]],0)</f>
        <v>0</v>
      </c>
      <c r="BI98">
        <f ca="1">IF(Table1[[#This Row],[Area]]="Texas",Table1[[#This Row],[Income]],0)</f>
        <v>0</v>
      </c>
      <c r="BJ98">
        <f ca="1">IF(Table1[[#This Row],[Area]]="Pennsylvania",Table1[[#This Row],[Income]],0)</f>
        <v>0</v>
      </c>
      <c r="BK98">
        <f ca="1">IF(Table1[[#This Row],[Area]]="Hawaii",Table1[[#This Row],[Income]],0)</f>
        <v>0</v>
      </c>
      <c r="BL98">
        <f ca="1">IF(Table1[[#This Row],[Area]]="Tennessee",Table1[[#This Row],[Income]],0)</f>
        <v>0</v>
      </c>
      <c r="BM98">
        <f ca="1">IF(Table1[[#This Row],[Area]]="South Dakota",Table1[[#This Row],[Income]],0)</f>
        <v>0</v>
      </c>
      <c r="BN98">
        <f ca="1">IF(Table1[[#This Row],[Area]]="Massachusetts",Table1[[#This Row],[Income]],0)</f>
        <v>36538</v>
      </c>
      <c r="BO98">
        <f ca="1">IF(Table1[[#This Row],[Area]]="New Jersey",Table1[[#This Row],[Income]],0)</f>
        <v>0</v>
      </c>
      <c r="BP98">
        <f ca="1">IF(Table1[[#This Row],[Area]]="Georgia",Table1[[#This Row],[Income]],0)</f>
        <v>0</v>
      </c>
      <c r="BQ98">
        <f ca="1">IF(Table1[[#This Row],[Area]]="Indiana",Table1[[#This Row],[Income]],0)</f>
        <v>0</v>
      </c>
      <c r="BR98">
        <f ca="1">IF(Table1[[#This Row],[Area]]="Illinios",Table1[[#This Row],[Income]],0)</f>
        <v>0</v>
      </c>
      <c r="BT98">
        <f ca="1">IF(Table1[[#This Row],[Field of work]]="IT",Table1[[#This Row],[Income]],0)</f>
        <v>0</v>
      </c>
      <c r="BU98">
        <f ca="1">IF(Table1[[#This Row],[Field of work]]="Doctor",Table1[[#This Row],[Income]],0)</f>
        <v>36538</v>
      </c>
      <c r="BV98">
        <f ca="1">IF(Table1[[#This Row],[Field of work]]="Construction",Table1[[#This Row],[Income]],0)</f>
        <v>0</v>
      </c>
      <c r="BW98">
        <f ca="1">IF(Table1[[#This Row],[Field of work]]="Teaching",Table1[[#This Row],[Income]],0)</f>
        <v>0</v>
      </c>
      <c r="BX98">
        <f ca="1">IF(Table1[[#This Row],[Field of work]]="Music",Table1[[#This Row],[Income]],0)</f>
        <v>0</v>
      </c>
      <c r="BY98">
        <f ca="1">IF(Table1[[#This Row],[Field of work]]="Agriculture",Table1[[#This Row],[Income]],0)</f>
        <v>0</v>
      </c>
      <c r="CA98">
        <f ca="1">IF(Table1[[#This Row],[Debts]]&gt;Table1[[#This Row],[Income]],1,0)</f>
        <v>1</v>
      </c>
      <c r="CL98">
        <f ca="1">IF(Table1[[#This Row],[Net worth of the person]]&gt;$CN$3,Table1[[#This Row],[Age]],0)</f>
        <v>39</v>
      </c>
    </row>
    <row r="99" spans="1:90">
      <c r="A99">
        <f t="shared" ca="1" si="43"/>
        <v>1</v>
      </c>
      <c r="B99">
        <v>96</v>
      </c>
      <c r="C99" t="str">
        <f t="shared" ca="1" si="44"/>
        <v>men</v>
      </c>
      <c r="D99">
        <f t="shared" ca="1" si="45"/>
        <v>27</v>
      </c>
      <c r="E99">
        <f t="shared" ca="1" si="46"/>
        <v>2</v>
      </c>
      <c r="F99" t="str">
        <f t="shared" ca="1" si="34"/>
        <v>Doctor</v>
      </c>
      <c r="G99">
        <f t="shared" ca="1" si="47"/>
        <v>5</v>
      </c>
      <c r="H99" t="str">
        <f t="shared" ca="1" si="35"/>
        <v>Diploma</v>
      </c>
      <c r="I99">
        <f t="shared" ca="1" si="59"/>
        <v>1</v>
      </c>
      <c r="J99">
        <f t="shared" ca="1" si="36"/>
        <v>2</v>
      </c>
      <c r="K99">
        <f t="shared" ca="1" si="48"/>
        <v>48502</v>
      </c>
      <c r="L99">
        <f t="shared" ca="1" si="49"/>
        <v>10</v>
      </c>
      <c r="M99" t="str">
        <f t="shared" ca="1" si="37"/>
        <v>Massachusetts</v>
      </c>
      <c r="N99">
        <f t="shared" ca="1" si="52"/>
        <v>194008</v>
      </c>
      <c r="O99">
        <f t="shared" ca="1" si="50"/>
        <v>12327.392309186624</v>
      </c>
      <c r="P99">
        <f t="shared" ca="1" si="53"/>
        <v>4098.7040365608045</v>
      </c>
      <c r="Q99">
        <f t="shared" ca="1" si="51"/>
        <v>812</v>
      </c>
      <c r="R99">
        <f t="shared" ca="1" si="54"/>
        <v>23448.674713389566</v>
      </c>
      <c r="S99">
        <f t="shared" ca="1" si="55"/>
        <v>24397.730501585505</v>
      </c>
      <c r="T99">
        <f t="shared" ca="1" si="56"/>
        <v>222504.43453814631</v>
      </c>
      <c r="U99">
        <f t="shared" ca="1" si="57"/>
        <v>36588.067022576186</v>
      </c>
      <c r="V99">
        <f t="shared" ca="1" si="58"/>
        <v>185916.36751557013</v>
      </c>
      <c r="X99">
        <f ca="1">IF(Table1[[#This Row],[Gender]]="men",1,0)</f>
        <v>1</v>
      </c>
      <c r="Y99">
        <f ca="1">IF(Table1[[#This Row],[Gender]]="women",1,0)</f>
        <v>0</v>
      </c>
      <c r="AE99">
        <f ca="1">IF(Table1[[#This Row],[Field of work]]="IT",1,0)</f>
        <v>0</v>
      </c>
      <c r="AF99">
        <f ca="1">IF(Table1[[#This Row],[Field of work]]="Doctor",1,0)</f>
        <v>1</v>
      </c>
      <c r="AG99">
        <f ca="1">IF(Table1[[#This Row],[Field of work]]="Construction",1,0)</f>
        <v>0</v>
      </c>
      <c r="AH99">
        <f ca="1">IF(Table1[[#This Row],[Field of work]]="Teaching",1,0)</f>
        <v>0</v>
      </c>
      <c r="AI99">
        <f ca="1">IF(Table1[[#This Row],[Field of work]]="Music",1,0)</f>
        <v>0</v>
      </c>
      <c r="AJ99">
        <f ca="1">IF(Table1[[#This Row],[Field of work]]="Agriculture",1,0)</f>
        <v>0</v>
      </c>
      <c r="AO99" s="8">
        <f t="shared" ca="1" si="38"/>
        <v>16691.528033175844</v>
      </c>
      <c r="AR99">
        <f t="shared" ca="1" si="39"/>
        <v>1</v>
      </c>
      <c r="AX99" s="16">
        <f t="shared" ca="1" si="40"/>
        <v>0.38706561245311444</v>
      </c>
      <c r="AY99" s="17">
        <f t="shared" ca="1" si="41"/>
        <v>1</v>
      </c>
      <c r="AZ99" s="17"/>
      <c r="BE99">
        <f t="shared" ca="1" si="42"/>
        <v>0</v>
      </c>
      <c r="BF99">
        <f ca="1">IF(Table1[[#This Row],[Area]]="California",Table1[[#This Row],[Income]],0)</f>
        <v>0</v>
      </c>
      <c r="BG99">
        <f ca="1">IF(Table1[[#This Row],[Area]]="Utah",Table1[[#This Row],[Income]],0)</f>
        <v>0</v>
      </c>
      <c r="BH99">
        <f ca="1">IF(Table1[[#This Row],[Area]]="North Carolina",Table1[[#This Row],[Income]],0)</f>
        <v>0</v>
      </c>
      <c r="BI99">
        <f ca="1">IF(Table1[[#This Row],[Area]]="Texas",Table1[[#This Row],[Income]],0)</f>
        <v>0</v>
      </c>
      <c r="BJ99">
        <f ca="1">IF(Table1[[#This Row],[Area]]="Pennsylvania",Table1[[#This Row],[Income]],0)</f>
        <v>0</v>
      </c>
      <c r="BK99">
        <f ca="1">IF(Table1[[#This Row],[Area]]="Hawaii",Table1[[#This Row],[Income]],0)</f>
        <v>0</v>
      </c>
      <c r="BL99">
        <f ca="1">IF(Table1[[#This Row],[Area]]="Tennessee",Table1[[#This Row],[Income]],0)</f>
        <v>0</v>
      </c>
      <c r="BM99">
        <f ca="1">IF(Table1[[#This Row],[Area]]="South Dakota",Table1[[#This Row],[Income]],0)</f>
        <v>0</v>
      </c>
      <c r="BN99">
        <f ca="1">IF(Table1[[#This Row],[Area]]="Massachusetts",Table1[[#This Row],[Income]],0)</f>
        <v>48502</v>
      </c>
      <c r="BO99">
        <f ca="1">IF(Table1[[#This Row],[Area]]="New Jersey",Table1[[#This Row],[Income]],0)</f>
        <v>0</v>
      </c>
      <c r="BP99">
        <f ca="1">IF(Table1[[#This Row],[Area]]="Georgia",Table1[[#This Row],[Income]],0)</f>
        <v>0</v>
      </c>
      <c r="BQ99">
        <f ca="1">IF(Table1[[#This Row],[Area]]="Indiana",Table1[[#This Row],[Income]],0)</f>
        <v>0</v>
      </c>
      <c r="BR99">
        <f ca="1">IF(Table1[[#This Row],[Area]]="Illinios",Table1[[#This Row],[Income]],0)</f>
        <v>0</v>
      </c>
      <c r="BT99">
        <f ca="1">IF(Table1[[#This Row],[Field of work]]="IT",Table1[[#This Row],[Income]],0)</f>
        <v>0</v>
      </c>
      <c r="BU99">
        <f ca="1">IF(Table1[[#This Row],[Field of work]]="Doctor",Table1[[#This Row],[Income]],0)</f>
        <v>48502</v>
      </c>
      <c r="BV99">
        <f ca="1">IF(Table1[[#This Row],[Field of work]]="Construction",Table1[[#This Row],[Income]],0)</f>
        <v>0</v>
      </c>
      <c r="BW99">
        <f ca="1">IF(Table1[[#This Row],[Field of work]]="Teaching",Table1[[#This Row],[Income]],0)</f>
        <v>0</v>
      </c>
      <c r="BX99">
        <f ca="1">IF(Table1[[#This Row],[Field of work]]="Music",Table1[[#This Row],[Income]],0)</f>
        <v>0</v>
      </c>
      <c r="BY99">
        <f ca="1">IF(Table1[[#This Row],[Field of work]]="Agriculture",Table1[[#This Row],[Income]],0)</f>
        <v>0</v>
      </c>
      <c r="CA99">
        <f ca="1">IF(Table1[[#This Row],[Debts]]&gt;Table1[[#This Row],[Income]],1,0)</f>
        <v>0</v>
      </c>
      <c r="CL99">
        <f ca="1">IF(Table1[[#This Row],[Net worth of the person]]&gt;$CN$3,Table1[[#This Row],[Age]],0)</f>
        <v>27</v>
      </c>
    </row>
    <row r="100" spans="1:90">
      <c r="A100">
        <f t="shared" ca="1" si="43"/>
        <v>1</v>
      </c>
      <c r="B100">
        <v>97</v>
      </c>
      <c r="C100" t="str">
        <f t="shared" ca="1" si="44"/>
        <v>men</v>
      </c>
      <c r="D100">
        <f t="shared" ca="1" si="45"/>
        <v>27</v>
      </c>
      <c r="E100">
        <f t="shared" ca="1" si="46"/>
        <v>1</v>
      </c>
      <c r="F100" t="str">
        <f t="shared" ca="1" si="34"/>
        <v>IT</v>
      </c>
      <c r="G100">
        <f t="shared" ca="1" si="47"/>
        <v>1</v>
      </c>
      <c r="H100" t="str">
        <f t="shared" ca="1" si="35"/>
        <v>High school</v>
      </c>
      <c r="I100">
        <f t="shared" ca="1" si="59"/>
        <v>1</v>
      </c>
      <c r="J100">
        <f t="shared" ca="1" si="36"/>
        <v>2</v>
      </c>
      <c r="K100">
        <f t="shared" ca="1" si="48"/>
        <v>81176</v>
      </c>
      <c r="L100">
        <f t="shared" ca="1" si="49"/>
        <v>3</v>
      </c>
      <c r="M100" t="str">
        <f t="shared" ca="1" si="37"/>
        <v>Utah</v>
      </c>
      <c r="N100">
        <f t="shared" ca="1" si="52"/>
        <v>324704</v>
      </c>
      <c r="O100">
        <f t="shared" ca="1" si="50"/>
        <v>125681.75262597606</v>
      </c>
      <c r="P100">
        <f t="shared" ca="1" si="53"/>
        <v>33383.056066351688</v>
      </c>
      <c r="Q100">
        <f t="shared" ca="1" si="51"/>
        <v>29038</v>
      </c>
      <c r="R100">
        <f t="shared" ca="1" si="54"/>
        <v>5554.4236159865095</v>
      </c>
      <c r="S100">
        <f t="shared" ca="1" si="55"/>
        <v>77451.837557256775</v>
      </c>
      <c r="T100">
        <f t="shared" ca="1" si="56"/>
        <v>435538.89362360851</v>
      </c>
      <c r="U100">
        <f t="shared" ca="1" si="57"/>
        <v>160274.17624196256</v>
      </c>
      <c r="V100">
        <f t="shared" ca="1" si="58"/>
        <v>275264.71738164593</v>
      </c>
      <c r="X100">
        <f ca="1">IF(Table1[[#This Row],[Gender]]="men",1,0)</f>
        <v>1</v>
      </c>
      <c r="Y100">
        <f ca="1">IF(Table1[[#This Row],[Gender]]="women",1,0)</f>
        <v>0</v>
      </c>
      <c r="AE100">
        <f ca="1">IF(Table1[[#This Row],[Field of work]]="IT",1,0)</f>
        <v>1</v>
      </c>
      <c r="AF100">
        <f ca="1">IF(Table1[[#This Row],[Field of work]]="Doctor",1,0)</f>
        <v>0</v>
      </c>
      <c r="AG100">
        <f ca="1">IF(Table1[[#This Row],[Field of work]]="Construction",1,0)</f>
        <v>0</v>
      </c>
      <c r="AH100">
        <f ca="1">IF(Table1[[#This Row],[Field of work]]="Teaching",1,0)</f>
        <v>0</v>
      </c>
      <c r="AI100">
        <f ca="1">IF(Table1[[#This Row],[Field of work]]="Music",1,0)</f>
        <v>0</v>
      </c>
      <c r="AJ100">
        <f ca="1">IF(Table1[[#This Row],[Field of work]]="Agriculture",1,0)</f>
        <v>0</v>
      </c>
      <c r="AO100" s="8">
        <f t="shared" ca="1" si="38"/>
        <v>5574.167110469295</v>
      </c>
      <c r="AR100">
        <f t="shared" ca="1" si="39"/>
        <v>1</v>
      </c>
      <c r="AX100" s="16">
        <f t="shared" ca="1" si="40"/>
        <v>0.90566453032330685</v>
      </c>
      <c r="AY100" s="17">
        <f t="shared" ca="1" si="41"/>
        <v>0</v>
      </c>
      <c r="AZ100" s="17"/>
      <c r="BE100">
        <f t="shared" ca="1" si="42"/>
        <v>0</v>
      </c>
      <c r="BF100">
        <f ca="1">IF(Table1[[#This Row],[Area]]="California",Table1[[#This Row],[Income]],0)</f>
        <v>0</v>
      </c>
      <c r="BG100">
        <f ca="1">IF(Table1[[#This Row],[Area]]="Utah",Table1[[#This Row],[Income]],0)</f>
        <v>81176</v>
      </c>
      <c r="BH100">
        <f ca="1">IF(Table1[[#This Row],[Area]]="North Carolina",Table1[[#This Row],[Income]],0)</f>
        <v>0</v>
      </c>
      <c r="BI100">
        <f ca="1">IF(Table1[[#This Row],[Area]]="Texas",Table1[[#This Row],[Income]],0)</f>
        <v>0</v>
      </c>
      <c r="BJ100">
        <f ca="1">IF(Table1[[#This Row],[Area]]="Pennsylvania",Table1[[#This Row],[Income]],0)</f>
        <v>0</v>
      </c>
      <c r="BK100">
        <f ca="1">IF(Table1[[#This Row],[Area]]="Hawaii",Table1[[#This Row],[Income]],0)</f>
        <v>0</v>
      </c>
      <c r="BL100">
        <f ca="1">IF(Table1[[#This Row],[Area]]="Tennessee",Table1[[#This Row],[Income]],0)</f>
        <v>0</v>
      </c>
      <c r="BM100">
        <f ca="1">IF(Table1[[#This Row],[Area]]="South Dakota",Table1[[#This Row],[Income]],0)</f>
        <v>0</v>
      </c>
      <c r="BN100">
        <f ca="1">IF(Table1[[#This Row],[Area]]="Massachusetts",Table1[[#This Row],[Income]],0)</f>
        <v>0</v>
      </c>
      <c r="BO100">
        <f ca="1">IF(Table1[[#This Row],[Area]]="New Jersey",Table1[[#This Row],[Income]],0)</f>
        <v>0</v>
      </c>
      <c r="BP100">
        <f ca="1">IF(Table1[[#This Row],[Area]]="Georgia",Table1[[#This Row],[Income]],0)</f>
        <v>0</v>
      </c>
      <c r="BQ100">
        <f ca="1">IF(Table1[[#This Row],[Area]]="Indiana",Table1[[#This Row],[Income]],0)</f>
        <v>0</v>
      </c>
      <c r="BR100">
        <f ca="1">IF(Table1[[#This Row],[Area]]="Illinios",Table1[[#This Row],[Income]],0)</f>
        <v>0</v>
      </c>
      <c r="BT100">
        <f ca="1">IF(Table1[[#This Row],[Field of work]]="IT",Table1[[#This Row],[Income]],0)</f>
        <v>81176</v>
      </c>
      <c r="BU100">
        <f ca="1">IF(Table1[[#This Row],[Field of work]]="Doctor",Table1[[#This Row],[Income]],0)</f>
        <v>0</v>
      </c>
      <c r="BV100">
        <f ca="1">IF(Table1[[#This Row],[Field of work]]="Construction",Table1[[#This Row],[Income]],0)</f>
        <v>0</v>
      </c>
      <c r="BW100">
        <f ca="1">IF(Table1[[#This Row],[Field of work]]="Teaching",Table1[[#This Row],[Income]],0)</f>
        <v>0</v>
      </c>
      <c r="BX100">
        <f ca="1">IF(Table1[[#This Row],[Field of work]]="Music",Table1[[#This Row],[Income]],0)</f>
        <v>0</v>
      </c>
      <c r="BY100">
        <f ca="1">IF(Table1[[#This Row],[Field of work]]="Agriculture",Table1[[#This Row],[Income]],0)</f>
        <v>0</v>
      </c>
      <c r="CA100">
        <f ca="1">IF(Table1[[#This Row],[Debts]]&gt;Table1[[#This Row],[Income]],1,0)</f>
        <v>0</v>
      </c>
      <c r="CL100">
        <f ca="1">IF(Table1[[#This Row],[Net worth of the person]]&gt;$CN$3,Table1[[#This Row],[Age]],0)</f>
        <v>27</v>
      </c>
    </row>
    <row r="101" spans="1:90">
      <c r="A101">
        <f t="shared" ca="1" si="43"/>
        <v>2</v>
      </c>
      <c r="B101">
        <v>98</v>
      </c>
      <c r="C101" t="str">
        <f t="shared" ca="1" si="44"/>
        <v>women</v>
      </c>
      <c r="D101">
        <f t="shared" ca="1" si="45"/>
        <v>31</v>
      </c>
      <c r="E101">
        <f t="shared" ca="1" si="46"/>
        <v>1</v>
      </c>
      <c r="F101" t="str">
        <f t="shared" ca="1" si="34"/>
        <v>IT</v>
      </c>
      <c r="G101">
        <f t="shared" ca="1" si="47"/>
        <v>3</v>
      </c>
      <c r="H101" t="str">
        <f t="shared" ca="1" si="35"/>
        <v>Post Grad</v>
      </c>
      <c r="I101">
        <f t="shared" ca="1" si="59"/>
        <v>0</v>
      </c>
      <c r="J101">
        <f t="shared" ca="1" si="36"/>
        <v>2</v>
      </c>
      <c r="K101">
        <f t="shared" ca="1" si="48"/>
        <v>40036</v>
      </c>
      <c r="L101">
        <f t="shared" ca="1" si="49"/>
        <v>1</v>
      </c>
      <c r="M101" t="str">
        <f t="shared" ca="1" si="37"/>
        <v>Florida</v>
      </c>
      <c r="N101">
        <f t="shared" ca="1" si="52"/>
        <v>200180</v>
      </c>
      <c r="O101">
        <f t="shared" ca="1" si="50"/>
        <v>181295.92568011957</v>
      </c>
      <c r="P101">
        <f t="shared" ca="1" si="53"/>
        <v>11148.33422093859</v>
      </c>
      <c r="Q101">
        <f t="shared" ca="1" si="51"/>
        <v>8498</v>
      </c>
      <c r="R101">
        <f t="shared" ca="1" si="54"/>
        <v>15733.65277916848</v>
      </c>
      <c r="S101">
        <f t="shared" ca="1" si="55"/>
        <v>50443.830464141058</v>
      </c>
      <c r="T101">
        <f t="shared" ca="1" si="56"/>
        <v>261772.16468507965</v>
      </c>
      <c r="U101">
        <f t="shared" ca="1" si="57"/>
        <v>205527.57845928805</v>
      </c>
      <c r="V101">
        <f t="shared" ca="1" si="58"/>
        <v>56244.586225791601</v>
      </c>
      <c r="X101">
        <f ca="1">IF(Table1[[#This Row],[Gender]]="men",1,0)</f>
        <v>0</v>
      </c>
      <c r="Y101">
        <f ca="1">IF(Table1[[#This Row],[Gender]]="women",1,0)</f>
        <v>1</v>
      </c>
      <c r="AE101">
        <f ca="1">IF(Table1[[#This Row],[Field of work]]="IT",1,0)</f>
        <v>1</v>
      </c>
      <c r="AF101">
        <f ca="1">IF(Table1[[#This Row],[Field of work]]="Doctor",1,0)</f>
        <v>0</v>
      </c>
      <c r="AG101">
        <f ca="1">IF(Table1[[#This Row],[Field of work]]="Construction",1,0)</f>
        <v>0</v>
      </c>
      <c r="AH101">
        <f ca="1">IF(Table1[[#This Row],[Field of work]]="Teaching",1,0)</f>
        <v>0</v>
      </c>
      <c r="AI101">
        <f ca="1">IF(Table1[[#This Row],[Field of work]]="Music",1,0)</f>
        <v>0</v>
      </c>
      <c r="AJ101">
        <f ca="1">IF(Table1[[#This Row],[Field of work]]="Agriculture",1,0)</f>
        <v>0</v>
      </c>
      <c r="AO101" s="8">
        <f t="shared" ca="1" si="38"/>
        <v>5620.0200266646525</v>
      </c>
      <c r="AR101">
        <f t="shared" ca="1" si="39"/>
        <v>0</v>
      </c>
      <c r="AX101" s="16">
        <f t="shared" ca="1" si="40"/>
        <v>0.111368365258945</v>
      </c>
      <c r="AY101" s="17">
        <f t="shared" ca="1" si="41"/>
        <v>1</v>
      </c>
      <c r="AZ101" s="17"/>
      <c r="BE101">
        <f t="shared" ca="1" si="42"/>
        <v>40036</v>
      </c>
      <c r="BF101">
        <f ca="1">IF(Table1[[#This Row],[Area]]="California",Table1[[#This Row],[Income]],0)</f>
        <v>0</v>
      </c>
      <c r="BG101">
        <f ca="1">IF(Table1[[#This Row],[Area]]="Utah",Table1[[#This Row],[Income]],0)</f>
        <v>0</v>
      </c>
      <c r="BH101">
        <f ca="1">IF(Table1[[#This Row],[Area]]="North Carolina",Table1[[#This Row],[Income]],0)</f>
        <v>0</v>
      </c>
      <c r="BI101">
        <f ca="1">IF(Table1[[#This Row],[Area]]="Texas",Table1[[#This Row],[Income]],0)</f>
        <v>0</v>
      </c>
      <c r="BJ101">
        <f ca="1">IF(Table1[[#This Row],[Area]]="Pennsylvania",Table1[[#This Row],[Income]],0)</f>
        <v>0</v>
      </c>
      <c r="BK101">
        <f ca="1">IF(Table1[[#This Row],[Area]]="Hawaii",Table1[[#This Row],[Income]],0)</f>
        <v>0</v>
      </c>
      <c r="BL101">
        <f ca="1">IF(Table1[[#This Row],[Area]]="Tennessee",Table1[[#This Row],[Income]],0)</f>
        <v>0</v>
      </c>
      <c r="BM101">
        <f ca="1">IF(Table1[[#This Row],[Area]]="South Dakota",Table1[[#This Row],[Income]],0)</f>
        <v>0</v>
      </c>
      <c r="BN101">
        <f ca="1">IF(Table1[[#This Row],[Area]]="Massachusetts",Table1[[#This Row],[Income]],0)</f>
        <v>0</v>
      </c>
      <c r="BO101">
        <f ca="1">IF(Table1[[#This Row],[Area]]="New Jersey",Table1[[#This Row],[Income]],0)</f>
        <v>0</v>
      </c>
      <c r="BP101">
        <f ca="1">IF(Table1[[#This Row],[Area]]="Georgia",Table1[[#This Row],[Income]],0)</f>
        <v>0</v>
      </c>
      <c r="BQ101">
        <f ca="1">IF(Table1[[#This Row],[Area]]="Indiana",Table1[[#This Row],[Income]],0)</f>
        <v>0</v>
      </c>
      <c r="BR101">
        <f ca="1">IF(Table1[[#This Row],[Area]]="Illinios",Table1[[#This Row],[Income]],0)</f>
        <v>0</v>
      </c>
      <c r="BT101">
        <f ca="1">IF(Table1[[#This Row],[Field of work]]="IT",Table1[[#This Row],[Income]],0)</f>
        <v>40036</v>
      </c>
      <c r="BU101">
        <f ca="1">IF(Table1[[#This Row],[Field of work]]="Doctor",Table1[[#This Row],[Income]],0)</f>
        <v>0</v>
      </c>
      <c r="BV101">
        <f ca="1">IF(Table1[[#This Row],[Field of work]]="Construction",Table1[[#This Row],[Income]],0)</f>
        <v>0</v>
      </c>
      <c r="BW101">
        <f ca="1">IF(Table1[[#This Row],[Field of work]]="Teaching",Table1[[#This Row],[Income]],0)</f>
        <v>0</v>
      </c>
      <c r="BX101">
        <f ca="1">IF(Table1[[#This Row],[Field of work]]="Music",Table1[[#This Row],[Income]],0)</f>
        <v>0</v>
      </c>
      <c r="BY101">
        <f ca="1">IF(Table1[[#This Row],[Field of work]]="Agriculture",Table1[[#This Row],[Income]],0)</f>
        <v>0</v>
      </c>
      <c r="CA101">
        <f ca="1">IF(Table1[[#This Row],[Debts]]&gt;Table1[[#This Row],[Income]],1,0)</f>
        <v>0</v>
      </c>
      <c r="CL101">
        <f ca="1">IF(Table1[[#This Row],[Net worth of the person]]&gt;$CN$3,Table1[[#This Row],[Age]],0)</f>
        <v>31</v>
      </c>
    </row>
    <row r="102" spans="1:90">
      <c r="A102">
        <f t="shared" ca="1" si="43"/>
        <v>2</v>
      </c>
      <c r="B102">
        <v>99</v>
      </c>
      <c r="C102" t="str">
        <f t="shared" ca="1" si="44"/>
        <v>women</v>
      </c>
      <c r="D102">
        <f t="shared" ca="1" si="45"/>
        <v>28</v>
      </c>
      <c r="E102">
        <f t="shared" ca="1" si="46"/>
        <v>2</v>
      </c>
      <c r="F102" t="str">
        <f t="shared" ca="1" si="34"/>
        <v>Doctor</v>
      </c>
      <c r="G102">
        <f t="shared" ca="1" si="47"/>
        <v>5</v>
      </c>
      <c r="H102" t="str">
        <f t="shared" ca="1" si="35"/>
        <v>Diploma</v>
      </c>
      <c r="I102">
        <f t="shared" ca="1" si="59"/>
        <v>0</v>
      </c>
      <c r="J102">
        <f t="shared" ca="1" si="36"/>
        <v>3</v>
      </c>
      <c r="K102">
        <f t="shared" ca="1" si="48"/>
        <v>48499</v>
      </c>
      <c r="L102">
        <f t="shared" ca="1" si="49"/>
        <v>1</v>
      </c>
      <c r="M102" t="str">
        <f t="shared" ca="1" si="37"/>
        <v>Florida</v>
      </c>
      <c r="N102">
        <f t="shared" ca="1" si="52"/>
        <v>242495</v>
      </c>
      <c r="O102">
        <f t="shared" ca="1" si="50"/>
        <v>27006.271733467867</v>
      </c>
      <c r="P102">
        <f t="shared" ca="1" si="53"/>
        <v>16860.060079993957</v>
      </c>
      <c r="Q102">
        <f t="shared" ca="1" si="51"/>
        <v>9648</v>
      </c>
      <c r="R102">
        <f t="shared" ca="1" si="54"/>
        <v>15849.015811055688</v>
      </c>
      <c r="S102">
        <f t="shared" ca="1" si="55"/>
        <v>11592.571718723479</v>
      </c>
      <c r="T102">
        <f t="shared" ca="1" si="56"/>
        <v>270947.63179871743</v>
      </c>
      <c r="U102">
        <f t="shared" ca="1" si="57"/>
        <v>52503.287544523555</v>
      </c>
      <c r="V102">
        <f t="shared" ca="1" si="58"/>
        <v>218444.34425419389</v>
      </c>
      <c r="X102">
        <f ca="1">IF(Table1[[#This Row],[Gender]]="men",1,0)</f>
        <v>0</v>
      </c>
      <c r="Y102">
        <f ca="1">IF(Table1[[#This Row],[Gender]]="women",1,0)</f>
        <v>1</v>
      </c>
      <c r="AE102">
        <f ca="1">IF(Table1[[#This Row],[Field of work]]="IT",1,0)</f>
        <v>0</v>
      </c>
      <c r="AF102">
        <f ca="1">IF(Table1[[#This Row],[Field of work]]="Doctor",1,0)</f>
        <v>1</v>
      </c>
      <c r="AG102">
        <f ca="1">IF(Table1[[#This Row],[Field of work]]="Construction",1,0)</f>
        <v>0</v>
      </c>
      <c r="AH102">
        <f ca="1">IF(Table1[[#This Row],[Field of work]]="Teaching",1,0)</f>
        <v>0</v>
      </c>
      <c r="AI102">
        <f ca="1">IF(Table1[[#This Row],[Field of work]]="Music",1,0)</f>
        <v>0</v>
      </c>
      <c r="AJ102">
        <f ca="1">IF(Table1[[#This Row],[Field of work]]="Agriculture",1,0)</f>
        <v>0</v>
      </c>
      <c r="AO102" s="8">
        <f t="shared" ca="1" si="38"/>
        <v>10350.327122328306</v>
      </c>
      <c r="AR102">
        <f t="shared" ca="1" si="39"/>
        <v>0</v>
      </c>
      <c r="AX102" s="16">
        <f t="shared" ca="1" si="40"/>
        <v>7.3012721794053936E-2</v>
      </c>
      <c r="AY102" s="17">
        <f t="shared" ca="1" si="41"/>
        <v>1</v>
      </c>
      <c r="AZ102" s="17"/>
      <c r="BE102">
        <f t="shared" ca="1" si="42"/>
        <v>48499</v>
      </c>
      <c r="BF102">
        <f ca="1">IF(Table1[[#This Row],[Area]]="California",Table1[[#This Row],[Income]],0)</f>
        <v>0</v>
      </c>
      <c r="BG102">
        <f ca="1">IF(Table1[[#This Row],[Area]]="Utah",Table1[[#This Row],[Income]],0)</f>
        <v>0</v>
      </c>
      <c r="BH102">
        <f ca="1">IF(Table1[[#This Row],[Area]]="North Carolina",Table1[[#This Row],[Income]],0)</f>
        <v>0</v>
      </c>
      <c r="BI102">
        <f ca="1">IF(Table1[[#This Row],[Area]]="Texas",Table1[[#This Row],[Income]],0)</f>
        <v>0</v>
      </c>
      <c r="BJ102">
        <f ca="1">IF(Table1[[#This Row],[Area]]="Pennsylvania",Table1[[#This Row],[Income]],0)</f>
        <v>0</v>
      </c>
      <c r="BK102">
        <f ca="1">IF(Table1[[#This Row],[Area]]="Hawaii",Table1[[#This Row],[Income]],0)</f>
        <v>0</v>
      </c>
      <c r="BL102">
        <f ca="1">IF(Table1[[#This Row],[Area]]="Tennessee",Table1[[#This Row],[Income]],0)</f>
        <v>0</v>
      </c>
      <c r="BM102">
        <f ca="1">IF(Table1[[#This Row],[Area]]="South Dakota",Table1[[#This Row],[Income]],0)</f>
        <v>0</v>
      </c>
      <c r="BN102">
        <f ca="1">IF(Table1[[#This Row],[Area]]="Massachusetts",Table1[[#This Row],[Income]],0)</f>
        <v>0</v>
      </c>
      <c r="BO102">
        <f ca="1">IF(Table1[[#This Row],[Area]]="New Jersey",Table1[[#This Row],[Income]],0)</f>
        <v>0</v>
      </c>
      <c r="BP102">
        <f ca="1">IF(Table1[[#This Row],[Area]]="Georgia",Table1[[#This Row],[Income]],0)</f>
        <v>0</v>
      </c>
      <c r="BQ102">
        <f ca="1">IF(Table1[[#This Row],[Area]]="Indiana",Table1[[#This Row],[Income]],0)</f>
        <v>0</v>
      </c>
      <c r="BR102">
        <f ca="1">IF(Table1[[#This Row],[Area]]="Illinios",Table1[[#This Row],[Income]],0)</f>
        <v>0</v>
      </c>
      <c r="BT102">
        <f ca="1">IF(Table1[[#This Row],[Field of work]]="IT",Table1[[#This Row],[Income]],0)</f>
        <v>0</v>
      </c>
      <c r="BU102">
        <f ca="1">IF(Table1[[#This Row],[Field of work]]="Doctor",Table1[[#This Row],[Income]],0)</f>
        <v>48499</v>
      </c>
      <c r="BV102">
        <f ca="1">IF(Table1[[#This Row],[Field of work]]="Construction",Table1[[#This Row],[Income]],0)</f>
        <v>0</v>
      </c>
      <c r="BW102">
        <f ca="1">IF(Table1[[#This Row],[Field of work]]="Teaching",Table1[[#This Row],[Income]],0)</f>
        <v>0</v>
      </c>
      <c r="BX102">
        <f ca="1">IF(Table1[[#This Row],[Field of work]]="Music",Table1[[#This Row],[Income]],0)</f>
        <v>0</v>
      </c>
      <c r="BY102">
        <f ca="1">IF(Table1[[#This Row],[Field of work]]="Agriculture",Table1[[#This Row],[Income]],0)</f>
        <v>0</v>
      </c>
      <c r="CA102">
        <f ca="1">IF(Table1[[#This Row],[Debts]]&gt;Table1[[#This Row],[Income]],1,0)</f>
        <v>0</v>
      </c>
      <c r="CL102">
        <f ca="1">IF(Table1[[#This Row],[Net worth of the person]]&gt;$CN$3,Table1[[#This Row],[Age]],0)</f>
        <v>28</v>
      </c>
    </row>
    <row r="103" spans="1:90">
      <c r="A103">
        <f t="shared" ca="1" si="43"/>
        <v>2</v>
      </c>
      <c r="B103">
        <v>100</v>
      </c>
      <c r="C103" t="str">
        <f t="shared" ca="1" si="44"/>
        <v>women</v>
      </c>
      <c r="D103">
        <f t="shared" ca="1" si="45"/>
        <v>26</v>
      </c>
      <c r="E103">
        <f t="shared" ca="1" si="46"/>
        <v>3</v>
      </c>
      <c r="F103" t="str">
        <f t="shared" ca="1" si="34"/>
        <v>Construction</v>
      </c>
      <c r="G103">
        <f t="shared" ca="1" si="47"/>
        <v>2</v>
      </c>
      <c r="H103" t="str">
        <f t="shared" ca="1" si="35"/>
        <v>Grad</v>
      </c>
      <c r="I103">
        <f t="shared" ca="1" si="59"/>
        <v>3</v>
      </c>
      <c r="J103">
        <f t="shared" ca="1" si="36"/>
        <v>3</v>
      </c>
      <c r="K103">
        <f t="shared" ca="1" si="48"/>
        <v>79532</v>
      </c>
      <c r="L103">
        <f t="shared" ca="1" si="49"/>
        <v>6</v>
      </c>
      <c r="M103" t="str">
        <f t="shared" ca="1" si="37"/>
        <v>Pennsylvania</v>
      </c>
      <c r="N103">
        <f t="shared" ca="1" si="52"/>
        <v>318128</v>
      </c>
      <c r="O103">
        <f t="shared" ca="1" si="50"/>
        <v>23227.39115889879</v>
      </c>
      <c r="P103">
        <f t="shared" ca="1" si="53"/>
        <v>31050.981366984921</v>
      </c>
      <c r="Q103">
        <f t="shared" ca="1" si="51"/>
        <v>8696</v>
      </c>
      <c r="R103">
        <f t="shared" ca="1" si="54"/>
        <v>27987.313282786061</v>
      </c>
      <c r="S103">
        <f t="shared" ca="1" si="55"/>
        <v>4777.3542615712968</v>
      </c>
      <c r="T103">
        <f t="shared" ca="1" si="56"/>
        <v>353956.3356285562</v>
      </c>
      <c r="U103">
        <f t="shared" ca="1" si="57"/>
        <v>59910.704441684851</v>
      </c>
      <c r="V103">
        <f t="shared" ca="1" si="58"/>
        <v>294045.63118687132</v>
      </c>
      <c r="X103">
        <f ca="1">IF(Table1[[#This Row],[Gender]]="men",1,0)</f>
        <v>0</v>
      </c>
      <c r="Y103">
        <f ca="1">IF(Table1[[#This Row],[Gender]]="women",1,0)</f>
        <v>1</v>
      </c>
      <c r="AE103">
        <f ca="1">IF(Table1[[#This Row],[Field of work]]="IT",1,0)</f>
        <v>0</v>
      </c>
      <c r="AF103">
        <f ca="1">IF(Table1[[#This Row],[Field of work]]="Doctor",1,0)</f>
        <v>0</v>
      </c>
      <c r="AG103">
        <f ca="1">IF(Table1[[#This Row],[Field of work]]="Construction",1,0)</f>
        <v>1</v>
      </c>
      <c r="AH103">
        <f ca="1">IF(Table1[[#This Row],[Field of work]]="Teaching",1,0)</f>
        <v>0</v>
      </c>
      <c r="AI103">
        <f ca="1">IF(Table1[[#This Row],[Field of work]]="Music",1,0)</f>
        <v>0</v>
      </c>
      <c r="AJ103">
        <f ca="1">IF(Table1[[#This Row],[Field of work]]="Agriculture",1,0)</f>
        <v>0</v>
      </c>
      <c r="AO103" s="8">
        <f t="shared" ca="1" si="38"/>
        <v>38284.004415406707</v>
      </c>
      <c r="AR103">
        <f t="shared" ca="1" si="39"/>
        <v>1</v>
      </c>
      <c r="AX103" s="16">
        <f t="shared" ca="1" si="40"/>
        <v>0.95075070797483319</v>
      </c>
      <c r="AY103" s="17">
        <f t="shared" ca="1" si="41"/>
        <v>0</v>
      </c>
      <c r="AZ103" s="17"/>
      <c r="BE103">
        <f t="shared" ca="1" si="42"/>
        <v>0</v>
      </c>
      <c r="BF103">
        <f ca="1">IF(Table1[[#This Row],[Area]]="California",Table1[[#This Row],[Income]],0)</f>
        <v>0</v>
      </c>
      <c r="BG103">
        <f ca="1">IF(Table1[[#This Row],[Area]]="Utah",Table1[[#This Row],[Income]],0)</f>
        <v>0</v>
      </c>
      <c r="BH103">
        <f ca="1">IF(Table1[[#This Row],[Area]]="North Carolina",Table1[[#This Row],[Income]],0)</f>
        <v>0</v>
      </c>
      <c r="BI103">
        <f ca="1">IF(Table1[[#This Row],[Area]]="Texas",Table1[[#This Row],[Income]],0)</f>
        <v>0</v>
      </c>
      <c r="BJ103">
        <f ca="1">IF(Table1[[#This Row],[Area]]="Pennsylvania",Table1[[#This Row],[Income]],0)</f>
        <v>79532</v>
      </c>
      <c r="BK103">
        <f ca="1">IF(Table1[[#This Row],[Area]]="Hawaii",Table1[[#This Row],[Income]],0)</f>
        <v>0</v>
      </c>
      <c r="BL103">
        <f ca="1">IF(Table1[[#This Row],[Area]]="Tennessee",Table1[[#This Row],[Income]],0)</f>
        <v>0</v>
      </c>
      <c r="BM103">
        <f ca="1">IF(Table1[[#This Row],[Area]]="South Dakota",Table1[[#This Row],[Income]],0)</f>
        <v>0</v>
      </c>
      <c r="BN103">
        <f ca="1">IF(Table1[[#This Row],[Area]]="Massachusetts",Table1[[#This Row],[Income]],0)</f>
        <v>0</v>
      </c>
      <c r="BO103">
        <f ca="1">IF(Table1[[#This Row],[Area]]="New Jersey",Table1[[#This Row],[Income]],0)</f>
        <v>0</v>
      </c>
      <c r="BP103">
        <f ca="1">IF(Table1[[#This Row],[Area]]="Georgia",Table1[[#This Row],[Income]],0)</f>
        <v>0</v>
      </c>
      <c r="BQ103">
        <f ca="1">IF(Table1[[#This Row],[Area]]="Indiana",Table1[[#This Row],[Income]],0)</f>
        <v>0</v>
      </c>
      <c r="BR103">
        <f ca="1">IF(Table1[[#This Row],[Area]]="Illinios",Table1[[#This Row],[Income]],0)</f>
        <v>0</v>
      </c>
      <c r="BT103">
        <f ca="1">IF(Table1[[#This Row],[Field of work]]="IT",Table1[[#This Row],[Income]],0)</f>
        <v>0</v>
      </c>
      <c r="BU103">
        <f ca="1">IF(Table1[[#This Row],[Field of work]]="Doctor",Table1[[#This Row],[Income]],0)</f>
        <v>0</v>
      </c>
      <c r="BV103">
        <f ca="1">IF(Table1[[#This Row],[Field of work]]="Construction",Table1[[#This Row],[Income]],0)</f>
        <v>79532</v>
      </c>
      <c r="BW103">
        <f ca="1">IF(Table1[[#This Row],[Field of work]]="Teaching",Table1[[#This Row],[Income]],0)</f>
        <v>0</v>
      </c>
      <c r="BX103">
        <f ca="1">IF(Table1[[#This Row],[Field of work]]="Music",Table1[[#This Row],[Income]],0)</f>
        <v>0</v>
      </c>
      <c r="BY103">
        <f ca="1">IF(Table1[[#This Row],[Field of work]]="Agriculture",Table1[[#This Row],[Income]],0)</f>
        <v>0</v>
      </c>
      <c r="CA103">
        <f ca="1">IF(Table1[[#This Row],[Debts]]&gt;Table1[[#This Row],[Income]],1,0)</f>
        <v>0</v>
      </c>
      <c r="CL103">
        <f ca="1">IF(Table1[[#This Row],[Net worth of the person]]&gt;$CN$3,Table1[[#This Row],[Age]],0)</f>
        <v>26</v>
      </c>
    </row>
    <row r="104" spans="1:90">
      <c r="A104">
        <f t="shared" ca="1" si="43"/>
        <v>1</v>
      </c>
      <c r="B104">
        <v>101</v>
      </c>
      <c r="C104" t="str">
        <f t="shared" ca="1" si="44"/>
        <v>men</v>
      </c>
      <c r="D104">
        <f t="shared" ca="1" si="45"/>
        <v>45</v>
      </c>
      <c r="E104">
        <f t="shared" ca="1" si="46"/>
        <v>5</v>
      </c>
      <c r="F104" t="str">
        <f t="shared" ca="1" si="34"/>
        <v>Music</v>
      </c>
      <c r="G104">
        <f t="shared" ca="1" si="47"/>
        <v>1</v>
      </c>
      <c r="H104" t="str">
        <f t="shared" ca="1" si="35"/>
        <v>High school</v>
      </c>
      <c r="I104">
        <f t="shared" ca="1" si="59"/>
        <v>0</v>
      </c>
      <c r="J104">
        <f t="shared" ca="1" si="36"/>
        <v>1</v>
      </c>
      <c r="K104">
        <f t="shared" ca="1" si="48"/>
        <v>84767</v>
      </c>
      <c r="L104">
        <f t="shared" ca="1" si="49"/>
        <v>11</v>
      </c>
      <c r="M104" t="str">
        <f t="shared" ca="1" si="37"/>
        <v>New Jersey</v>
      </c>
      <c r="N104">
        <f t="shared" ca="1" si="52"/>
        <v>423835</v>
      </c>
      <c r="O104">
        <f t="shared" ca="1" si="50"/>
        <v>402961.42631451343</v>
      </c>
      <c r="P104">
        <f t="shared" ca="1" si="53"/>
        <v>38284.004415406707</v>
      </c>
      <c r="Q104">
        <f t="shared" ca="1" si="51"/>
        <v>30777</v>
      </c>
      <c r="R104">
        <f t="shared" ca="1" si="54"/>
        <v>47730.611802473933</v>
      </c>
      <c r="S104">
        <f t="shared" ca="1" si="55"/>
        <v>63509.620479572768</v>
      </c>
      <c r="T104">
        <f t="shared" ca="1" si="56"/>
        <v>525628.62489497953</v>
      </c>
      <c r="U104">
        <f t="shared" ca="1" si="57"/>
        <v>481469.03811698739</v>
      </c>
      <c r="V104">
        <f t="shared" ca="1" si="58"/>
        <v>44159.586777992139</v>
      </c>
      <c r="X104">
        <f ca="1">IF(Table1[[#This Row],[Gender]]="men",1,0)</f>
        <v>1</v>
      </c>
      <c r="Y104">
        <f ca="1">IF(Table1[[#This Row],[Gender]]="women",1,0)</f>
        <v>0</v>
      </c>
      <c r="AE104">
        <f ca="1">IF(Table1[[#This Row],[Field of work]]="IT",1,0)</f>
        <v>0</v>
      </c>
      <c r="AF104">
        <f ca="1">IF(Table1[[#This Row],[Field of work]]="Doctor",1,0)</f>
        <v>0</v>
      </c>
      <c r="AG104">
        <f ca="1">IF(Table1[[#This Row],[Field of work]]="Construction",1,0)</f>
        <v>0</v>
      </c>
      <c r="AH104">
        <f ca="1">IF(Table1[[#This Row],[Field of work]]="Teaching",1,0)</f>
        <v>0</v>
      </c>
      <c r="AI104">
        <f ca="1">IF(Table1[[#This Row],[Field of work]]="Music",1,0)</f>
        <v>1</v>
      </c>
      <c r="AJ104">
        <f ca="1">IF(Table1[[#This Row],[Field of work]]="Agriculture",1,0)</f>
        <v>0</v>
      </c>
      <c r="AO104" s="8">
        <f t="shared" ca="1" si="38"/>
        <v>58635.071750533214</v>
      </c>
      <c r="AR104">
        <f t="shared" ca="1" si="39"/>
        <v>1</v>
      </c>
      <c r="AX104" s="16">
        <f t="shared" ca="1" si="40"/>
        <v>0.60440827929214036</v>
      </c>
      <c r="AY104" s="17">
        <f t="shared" ca="1" si="41"/>
        <v>0</v>
      </c>
      <c r="AZ104" s="17"/>
      <c r="BE104">
        <f t="shared" ca="1" si="42"/>
        <v>0</v>
      </c>
      <c r="BF104">
        <f ca="1">IF(Table1[[#This Row],[Area]]="California",Table1[[#This Row],[Income]],0)</f>
        <v>0</v>
      </c>
      <c r="BG104">
        <f ca="1">IF(Table1[[#This Row],[Area]]="Utah",Table1[[#This Row],[Income]],0)</f>
        <v>0</v>
      </c>
      <c r="BH104">
        <f ca="1">IF(Table1[[#This Row],[Area]]="North Carolina",Table1[[#This Row],[Income]],0)</f>
        <v>0</v>
      </c>
      <c r="BI104">
        <f ca="1">IF(Table1[[#This Row],[Area]]="Texas",Table1[[#This Row],[Income]],0)</f>
        <v>0</v>
      </c>
      <c r="BJ104">
        <f ca="1">IF(Table1[[#This Row],[Area]]="Pennsylvania",Table1[[#This Row],[Income]],0)</f>
        <v>0</v>
      </c>
      <c r="BK104">
        <f ca="1">IF(Table1[[#This Row],[Area]]="Hawaii",Table1[[#This Row],[Income]],0)</f>
        <v>0</v>
      </c>
      <c r="BL104">
        <f ca="1">IF(Table1[[#This Row],[Area]]="Tennessee",Table1[[#This Row],[Income]],0)</f>
        <v>0</v>
      </c>
      <c r="BM104">
        <f ca="1">IF(Table1[[#This Row],[Area]]="South Dakota",Table1[[#This Row],[Income]],0)</f>
        <v>0</v>
      </c>
      <c r="BN104">
        <f ca="1">IF(Table1[[#This Row],[Area]]="Massachusetts",Table1[[#This Row],[Income]],0)</f>
        <v>0</v>
      </c>
      <c r="BO104">
        <f ca="1">IF(Table1[[#This Row],[Area]]="New Jersey",Table1[[#This Row],[Income]],0)</f>
        <v>84767</v>
      </c>
      <c r="BP104">
        <f ca="1">IF(Table1[[#This Row],[Area]]="Georgia",Table1[[#This Row],[Income]],0)</f>
        <v>0</v>
      </c>
      <c r="BQ104">
        <f ca="1">IF(Table1[[#This Row],[Area]]="Indiana",Table1[[#This Row],[Income]],0)</f>
        <v>0</v>
      </c>
      <c r="BR104">
        <f ca="1">IF(Table1[[#This Row],[Area]]="Illinios",Table1[[#This Row],[Income]],0)</f>
        <v>0</v>
      </c>
      <c r="BT104">
        <f ca="1">IF(Table1[[#This Row],[Field of work]]="IT",Table1[[#This Row],[Income]],0)</f>
        <v>0</v>
      </c>
      <c r="BU104">
        <f ca="1">IF(Table1[[#This Row],[Field of work]]="Doctor",Table1[[#This Row],[Income]],0)</f>
        <v>0</v>
      </c>
      <c r="BV104">
        <f ca="1">IF(Table1[[#This Row],[Field of work]]="Construction",Table1[[#This Row],[Income]],0)</f>
        <v>0</v>
      </c>
      <c r="BW104">
        <f ca="1">IF(Table1[[#This Row],[Field of work]]="Teaching",Table1[[#This Row],[Income]],0)</f>
        <v>0</v>
      </c>
      <c r="BX104">
        <f ca="1">IF(Table1[[#This Row],[Field of work]]="Music",Table1[[#This Row],[Income]],0)</f>
        <v>84767</v>
      </c>
      <c r="BY104">
        <f ca="1">IF(Table1[[#This Row],[Field of work]]="Agriculture",Table1[[#This Row],[Income]],0)</f>
        <v>0</v>
      </c>
      <c r="CA104">
        <f ca="1">IF(Table1[[#This Row],[Debts]]&gt;Table1[[#This Row],[Income]],1,0)</f>
        <v>0</v>
      </c>
      <c r="CL104">
        <f ca="1">IF(Table1[[#This Row],[Net worth of the person]]&gt;$CN$3,Table1[[#This Row],[Age]],0)</f>
        <v>45</v>
      </c>
    </row>
    <row r="105" spans="1:90">
      <c r="A105">
        <f t="shared" ca="1" si="43"/>
        <v>2</v>
      </c>
      <c r="B105">
        <v>102</v>
      </c>
      <c r="C105" t="str">
        <f t="shared" ca="1" si="44"/>
        <v>women</v>
      </c>
      <c r="D105">
        <f t="shared" ca="1" si="45"/>
        <v>26</v>
      </c>
      <c r="E105">
        <f t="shared" ca="1" si="46"/>
        <v>2</v>
      </c>
      <c r="F105" t="str">
        <f t="shared" ca="1" si="34"/>
        <v>Doctor</v>
      </c>
      <c r="G105">
        <f t="shared" ca="1" si="47"/>
        <v>3</v>
      </c>
      <c r="H105" t="str">
        <f t="shared" ca="1" si="35"/>
        <v>Post Grad</v>
      </c>
      <c r="I105">
        <f t="shared" ca="1" si="59"/>
        <v>1</v>
      </c>
      <c r="J105">
        <f t="shared" ca="1" si="36"/>
        <v>2</v>
      </c>
      <c r="K105">
        <f t="shared" ca="1" si="48"/>
        <v>79436</v>
      </c>
      <c r="L105">
        <f t="shared" ca="1" si="49"/>
        <v>2</v>
      </c>
      <c r="M105" t="str">
        <f t="shared" ca="1" si="37"/>
        <v>California</v>
      </c>
      <c r="N105">
        <f t="shared" ca="1" si="52"/>
        <v>397180</v>
      </c>
      <c r="O105">
        <f t="shared" ca="1" si="50"/>
        <v>240058.88036925232</v>
      </c>
      <c r="P105">
        <f t="shared" ca="1" si="53"/>
        <v>117270.14350106643</v>
      </c>
      <c r="Q105">
        <f t="shared" ca="1" si="51"/>
        <v>54933</v>
      </c>
      <c r="R105">
        <f t="shared" ca="1" si="54"/>
        <v>49661.54946689518</v>
      </c>
      <c r="S105">
        <f t="shared" ca="1" si="55"/>
        <v>81677.812044698876</v>
      </c>
      <c r="T105">
        <f t="shared" ca="1" si="56"/>
        <v>596127.95554576535</v>
      </c>
      <c r="U105">
        <f t="shared" ca="1" si="57"/>
        <v>344653.42983614746</v>
      </c>
      <c r="V105">
        <f t="shared" ca="1" si="58"/>
        <v>251474.52570961788</v>
      </c>
      <c r="X105">
        <f ca="1">IF(Table1[[#This Row],[Gender]]="men",1,0)</f>
        <v>0</v>
      </c>
      <c r="Y105">
        <f ca="1">IF(Table1[[#This Row],[Gender]]="women",1,0)</f>
        <v>1</v>
      </c>
      <c r="AE105">
        <f ca="1">IF(Table1[[#This Row],[Field of work]]="IT",1,0)</f>
        <v>0</v>
      </c>
      <c r="AF105">
        <f ca="1">IF(Table1[[#This Row],[Field of work]]="Doctor",1,0)</f>
        <v>1</v>
      </c>
      <c r="AG105">
        <f ca="1">IF(Table1[[#This Row],[Field of work]]="Construction",1,0)</f>
        <v>0</v>
      </c>
      <c r="AH105">
        <f ca="1">IF(Table1[[#This Row],[Field of work]]="Teaching",1,0)</f>
        <v>0</v>
      </c>
      <c r="AI105">
        <f ca="1">IF(Table1[[#This Row],[Field of work]]="Music",1,0)</f>
        <v>0</v>
      </c>
      <c r="AJ105">
        <f ca="1">IF(Table1[[#This Row],[Field of work]]="Agriculture",1,0)</f>
        <v>0</v>
      </c>
      <c r="AO105" s="8">
        <f t="shared" ca="1" si="38"/>
        <v>30396.290359804712</v>
      </c>
      <c r="AR105">
        <f t="shared" ca="1" si="39"/>
        <v>1</v>
      </c>
      <c r="AX105" s="16">
        <f t="shared" ca="1" si="40"/>
        <v>0.70320358469003297</v>
      </c>
      <c r="AY105" s="17">
        <f t="shared" ca="1" si="41"/>
        <v>0</v>
      </c>
      <c r="AZ105" s="17"/>
      <c r="BE105">
        <f t="shared" ca="1" si="42"/>
        <v>0</v>
      </c>
      <c r="BF105">
        <f ca="1">IF(Table1[[#This Row],[Area]]="California",Table1[[#This Row],[Income]],0)</f>
        <v>79436</v>
      </c>
      <c r="BG105">
        <f ca="1">IF(Table1[[#This Row],[Area]]="Utah",Table1[[#This Row],[Income]],0)</f>
        <v>0</v>
      </c>
      <c r="BH105">
        <f ca="1">IF(Table1[[#This Row],[Area]]="North Carolina",Table1[[#This Row],[Income]],0)</f>
        <v>0</v>
      </c>
      <c r="BI105">
        <f ca="1">IF(Table1[[#This Row],[Area]]="Texas",Table1[[#This Row],[Income]],0)</f>
        <v>0</v>
      </c>
      <c r="BJ105">
        <f ca="1">IF(Table1[[#This Row],[Area]]="Pennsylvania",Table1[[#This Row],[Income]],0)</f>
        <v>0</v>
      </c>
      <c r="BK105">
        <f ca="1">IF(Table1[[#This Row],[Area]]="Hawaii",Table1[[#This Row],[Income]],0)</f>
        <v>0</v>
      </c>
      <c r="BL105">
        <f ca="1">IF(Table1[[#This Row],[Area]]="Tennessee",Table1[[#This Row],[Income]],0)</f>
        <v>0</v>
      </c>
      <c r="BM105">
        <f ca="1">IF(Table1[[#This Row],[Area]]="South Dakota",Table1[[#This Row],[Income]],0)</f>
        <v>0</v>
      </c>
      <c r="BN105">
        <f ca="1">IF(Table1[[#This Row],[Area]]="Massachusetts",Table1[[#This Row],[Income]],0)</f>
        <v>0</v>
      </c>
      <c r="BO105">
        <f ca="1">IF(Table1[[#This Row],[Area]]="New Jersey",Table1[[#This Row],[Income]],0)</f>
        <v>0</v>
      </c>
      <c r="BP105">
        <f ca="1">IF(Table1[[#This Row],[Area]]="Georgia",Table1[[#This Row],[Income]],0)</f>
        <v>0</v>
      </c>
      <c r="BQ105">
        <f ca="1">IF(Table1[[#This Row],[Area]]="Indiana",Table1[[#This Row],[Income]],0)</f>
        <v>0</v>
      </c>
      <c r="BR105">
        <f ca="1">IF(Table1[[#This Row],[Area]]="Illinios",Table1[[#This Row],[Income]],0)</f>
        <v>0</v>
      </c>
      <c r="BT105">
        <f ca="1">IF(Table1[[#This Row],[Field of work]]="IT",Table1[[#This Row],[Income]],0)</f>
        <v>0</v>
      </c>
      <c r="BU105">
        <f ca="1">IF(Table1[[#This Row],[Field of work]]="Doctor",Table1[[#This Row],[Income]],0)</f>
        <v>79436</v>
      </c>
      <c r="BV105">
        <f ca="1">IF(Table1[[#This Row],[Field of work]]="Construction",Table1[[#This Row],[Income]],0)</f>
        <v>0</v>
      </c>
      <c r="BW105">
        <f ca="1">IF(Table1[[#This Row],[Field of work]]="Teaching",Table1[[#This Row],[Income]],0)</f>
        <v>0</v>
      </c>
      <c r="BX105">
        <f ca="1">IF(Table1[[#This Row],[Field of work]]="Music",Table1[[#This Row],[Income]],0)</f>
        <v>0</v>
      </c>
      <c r="BY105">
        <f ca="1">IF(Table1[[#This Row],[Field of work]]="Agriculture",Table1[[#This Row],[Income]],0)</f>
        <v>0</v>
      </c>
      <c r="CA105">
        <f ca="1">IF(Table1[[#This Row],[Debts]]&gt;Table1[[#This Row],[Income]],1,0)</f>
        <v>0</v>
      </c>
      <c r="CL105">
        <f ca="1">IF(Table1[[#This Row],[Net worth of the person]]&gt;$CN$3,Table1[[#This Row],[Age]],0)</f>
        <v>26</v>
      </c>
    </row>
    <row r="106" spans="1:90">
      <c r="A106">
        <f t="shared" ca="1" si="43"/>
        <v>2</v>
      </c>
      <c r="B106">
        <v>103</v>
      </c>
      <c r="C106" t="str">
        <f t="shared" ca="1" si="44"/>
        <v>women</v>
      </c>
      <c r="D106">
        <f t="shared" ca="1" si="45"/>
        <v>25</v>
      </c>
      <c r="E106">
        <f t="shared" ca="1" si="46"/>
        <v>3</v>
      </c>
      <c r="F106" t="str">
        <f t="shared" ca="1" si="34"/>
        <v>Construction</v>
      </c>
      <c r="G106">
        <f t="shared" ca="1" si="47"/>
        <v>5</v>
      </c>
      <c r="H106" t="str">
        <f t="shared" ca="1" si="35"/>
        <v>Diploma</v>
      </c>
      <c r="I106">
        <f t="shared" ca="1" si="59"/>
        <v>3</v>
      </c>
      <c r="J106">
        <f t="shared" ca="1" si="36"/>
        <v>3</v>
      </c>
      <c r="K106">
        <f t="shared" ca="1" si="48"/>
        <v>39192</v>
      </c>
      <c r="L106">
        <f t="shared" ca="1" si="49"/>
        <v>13</v>
      </c>
      <c r="M106" t="str">
        <f t="shared" ca="1" si="37"/>
        <v>Indiana</v>
      </c>
      <c r="N106">
        <f t="shared" ca="1" si="52"/>
        <v>156768</v>
      </c>
      <c r="O106">
        <f t="shared" ca="1" si="50"/>
        <v>110239.81956468709</v>
      </c>
      <c r="P106">
        <f t="shared" ca="1" si="53"/>
        <v>91188.871079414137</v>
      </c>
      <c r="Q106">
        <f t="shared" ca="1" si="51"/>
        <v>60012</v>
      </c>
      <c r="R106">
        <f t="shared" ca="1" si="54"/>
        <v>13041.812796981414</v>
      </c>
      <c r="S106">
        <f t="shared" ca="1" si="55"/>
        <v>49949.678609759249</v>
      </c>
      <c r="T106">
        <f t="shared" ca="1" si="56"/>
        <v>297906.54968917341</v>
      </c>
      <c r="U106">
        <f t="shared" ca="1" si="57"/>
        <v>183293.63236166851</v>
      </c>
      <c r="V106">
        <f t="shared" ca="1" si="58"/>
        <v>114612.9173275049</v>
      </c>
      <c r="X106">
        <f ca="1">IF(Table1[[#This Row],[Gender]]="men",1,0)</f>
        <v>0</v>
      </c>
      <c r="Y106">
        <f ca="1">IF(Table1[[#This Row],[Gender]]="women",1,0)</f>
        <v>1</v>
      </c>
      <c r="AE106">
        <f ca="1">IF(Table1[[#This Row],[Field of work]]="IT",1,0)</f>
        <v>0</v>
      </c>
      <c r="AF106">
        <f ca="1">IF(Table1[[#This Row],[Field of work]]="Doctor",1,0)</f>
        <v>0</v>
      </c>
      <c r="AG106">
        <f ca="1">IF(Table1[[#This Row],[Field of work]]="Construction",1,0)</f>
        <v>1</v>
      </c>
      <c r="AH106">
        <f ca="1">IF(Table1[[#This Row],[Field of work]]="Teaching",1,0)</f>
        <v>0</v>
      </c>
      <c r="AI106">
        <f ca="1">IF(Table1[[#This Row],[Field of work]]="Music",1,0)</f>
        <v>0</v>
      </c>
      <c r="AJ106">
        <f ca="1">IF(Table1[[#This Row],[Field of work]]="Agriculture",1,0)</f>
        <v>0</v>
      </c>
      <c r="AO106" s="8">
        <f t="shared" ca="1" si="38"/>
        <v>62123.295169193792</v>
      </c>
      <c r="AR106">
        <f t="shared" ca="1" si="39"/>
        <v>1</v>
      </c>
      <c r="AX106" s="16">
        <f t="shared" ca="1" si="40"/>
        <v>0.75049922902855926</v>
      </c>
      <c r="AY106" s="17">
        <f t="shared" ca="1" si="41"/>
        <v>0</v>
      </c>
      <c r="AZ106" s="17"/>
      <c r="BE106">
        <f t="shared" ca="1" si="42"/>
        <v>0</v>
      </c>
      <c r="BF106">
        <f ca="1">IF(Table1[[#This Row],[Area]]="California",Table1[[#This Row],[Income]],0)</f>
        <v>0</v>
      </c>
      <c r="BG106">
        <f ca="1">IF(Table1[[#This Row],[Area]]="Utah",Table1[[#This Row],[Income]],0)</f>
        <v>0</v>
      </c>
      <c r="BH106">
        <f ca="1">IF(Table1[[#This Row],[Area]]="North Carolina",Table1[[#This Row],[Income]],0)</f>
        <v>0</v>
      </c>
      <c r="BI106">
        <f ca="1">IF(Table1[[#This Row],[Area]]="Texas",Table1[[#This Row],[Income]],0)</f>
        <v>0</v>
      </c>
      <c r="BJ106">
        <f ca="1">IF(Table1[[#This Row],[Area]]="Pennsylvania",Table1[[#This Row],[Income]],0)</f>
        <v>0</v>
      </c>
      <c r="BK106">
        <f ca="1">IF(Table1[[#This Row],[Area]]="Hawaii",Table1[[#This Row],[Income]],0)</f>
        <v>0</v>
      </c>
      <c r="BL106">
        <f ca="1">IF(Table1[[#This Row],[Area]]="Tennessee",Table1[[#This Row],[Income]],0)</f>
        <v>0</v>
      </c>
      <c r="BM106">
        <f ca="1">IF(Table1[[#This Row],[Area]]="South Dakota",Table1[[#This Row],[Income]],0)</f>
        <v>0</v>
      </c>
      <c r="BN106">
        <f ca="1">IF(Table1[[#This Row],[Area]]="Massachusetts",Table1[[#This Row],[Income]],0)</f>
        <v>0</v>
      </c>
      <c r="BO106">
        <f ca="1">IF(Table1[[#This Row],[Area]]="New Jersey",Table1[[#This Row],[Income]],0)</f>
        <v>0</v>
      </c>
      <c r="BP106">
        <f ca="1">IF(Table1[[#This Row],[Area]]="Georgia",Table1[[#This Row],[Income]],0)</f>
        <v>0</v>
      </c>
      <c r="BQ106">
        <f ca="1">IF(Table1[[#This Row],[Area]]="Indiana",Table1[[#This Row],[Income]],0)</f>
        <v>39192</v>
      </c>
      <c r="BR106">
        <f ca="1">IF(Table1[[#This Row],[Area]]="Illinios",Table1[[#This Row],[Income]],0)</f>
        <v>0</v>
      </c>
      <c r="BT106">
        <f ca="1">IF(Table1[[#This Row],[Field of work]]="IT",Table1[[#This Row],[Income]],0)</f>
        <v>0</v>
      </c>
      <c r="BU106">
        <f ca="1">IF(Table1[[#This Row],[Field of work]]="Doctor",Table1[[#This Row],[Income]],0)</f>
        <v>0</v>
      </c>
      <c r="BV106">
        <f ca="1">IF(Table1[[#This Row],[Field of work]]="Construction",Table1[[#This Row],[Income]],0)</f>
        <v>39192</v>
      </c>
      <c r="BW106">
        <f ca="1">IF(Table1[[#This Row],[Field of work]]="Teaching",Table1[[#This Row],[Income]],0)</f>
        <v>0</v>
      </c>
      <c r="BX106">
        <f ca="1">IF(Table1[[#This Row],[Field of work]]="Music",Table1[[#This Row],[Income]],0)</f>
        <v>0</v>
      </c>
      <c r="BY106">
        <f ca="1">IF(Table1[[#This Row],[Field of work]]="Agriculture",Table1[[#This Row],[Income]],0)</f>
        <v>0</v>
      </c>
      <c r="CA106">
        <f ca="1">IF(Table1[[#This Row],[Debts]]&gt;Table1[[#This Row],[Income]],1,0)</f>
        <v>0</v>
      </c>
      <c r="CL106">
        <f ca="1">IF(Table1[[#This Row],[Net worth of the person]]&gt;$CN$3,Table1[[#This Row],[Age]],0)</f>
        <v>25</v>
      </c>
    </row>
    <row r="107" spans="1:90">
      <c r="A107">
        <f t="shared" ca="1" si="43"/>
        <v>2</v>
      </c>
      <c r="B107">
        <v>104</v>
      </c>
      <c r="C107" t="str">
        <f t="shared" ca="1" si="44"/>
        <v>women</v>
      </c>
      <c r="D107">
        <f t="shared" ca="1" si="45"/>
        <v>33</v>
      </c>
      <c r="E107">
        <f t="shared" ca="1" si="46"/>
        <v>3</v>
      </c>
      <c r="F107" t="str">
        <f t="shared" ca="1" si="34"/>
        <v>Construction</v>
      </c>
      <c r="G107">
        <f t="shared" ca="1" si="47"/>
        <v>4</v>
      </c>
      <c r="H107" t="str">
        <f t="shared" ca="1" si="35"/>
        <v>Phd</v>
      </c>
      <c r="I107">
        <f t="shared" ca="1" si="59"/>
        <v>2</v>
      </c>
      <c r="J107">
        <f t="shared" ca="1" si="36"/>
        <v>3</v>
      </c>
      <c r="K107">
        <f t="shared" ca="1" si="48"/>
        <v>86501</v>
      </c>
      <c r="L107">
        <f t="shared" ca="1" si="49"/>
        <v>10</v>
      </c>
      <c r="M107" t="str">
        <f t="shared" ca="1" si="37"/>
        <v>Massachusetts</v>
      </c>
      <c r="N107">
        <f t="shared" ca="1" si="52"/>
        <v>259503</v>
      </c>
      <c r="O107">
        <f t="shared" ca="1" si="50"/>
        <v>194756.80143059822</v>
      </c>
      <c r="P107">
        <f t="shared" ca="1" si="53"/>
        <v>186369.88550758138</v>
      </c>
      <c r="Q107">
        <f t="shared" ca="1" si="51"/>
        <v>144474</v>
      </c>
      <c r="R107">
        <f t="shared" ca="1" si="54"/>
        <v>98926.412596824623</v>
      </c>
      <c r="S107">
        <f t="shared" ca="1" si="55"/>
        <v>18122.664703936513</v>
      </c>
      <c r="T107">
        <f t="shared" ca="1" si="56"/>
        <v>463995.5502115179</v>
      </c>
      <c r="U107">
        <f t="shared" ca="1" si="57"/>
        <v>438157.21402742289</v>
      </c>
      <c r="V107">
        <f t="shared" ca="1" si="58"/>
        <v>25838.336184095009</v>
      </c>
      <c r="X107">
        <f ca="1">IF(Table1[[#This Row],[Gender]]="men",1,0)</f>
        <v>0</v>
      </c>
      <c r="Y107">
        <f ca="1">IF(Table1[[#This Row],[Gender]]="women",1,0)</f>
        <v>1</v>
      </c>
      <c r="AE107">
        <f ca="1">IF(Table1[[#This Row],[Field of work]]="IT",1,0)</f>
        <v>0</v>
      </c>
      <c r="AF107">
        <f ca="1">IF(Table1[[#This Row],[Field of work]]="Doctor",1,0)</f>
        <v>0</v>
      </c>
      <c r="AG107">
        <f ca="1">IF(Table1[[#This Row],[Field of work]]="Construction",1,0)</f>
        <v>1</v>
      </c>
      <c r="AH107">
        <f ca="1">IF(Table1[[#This Row],[Field of work]]="Teaching",1,0)</f>
        <v>0</v>
      </c>
      <c r="AI107">
        <f ca="1">IF(Table1[[#This Row],[Field of work]]="Music",1,0)</f>
        <v>0</v>
      </c>
      <c r="AJ107">
        <f ca="1">IF(Table1[[#This Row],[Field of work]]="Agriculture",1,0)</f>
        <v>0</v>
      </c>
      <c r="AO107" s="8">
        <f t="shared" ca="1" si="38"/>
        <v>9498.2970488300816</v>
      </c>
      <c r="AR107">
        <f t="shared" ca="1" si="39"/>
        <v>1</v>
      </c>
      <c r="AX107" s="16">
        <f t="shared" ca="1" si="40"/>
        <v>0.8337167226593617</v>
      </c>
      <c r="AY107" s="17">
        <f t="shared" ca="1" si="41"/>
        <v>0</v>
      </c>
      <c r="AZ107" s="17"/>
      <c r="BE107">
        <f t="shared" ca="1" si="42"/>
        <v>0</v>
      </c>
      <c r="BF107">
        <f ca="1">IF(Table1[[#This Row],[Area]]="California",Table1[[#This Row],[Income]],0)</f>
        <v>0</v>
      </c>
      <c r="BG107">
        <f ca="1">IF(Table1[[#This Row],[Area]]="Utah",Table1[[#This Row],[Income]],0)</f>
        <v>0</v>
      </c>
      <c r="BH107">
        <f ca="1">IF(Table1[[#This Row],[Area]]="North Carolina",Table1[[#This Row],[Income]],0)</f>
        <v>0</v>
      </c>
      <c r="BI107">
        <f ca="1">IF(Table1[[#This Row],[Area]]="Texas",Table1[[#This Row],[Income]],0)</f>
        <v>0</v>
      </c>
      <c r="BJ107">
        <f ca="1">IF(Table1[[#This Row],[Area]]="Pennsylvania",Table1[[#This Row],[Income]],0)</f>
        <v>0</v>
      </c>
      <c r="BK107">
        <f ca="1">IF(Table1[[#This Row],[Area]]="Hawaii",Table1[[#This Row],[Income]],0)</f>
        <v>0</v>
      </c>
      <c r="BL107">
        <f ca="1">IF(Table1[[#This Row],[Area]]="Tennessee",Table1[[#This Row],[Income]],0)</f>
        <v>0</v>
      </c>
      <c r="BM107">
        <f ca="1">IF(Table1[[#This Row],[Area]]="South Dakota",Table1[[#This Row],[Income]],0)</f>
        <v>0</v>
      </c>
      <c r="BN107">
        <f ca="1">IF(Table1[[#This Row],[Area]]="Massachusetts",Table1[[#This Row],[Income]],0)</f>
        <v>86501</v>
      </c>
      <c r="BO107">
        <f ca="1">IF(Table1[[#This Row],[Area]]="New Jersey",Table1[[#This Row],[Income]],0)</f>
        <v>0</v>
      </c>
      <c r="BP107">
        <f ca="1">IF(Table1[[#This Row],[Area]]="Georgia",Table1[[#This Row],[Income]],0)</f>
        <v>0</v>
      </c>
      <c r="BQ107">
        <f ca="1">IF(Table1[[#This Row],[Area]]="Indiana",Table1[[#This Row],[Income]],0)</f>
        <v>0</v>
      </c>
      <c r="BR107">
        <f ca="1">IF(Table1[[#This Row],[Area]]="Illinios",Table1[[#This Row],[Income]],0)</f>
        <v>0</v>
      </c>
      <c r="BT107">
        <f ca="1">IF(Table1[[#This Row],[Field of work]]="IT",Table1[[#This Row],[Income]],0)</f>
        <v>0</v>
      </c>
      <c r="BU107">
        <f ca="1">IF(Table1[[#This Row],[Field of work]]="Doctor",Table1[[#This Row],[Income]],0)</f>
        <v>0</v>
      </c>
      <c r="BV107">
        <f ca="1">IF(Table1[[#This Row],[Field of work]]="Construction",Table1[[#This Row],[Income]],0)</f>
        <v>86501</v>
      </c>
      <c r="BW107">
        <f ca="1">IF(Table1[[#This Row],[Field of work]]="Teaching",Table1[[#This Row],[Income]],0)</f>
        <v>0</v>
      </c>
      <c r="BX107">
        <f ca="1">IF(Table1[[#This Row],[Field of work]]="Music",Table1[[#This Row],[Income]],0)</f>
        <v>0</v>
      </c>
      <c r="BY107">
        <f ca="1">IF(Table1[[#This Row],[Field of work]]="Agriculture",Table1[[#This Row],[Income]],0)</f>
        <v>0</v>
      </c>
      <c r="CA107">
        <f ca="1">IF(Table1[[#This Row],[Debts]]&gt;Table1[[#This Row],[Income]],1,0)</f>
        <v>1</v>
      </c>
      <c r="CL107">
        <f ca="1">IF(Table1[[#This Row],[Net worth of the person]]&gt;$CN$3,Table1[[#This Row],[Age]],0)</f>
        <v>33</v>
      </c>
    </row>
    <row r="108" spans="1:90">
      <c r="A108">
        <f t="shared" ca="1" si="43"/>
        <v>2</v>
      </c>
      <c r="B108">
        <v>105</v>
      </c>
      <c r="C108" t="str">
        <f t="shared" ca="1" si="44"/>
        <v>women</v>
      </c>
      <c r="D108">
        <f t="shared" ca="1" si="45"/>
        <v>32</v>
      </c>
      <c r="E108">
        <f t="shared" ca="1" si="46"/>
        <v>1</v>
      </c>
      <c r="F108" t="str">
        <f t="shared" ca="1" si="34"/>
        <v>IT</v>
      </c>
      <c r="G108">
        <f t="shared" ca="1" si="47"/>
        <v>1</v>
      </c>
      <c r="H108" t="str">
        <f t="shared" ca="1" si="35"/>
        <v>High school</v>
      </c>
      <c r="I108">
        <f t="shared" ca="1" si="59"/>
        <v>1</v>
      </c>
      <c r="J108">
        <f t="shared" ca="1" si="36"/>
        <v>1</v>
      </c>
      <c r="K108">
        <f t="shared" ca="1" si="48"/>
        <v>86152</v>
      </c>
      <c r="L108">
        <f t="shared" ca="1" si="49"/>
        <v>7</v>
      </c>
      <c r="M108" t="str">
        <f t="shared" ca="1" si="37"/>
        <v>Hawaii</v>
      </c>
      <c r="N108">
        <f t="shared" ca="1" si="52"/>
        <v>516912</v>
      </c>
      <c r="O108">
        <f t="shared" ca="1" si="50"/>
        <v>430958.178543296</v>
      </c>
      <c r="P108">
        <f t="shared" ca="1" si="53"/>
        <v>9498.2970488300816</v>
      </c>
      <c r="Q108">
        <f t="shared" ca="1" si="51"/>
        <v>5413</v>
      </c>
      <c r="R108">
        <f t="shared" ca="1" si="54"/>
        <v>171327.91994761268</v>
      </c>
      <c r="S108">
        <f t="shared" ca="1" si="55"/>
        <v>5504.240738946768</v>
      </c>
      <c r="T108">
        <f t="shared" ca="1" si="56"/>
        <v>531914.53778777679</v>
      </c>
      <c r="U108">
        <f t="shared" ca="1" si="57"/>
        <v>607699.09849090874</v>
      </c>
      <c r="V108">
        <f t="shared" ca="1" si="58"/>
        <v>-75784.560703131952</v>
      </c>
      <c r="X108">
        <f ca="1">IF(Table1[[#This Row],[Gender]]="men",1,0)</f>
        <v>0</v>
      </c>
      <c r="Y108">
        <f ca="1">IF(Table1[[#This Row],[Gender]]="women",1,0)</f>
        <v>1</v>
      </c>
      <c r="AE108">
        <f ca="1">IF(Table1[[#This Row],[Field of work]]="IT",1,0)</f>
        <v>1</v>
      </c>
      <c r="AF108">
        <f ca="1">IF(Table1[[#This Row],[Field of work]]="Doctor",1,0)</f>
        <v>0</v>
      </c>
      <c r="AG108">
        <f ca="1">IF(Table1[[#This Row],[Field of work]]="Construction",1,0)</f>
        <v>0</v>
      </c>
      <c r="AH108">
        <f ca="1">IF(Table1[[#This Row],[Field of work]]="Teaching",1,0)</f>
        <v>0</v>
      </c>
      <c r="AI108">
        <f ca="1">IF(Table1[[#This Row],[Field of work]]="Music",1,0)</f>
        <v>0</v>
      </c>
      <c r="AJ108">
        <f ca="1">IF(Table1[[#This Row],[Field of work]]="Agriculture",1,0)</f>
        <v>0</v>
      </c>
      <c r="AO108" s="8">
        <f t="shared" ca="1" si="38"/>
        <v>41972.980462627398</v>
      </c>
      <c r="AR108">
        <f t="shared" ca="1" si="39"/>
        <v>1</v>
      </c>
      <c r="AX108" s="16">
        <f t="shared" ca="1" si="40"/>
        <v>0.19477235439209084</v>
      </c>
      <c r="AY108" s="17">
        <f t="shared" ca="1" si="41"/>
        <v>1</v>
      </c>
      <c r="AZ108" s="17"/>
      <c r="BE108">
        <f t="shared" ca="1" si="42"/>
        <v>0</v>
      </c>
      <c r="BF108">
        <f ca="1">IF(Table1[[#This Row],[Area]]="California",Table1[[#This Row],[Income]],0)</f>
        <v>0</v>
      </c>
      <c r="BG108">
        <f ca="1">IF(Table1[[#This Row],[Area]]="Utah",Table1[[#This Row],[Income]],0)</f>
        <v>0</v>
      </c>
      <c r="BH108">
        <f ca="1">IF(Table1[[#This Row],[Area]]="North Carolina",Table1[[#This Row],[Income]],0)</f>
        <v>0</v>
      </c>
      <c r="BI108">
        <f ca="1">IF(Table1[[#This Row],[Area]]="Texas",Table1[[#This Row],[Income]],0)</f>
        <v>0</v>
      </c>
      <c r="BJ108">
        <f ca="1">IF(Table1[[#This Row],[Area]]="Pennsylvania",Table1[[#This Row],[Income]],0)</f>
        <v>0</v>
      </c>
      <c r="BK108">
        <f ca="1">IF(Table1[[#This Row],[Area]]="Hawaii",Table1[[#This Row],[Income]],0)</f>
        <v>86152</v>
      </c>
      <c r="BL108">
        <f ca="1">IF(Table1[[#This Row],[Area]]="Tennessee",Table1[[#This Row],[Income]],0)</f>
        <v>0</v>
      </c>
      <c r="BM108">
        <f ca="1">IF(Table1[[#This Row],[Area]]="South Dakota",Table1[[#This Row],[Income]],0)</f>
        <v>0</v>
      </c>
      <c r="BN108">
        <f ca="1">IF(Table1[[#This Row],[Area]]="Massachusetts",Table1[[#This Row],[Income]],0)</f>
        <v>0</v>
      </c>
      <c r="BO108">
        <f ca="1">IF(Table1[[#This Row],[Area]]="New Jersey",Table1[[#This Row],[Income]],0)</f>
        <v>0</v>
      </c>
      <c r="BP108">
        <f ca="1">IF(Table1[[#This Row],[Area]]="Georgia",Table1[[#This Row],[Income]],0)</f>
        <v>0</v>
      </c>
      <c r="BQ108">
        <f ca="1">IF(Table1[[#This Row],[Area]]="Indiana",Table1[[#This Row],[Income]],0)</f>
        <v>0</v>
      </c>
      <c r="BR108">
        <f ca="1">IF(Table1[[#This Row],[Area]]="Illinios",Table1[[#This Row],[Income]],0)</f>
        <v>0</v>
      </c>
      <c r="BT108">
        <f ca="1">IF(Table1[[#This Row],[Field of work]]="IT",Table1[[#This Row],[Income]],0)</f>
        <v>86152</v>
      </c>
      <c r="BU108">
        <f ca="1">IF(Table1[[#This Row],[Field of work]]="Doctor",Table1[[#This Row],[Income]],0)</f>
        <v>0</v>
      </c>
      <c r="BV108">
        <f ca="1">IF(Table1[[#This Row],[Field of work]]="Construction",Table1[[#This Row],[Income]],0)</f>
        <v>0</v>
      </c>
      <c r="BW108">
        <f ca="1">IF(Table1[[#This Row],[Field of work]]="Teaching",Table1[[#This Row],[Income]],0)</f>
        <v>0</v>
      </c>
      <c r="BX108">
        <f ca="1">IF(Table1[[#This Row],[Field of work]]="Music",Table1[[#This Row],[Income]],0)</f>
        <v>0</v>
      </c>
      <c r="BY108">
        <f ca="1">IF(Table1[[#This Row],[Field of work]]="Agriculture",Table1[[#This Row],[Income]],0)</f>
        <v>0</v>
      </c>
      <c r="CA108">
        <f ca="1">IF(Table1[[#This Row],[Debts]]&gt;Table1[[#This Row],[Income]],1,0)</f>
        <v>1</v>
      </c>
      <c r="CL108">
        <f ca="1">IF(Table1[[#This Row],[Net worth of the person]]&gt;$CN$3,Table1[[#This Row],[Age]],0)</f>
        <v>0</v>
      </c>
    </row>
    <row r="109" spans="1:90">
      <c r="A109">
        <f t="shared" ca="1" si="43"/>
        <v>2</v>
      </c>
      <c r="B109">
        <v>106</v>
      </c>
      <c r="C109" t="str">
        <f t="shared" ca="1" si="44"/>
        <v>women</v>
      </c>
      <c r="D109">
        <f t="shared" ca="1" si="45"/>
        <v>29</v>
      </c>
      <c r="E109">
        <f t="shared" ca="1" si="46"/>
        <v>6</v>
      </c>
      <c r="F109" t="str">
        <f t="shared" ca="1" si="34"/>
        <v>Agriculture</v>
      </c>
      <c r="G109">
        <f t="shared" ca="1" si="47"/>
        <v>4</v>
      </c>
      <c r="H109" t="str">
        <f t="shared" ca="1" si="35"/>
        <v>Phd</v>
      </c>
      <c r="I109">
        <f t="shared" ca="1" si="59"/>
        <v>0</v>
      </c>
      <c r="J109">
        <f t="shared" ca="1" si="36"/>
        <v>1</v>
      </c>
      <c r="K109">
        <f t="shared" ca="1" si="48"/>
        <v>65843</v>
      </c>
      <c r="L109">
        <f t="shared" ca="1" si="49"/>
        <v>12</v>
      </c>
      <c r="M109" t="str">
        <f t="shared" ca="1" si="37"/>
        <v>Georgia</v>
      </c>
      <c r="N109">
        <f t="shared" ca="1" si="52"/>
        <v>395058</v>
      </c>
      <c r="O109">
        <f t="shared" ca="1" si="50"/>
        <v>76946.376781430619</v>
      </c>
      <c r="P109">
        <f t="shared" ca="1" si="53"/>
        <v>41972.980462627398</v>
      </c>
      <c r="Q109">
        <f t="shared" ca="1" si="51"/>
        <v>27632</v>
      </c>
      <c r="R109">
        <f t="shared" ca="1" si="54"/>
        <v>44610.415179793126</v>
      </c>
      <c r="S109">
        <f t="shared" ca="1" si="55"/>
        <v>37584.938176219228</v>
      </c>
      <c r="T109">
        <f t="shared" ca="1" si="56"/>
        <v>474615.9186388466</v>
      </c>
      <c r="U109">
        <f t="shared" ca="1" si="57"/>
        <v>149188.79196122376</v>
      </c>
      <c r="V109">
        <f t="shared" ca="1" si="58"/>
        <v>325427.12667762284</v>
      </c>
      <c r="X109">
        <f ca="1">IF(Table1[[#This Row],[Gender]]="men",1,0)</f>
        <v>0</v>
      </c>
      <c r="Y109">
        <f ca="1">IF(Table1[[#This Row],[Gender]]="women",1,0)</f>
        <v>1</v>
      </c>
      <c r="AE109">
        <f ca="1">IF(Table1[[#This Row],[Field of work]]="IT",1,0)</f>
        <v>0</v>
      </c>
      <c r="AF109">
        <f ca="1">IF(Table1[[#This Row],[Field of work]]="Doctor",1,0)</f>
        <v>0</v>
      </c>
      <c r="AG109">
        <f ca="1">IF(Table1[[#This Row],[Field of work]]="Construction",1,0)</f>
        <v>0</v>
      </c>
      <c r="AH109">
        <f ca="1">IF(Table1[[#This Row],[Field of work]]="Teaching",1,0)</f>
        <v>0</v>
      </c>
      <c r="AI109">
        <f ca="1">IF(Table1[[#This Row],[Field of work]]="Music",1,0)</f>
        <v>0</v>
      </c>
      <c r="AJ109">
        <f ca="1">IF(Table1[[#This Row],[Field of work]]="Agriculture",1,0)</f>
        <v>1</v>
      </c>
      <c r="AO109" s="8">
        <f t="shared" ca="1" si="38"/>
        <v>16247.288155194901</v>
      </c>
      <c r="AR109">
        <f t="shared" ca="1" si="39"/>
        <v>1</v>
      </c>
      <c r="AX109" s="16">
        <f t="shared" ca="1" si="40"/>
        <v>0.58612940113025991</v>
      </c>
      <c r="AY109" s="17">
        <f t="shared" ca="1" si="41"/>
        <v>0</v>
      </c>
      <c r="AZ109" s="17"/>
      <c r="BE109">
        <f t="shared" ca="1" si="42"/>
        <v>0</v>
      </c>
      <c r="BF109">
        <f ca="1">IF(Table1[[#This Row],[Area]]="California",Table1[[#This Row],[Income]],0)</f>
        <v>0</v>
      </c>
      <c r="BG109">
        <f ca="1">IF(Table1[[#This Row],[Area]]="Utah",Table1[[#This Row],[Income]],0)</f>
        <v>0</v>
      </c>
      <c r="BH109">
        <f ca="1">IF(Table1[[#This Row],[Area]]="North Carolina",Table1[[#This Row],[Income]],0)</f>
        <v>0</v>
      </c>
      <c r="BI109">
        <f ca="1">IF(Table1[[#This Row],[Area]]="Texas",Table1[[#This Row],[Income]],0)</f>
        <v>0</v>
      </c>
      <c r="BJ109">
        <f ca="1">IF(Table1[[#This Row],[Area]]="Pennsylvania",Table1[[#This Row],[Income]],0)</f>
        <v>0</v>
      </c>
      <c r="BK109">
        <f ca="1">IF(Table1[[#This Row],[Area]]="Hawaii",Table1[[#This Row],[Income]],0)</f>
        <v>0</v>
      </c>
      <c r="BL109">
        <f ca="1">IF(Table1[[#This Row],[Area]]="Tennessee",Table1[[#This Row],[Income]],0)</f>
        <v>0</v>
      </c>
      <c r="BM109">
        <f ca="1">IF(Table1[[#This Row],[Area]]="South Dakota",Table1[[#This Row],[Income]],0)</f>
        <v>0</v>
      </c>
      <c r="BN109">
        <f ca="1">IF(Table1[[#This Row],[Area]]="Massachusetts",Table1[[#This Row],[Income]],0)</f>
        <v>0</v>
      </c>
      <c r="BO109">
        <f ca="1">IF(Table1[[#This Row],[Area]]="New Jersey",Table1[[#This Row],[Income]],0)</f>
        <v>0</v>
      </c>
      <c r="BP109">
        <f ca="1">IF(Table1[[#This Row],[Area]]="Georgia",Table1[[#This Row],[Income]],0)</f>
        <v>65843</v>
      </c>
      <c r="BQ109">
        <f ca="1">IF(Table1[[#This Row],[Area]]="Indiana",Table1[[#This Row],[Income]],0)</f>
        <v>0</v>
      </c>
      <c r="BR109">
        <f ca="1">IF(Table1[[#This Row],[Area]]="Illinios",Table1[[#This Row],[Income]],0)</f>
        <v>0</v>
      </c>
      <c r="BT109">
        <f ca="1">IF(Table1[[#This Row],[Field of work]]="IT",Table1[[#This Row],[Income]],0)</f>
        <v>0</v>
      </c>
      <c r="BU109">
        <f ca="1">IF(Table1[[#This Row],[Field of work]]="Doctor",Table1[[#This Row],[Income]],0)</f>
        <v>0</v>
      </c>
      <c r="BV109">
        <f ca="1">IF(Table1[[#This Row],[Field of work]]="Construction",Table1[[#This Row],[Income]],0)</f>
        <v>0</v>
      </c>
      <c r="BW109">
        <f ca="1">IF(Table1[[#This Row],[Field of work]]="Teaching",Table1[[#This Row],[Income]],0)</f>
        <v>0</v>
      </c>
      <c r="BX109">
        <f ca="1">IF(Table1[[#This Row],[Field of work]]="Music",Table1[[#This Row],[Income]],0)</f>
        <v>0</v>
      </c>
      <c r="BY109">
        <f ca="1">IF(Table1[[#This Row],[Field of work]]="Agriculture",Table1[[#This Row],[Income]],0)</f>
        <v>65843</v>
      </c>
      <c r="CA109">
        <f ca="1">IF(Table1[[#This Row],[Debts]]&gt;Table1[[#This Row],[Income]],1,0)</f>
        <v>0</v>
      </c>
      <c r="CL109">
        <f ca="1">IF(Table1[[#This Row],[Net worth of the person]]&gt;$CN$3,Table1[[#This Row],[Age]],0)</f>
        <v>29</v>
      </c>
    </row>
    <row r="110" spans="1:90">
      <c r="A110">
        <f t="shared" ca="1" si="43"/>
        <v>1</v>
      </c>
      <c r="B110">
        <v>107</v>
      </c>
      <c r="C110" t="str">
        <f t="shared" ca="1" si="44"/>
        <v>men</v>
      </c>
      <c r="D110">
        <f t="shared" ca="1" si="45"/>
        <v>41</v>
      </c>
      <c r="E110">
        <f t="shared" ca="1" si="46"/>
        <v>6</v>
      </c>
      <c r="F110" t="str">
        <f t="shared" ca="1" si="34"/>
        <v>Agriculture</v>
      </c>
      <c r="G110">
        <f t="shared" ca="1" si="47"/>
        <v>2</v>
      </c>
      <c r="H110" t="str">
        <f t="shared" ca="1" si="35"/>
        <v>Grad</v>
      </c>
      <c r="I110">
        <f t="shared" ca="1" si="59"/>
        <v>3</v>
      </c>
      <c r="J110">
        <f t="shared" ca="1" si="36"/>
        <v>2</v>
      </c>
      <c r="K110">
        <f t="shared" ca="1" si="48"/>
        <v>47641</v>
      </c>
      <c r="L110">
        <f t="shared" ca="1" si="49"/>
        <v>3</v>
      </c>
      <c r="M110" t="str">
        <f t="shared" ca="1" si="37"/>
        <v>Utah</v>
      </c>
      <c r="N110">
        <f t="shared" ca="1" si="52"/>
        <v>285846</v>
      </c>
      <c r="O110">
        <f t="shared" ca="1" si="50"/>
        <v>167542.74479548028</v>
      </c>
      <c r="P110">
        <f t="shared" ca="1" si="53"/>
        <v>32494.576310389803</v>
      </c>
      <c r="Q110">
        <f t="shared" ca="1" si="51"/>
        <v>13776</v>
      </c>
      <c r="R110">
        <f t="shared" ca="1" si="54"/>
        <v>59349.542169660439</v>
      </c>
      <c r="S110">
        <f t="shared" ca="1" si="55"/>
        <v>63797.007735661246</v>
      </c>
      <c r="T110">
        <f t="shared" ca="1" si="56"/>
        <v>382137.58404605102</v>
      </c>
      <c r="U110">
        <f t="shared" ca="1" si="57"/>
        <v>240668.28696514072</v>
      </c>
      <c r="V110">
        <f t="shared" ca="1" si="58"/>
        <v>141469.2970809103</v>
      </c>
      <c r="X110">
        <f ca="1">IF(Table1[[#This Row],[Gender]]="men",1,0)</f>
        <v>1</v>
      </c>
      <c r="Y110">
        <f ca="1">IF(Table1[[#This Row],[Gender]]="women",1,0)</f>
        <v>0</v>
      </c>
      <c r="AE110">
        <f ca="1">IF(Table1[[#This Row],[Field of work]]="IT",1,0)</f>
        <v>0</v>
      </c>
      <c r="AF110">
        <f ca="1">IF(Table1[[#This Row],[Field of work]]="Doctor",1,0)</f>
        <v>0</v>
      </c>
      <c r="AG110">
        <f ca="1">IF(Table1[[#This Row],[Field of work]]="Construction",1,0)</f>
        <v>0</v>
      </c>
      <c r="AH110">
        <f ca="1">IF(Table1[[#This Row],[Field of work]]="Teaching",1,0)</f>
        <v>0</v>
      </c>
      <c r="AI110">
        <f ca="1">IF(Table1[[#This Row],[Field of work]]="Music",1,0)</f>
        <v>0</v>
      </c>
      <c r="AJ110">
        <f ca="1">IF(Table1[[#This Row],[Field of work]]="Agriculture",1,0)</f>
        <v>1</v>
      </c>
      <c r="AO110" s="8">
        <f t="shared" ca="1" si="38"/>
        <v>18807.282722474207</v>
      </c>
      <c r="AR110">
        <f t="shared" ca="1" si="39"/>
        <v>1</v>
      </c>
      <c r="AX110" s="16">
        <f t="shared" ca="1" si="40"/>
        <v>0.60338266761343173</v>
      </c>
      <c r="AY110" s="17">
        <f t="shared" ca="1" si="41"/>
        <v>0</v>
      </c>
      <c r="AZ110" s="17"/>
      <c r="BE110">
        <f t="shared" ca="1" si="42"/>
        <v>0</v>
      </c>
      <c r="BF110">
        <f ca="1">IF(Table1[[#This Row],[Area]]="California",Table1[[#This Row],[Income]],0)</f>
        <v>0</v>
      </c>
      <c r="BG110">
        <f ca="1">IF(Table1[[#This Row],[Area]]="Utah",Table1[[#This Row],[Income]],0)</f>
        <v>47641</v>
      </c>
      <c r="BH110">
        <f ca="1">IF(Table1[[#This Row],[Area]]="North Carolina",Table1[[#This Row],[Income]],0)</f>
        <v>0</v>
      </c>
      <c r="BI110">
        <f ca="1">IF(Table1[[#This Row],[Area]]="Texas",Table1[[#This Row],[Income]],0)</f>
        <v>0</v>
      </c>
      <c r="BJ110">
        <f ca="1">IF(Table1[[#This Row],[Area]]="Pennsylvania",Table1[[#This Row],[Income]],0)</f>
        <v>0</v>
      </c>
      <c r="BK110">
        <f ca="1">IF(Table1[[#This Row],[Area]]="Hawaii",Table1[[#This Row],[Income]],0)</f>
        <v>0</v>
      </c>
      <c r="BL110">
        <f ca="1">IF(Table1[[#This Row],[Area]]="Tennessee",Table1[[#This Row],[Income]],0)</f>
        <v>0</v>
      </c>
      <c r="BM110">
        <f ca="1">IF(Table1[[#This Row],[Area]]="South Dakota",Table1[[#This Row],[Income]],0)</f>
        <v>0</v>
      </c>
      <c r="BN110">
        <f ca="1">IF(Table1[[#This Row],[Area]]="Massachusetts",Table1[[#This Row],[Income]],0)</f>
        <v>0</v>
      </c>
      <c r="BO110">
        <f ca="1">IF(Table1[[#This Row],[Area]]="New Jersey",Table1[[#This Row],[Income]],0)</f>
        <v>0</v>
      </c>
      <c r="BP110">
        <f ca="1">IF(Table1[[#This Row],[Area]]="Georgia",Table1[[#This Row],[Income]],0)</f>
        <v>0</v>
      </c>
      <c r="BQ110">
        <f ca="1">IF(Table1[[#This Row],[Area]]="Indiana",Table1[[#This Row],[Income]],0)</f>
        <v>0</v>
      </c>
      <c r="BR110">
        <f ca="1">IF(Table1[[#This Row],[Area]]="Illinios",Table1[[#This Row],[Income]],0)</f>
        <v>0</v>
      </c>
      <c r="BT110">
        <f ca="1">IF(Table1[[#This Row],[Field of work]]="IT",Table1[[#This Row],[Income]],0)</f>
        <v>0</v>
      </c>
      <c r="BU110">
        <f ca="1">IF(Table1[[#This Row],[Field of work]]="Doctor",Table1[[#This Row],[Income]],0)</f>
        <v>0</v>
      </c>
      <c r="BV110">
        <f ca="1">IF(Table1[[#This Row],[Field of work]]="Construction",Table1[[#This Row],[Income]],0)</f>
        <v>0</v>
      </c>
      <c r="BW110">
        <f ca="1">IF(Table1[[#This Row],[Field of work]]="Teaching",Table1[[#This Row],[Income]],0)</f>
        <v>0</v>
      </c>
      <c r="BX110">
        <f ca="1">IF(Table1[[#This Row],[Field of work]]="Music",Table1[[#This Row],[Income]],0)</f>
        <v>0</v>
      </c>
      <c r="BY110">
        <f ca="1">IF(Table1[[#This Row],[Field of work]]="Agriculture",Table1[[#This Row],[Income]],0)</f>
        <v>47641</v>
      </c>
      <c r="CA110">
        <f ca="1">IF(Table1[[#This Row],[Debts]]&gt;Table1[[#This Row],[Income]],1,0)</f>
        <v>1</v>
      </c>
      <c r="CL110">
        <f ca="1">IF(Table1[[#This Row],[Net worth of the person]]&gt;$CN$3,Table1[[#This Row],[Age]],0)</f>
        <v>41</v>
      </c>
    </row>
    <row r="111" spans="1:90">
      <c r="A111">
        <f t="shared" ca="1" si="43"/>
        <v>1</v>
      </c>
      <c r="B111">
        <v>108</v>
      </c>
      <c r="C111" t="str">
        <f t="shared" ca="1" si="44"/>
        <v>men</v>
      </c>
      <c r="D111">
        <f t="shared" ca="1" si="45"/>
        <v>43</v>
      </c>
      <c r="E111">
        <f t="shared" ca="1" si="46"/>
        <v>2</v>
      </c>
      <c r="F111" t="str">
        <f t="shared" ca="1" si="34"/>
        <v>Doctor</v>
      </c>
      <c r="G111">
        <f t="shared" ca="1" si="47"/>
        <v>2</v>
      </c>
      <c r="H111" t="str">
        <f t="shared" ca="1" si="35"/>
        <v>Grad</v>
      </c>
      <c r="I111">
        <f t="shared" ca="1" si="59"/>
        <v>3</v>
      </c>
      <c r="J111">
        <f t="shared" ca="1" si="36"/>
        <v>3</v>
      </c>
      <c r="K111">
        <f t="shared" ca="1" si="48"/>
        <v>53420</v>
      </c>
      <c r="L111">
        <f t="shared" ca="1" si="49"/>
        <v>1</v>
      </c>
      <c r="M111" t="str">
        <f t="shared" ca="1" si="37"/>
        <v>Florida</v>
      </c>
      <c r="N111">
        <f t="shared" ca="1" si="52"/>
        <v>320520</v>
      </c>
      <c r="O111">
        <f t="shared" ca="1" si="50"/>
        <v>193396.21262345713</v>
      </c>
      <c r="P111">
        <f t="shared" ca="1" si="53"/>
        <v>56421.84816742262</v>
      </c>
      <c r="Q111">
        <f t="shared" ca="1" si="51"/>
        <v>11666</v>
      </c>
      <c r="R111">
        <f t="shared" ca="1" si="54"/>
        <v>96189.010348944445</v>
      </c>
      <c r="S111">
        <f t="shared" ca="1" si="55"/>
        <v>75688.81030645741</v>
      </c>
      <c r="T111">
        <f t="shared" ca="1" si="56"/>
        <v>452630.65847388003</v>
      </c>
      <c r="U111">
        <f t="shared" ca="1" si="57"/>
        <v>301251.22297240159</v>
      </c>
      <c r="V111">
        <f t="shared" ca="1" si="58"/>
        <v>151379.43550147844</v>
      </c>
      <c r="X111">
        <f ca="1">IF(Table1[[#This Row],[Gender]]="men",1,0)</f>
        <v>1</v>
      </c>
      <c r="Y111">
        <f ca="1">IF(Table1[[#This Row],[Gender]]="women",1,0)</f>
        <v>0</v>
      </c>
      <c r="AE111">
        <f ca="1">IF(Table1[[#This Row],[Field of work]]="IT",1,0)</f>
        <v>0</v>
      </c>
      <c r="AF111">
        <f ca="1">IF(Table1[[#This Row],[Field of work]]="Doctor",1,0)</f>
        <v>1</v>
      </c>
      <c r="AG111">
        <f ca="1">IF(Table1[[#This Row],[Field of work]]="Construction",1,0)</f>
        <v>0</v>
      </c>
      <c r="AH111">
        <f ca="1">IF(Table1[[#This Row],[Field of work]]="Teaching",1,0)</f>
        <v>0</v>
      </c>
      <c r="AI111">
        <f ca="1">IF(Table1[[#This Row],[Field of work]]="Music",1,0)</f>
        <v>0</v>
      </c>
      <c r="AJ111">
        <f ca="1">IF(Table1[[#This Row],[Field of work]]="Agriculture",1,0)</f>
        <v>0</v>
      </c>
      <c r="AO111" s="8">
        <f t="shared" ca="1" si="38"/>
        <v>10827.396747409815</v>
      </c>
      <c r="AR111">
        <f t="shared" ca="1" si="39"/>
        <v>1</v>
      </c>
      <c r="AX111" s="16">
        <f t="shared" ca="1" si="40"/>
        <v>0.82936725224657892</v>
      </c>
      <c r="AY111" s="17">
        <f t="shared" ca="1" si="41"/>
        <v>0</v>
      </c>
      <c r="AZ111" s="17"/>
      <c r="BE111">
        <f t="shared" ca="1" si="42"/>
        <v>53420</v>
      </c>
      <c r="BF111">
        <f ca="1">IF(Table1[[#This Row],[Area]]="California",Table1[[#This Row],[Income]],0)</f>
        <v>0</v>
      </c>
      <c r="BG111">
        <f ca="1">IF(Table1[[#This Row],[Area]]="Utah",Table1[[#This Row],[Income]],0)</f>
        <v>0</v>
      </c>
      <c r="BH111">
        <f ca="1">IF(Table1[[#This Row],[Area]]="North Carolina",Table1[[#This Row],[Income]],0)</f>
        <v>0</v>
      </c>
      <c r="BI111">
        <f ca="1">IF(Table1[[#This Row],[Area]]="Texas",Table1[[#This Row],[Income]],0)</f>
        <v>0</v>
      </c>
      <c r="BJ111">
        <f ca="1">IF(Table1[[#This Row],[Area]]="Pennsylvania",Table1[[#This Row],[Income]],0)</f>
        <v>0</v>
      </c>
      <c r="BK111">
        <f ca="1">IF(Table1[[#This Row],[Area]]="Hawaii",Table1[[#This Row],[Income]],0)</f>
        <v>0</v>
      </c>
      <c r="BL111">
        <f ca="1">IF(Table1[[#This Row],[Area]]="Tennessee",Table1[[#This Row],[Income]],0)</f>
        <v>0</v>
      </c>
      <c r="BM111">
        <f ca="1">IF(Table1[[#This Row],[Area]]="South Dakota",Table1[[#This Row],[Income]],0)</f>
        <v>0</v>
      </c>
      <c r="BN111">
        <f ca="1">IF(Table1[[#This Row],[Area]]="Massachusetts",Table1[[#This Row],[Income]],0)</f>
        <v>0</v>
      </c>
      <c r="BO111">
        <f ca="1">IF(Table1[[#This Row],[Area]]="New Jersey",Table1[[#This Row],[Income]],0)</f>
        <v>0</v>
      </c>
      <c r="BP111">
        <f ca="1">IF(Table1[[#This Row],[Area]]="Georgia",Table1[[#This Row],[Income]],0)</f>
        <v>0</v>
      </c>
      <c r="BQ111">
        <f ca="1">IF(Table1[[#This Row],[Area]]="Indiana",Table1[[#This Row],[Income]],0)</f>
        <v>0</v>
      </c>
      <c r="BR111">
        <f ca="1">IF(Table1[[#This Row],[Area]]="Illinios",Table1[[#This Row],[Income]],0)</f>
        <v>0</v>
      </c>
      <c r="BT111">
        <f ca="1">IF(Table1[[#This Row],[Field of work]]="IT",Table1[[#This Row],[Income]],0)</f>
        <v>0</v>
      </c>
      <c r="BU111">
        <f ca="1">IF(Table1[[#This Row],[Field of work]]="Doctor",Table1[[#This Row],[Income]],0)</f>
        <v>53420</v>
      </c>
      <c r="BV111">
        <f ca="1">IF(Table1[[#This Row],[Field of work]]="Construction",Table1[[#This Row],[Income]],0)</f>
        <v>0</v>
      </c>
      <c r="BW111">
        <f ca="1">IF(Table1[[#This Row],[Field of work]]="Teaching",Table1[[#This Row],[Income]],0)</f>
        <v>0</v>
      </c>
      <c r="BX111">
        <f ca="1">IF(Table1[[#This Row],[Field of work]]="Music",Table1[[#This Row],[Income]],0)</f>
        <v>0</v>
      </c>
      <c r="BY111">
        <f ca="1">IF(Table1[[#This Row],[Field of work]]="Agriculture",Table1[[#This Row],[Income]],0)</f>
        <v>0</v>
      </c>
      <c r="CA111">
        <f ca="1">IF(Table1[[#This Row],[Debts]]&gt;Table1[[#This Row],[Income]],1,0)</f>
        <v>1</v>
      </c>
      <c r="CL111">
        <f ca="1">IF(Table1[[#This Row],[Net worth of the person]]&gt;$CN$3,Table1[[#This Row],[Age]],0)</f>
        <v>43</v>
      </c>
    </row>
    <row r="112" spans="1:90">
      <c r="A112">
        <f t="shared" ca="1" si="43"/>
        <v>1</v>
      </c>
      <c r="B112">
        <v>109</v>
      </c>
      <c r="C112" t="str">
        <f t="shared" ca="1" si="44"/>
        <v>men</v>
      </c>
      <c r="D112">
        <f t="shared" ca="1" si="45"/>
        <v>45</v>
      </c>
      <c r="E112">
        <f t="shared" ca="1" si="46"/>
        <v>1</v>
      </c>
      <c r="F112" t="str">
        <f t="shared" ca="1" si="34"/>
        <v>IT</v>
      </c>
      <c r="G112">
        <f t="shared" ca="1" si="47"/>
        <v>1</v>
      </c>
      <c r="H112" t="str">
        <f t="shared" ca="1" si="35"/>
        <v>High school</v>
      </c>
      <c r="I112">
        <f t="shared" ca="1" si="59"/>
        <v>0</v>
      </c>
      <c r="J112">
        <f t="shared" ca="1" si="36"/>
        <v>2</v>
      </c>
      <c r="K112">
        <f t="shared" ca="1" si="48"/>
        <v>25163</v>
      </c>
      <c r="L112">
        <f t="shared" ca="1" si="49"/>
        <v>3</v>
      </c>
      <c r="M112" t="str">
        <f t="shared" ca="1" si="37"/>
        <v>Utah</v>
      </c>
      <c r="N112">
        <f t="shared" ca="1" si="52"/>
        <v>125815</v>
      </c>
      <c r="O112">
        <f t="shared" ca="1" si="50"/>
        <v>104346.84084140333</v>
      </c>
      <c r="P112">
        <f t="shared" ca="1" si="53"/>
        <v>21654.793494819631</v>
      </c>
      <c r="Q112">
        <f t="shared" ca="1" si="51"/>
        <v>19564</v>
      </c>
      <c r="R112">
        <f t="shared" ca="1" si="54"/>
        <v>40585.529357290667</v>
      </c>
      <c r="S112">
        <f t="shared" ca="1" si="55"/>
        <v>37547.796893426261</v>
      </c>
      <c r="T112">
        <f t="shared" ca="1" si="56"/>
        <v>185017.59038824588</v>
      </c>
      <c r="U112">
        <f t="shared" ca="1" si="57"/>
        <v>164496.370198694</v>
      </c>
      <c r="V112">
        <f t="shared" ca="1" si="58"/>
        <v>20521.220189551881</v>
      </c>
      <c r="X112">
        <f ca="1">IF(Table1[[#This Row],[Gender]]="men",1,0)</f>
        <v>1</v>
      </c>
      <c r="Y112">
        <f ca="1">IF(Table1[[#This Row],[Gender]]="women",1,0)</f>
        <v>0</v>
      </c>
      <c r="AE112">
        <f ca="1">IF(Table1[[#This Row],[Field of work]]="IT",1,0)</f>
        <v>1</v>
      </c>
      <c r="AF112">
        <f ca="1">IF(Table1[[#This Row],[Field of work]]="Doctor",1,0)</f>
        <v>0</v>
      </c>
      <c r="AG112">
        <f ca="1">IF(Table1[[#This Row],[Field of work]]="Construction",1,0)</f>
        <v>0</v>
      </c>
      <c r="AH112">
        <f ca="1">IF(Table1[[#This Row],[Field of work]]="Teaching",1,0)</f>
        <v>0</v>
      </c>
      <c r="AI112">
        <f ca="1">IF(Table1[[#This Row],[Field of work]]="Music",1,0)</f>
        <v>0</v>
      </c>
      <c r="AJ112">
        <f ca="1">IF(Table1[[#This Row],[Field of work]]="Agriculture",1,0)</f>
        <v>0</v>
      </c>
      <c r="AO112" s="8">
        <f t="shared" ca="1" si="38"/>
        <v>3937.1636763080301</v>
      </c>
      <c r="AR112">
        <f t="shared" ca="1" si="39"/>
        <v>1</v>
      </c>
      <c r="AX112" s="16">
        <f t="shared" ca="1" si="40"/>
        <v>0.87101963167110885</v>
      </c>
      <c r="AY112" s="17">
        <f t="shared" ca="1" si="41"/>
        <v>0</v>
      </c>
      <c r="AZ112" s="17"/>
      <c r="BE112">
        <f t="shared" ca="1" si="42"/>
        <v>0</v>
      </c>
      <c r="BF112">
        <f ca="1">IF(Table1[[#This Row],[Area]]="California",Table1[[#This Row],[Income]],0)</f>
        <v>0</v>
      </c>
      <c r="BG112">
        <f ca="1">IF(Table1[[#This Row],[Area]]="Utah",Table1[[#This Row],[Income]],0)</f>
        <v>25163</v>
      </c>
      <c r="BH112">
        <f ca="1">IF(Table1[[#This Row],[Area]]="North Carolina",Table1[[#This Row],[Income]],0)</f>
        <v>0</v>
      </c>
      <c r="BI112">
        <f ca="1">IF(Table1[[#This Row],[Area]]="Texas",Table1[[#This Row],[Income]],0)</f>
        <v>0</v>
      </c>
      <c r="BJ112">
        <f ca="1">IF(Table1[[#This Row],[Area]]="Pennsylvania",Table1[[#This Row],[Income]],0)</f>
        <v>0</v>
      </c>
      <c r="BK112">
        <f ca="1">IF(Table1[[#This Row],[Area]]="Hawaii",Table1[[#This Row],[Income]],0)</f>
        <v>0</v>
      </c>
      <c r="BL112">
        <f ca="1">IF(Table1[[#This Row],[Area]]="Tennessee",Table1[[#This Row],[Income]],0)</f>
        <v>0</v>
      </c>
      <c r="BM112">
        <f ca="1">IF(Table1[[#This Row],[Area]]="South Dakota",Table1[[#This Row],[Income]],0)</f>
        <v>0</v>
      </c>
      <c r="BN112">
        <f ca="1">IF(Table1[[#This Row],[Area]]="Massachusetts",Table1[[#This Row],[Income]],0)</f>
        <v>0</v>
      </c>
      <c r="BO112">
        <f ca="1">IF(Table1[[#This Row],[Area]]="New Jersey",Table1[[#This Row],[Income]],0)</f>
        <v>0</v>
      </c>
      <c r="BP112">
        <f ca="1">IF(Table1[[#This Row],[Area]]="Georgia",Table1[[#This Row],[Income]],0)</f>
        <v>0</v>
      </c>
      <c r="BQ112">
        <f ca="1">IF(Table1[[#This Row],[Area]]="Indiana",Table1[[#This Row],[Income]],0)</f>
        <v>0</v>
      </c>
      <c r="BR112">
        <f ca="1">IF(Table1[[#This Row],[Area]]="Illinios",Table1[[#This Row],[Income]],0)</f>
        <v>0</v>
      </c>
      <c r="BT112">
        <f ca="1">IF(Table1[[#This Row],[Field of work]]="IT",Table1[[#This Row],[Income]],0)</f>
        <v>25163</v>
      </c>
      <c r="BU112">
        <f ca="1">IF(Table1[[#This Row],[Field of work]]="Doctor",Table1[[#This Row],[Income]],0)</f>
        <v>0</v>
      </c>
      <c r="BV112">
        <f ca="1">IF(Table1[[#This Row],[Field of work]]="Construction",Table1[[#This Row],[Income]],0)</f>
        <v>0</v>
      </c>
      <c r="BW112">
        <f ca="1">IF(Table1[[#This Row],[Field of work]]="Teaching",Table1[[#This Row],[Income]],0)</f>
        <v>0</v>
      </c>
      <c r="BX112">
        <f ca="1">IF(Table1[[#This Row],[Field of work]]="Music",Table1[[#This Row],[Income]],0)</f>
        <v>0</v>
      </c>
      <c r="BY112">
        <f ca="1">IF(Table1[[#This Row],[Field of work]]="Agriculture",Table1[[#This Row],[Income]],0)</f>
        <v>0</v>
      </c>
      <c r="CA112">
        <f ca="1">IF(Table1[[#This Row],[Debts]]&gt;Table1[[#This Row],[Income]],1,0)</f>
        <v>1</v>
      </c>
      <c r="CL112">
        <f ca="1">IF(Table1[[#This Row],[Net worth of the person]]&gt;$CN$3,Table1[[#This Row],[Age]],0)</f>
        <v>45</v>
      </c>
    </row>
    <row r="113" spans="1:90">
      <c r="A113">
        <f t="shared" ca="1" si="43"/>
        <v>1</v>
      </c>
      <c r="B113">
        <v>110</v>
      </c>
      <c r="C113" t="str">
        <f t="shared" ca="1" si="44"/>
        <v>men</v>
      </c>
      <c r="D113">
        <f t="shared" ca="1" si="45"/>
        <v>31</v>
      </c>
      <c r="E113">
        <f t="shared" ca="1" si="46"/>
        <v>3</v>
      </c>
      <c r="F113" t="str">
        <f t="shared" ca="1" si="34"/>
        <v>Construction</v>
      </c>
      <c r="G113">
        <f t="shared" ca="1" si="47"/>
        <v>3</v>
      </c>
      <c r="H113" t="str">
        <f t="shared" ca="1" si="35"/>
        <v>Post Grad</v>
      </c>
      <c r="I113">
        <f t="shared" ca="1" si="59"/>
        <v>2</v>
      </c>
      <c r="J113">
        <f t="shared" ca="1" si="36"/>
        <v>2</v>
      </c>
      <c r="K113">
        <f t="shared" ca="1" si="48"/>
        <v>57774</v>
      </c>
      <c r="L113">
        <f t="shared" ca="1" si="49"/>
        <v>7</v>
      </c>
      <c r="M113" t="str">
        <f t="shared" ca="1" si="37"/>
        <v>Hawaii</v>
      </c>
      <c r="N113">
        <f t="shared" ca="1" si="52"/>
        <v>231096</v>
      </c>
      <c r="O113">
        <f t="shared" ca="1" si="50"/>
        <v>201289.15280066658</v>
      </c>
      <c r="P113">
        <f t="shared" ca="1" si="53"/>
        <v>7874.3273526160601</v>
      </c>
      <c r="Q113">
        <f t="shared" ca="1" si="51"/>
        <v>3059</v>
      </c>
      <c r="R113">
        <f t="shared" ca="1" si="54"/>
        <v>49937.191784490817</v>
      </c>
      <c r="S113">
        <f t="shared" ca="1" si="55"/>
        <v>52557.856169085091</v>
      </c>
      <c r="T113">
        <f t="shared" ca="1" si="56"/>
        <v>291528.18352170114</v>
      </c>
      <c r="U113">
        <f t="shared" ca="1" si="57"/>
        <v>254285.34458515741</v>
      </c>
      <c r="V113">
        <f t="shared" ca="1" si="58"/>
        <v>37242.838936543732</v>
      </c>
      <c r="X113">
        <f ca="1">IF(Table1[[#This Row],[Gender]]="men",1,0)</f>
        <v>1</v>
      </c>
      <c r="Y113">
        <f ca="1">IF(Table1[[#This Row],[Gender]]="women",1,0)</f>
        <v>0</v>
      </c>
      <c r="AE113">
        <f ca="1">IF(Table1[[#This Row],[Field of work]]="IT",1,0)</f>
        <v>0</v>
      </c>
      <c r="AF113">
        <f ca="1">IF(Table1[[#This Row],[Field of work]]="Doctor",1,0)</f>
        <v>0</v>
      </c>
      <c r="AG113">
        <f ca="1">IF(Table1[[#This Row],[Field of work]]="Construction",1,0)</f>
        <v>1</v>
      </c>
      <c r="AH113">
        <f ca="1">IF(Table1[[#This Row],[Field of work]]="Teaching",1,0)</f>
        <v>0</v>
      </c>
      <c r="AI113">
        <f ca="1">IF(Table1[[#This Row],[Field of work]]="Music",1,0)</f>
        <v>0</v>
      </c>
      <c r="AJ113">
        <f ca="1">IF(Table1[[#This Row],[Field of work]]="Agriculture",1,0)</f>
        <v>0</v>
      </c>
      <c r="AO113" s="8">
        <f t="shared" ca="1" si="38"/>
        <v>238.49296570938523</v>
      </c>
      <c r="AR113">
        <f t="shared" ca="1" si="39"/>
        <v>1</v>
      </c>
      <c r="AX113" s="16">
        <f t="shared" ca="1" si="40"/>
        <v>0.74511474553399448</v>
      </c>
      <c r="AY113" s="17">
        <f t="shared" ca="1" si="41"/>
        <v>0</v>
      </c>
      <c r="AZ113" s="17"/>
      <c r="BE113">
        <f t="shared" ca="1" si="42"/>
        <v>0</v>
      </c>
      <c r="BF113">
        <f ca="1">IF(Table1[[#This Row],[Area]]="California",Table1[[#This Row],[Income]],0)</f>
        <v>0</v>
      </c>
      <c r="BG113">
        <f ca="1">IF(Table1[[#This Row],[Area]]="Utah",Table1[[#This Row],[Income]],0)</f>
        <v>0</v>
      </c>
      <c r="BH113">
        <f ca="1">IF(Table1[[#This Row],[Area]]="North Carolina",Table1[[#This Row],[Income]],0)</f>
        <v>0</v>
      </c>
      <c r="BI113">
        <f ca="1">IF(Table1[[#This Row],[Area]]="Texas",Table1[[#This Row],[Income]],0)</f>
        <v>0</v>
      </c>
      <c r="BJ113">
        <f ca="1">IF(Table1[[#This Row],[Area]]="Pennsylvania",Table1[[#This Row],[Income]],0)</f>
        <v>0</v>
      </c>
      <c r="BK113">
        <f ca="1">IF(Table1[[#This Row],[Area]]="Hawaii",Table1[[#This Row],[Income]],0)</f>
        <v>57774</v>
      </c>
      <c r="BL113">
        <f ca="1">IF(Table1[[#This Row],[Area]]="Tennessee",Table1[[#This Row],[Income]],0)</f>
        <v>0</v>
      </c>
      <c r="BM113">
        <f ca="1">IF(Table1[[#This Row],[Area]]="South Dakota",Table1[[#This Row],[Income]],0)</f>
        <v>0</v>
      </c>
      <c r="BN113">
        <f ca="1">IF(Table1[[#This Row],[Area]]="Massachusetts",Table1[[#This Row],[Income]],0)</f>
        <v>0</v>
      </c>
      <c r="BO113">
        <f ca="1">IF(Table1[[#This Row],[Area]]="New Jersey",Table1[[#This Row],[Income]],0)</f>
        <v>0</v>
      </c>
      <c r="BP113">
        <f ca="1">IF(Table1[[#This Row],[Area]]="Georgia",Table1[[#This Row],[Income]],0)</f>
        <v>0</v>
      </c>
      <c r="BQ113">
        <f ca="1">IF(Table1[[#This Row],[Area]]="Indiana",Table1[[#This Row],[Income]],0)</f>
        <v>0</v>
      </c>
      <c r="BR113">
        <f ca="1">IF(Table1[[#This Row],[Area]]="Illinios",Table1[[#This Row],[Income]],0)</f>
        <v>0</v>
      </c>
      <c r="BT113">
        <f ca="1">IF(Table1[[#This Row],[Field of work]]="IT",Table1[[#This Row],[Income]],0)</f>
        <v>0</v>
      </c>
      <c r="BU113">
        <f ca="1">IF(Table1[[#This Row],[Field of work]]="Doctor",Table1[[#This Row],[Income]],0)</f>
        <v>0</v>
      </c>
      <c r="BV113">
        <f ca="1">IF(Table1[[#This Row],[Field of work]]="Construction",Table1[[#This Row],[Income]],0)</f>
        <v>57774</v>
      </c>
      <c r="BW113">
        <f ca="1">IF(Table1[[#This Row],[Field of work]]="Teaching",Table1[[#This Row],[Income]],0)</f>
        <v>0</v>
      </c>
      <c r="BX113">
        <f ca="1">IF(Table1[[#This Row],[Field of work]]="Music",Table1[[#This Row],[Income]],0)</f>
        <v>0</v>
      </c>
      <c r="BY113">
        <f ca="1">IF(Table1[[#This Row],[Field of work]]="Agriculture",Table1[[#This Row],[Income]],0)</f>
        <v>0</v>
      </c>
      <c r="CA113">
        <f ca="1">IF(Table1[[#This Row],[Debts]]&gt;Table1[[#This Row],[Income]],1,0)</f>
        <v>0</v>
      </c>
      <c r="CL113">
        <f ca="1">IF(Table1[[#This Row],[Net worth of the person]]&gt;$CN$3,Table1[[#This Row],[Age]],0)</f>
        <v>31</v>
      </c>
    </row>
    <row r="114" spans="1:90">
      <c r="A114">
        <f t="shared" ca="1" si="43"/>
        <v>1</v>
      </c>
      <c r="B114">
        <v>111</v>
      </c>
      <c r="C114" t="str">
        <f t="shared" ca="1" si="44"/>
        <v>men</v>
      </c>
      <c r="D114">
        <f t="shared" ca="1" si="45"/>
        <v>34</v>
      </c>
      <c r="E114">
        <f t="shared" ca="1" si="46"/>
        <v>4</v>
      </c>
      <c r="F114" t="str">
        <f t="shared" ca="1" si="34"/>
        <v>Teaching</v>
      </c>
      <c r="G114">
        <f t="shared" ca="1" si="47"/>
        <v>4</v>
      </c>
      <c r="H114" t="str">
        <f t="shared" ca="1" si="35"/>
        <v>Phd</v>
      </c>
      <c r="I114">
        <f t="shared" ca="1" si="59"/>
        <v>2</v>
      </c>
      <c r="J114">
        <f t="shared" ca="1" si="36"/>
        <v>2</v>
      </c>
      <c r="K114">
        <f t="shared" ca="1" si="48"/>
        <v>35631</v>
      </c>
      <c r="L114">
        <f t="shared" ca="1" si="49"/>
        <v>14</v>
      </c>
      <c r="M114" t="str">
        <f t="shared" ca="1" si="37"/>
        <v>Illinios</v>
      </c>
      <c r="N114">
        <f t="shared" ca="1" si="52"/>
        <v>178155</v>
      </c>
      <c r="O114">
        <f t="shared" ca="1" si="50"/>
        <v>132745.91749060879</v>
      </c>
      <c r="P114">
        <f t="shared" ca="1" si="53"/>
        <v>476.98593141877046</v>
      </c>
      <c r="Q114">
        <f t="shared" ca="1" si="51"/>
        <v>318</v>
      </c>
      <c r="R114">
        <f t="shared" ca="1" si="54"/>
        <v>461.89834691513994</v>
      </c>
      <c r="S114">
        <f t="shared" ca="1" si="55"/>
        <v>2731.752308677686</v>
      </c>
      <c r="T114">
        <f t="shared" ca="1" si="56"/>
        <v>181363.73824009646</v>
      </c>
      <c r="U114">
        <f t="shared" ca="1" si="57"/>
        <v>133525.81583752393</v>
      </c>
      <c r="V114">
        <f t="shared" ca="1" si="58"/>
        <v>47837.922402572527</v>
      </c>
      <c r="X114">
        <f ca="1">IF(Table1[[#This Row],[Gender]]="men",1,0)</f>
        <v>1</v>
      </c>
      <c r="Y114">
        <f ca="1">IF(Table1[[#This Row],[Gender]]="women",1,0)</f>
        <v>0</v>
      </c>
      <c r="AE114">
        <f ca="1">IF(Table1[[#This Row],[Field of work]]="IT",1,0)</f>
        <v>0</v>
      </c>
      <c r="AF114">
        <f ca="1">IF(Table1[[#This Row],[Field of work]]="Doctor",1,0)</f>
        <v>0</v>
      </c>
      <c r="AG114">
        <f ca="1">IF(Table1[[#This Row],[Field of work]]="Construction",1,0)</f>
        <v>0</v>
      </c>
      <c r="AH114">
        <f ca="1">IF(Table1[[#This Row],[Field of work]]="Teaching",1,0)</f>
        <v>1</v>
      </c>
      <c r="AI114">
        <f ca="1">IF(Table1[[#This Row],[Field of work]]="Music",1,0)</f>
        <v>0</v>
      </c>
      <c r="AJ114">
        <f ca="1">IF(Table1[[#This Row],[Field of work]]="Agriculture",1,0)</f>
        <v>0</v>
      </c>
      <c r="AO114" s="8">
        <f t="shared" ca="1" si="38"/>
        <v>26428.95181723576</v>
      </c>
      <c r="AR114">
        <f t="shared" ca="1" si="39"/>
        <v>1</v>
      </c>
      <c r="AX114" s="16">
        <f t="shared" ca="1" si="40"/>
        <v>0.5725486684111063</v>
      </c>
      <c r="AY114" s="17">
        <f t="shared" ca="1" si="41"/>
        <v>0</v>
      </c>
      <c r="AZ114" s="17"/>
      <c r="BE114">
        <f t="shared" ca="1" si="42"/>
        <v>0</v>
      </c>
      <c r="BF114">
        <f ca="1">IF(Table1[[#This Row],[Area]]="California",Table1[[#This Row],[Income]],0)</f>
        <v>0</v>
      </c>
      <c r="BG114">
        <f ca="1">IF(Table1[[#This Row],[Area]]="Utah",Table1[[#This Row],[Income]],0)</f>
        <v>0</v>
      </c>
      <c r="BH114">
        <f ca="1">IF(Table1[[#This Row],[Area]]="North Carolina",Table1[[#This Row],[Income]],0)</f>
        <v>0</v>
      </c>
      <c r="BI114">
        <f ca="1">IF(Table1[[#This Row],[Area]]="Texas",Table1[[#This Row],[Income]],0)</f>
        <v>0</v>
      </c>
      <c r="BJ114">
        <f ca="1">IF(Table1[[#This Row],[Area]]="Pennsylvania",Table1[[#This Row],[Income]],0)</f>
        <v>0</v>
      </c>
      <c r="BK114">
        <f ca="1">IF(Table1[[#This Row],[Area]]="Hawaii",Table1[[#This Row],[Income]],0)</f>
        <v>0</v>
      </c>
      <c r="BL114">
        <f ca="1">IF(Table1[[#This Row],[Area]]="Tennessee",Table1[[#This Row],[Income]],0)</f>
        <v>0</v>
      </c>
      <c r="BM114">
        <f ca="1">IF(Table1[[#This Row],[Area]]="South Dakota",Table1[[#This Row],[Income]],0)</f>
        <v>0</v>
      </c>
      <c r="BN114">
        <f ca="1">IF(Table1[[#This Row],[Area]]="Massachusetts",Table1[[#This Row],[Income]],0)</f>
        <v>0</v>
      </c>
      <c r="BO114">
        <f ca="1">IF(Table1[[#This Row],[Area]]="New Jersey",Table1[[#This Row],[Income]],0)</f>
        <v>0</v>
      </c>
      <c r="BP114">
        <f ca="1">IF(Table1[[#This Row],[Area]]="Georgia",Table1[[#This Row],[Income]],0)</f>
        <v>0</v>
      </c>
      <c r="BQ114">
        <f ca="1">IF(Table1[[#This Row],[Area]]="Indiana",Table1[[#This Row],[Income]],0)</f>
        <v>0</v>
      </c>
      <c r="BR114">
        <f ca="1">IF(Table1[[#This Row],[Area]]="Illinios",Table1[[#This Row],[Income]],0)</f>
        <v>35631</v>
      </c>
      <c r="BT114">
        <f ca="1">IF(Table1[[#This Row],[Field of work]]="IT",Table1[[#This Row],[Income]],0)</f>
        <v>0</v>
      </c>
      <c r="BU114">
        <f ca="1">IF(Table1[[#This Row],[Field of work]]="Doctor",Table1[[#This Row],[Income]],0)</f>
        <v>0</v>
      </c>
      <c r="BV114">
        <f ca="1">IF(Table1[[#This Row],[Field of work]]="Construction",Table1[[#This Row],[Income]],0)</f>
        <v>0</v>
      </c>
      <c r="BW114">
        <f ca="1">IF(Table1[[#This Row],[Field of work]]="Teaching",Table1[[#This Row],[Income]],0)</f>
        <v>35631</v>
      </c>
      <c r="BX114">
        <f ca="1">IF(Table1[[#This Row],[Field of work]]="Music",Table1[[#This Row],[Income]],0)</f>
        <v>0</v>
      </c>
      <c r="BY114">
        <f ca="1">IF(Table1[[#This Row],[Field of work]]="Agriculture",Table1[[#This Row],[Income]],0)</f>
        <v>0</v>
      </c>
      <c r="CA114">
        <f ca="1">IF(Table1[[#This Row],[Debts]]&gt;Table1[[#This Row],[Income]],1,0)</f>
        <v>0</v>
      </c>
      <c r="CL114">
        <f ca="1">IF(Table1[[#This Row],[Net worth of the person]]&gt;$CN$3,Table1[[#This Row],[Age]],0)</f>
        <v>34</v>
      </c>
    </row>
    <row r="115" spans="1:90">
      <c r="A115">
        <f t="shared" ca="1" si="43"/>
        <v>2</v>
      </c>
      <c r="B115">
        <v>112</v>
      </c>
      <c r="C115" t="str">
        <f t="shared" ca="1" si="44"/>
        <v>women</v>
      </c>
      <c r="D115">
        <f t="shared" ca="1" si="45"/>
        <v>38</v>
      </c>
      <c r="E115">
        <f t="shared" ca="1" si="46"/>
        <v>2</v>
      </c>
      <c r="F115" t="str">
        <f t="shared" ca="1" si="34"/>
        <v>Doctor</v>
      </c>
      <c r="G115">
        <f t="shared" ca="1" si="47"/>
        <v>2</v>
      </c>
      <c r="H115" t="str">
        <f t="shared" ca="1" si="35"/>
        <v>Grad</v>
      </c>
      <c r="I115">
        <f t="shared" ca="1" si="59"/>
        <v>0</v>
      </c>
      <c r="J115">
        <f t="shared" ca="1" si="36"/>
        <v>1</v>
      </c>
      <c r="K115">
        <f t="shared" ca="1" si="48"/>
        <v>36223</v>
      </c>
      <c r="L115">
        <f t="shared" ca="1" si="49"/>
        <v>7</v>
      </c>
      <c r="M115" t="str">
        <f t="shared" ca="1" si="37"/>
        <v>Hawaii</v>
      </c>
      <c r="N115">
        <f t="shared" ca="1" si="52"/>
        <v>108669</v>
      </c>
      <c r="O115">
        <f t="shared" ca="1" si="50"/>
        <v>62218.291247566507</v>
      </c>
      <c r="P115">
        <f t="shared" ca="1" si="53"/>
        <v>26428.95181723576</v>
      </c>
      <c r="Q115">
        <f t="shared" ca="1" si="51"/>
        <v>21903</v>
      </c>
      <c r="R115">
        <f t="shared" ca="1" si="54"/>
        <v>28790.183174591577</v>
      </c>
      <c r="S115">
        <f t="shared" ca="1" si="55"/>
        <v>42205.682850097641</v>
      </c>
      <c r="T115">
        <f t="shared" ca="1" si="56"/>
        <v>177303.63466733339</v>
      </c>
      <c r="U115">
        <f t="shared" ca="1" si="57"/>
        <v>112911.47442215809</v>
      </c>
      <c r="V115">
        <f t="shared" ca="1" si="58"/>
        <v>64392.160245175299</v>
      </c>
      <c r="X115">
        <f ca="1">IF(Table1[[#This Row],[Gender]]="men",1,0)</f>
        <v>0</v>
      </c>
      <c r="Y115">
        <f ca="1">IF(Table1[[#This Row],[Gender]]="women",1,0)</f>
        <v>1</v>
      </c>
      <c r="AE115">
        <f ca="1">IF(Table1[[#This Row],[Field of work]]="IT",1,0)</f>
        <v>0</v>
      </c>
      <c r="AF115">
        <f ca="1">IF(Table1[[#This Row],[Field of work]]="Doctor",1,0)</f>
        <v>1</v>
      </c>
      <c r="AG115">
        <f ca="1">IF(Table1[[#This Row],[Field of work]]="Construction",1,0)</f>
        <v>0</v>
      </c>
      <c r="AH115">
        <f ca="1">IF(Table1[[#This Row],[Field of work]]="Teaching",1,0)</f>
        <v>0</v>
      </c>
      <c r="AI115">
        <f ca="1">IF(Table1[[#This Row],[Field of work]]="Music",1,0)</f>
        <v>0</v>
      </c>
      <c r="AJ115">
        <f ca="1">IF(Table1[[#This Row],[Field of work]]="Agriculture",1,0)</f>
        <v>0</v>
      </c>
      <c r="AO115" s="8">
        <f t="shared" ca="1" si="38"/>
        <v>36926.599182720878</v>
      </c>
      <c r="AR115">
        <f t="shared" ca="1" si="39"/>
        <v>1</v>
      </c>
      <c r="AX115" s="16">
        <f t="shared" ca="1" si="40"/>
        <v>0.19520450002572809</v>
      </c>
      <c r="AY115" s="17">
        <f t="shared" ca="1" si="41"/>
        <v>1</v>
      </c>
      <c r="AZ115" s="17"/>
      <c r="BE115">
        <f t="shared" ca="1" si="42"/>
        <v>0</v>
      </c>
      <c r="BF115">
        <f ca="1">IF(Table1[[#This Row],[Area]]="California",Table1[[#This Row],[Income]],0)</f>
        <v>0</v>
      </c>
      <c r="BG115">
        <f ca="1">IF(Table1[[#This Row],[Area]]="Utah",Table1[[#This Row],[Income]],0)</f>
        <v>0</v>
      </c>
      <c r="BH115">
        <f ca="1">IF(Table1[[#This Row],[Area]]="North Carolina",Table1[[#This Row],[Income]],0)</f>
        <v>0</v>
      </c>
      <c r="BI115">
        <f ca="1">IF(Table1[[#This Row],[Area]]="Texas",Table1[[#This Row],[Income]],0)</f>
        <v>0</v>
      </c>
      <c r="BJ115">
        <f ca="1">IF(Table1[[#This Row],[Area]]="Pennsylvania",Table1[[#This Row],[Income]],0)</f>
        <v>0</v>
      </c>
      <c r="BK115">
        <f ca="1">IF(Table1[[#This Row],[Area]]="Hawaii",Table1[[#This Row],[Income]],0)</f>
        <v>36223</v>
      </c>
      <c r="BL115">
        <f ca="1">IF(Table1[[#This Row],[Area]]="Tennessee",Table1[[#This Row],[Income]],0)</f>
        <v>0</v>
      </c>
      <c r="BM115">
        <f ca="1">IF(Table1[[#This Row],[Area]]="South Dakota",Table1[[#This Row],[Income]],0)</f>
        <v>0</v>
      </c>
      <c r="BN115">
        <f ca="1">IF(Table1[[#This Row],[Area]]="Massachusetts",Table1[[#This Row],[Income]],0)</f>
        <v>0</v>
      </c>
      <c r="BO115">
        <f ca="1">IF(Table1[[#This Row],[Area]]="New Jersey",Table1[[#This Row],[Income]],0)</f>
        <v>0</v>
      </c>
      <c r="BP115">
        <f ca="1">IF(Table1[[#This Row],[Area]]="Georgia",Table1[[#This Row],[Income]],0)</f>
        <v>0</v>
      </c>
      <c r="BQ115">
        <f ca="1">IF(Table1[[#This Row],[Area]]="Indiana",Table1[[#This Row],[Income]],0)</f>
        <v>0</v>
      </c>
      <c r="BR115">
        <f ca="1">IF(Table1[[#This Row],[Area]]="Illinios",Table1[[#This Row],[Income]],0)</f>
        <v>0</v>
      </c>
      <c r="BT115">
        <f ca="1">IF(Table1[[#This Row],[Field of work]]="IT",Table1[[#This Row],[Income]],0)</f>
        <v>0</v>
      </c>
      <c r="BU115">
        <f ca="1">IF(Table1[[#This Row],[Field of work]]="Doctor",Table1[[#This Row],[Income]],0)</f>
        <v>36223</v>
      </c>
      <c r="BV115">
        <f ca="1">IF(Table1[[#This Row],[Field of work]]="Construction",Table1[[#This Row],[Income]],0)</f>
        <v>0</v>
      </c>
      <c r="BW115">
        <f ca="1">IF(Table1[[#This Row],[Field of work]]="Teaching",Table1[[#This Row],[Income]],0)</f>
        <v>0</v>
      </c>
      <c r="BX115">
        <f ca="1">IF(Table1[[#This Row],[Field of work]]="Music",Table1[[#This Row],[Income]],0)</f>
        <v>0</v>
      </c>
      <c r="BY115">
        <f ca="1">IF(Table1[[#This Row],[Field of work]]="Agriculture",Table1[[#This Row],[Income]],0)</f>
        <v>0</v>
      </c>
      <c r="CA115">
        <f ca="1">IF(Table1[[#This Row],[Debts]]&gt;Table1[[#This Row],[Income]],1,0)</f>
        <v>0</v>
      </c>
      <c r="CL115">
        <f ca="1">IF(Table1[[#This Row],[Net worth of the person]]&gt;$CN$3,Table1[[#This Row],[Age]],0)</f>
        <v>38</v>
      </c>
    </row>
    <row r="116" spans="1:90">
      <c r="A116">
        <f t="shared" ca="1" si="43"/>
        <v>2</v>
      </c>
      <c r="B116">
        <v>113</v>
      </c>
      <c r="C116" t="str">
        <f t="shared" ca="1" si="44"/>
        <v>women</v>
      </c>
      <c r="D116">
        <f t="shared" ca="1" si="45"/>
        <v>39</v>
      </c>
      <c r="E116">
        <f t="shared" ca="1" si="46"/>
        <v>5</v>
      </c>
      <c r="F116" t="str">
        <f t="shared" ca="1" si="34"/>
        <v>Music</v>
      </c>
      <c r="G116">
        <f t="shared" ca="1" si="47"/>
        <v>2</v>
      </c>
      <c r="H116" t="str">
        <f t="shared" ca="1" si="35"/>
        <v>Grad</v>
      </c>
      <c r="I116">
        <f t="shared" ca="1" si="59"/>
        <v>1</v>
      </c>
      <c r="J116">
        <f t="shared" ca="1" si="36"/>
        <v>2</v>
      </c>
      <c r="K116">
        <f t="shared" ca="1" si="48"/>
        <v>80407</v>
      </c>
      <c r="L116">
        <f t="shared" ca="1" si="49"/>
        <v>1</v>
      </c>
      <c r="M116" t="str">
        <f t="shared" ca="1" si="37"/>
        <v>Florida</v>
      </c>
      <c r="N116">
        <f t="shared" ca="1" si="52"/>
        <v>241221</v>
      </c>
      <c r="O116">
        <f t="shared" ca="1" si="50"/>
        <v>47087.424700706157</v>
      </c>
      <c r="P116">
        <f t="shared" ca="1" si="53"/>
        <v>73853.198365441756</v>
      </c>
      <c r="Q116">
        <f t="shared" ca="1" si="51"/>
        <v>24931</v>
      </c>
      <c r="R116">
        <f t="shared" ca="1" si="54"/>
        <v>61352.698882833909</v>
      </c>
      <c r="S116">
        <f t="shared" ca="1" si="55"/>
        <v>36049.844389881553</v>
      </c>
      <c r="T116">
        <f t="shared" ca="1" si="56"/>
        <v>351124.04275532329</v>
      </c>
      <c r="U116">
        <f t="shared" ca="1" si="57"/>
        <v>133371.12358354006</v>
      </c>
      <c r="V116">
        <f t="shared" ca="1" si="58"/>
        <v>217752.91917178323</v>
      </c>
      <c r="X116">
        <f ca="1">IF(Table1[[#This Row],[Gender]]="men",1,0)</f>
        <v>0</v>
      </c>
      <c r="Y116">
        <f ca="1">IF(Table1[[#This Row],[Gender]]="women",1,0)</f>
        <v>1</v>
      </c>
      <c r="AE116">
        <f ca="1">IF(Table1[[#This Row],[Field of work]]="IT",1,0)</f>
        <v>0</v>
      </c>
      <c r="AF116">
        <f ca="1">IF(Table1[[#This Row],[Field of work]]="Doctor",1,0)</f>
        <v>0</v>
      </c>
      <c r="AG116">
        <f ca="1">IF(Table1[[#This Row],[Field of work]]="Construction",1,0)</f>
        <v>0</v>
      </c>
      <c r="AH116">
        <f ca="1">IF(Table1[[#This Row],[Field of work]]="Teaching",1,0)</f>
        <v>0</v>
      </c>
      <c r="AI116">
        <f ca="1">IF(Table1[[#This Row],[Field of work]]="Music",1,0)</f>
        <v>1</v>
      </c>
      <c r="AJ116">
        <f ca="1">IF(Table1[[#This Row],[Field of work]]="Agriculture",1,0)</f>
        <v>0</v>
      </c>
      <c r="AO116" s="8">
        <f t="shared" ca="1" si="38"/>
        <v>60268.439734491862</v>
      </c>
      <c r="AR116">
        <f t="shared" ca="1" si="39"/>
        <v>1</v>
      </c>
      <c r="AX116" s="16">
        <f t="shared" ca="1" si="40"/>
        <v>0.12763068700731883</v>
      </c>
      <c r="AY116" s="17">
        <f t="shared" ca="1" si="41"/>
        <v>1</v>
      </c>
      <c r="AZ116" s="17"/>
      <c r="BE116">
        <f t="shared" ca="1" si="42"/>
        <v>80407</v>
      </c>
      <c r="BF116">
        <f ca="1">IF(Table1[[#This Row],[Area]]="California",Table1[[#This Row],[Income]],0)</f>
        <v>0</v>
      </c>
      <c r="BG116">
        <f ca="1">IF(Table1[[#This Row],[Area]]="Utah",Table1[[#This Row],[Income]],0)</f>
        <v>0</v>
      </c>
      <c r="BH116">
        <f ca="1">IF(Table1[[#This Row],[Area]]="North Carolina",Table1[[#This Row],[Income]],0)</f>
        <v>0</v>
      </c>
      <c r="BI116">
        <f ca="1">IF(Table1[[#This Row],[Area]]="Texas",Table1[[#This Row],[Income]],0)</f>
        <v>0</v>
      </c>
      <c r="BJ116">
        <f ca="1">IF(Table1[[#This Row],[Area]]="Pennsylvania",Table1[[#This Row],[Income]],0)</f>
        <v>0</v>
      </c>
      <c r="BK116">
        <f ca="1">IF(Table1[[#This Row],[Area]]="Hawaii",Table1[[#This Row],[Income]],0)</f>
        <v>0</v>
      </c>
      <c r="BL116">
        <f ca="1">IF(Table1[[#This Row],[Area]]="Tennessee",Table1[[#This Row],[Income]],0)</f>
        <v>0</v>
      </c>
      <c r="BM116">
        <f ca="1">IF(Table1[[#This Row],[Area]]="South Dakota",Table1[[#This Row],[Income]],0)</f>
        <v>0</v>
      </c>
      <c r="BN116">
        <f ca="1">IF(Table1[[#This Row],[Area]]="Massachusetts",Table1[[#This Row],[Income]],0)</f>
        <v>0</v>
      </c>
      <c r="BO116">
        <f ca="1">IF(Table1[[#This Row],[Area]]="New Jersey",Table1[[#This Row],[Income]],0)</f>
        <v>0</v>
      </c>
      <c r="BP116">
        <f ca="1">IF(Table1[[#This Row],[Area]]="Georgia",Table1[[#This Row],[Income]],0)</f>
        <v>0</v>
      </c>
      <c r="BQ116">
        <f ca="1">IF(Table1[[#This Row],[Area]]="Indiana",Table1[[#This Row],[Income]],0)</f>
        <v>0</v>
      </c>
      <c r="BR116">
        <f ca="1">IF(Table1[[#This Row],[Area]]="Illinios",Table1[[#This Row],[Income]],0)</f>
        <v>0</v>
      </c>
      <c r="BT116">
        <f ca="1">IF(Table1[[#This Row],[Field of work]]="IT",Table1[[#This Row],[Income]],0)</f>
        <v>0</v>
      </c>
      <c r="BU116">
        <f ca="1">IF(Table1[[#This Row],[Field of work]]="Doctor",Table1[[#This Row],[Income]],0)</f>
        <v>0</v>
      </c>
      <c r="BV116">
        <f ca="1">IF(Table1[[#This Row],[Field of work]]="Construction",Table1[[#This Row],[Income]],0)</f>
        <v>0</v>
      </c>
      <c r="BW116">
        <f ca="1">IF(Table1[[#This Row],[Field of work]]="Teaching",Table1[[#This Row],[Income]],0)</f>
        <v>0</v>
      </c>
      <c r="BX116">
        <f ca="1">IF(Table1[[#This Row],[Field of work]]="Music",Table1[[#This Row],[Income]],0)</f>
        <v>80407</v>
      </c>
      <c r="BY116">
        <f ca="1">IF(Table1[[#This Row],[Field of work]]="Agriculture",Table1[[#This Row],[Income]],0)</f>
        <v>0</v>
      </c>
      <c r="CA116">
        <f ca="1">IF(Table1[[#This Row],[Debts]]&gt;Table1[[#This Row],[Income]],1,0)</f>
        <v>0</v>
      </c>
      <c r="CL116">
        <f ca="1">IF(Table1[[#This Row],[Net worth of the person]]&gt;$CN$3,Table1[[#This Row],[Age]],0)</f>
        <v>39</v>
      </c>
    </row>
    <row r="117" spans="1:90">
      <c r="A117">
        <f t="shared" ca="1" si="43"/>
        <v>2</v>
      </c>
      <c r="B117">
        <v>114</v>
      </c>
      <c r="C117" t="str">
        <f t="shared" ca="1" si="44"/>
        <v>women</v>
      </c>
      <c r="D117">
        <f t="shared" ca="1" si="45"/>
        <v>44</v>
      </c>
      <c r="E117">
        <f t="shared" ca="1" si="46"/>
        <v>3</v>
      </c>
      <c r="F117" t="str">
        <f t="shared" ca="1" si="34"/>
        <v>Construction</v>
      </c>
      <c r="G117">
        <f t="shared" ca="1" si="47"/>
        <v>2</v>
      </c>
      <c r="H117" t="str">
        <f t="shared" ca="1" si="35"/>
        <v>Grad</v>
      </c>
      <c r="I117">
        <f t="shared" ca="1" si="59"/>
        <v>0</v>
      </c>
      <c r="J117">
        <f t="shared" ca="1" si="36"/>
        <v>3</v>
      </c>
      <c r="K117">
        <f t="shared" ca="1" si="48"/>
        <v>81437</v>
      </c>
      <c r="L117">
        <f t="shared" ca="1" si="49"/>
        <v>10</v>
      </c>
      <c r="M117" t="str">
        <f t="shared" ca="1" si="37"/>
        <v>Massachusetts</v>
      </c>
      <c r="N117">
        <f t="shared" ca="1" si="52"/>
        <v>488622</v>
      </c>
      <c r="O117">
        <f t="shared" ca="1" si="50"/>
        <v>62363.161546890144</v>
      </c>
      <c r="P117">
        <f t="shared" ca="1" si="53"/>
        <v>180805.31920347558</v>
      </c>
      <c r="Q117">
        <f t="shared" ca="1" si="51"/>
        <v>47911</v>
      </c>
      <c r="R117">
        <f t="shared" ca="1" si="54"/>
        <v>5389.371498145887</v>
      </c>
      <c r="S117">
        <f t="shared" ca="1" si="55"/>
        <v>11813.245407920946</v>
      </c>
      <c r="T117">
        <f t="shared" ca="1" si="56"/>
        <v>681240.56461139652</v>
      </c>
      <c r="U117">
        <f t="shared" ca="1" si="57"/>
        <v>115663.53304503603</v>
      </c>
      <c r="V117">
        <f t="shared" ca="1" si="58"/>
        <v>565577.0315663605</v>
      </c>
      <c r="X117">
        <f ca="1">IF(Table1[[#This Row],[Gender]]="men",1,0)</f>
        <v>0</v>
      </c>
      <c r="Y117">
        <f ca="1">IF(Table1[[#This Row],[Gender]]="women",1,0)</f>
        <v>1</v>
      </c>
      <c r="AE117">
        <f ca="1">IF(Table1[[#This Row],[Field of work]]="IT",1,0)</f>
        <v>0</v>
      </c>
      <c r="AF117">
        <f ca="1">IF(Table1[[#This Row],[Field of work]]="Doctor",1,0)</f>
        <v>0</v>
      </c>
      <c r="AG117">
        <f ca="1">IF(Table1[[#This Row],[Field of work]]="Construction",1,0)</f>
        <v>1</v>
      </c>
      <c r="AH117">
        <f ca="1">IF(Table1[[#This Row],[Field of work]]="Teaching",1,0)</f>
        <v>0</v>
      </c>
      <c r="AI117">
        <f ca="1">IF(Table1[[#This Row],[Field of work]]="Music",1,0)</f>
        <v>0</v>
      </c>
      <c r="AJ117">
        <f ca="1">IF(Table1[[#This Row],[Field of work]]="Agriculture",1,0)</f>
        <v>0</v>
      </c>
      <c r="AO117" s="8">
        <f t="shared" ca="1" si="38"/>
        <v>52101.828824434924</v>
      </c>
      <c r="AR117">
        <f t="shared" ca="1" si="39"/>
        <v>1</v>
      </c>
      <c r="AX117" s="16">
        <f t="shared" ca="1" si="40"/>
        <v>0.63202230511497659</v>
      </c>
      <c r="AY117" s="17">
        <f t="shared" ca="1" si="41"/>
        <v>0</v>
      </c>
      <c r="AZ117" s="17"/>
      <c r="BE117">
        <f t="shared" ca="1" si="42"/>
        <v>0</v>
      </c>
      <c r="BF117">
        <f ca="1">IF(Table1[[#This Row],[Area]]="California",Table1[[#This Row],[Income]],0)</f>
        <v>0</v>
      </c>
      <c r="BG117">
        <f ca="1">IF(Table1[[#This Row],[Area]]="Utah",Table1[[#This Row],[Income]],0)</f>
        <v>0</v>
      </c>
      <c r="BH117">
        <f ca="1">IF(Table1[[#This Row],[Area]]="North Carolina",Table1[[#This Row],[Income]],0)</f>
        <v>0</v>
      </c>
      <c r="BI117">
        <f ca="1">IF(Table1[[#This Row],[Area]]="Texas",Table1[[#This Row],[Income]],0)</f>
        <v>0</v>
      </c>
      <c r="BJ117">
        <f ca="1">IF(Table1[[#This Row],[Area]]="Pennsylvania",Table1[[#This Row],[Income]],0)</f>
        <v>0</v>
      </c>
      <c r="BK117">
        <f ca="1">IF(Table1[[#This Row],[Area]]="Hawaii",Table1[[#This Row],[Income]],0)</f>
        <v>0</v>
      </c>
      <c r="BL117">
        <f ca="1">IF(Table1[[#This Row],[Area]]="Tennessee",Table1[[#This Row],[Income]],0)</f>
        <v>0</v>
      </c>
      <c r="BM117">
        <f ca="1">IF(Table1[[#This Row],[Area]]="South Dakota",Table1[[#This Row],[Income]],0)</f>
        <v>0</v>
      </c>
      <c r="BN117">
        <f ca="1">IF(Table1[[#This Row],[Area]]="Massachusetts",Table1[[#This Row],[Income]],0)</f>
        <v>81437</v>
      </c>
      <c r="BO117">
        <f ca="1">IF(Table1[[#This Row],[Area]]="New Jersey",Table1[[#This Row],[Income]],0)</f>
        <v>0</v>
      </c>
      <c r="BP117">
        <f ca="1">IF(Table1[[#This Row],[Area]]="Georgia",Table1[[#This Row],[Income]],0)</f>
        <v>0</v>
      </c>
      <c r="BQ117">
        <f ca="1">IF(Table1[[#This Row],[Area]]="Indiana",Table1[[#This Row],[Income]],0)</f>
        <v>0</v>
      </c>
      <c r="BR117">
        <f ca="1">IF(Table1[[#This Row],[Area]]="Illinios",Table1[[#This Row],[Income]],0)</f>
        <v>0</v>
      </c>
      <c r="BT117">
        <f ca="1">IF(Table1[[#This Row],[Field of work]]="IT",Table1[[#This Row],[Income]],0)</f>
        <v>0</v>
      </c>
      <c r="BU117">
        <f ca="1">IF(Table1[[#This Row],[Field of work]]="Doctor",Table1[[#This Row],[Income]],0)</f>
        <v>0</v>
      </c>
      <c r="BV117">
        <f ca="1">IF(Table1[[#This Row],[Field of work]]="Construction",Table1[[#This Row],[Income]],0)</f>
        <v>81437</v>
      </c>
      <c r="BW117">
        <f ca="1">IF(Table1[[#This Row],[Field of work]]="Teaching",Table1[[#This Row],[Income]],0)</f>
        <v>0</v>
      </c>
      <c r="BX117">
        <f ca="1">IF(Table1[[#This Row],[Field of work]]="Music",Table1[[#This Row],[Income]],0)</f>
        <v>0</v>
      </c>
      <c r="BY117">
        <f ca="1">IF(Table1[[#This Row],[Field of work]]="Agriculture",Table1[[#This Row],[Income]],0)</f>
        <v>0</v>
      </c>
      <c r="CA117">
        <f ca="1">IF(Table1[[#This Row],[Debts]]&gt;Table1[[#This Row],[Income]],1,0)</f>
        <v>0</v>
      </c>
      <c r="CL117">
        <f ca="1">IF(Table1[[#This Row],[Net worth of the person]]&gt;$CN$3,Table1[[#This Row],[Age]],0)</f>
        <v>44</v>
      </c>
    </row>
    <row r="118" spans="1:90">
      <c r="A118">
        <f t="shared" ca="1" si="43"/>
        <v>1</v>
      </c>
      <c r="B118">
        <v>115</v>
      </c>
      <c r="C118" t="str">
        <f t="shared" ca="1" si="44"/>
        <v>men</v>
      </c>
      <c r="D118">
        <f t="shared" ca="1" si="45"/>
        <v>43</v>
      </c>
      <c r="E118">
        <f t="shared" ca="1" si="46"/>
        <v>1</v>
      </c>
      <c r="F118" t="str">
        <f t="shared" ca="1" si="34"/>
        <v>IT</v>
      </c>
      <c r="G118">
        <f t="shared" ca="1" si="47"/>
        <v>2</v>
      </c>
      <c r="H118" t="str">
        <f t="shared" ca="1" si="35"/>
        <v>Grad</v>
      </c>
      <c r="I118">
        <f t="shared" ca="1" si="59"/>
        <v>2</v>
      </c>
      <c r="J118">
        <f t="shared" ca="1" si="36"/>
        <v>1</v>
      </c>
      <c r="K118">
        <f t="shared" ca="1" si="48"/>
        <v>53095</v>
      </c>
      <c r="L118">
        <f t="shared" ca="1" si="49"/>
        <v>14</v>
      </c>
      <c r="M118" t="str">
        <f t="shared" ca="1" si="37"/>
        <v>Illinios</v>
      </c>
      <c r="N118">
        <f t="shared" ca="1" si="52"/>
        <v>318570</v>
      </c>
      <c r="O118">
        <f t="shared" ca="1" si="50"/>
        <v>201343.34574047808</v>
      </c>
      <c r="P118">
        <f t="shared" ca="1" si="53"/>
        <v>52101.828824434924</v>
      </c>
      <c r="Q118">
        <f t="shared" ca="1" si="51"/>
        <v>9108</v>
      </c>
      <c r="R118">
        <f t="shared" ca="1" si="54"/>
        <v>60386.885318459033</v>
      </c>
      <c r="S118">
        <f t="shared" ca="1" si="55"/>
        <v>2789.5023411346133</v>
      </c>
      <c r="T118">
        <f t="shared" ca="1" si="56"/>
        <v>373461.33116556949</v>
      </c>
      <c r="U118">
        <f t="shared" ca="1" si="57"/>
        <v>270838.23105893709</v>
      </c>
      <c r="V118">
        <f t="shared" ca="1" si="58"/>
        <v>102623.1001066324</v>
      </c>
      <c r="X118">
        <f ca="1">IF(Table1[[#This Row],[Gender]]="men",1,0)</f>
        <v>1</v>
      </c>
      <c r="Y118">
        <f ca="1">IF(Table1[[#This Row],[Gender]]="women",1,0)</f>
        <v>0</v>
      </c>
      <c r="AE118">
        <f ca="1">IF(Table1[[#This Row],[Field of work]]="IT",1,0)</f>
        <v>1</v>
      </c>
      <c r="AF118">
        <f ca="1">IF(Table1[[#This Row],[Field of work]]="Doctor",1,0)</f>
        <v>0</v>
      </c>
      <c r="AG118">
        <f ca="1">IF(Table1[[#This Row],[Field of work]]="Construction",1,0)</f>
        <v>0</v>
      </c>
      <c r="AH118">
        <f ca="1">IF(Table1[[#This Row],[Field of work]]="Teaching",1,0)</f>
        <v>0</v>
      </c>
      <c r="AI118">
        <f ca="1">IF(Table1[[#This Row],[Field of work]]="Music",1,0)</f>
        <v>0</v>
      </c>
      <c r="AJ118">
        <f ca="1">IF(Table1[[#This Row],[Field of work]]="Agriculture",1,0)</f>
        <v>0</v>
      </c>
      <c r="AO118" s="8">
        <f t="shared" ca="1" si="38"/>
        <v>11806.036778256381</v>
      </c>
      <c r="AR118">
        <f t="shared" ca="1" si="39"/>
        <v>0</v>
      </c>
      <c r="AX118" s="16">
        <f t="shared" ca="1" si="40"/>
        <v>9.3827433327759113E-2</v>
      </c>
      <c r="AY118" s="17">
        <f t="shared" ca="1" si="41"/>
        <v>1</v>
      </c>
      <c r="AZ118" s="17"/>
      <c r="BE118">
        <f t="shared" ca="1" si="42"/>
        <v>0</v>
      </c>
      <c r="BF118">
        <f ca="1">IF(Table1[[#This Row],[Area]]="California",Table1[[#This Row],[Income]],0)</f>
        <v>0</v>
      </c>
      <c r="BG118">
        <f ca="1">IF(Table1[[#This Row],[Area]]="Utah",Table1[[#This Row],[Income]],0)</f>
        <v>0</v>
      </c>
      <c r="BH118">
        <f ca="1">IF(Table1[[#This Row],[Area]]="North Carolina",Table1[[#This Row],[Income]],0)</f>
        <v>0</v>
      </c>
      <c r="BI118">
        <f ca="1">IF(Table1[[#This Row],[Area]]="Texas",Table1[[#This Row],[Income]],0)</f>
        <v>0</v>
      </c>
      <c r="BJ118">
        <f ca="1">IF(Table1[[#This Row],[Area]]="Pennsylvania",Table1[[#This Row],[Income]],0)</f>
        <v>0</v>
      </c>
      <c r="BK118">
        <f ca="1">IF(Table1[[#This Row],[Area]]="Hawaii",Table1[[#This Row],[Income]],0)</f>
        <v>0</v>
      </c>
      <c r="BL118">
        <f ca="1">IF(Table1[[#This Row],[Area]]="Tennessee",Table1[[#This Row],[Income]],0)</f>
        <v>0</v>
      </c>
      <c r="BM118">
        <f ca="1">IF(Table1[[#This Row],[Area]]="South Dakota",Table1[[#This Row],[Income]],0)</f>
        <v>0</v>
      </c>
      <c r="BN118">
        <f ca="1">IF(Table1[[#This Row],[Area]]="Massachusetts",Table1[[#This Row],[Income]],0)</f>
        <v>0</v>
      </c>
      <c r="BO118">
        <f ca="1">IF(Table1[[#This Row],[Area]]="New Jersey",Table1[[#This Row],[Income]],0)</f>
        <v>0</v>
      </c>
      <c r="BP118">
        <f ca="1">IF(Table1[[#This Row],[Area]]="Georgia",Table1[[#This Row],[Income]],0)</f>
        <v>0</v>
      </c>
      <c r="BQ118">
        <f ca="1">IF(Table1[[#This Row],[Area]]="Indiana",Table1[[#This Row],[Income]],0)</f>
        <v>0</v>
      </c>
      <c r="BR118">
        <f ca="1">IF(Table1[[#This Row],[Area]]="Illinios",Table1[[#This Row],[Income]],0)</f>
        <v>53095</v>
      </c>
      <c r="BT118">
        <f ca="1">IF(Table1[[#This Row],[Field of work]]="IT",Table1[[#This Row],[Income]],0)</f>
        <v>53095</v>
      </c>
      <c r="BU118">
        <f ca="1">IF(Table1[[#This Row],[Field of work]]="Doctor",Table1[[#This Row],[Income]],0)</f>
        <v>0</v>
      </c>
      <c r="BV118">
        <f ca="1">IF(Table1[[#This Row],[Field of work]]="Construction",Table1[[#This Row],[Income]],0)</f>
        <v>0</v>
      </c>
      <c r="BW118">
        <f ca="1">IF(Table1[[#This Row],[Field of work]]="Teaching",Table1[[#This Row],[Income]],0)</f>
        <v>0</v>
      </c>
      <c r="BX118">
        <f ca="1">IF(Table1[[#This Row],[Field of work]]="Music",Table1[[#This Row],[Income]],0)</f>
        <v>0</v>
      </c>
      <c r="BY118">
        <f ca="1">IF(Table1[[#This Row],[Field of work]]="Agriculture",Table1[[#This Row],[Income]],0)</f>
        <v>0</v>
      </c>
      <c r="CA118">
        <f ca="1">IF(Table1[[#This Row],[Debts]]&gt;Table1[[#This Row],[Income]],1,0)</f>
        <v>1</v>
      </c>
      <c r="CL118">
        <f ca="1">IF(Table1[[#This Row],[Net worth of the person]]&gt;$CN$3,Table1[[#This Row],[Age]],0)</f>
        <v>43</v>
      </c>
    </row>
    <row r="119" spans="1:90">
      <c r="A119">
        <f t="shared" ca="1" si="43"/>
        <v>1</v>
      </c>
      <c r="B119">
        <v>116</v>
      </c>
      <c r="C119" t="str">
        <f t="shared" ca="1" si="44"/>
        <v>men</v>
      </c>
      <c r="D119">
        <f t="shared" ca="1" si="45"/>
        <v>43</v>
      </c>
      <c r="E119">
        <f t="shared" ca="1" si="46"/>
        <v>1</v>
      </c>
      <c r="F119" t="str">
        <f t="shared" ca="1" si="34"/>
        <v>IT</v>
      </c>
      <c r="G119">
        <f t="shared" ca="1" si="47"/>
        <v>3</v>
      </c>
      <c r="H119" t="str">
        <f t="shared" ca="1" si="35"/>
        <v>Post Grad</v>
      </c>
      <c r="I119">
        <f t="shared" ca="1" si="59"/>
        <v>1</v>
      </c>
      <c r="J119">
        <f t="shared" ca="1" si="36"/>
        <v>2</v>
      </c>
      <c r="K119">
        <f t="shared" ca="1" si="48"/>
        <v>54841</v>
      </c>
      <c r="L119">
        <f t="shared" ca="1" si="49"/>
        <v>11</v>
      </c>
      <c r="M119" t="str">
        <f t="shared" ca="1" si="37"/>
        <v>New Jersey</v>
      </c>
      <c r="N119">
        <f t="shared" ca="1" si="52"/>
        <v>219364</v>
      </c>
      <c r="O119">
        <f t="shared" ca="1" si="50"/>
        <v>20582.36108451055</v>
      </c>
      <c r="P119">
        <f t="shared" ca="1" si="53"/>
        <v>23612.073556512762</v>
      </c>
      <c r="Q119">
        <f t="shared" ca="1" si="51"/>
        <v>14626</v>
      </c>
      <c r="R119">
        <f t="shared" ca="1" si="54"/>
        <v>59170.79808807269</v>
      </c>
      <c r="S119">
        <f t="shared" ca="1" si="55"/>
        <v>49229.760374183126</v>
      </c>
      <c r="T119">
        <f t="shared" ca="1" si="56"/>
        <v>292205.8339306959</v>
      </c>
      <c r="U119">
        <f t="shared" ca="1" si="57"/>
        <v>94379.15917258324</v>
      </c>
      <c r="V119">
        <f t="shared" ca="1" si="58"/>
        <v>197826.67475811264</v>
      </c>
      <c r="X119">
        <f ca="1">IF(Table1[[#This Row],[Gender]]="men",1,0)</f>
        <v>1</v>
      </c>
      <c r="Y119">
        <f ca="1">IF(Table1[[#This Row],[Gender]]="women",1,0)</f>
        <v>0</v>
      </c>
      <c r="AE119">
        <f ca="1">IF(Table1[[#This Row],[Field of work]]="IT",1,0)</f>
        <v>1</v>
      </c>
      <c r="AF119">
        <f ca="1">IF(Table1[[#This Row],[Field of work]]="Doctor",1,0)</f>
        <v>0</v>
      </c>
      <c r="AG119">
        <f ca="1">IF(Table1[[#This Row],[Field of work]]="Construction",1,0)</f>
        <v>0</v>
      </c>
      <c r="AH119">
        <f ca="1">IF(Table1[[#This Row],[Field of work]]="Teaching",1,0)</f>
        <v>0</v>
      </c>
      <c r="AI119">
        <f ca="1">IF(Table1[[#This Row],[Field of work]]="Music",1,0)</f>
        <v>0</v>
      </c>
      <c r="AJ119">
        <f ca="1">IF(Table1[[#This Row],[Field of work]]="Agriculture",1,0)</f>
        <v>0</v>
      </c>
      <c r="AO119" s="8">
        <f t="shared" ca="1" si="38"/>
        <v>29391.529472937927</v>
      </c>
      <c r="AR119">
        <f t="shared" ca="1" si="39"/>
        <v>1</v>
      </c>
      <c r="AX119" s="16">
        <f t="shared" ca="1" si="40"/>
        <v>0.91893385490795376</v>
      </c>
      <c r="AY119" s="17">
        <f t="shared" ca="1" si="41"/>
        <v>0</v>
      </c>
      <c r="AZ119" s="17"/>
      <c r="BE119">
        <f t="shared" ca="1" si="42"/>
        <v>0</v>
      </c>
      <c r="BF119">
        <f ca="1">IF(Table1[[#This Row],[Area]]="California",Table1[[#This Row],[Income]],0)</f>
        <v>0</v>
      </c>
      <c r="BG119">
        <f ca="1">IF(Table1[[#This Row],[Area]]="Utah",Table1[[#This Row],[Income]],0)</f>
        <v>0</v>
      </c>
      <c r="BH119">
        <f ca="1">IF(Table1[[#This Row],[Area]]="North Carolina",Table1[[#This Row],[Income]],0)</f>
        <v>0</v>
      </c>
      <c r="BI119">
        <f ca="1">IF(Table1[[#This Row],[Area]]="Texas",Table1[[#This Row],[Income]],0)</f>
        <v>0</v>
      </c>
      <c r="BJ119">
        <f ca="1">IF(Table1[[#This Row],[Area]]="Pennsylvania",Table1[[#This Row],[Income]],0)</f>
        <v>0</v>
      </c>
      <c r="BK119">
        <f ca="1">IF(Table1[[#This Row],[Area]]="Hawaii",Table1[[#This Row],[Income]],0)</f>
        <v>0</v>
      </c>
      <c r="BL119">
        <f ca="1">IF(Table1[[#This Row],[Area]]="Tennessee",Table1[[#This Row],[Income]],0)</f>
        <v>0</v>
      </c>
      <c r="BM119">
        <f ca="1">IF(Table1[[#This Row],[Area]]="South Dakota",Table1[[#This Row],[Income]],0)</f>
        <v>0</v>
      </c>
      <c r="BN119">
        <f ca="1">IF(Table1[[#This Row],[Area]]="Massachusetts",Table1[[#This Row],[Income]],0)</f>
        <v>0</v>
      </c>
      <c r="BO119">
        <f ca="1">IF(Table1[[#This Row],[Area]]="New Jersey",Table1[[#This Row],[Income]],0)</f>
        <v>54841</v>
      </c>
      <c r="BP119">
        <f ca="1">IF(Table1[[#This Row],[Area]]="Georgia",Table1[[#This Row],[Income]],0)</f>
        <v>0</v>
      </c>
      <c r="BQ119">
        <f ca="1">IF(Table1[[#This Row],[Area]]="Indiana",Table1[[#This Row],[Income]],0)</f>
        <v>0</v>
      </c>
      <c r="BR119">
        <f ca="1">IF(Table1[[#This Row],[Area]]="Illinios",Table1[[#This Row],[Income]],0)</f>
        <v>0</v>
      </c>
      <c r="BT119">
        <f ca="1">IF(Table1[[#This Row],[Field of work]]="IT",Table1[[#This Row],[Income]],0)</f>
        <v>54841</v>
      </c>
      <c r="BU119">
        <f ca="1">IF(Table1[[#This Row],[Field of work]]="Doctor",Table1[[#This Row],[Income]],0)</f>
        <v>0</v>
      </c>
      <c r="BV119">
        <f ca="1">IF(Table1[[#This Row],[Field of work]]="Construction",Table1[[#This Row],[Income]],0)</f>
        <v>0</v>
      </c>
      <c r="BW119">
        <f ca="1">IF(Table1[[#This Row],[Field of work]]="Teaching",Table1[[#This Row],[Income]],0)</f>
        <v>0</v>
      </c>
      <c r="BX119">
        <f ca="1">IF(Table1[[#This Row],[Field of work]]="Music",Table1[[#This Row],[Income]],0)</f>
        <v>0</v>
      </c>
      <c r="BY119">
        <f ca="1">IF(Table1[[#This Row],[Field of work]]="Agriculture",Table1[[#This Row],[Income]],0)</f>
        <v>0</v>
      </c>
      <c r="CA119">
        <f ca="1">IF(Table1[[#This Row],[Debts]]&gt;Table1[[#This Row],[Income]],1,0)</f>
        <v>1</v>
      </c>
      <c r="CL119">
        <f ca="1">IF(Table1[[#This Row],[Net worth of the person]]&gt;$CN$3,Table1[[#This Row],[Age]],0)</f>
        <v>43</v>
      </c>
    </row>
    <row r="120" spans="1:90">
      <c r="A120">
        <f t="shared" ca="1" si="43"/>
        <v>2</v>
      </c>
      <c r="B120">
        <v>117</v>
      </c>
      <c r="C120" t="str">
        <f t="shared" ca="1" si="44"/>
        <v>women</v>
      </c>
      <c r="D120">
        <f t="shared" ca="1" si="45"/>
        <v>44</v>
      </c>
      <c r="E120">
        <f t="shared" ca="1" si="46"/>
        <v>4</v>
      </c>
      <c r="F120" t="str">
        <f t="shared" ca="1" si="34"/>
        <v>Teaching</v>
      </c>
      <c r="G120">
        <f t="shared" ca="1" si="47"/>
        <v>4</v>
      </c>
      <c r="H120" t="str">
        <f t="shared" ca="1" si="35"/>
        <v>Phd</v>
      </c>
      <c r="I120">
        <f t="shared" ca="1" si="59"/>
        <v>2</v>
      </c>
      <c r="J120">
        <f t="shared" ca="1" si="36"/>
        <v>3</v>
      </c>
      <c r="K120">
        <f t="shared" ca="1" si="48"/>
        <v>29449</v>
      </c>
      <c r="L120">
        <f t="shared" ca="1" si="49"/>
        <v>8</v>
      </c>
      <c r="M120" t="str">
        <f t="shared" ca="1" si="37"/>
        <v>Tennessee</v>
      </c>
      <c r="N120">
        <f t="shared" ca="1" si="52"/>
        <v>88347</v>
      </c>
      <c r="O120">
        <f t="shared" ca="1" si="50"/>
        <v>81185.049279552986</v>
      </c>
      <c r="P120">
        <f t="shared" ca="1" si="53"/>
        <v>88174.588418813786</v>
      </c>
      <c r="Q120">
        <f t="shared" ca="1" si="51"/>
        <v>25846</v>
      </c>
      <c r="R120">
        <f t="shared" ca="1" si="54"/>
        <v>37715.071487563146</v>
      </c>
      <c r="S120">
        <f t="shared" ca="1" si="55"/>
        <v>13685.10650981668</v>
      </c>
      <c r="T120">
        <f t="shared" ca="1" si="56"/>
        <v>190206.69492863046</v>
      </c>
      <c r="U120">
        <f t="shared" ca="1" si="57"/>
        <v>144746.12076711614</v>
      </c>
      <c r="V120">
        <f t="shared" ca="1" si="58"/>
        <v>45460.57416151432</v>
      </c>
      <c r="X120">
        <f ca="1">IF(Table1[[#This Row],[Gender]]="men",1,0)</f>
        <v>0</v>
      </c>
      <c r="Y120">
        <f ca="1">IF(Table1[[#This Row],[Gender]]="women",1,0)</f>
        <v>1</v>
      </c>
      <c r="AE120">
        <f ca="1">IF(Table1[[#This Row],[Field of work]]="IT",1,0)</f>
        <v>0</v>
      </c>
      <c r="AF120">
        <f ca="1">IF(Table1[[#This Row],[Field of work]]="Doctor",1,0)</f>
        <v>0</v>
      </c>
      <c r="AG120">
        <f ca="1">IF(Table1[[#This Row],[Field of work]]="Construction",1,0)</f>
        <v>0</v>
      </c>
      <c r="AH120">
        <f ca="1">IF(Table1[[#This Row],[Field of work]]="Teaching",1,0)</f>
        <v>1</v>
      </c>
      <c r="AI120">
        <f ca="1">IF(Table1[[#This Row],[Field of work]]="Music",1,0)</f>
        <v>0</v>
      </c>
      <c r="AJ120">
        <f ca="1">IF(Table1[[#This Row],[Field of work]]="Agriculture",1,0)</f>
        <v>0</v>
      </c>
      <c r="AO120" s="8">
        <f t="shared" ca="1" si="38"/>
        <v>5004.851285905198</v>
      </c>
      <c r="AR120">
        <f t="shared" ca="1" si="39"/>
        <v>1</v>
      </c>
      <c r="AX120" s="16">
        <f t="shared" ca="1" si="40"/>
        <v>0.33658230603702421</v>
      </c>
      <c r="AY120" s="17">
        <f t="shared" ca="1" si="41"/>
        <v>1</v>
      </c>
      <c r="AZ120" s="17"/>
      <c r="BE120">
        <f t="shared" ca="1" si="42"/>
        <v>0</v>
      </c>
      <c r="BF120">
        <f ca="1">IF(Table1[[#This Row],[Area]]="California",Table1[[#This Row],[Income]],0)</f>
        <v>0</v>
      </c>
      <c r="BG120">
        <f ca="1">IF(Table1[[#This Row],[Area]]="Utah",Table1[[#This Row],[Income]],0)</f>
        <v>0</v>
      </c>
      <c r="BH120">
        <f ca="1">IF(Table1[[#This Row],[Area]]="North Carolina",Table1[[#This Row],[Income]],0)</f>
        <v>0</v>
      </c>
      <c r="BI120">
        <f ca="1">IF(Table1[[#This Row],[Area]]="Texas",Table1[[#This Row],[Income]],0)</f>
        <v>0</v>
      </c>
      <c r="BJ120">
        <f ca="1">IF(Table1[[#This Row],[Area]]="Pennsylvania",Table1[[#This Row],[Income]],0)</f>
        <v>0</v>
      </c>
      <c r="BK120">
        <f ca="1">IF(Table1[[#This Row],[Area]]="Hawaii",Table1[[#This Row],[Income]],0)</f>
        <v>0</v>
      </c>
      <c r="BL120">
        <f ca="1">IF(Table1[[#This Row],[Area]]="Tennessee",Table1[[#This Row],[Income]],0)</f>
        <v>29449</v>
      </c>
      <c r="BM120">
        <f ca="1">IF(Table1[[#This Row],[Area]]="South Dakota",Table1[[#This Row],[Income]],0)</f>
        <v>0</v>
      </c>
      <c r="BN120">
        <f ca="1">IF(Table1[[#This Row],[Area]]="Massachusetts",Table1[[#This Row],[Income]],0)</f>
        <v>0</v>
      </c>
      <c r="BO120">
        <f ca="1">IF(Table1[[#This Row],[Area]]="New Jersey",Table1[[#This Row],[Income]],0)</f>
        <v>0</v>
      </c>
      <c r="BP120">
        <f ca="1">IF(Table1[[#This Row],[Area]]="Georgia",Table1[[#This Row],[Income]],0)</f>
        <v>0</v>
      </c>
      <c r="BQ120">
        <f ca="1">IF(Table1[[#This Row],[Area]]="Indiana",Table1[[#This Row],[Income]],0)</f>
        <v>0</v>
      </c>
      <c r="BR120">
        <f ca="1">IF(Table1[[#This Row],[Area]]="Illinios",Table1[[#This Row],[Income]],0)</f>
        <v>0</v>
      </c>
      <c r="BT120">
        <f ca="1">IF(Table1[[#This Row],[Field of work]]="IT",Table1[[#This Row],[Income]],0)</f>
        <v>0</v>
      </c>
      <c r="BU120">
        <f ca="1">IF(Table1[[#This Row],[Field of work]]="Doctor",Table1[[#This Row],[Income]],0)</f>
        <v>0</v>
      </c>
      <c r="BV120">
        <f ca="1">IF(Table1[[#This Row],[Field of work]]="Construction",Table1[[#This Row],[Income]],0)</f>
        <v>0</v>
      </c>
      <c r="BW120">
        <f ca="1">IF(Table1[[#This Row],[Field of work]]="Teaching",Table1[[#This Row],[Income]],0)</f>
        <v>29449</v>
      </c>
      <c r="BX120">
        <f ca="1">IF(Table1[[#This Row],[Field of work]]="Music",Table1[[#This Row],[Income]],0)</f>
        <v>0</v>
      </c>
      <c r="BY120">
        <f ca="1">IF(Table1[[#This Row],[Field of work]]="Agriculture",Table1[[#This Row],[Income]],0)</f>
        <v>0</v>
      </c>
      <c r="CA120">
        <f ca="1">IF(Table1[[#This Row],[Debts]]&gt;Table1[[#This Row],[Income]],1,0)</f>
        <v>1</v>
      </c>
      <c r="CL120">
        <f ca="1">IF(Table1[[#This Row],[Net worth of the person]]&gt;$CN$3,Table1[[#This Row],[Age]],0)</f>
        <v>44</v>
      </c>
    </row>
    <row r="121" spans="1:90">
      <c r="A121">
        <f t="shared" ca="1" si="43"/>
        <v>2</v>
      </c>
      <c r="B121">
        <v>118</v>
      </c>
      <c r="C121" t="str">
        <f t="shared" ca="1" si="44"/>
        <v>women</v>
      </c>
      <c r="D121">
        <f t="shared" ca="1" si="45"/>
        <v>25</v>
      </c>
      <c r="E121">
        <f t="shared" ca="1" si="46"/>
        <v>3</v>
      </c>
      <c r="F121" t="str">
        <f t="shared" ca="1" si="34"/>
        <v>Construction</v>
      </c>
      <c r="G121">
        <f t="shared" ca="1" si="47"/>
        <v>2</v>
      </c>
      <c r="H121" t="str">
        <f t="shared" ca="1" si="35"/>
        <v>Grad</v>
      </c>
      <c r="I121">
        <f t="shared" ca="1" si="59"/>
        <v>0</v>
      </c>
      <c r="J121">
        <f t="shared" ca="1" si="36"/>
        <v>1</v>
      </c>
      <c r="K121">
        <f t="shared" ca="1" si="48"/>
        <v>51326</v>
      </c>
      <c r="L121">
        <f t="shared" ca="1" si="49"/>
        <v>7</v>
      </c>
      <c r="M121" t="str">
        <f t="shared" ca="1" si="37"/>
        <v>Hawaii</v>
      </c>
      <c r="N121">
        <f t="shared" ca="1" si="52"/>
        <v>307956</v>
      </c>
      <c r="O121">
        <f t="shared" ca="1" si="50"/>
        <v>103652.54063793783</v>
      </c>
      <c r="P121">
        <f t="shared" ca="1" si="53"/>
        <v>5004.851285905198</v>
      </c>
      <c r="Q121">
        <f t="shared" ca="1" si="51"/>
        <v>3444</v>
      </c>
      <c r="R121">
        <f t="shared" ca="1" si="54"/>
        <v>26948.146400025096</v>
      </c>
      <c r="S121">
        <f t="shared" ca="1" si="55"/>
        <v>49462.128071538704</v>
      </c>
      <c r="T121">
        <f t="shared" ca="1" si="56"/>
        <v>362422.97935744387</v>
      </c>
      <c r="U121">
        <f t="shared" ca="1" si="57"/>
        <v>134044.68703796293</v>
      </c>
      <c r="V121">
        <f t="shared" ca="1" si="58"/>
        <v>228378.29231948094</v>
      </c>
      <c r="X121">
        <f ca="1">IF(Table1[[#This Row],[Gender]]="men",1,0)</f>
        <v>0</v>
      </c>
      <c r="Y121">
        <f ca="1">IF(Table1[[#This Row],[Gender]]="women",1,0)</f>
        <v>1</v>
      </c>
      <c r="AE121">
        <f ca="1">IF(Table1[[#This Row],[Field of work]]="IT",1,0)</f>
        <v>0</v>
      </c>
      <c r="AF121">
        <f ca="1">IF(Table1[[#This Row],[Field of work]]="Doctor",1,0)</f>
        <v>0</v>
      </c>
      <c r="AG121">
        <f ca="1">IF(Table1[[#This Row],[Field of work]]="Construction",1,0)</f>
        <v>1</v>
      </c>
      <c r="AH121">
        <f ca="1">IF(Table1[[#This Row],[Field of work]]="Teaching",1,0)</f>
        <v>0</v>
      </c>
      <c r="AI121">
        <f ca="1">IF(Table1[[#This Row],[Field of work]]="Music",1,0)</f>
        <v>0</v>
      </c>
      <c r="AJ121">
        <f ca="1">IF(Table1[[#This Row],[Field of work]]="Agriculture",1,0)</f>
        <v>0</v>
      </c>
      <c r="AO121" s="8">
        <f t="shared" ca="1" si="38"/>
        <v>33976.93333887287</v>
      </c>
      <c r="AR121">
        <f t="shared" ca="1" si="39"/>
        <v>1</v>
      </c>
      <c r="AX121" s="16">
        <f t="shared" ca="1" si="40"/>
        <v>0.34595852934198712</v>
      </c>
      <c r="AY121" s="17">
        <f t="shared" ca="1" si="41"/>
        <v>1</v>
      </c>
      <c r="AZ121" s="17"/>
      <c r="BE121">
        <f t="shared" ca="1" si="42"/>
        <v>0</v>
      </c>
      <c r="BF121">
        <f ca="1">IF(Table1[[#This Row],[Area]]="California",Table1[[#This Row],[Income]],0)</f>
        <v>0</v>
      </c>
      <c r="BG121">
        <f ca="1">IF(Table1[[#This Row],[Area]]="Utah",Table1[[#This Row],[Income]],0)</f>
        <v>0</v>
      </c>
      <c r="BH121">
        <f ca="1">IF(Table1[[#This Row],[Area]]="North Carolina",Table1[[#This Row],[Income]],0)</f>
        <v>0</v>
      </c>
      <c r="BI121">
        <f ca="1">IF(Table1[[#This Row],[Area]]="Texas",Table1[[#This Row],[Income]],0)</f>
        <v>0</v>
      </c>
      <c r="BJ121">
        <f ca="1">IF(Table1[[#This Row],[Area]]="Pennsylvania",Table1[[#This Row],[Income]],0)</f>
        <v>0</v>
      </c>
      <c r="BK121">
        <f ca="1">IF(Table1[[#This Row],[Area]]="Hawaii",Table1[[#This Row],[Income]],0)</f>
        <v>51326</v>
      </c>
      <c r="BL121">
        <f ca="1">IF(Table1[[#This Row],[Area]]="Tennessee",Table1[[#This Row],[Income]],0)</f>
        <v>0</v>
      </c>
      <c r="BM121">
        <f ca="1">IF(Table1[[#This Row],[Area]]="South Dakota",Table1[[#This Row],[Income]],0)</f>
        <v>0</v>
      </c>
      <c r="BN121">
        <f ca="1">IF(Table1[[#This Row],[Area]]="Massachusetts",Table1[[#This Row],[Income]],0)</f>
        <v>0</v>
      </c>
      <c r="BO121">
        <f ca="1">IF(Table1[[#This Row],[Area]]="New Jersey",Table1[[#This Row],[Income]],0)</f>
        <v>0</v>
      </c>
      <c r="BP121">
        <f ca="1">IF(Table1[[#This Row],[Area]]="Georgia",Table1[[#This Row],[Income]],0)</f>
        <v>0</v>
      </c>
      <c r="BQ121">
        <f ca="1">IF(Table1[[#This Row],[Area]]="Indiana",Table1[[#This Row],[Income]],0)</f>
        <v>0</v>
      </c>
      <c r="BR121">
        <f ca="1">IF(Table1[[#This Row],[Area]]="Illinios",Table1[[#This Row],[Income]],0)</f>
        <v>0</v>
      </c>
      <c r="BT121">
        <f ca="1">IF(Table1[[#This Row],[Field of work]]="IT",Table1[[#This Row],[Income]],0)</f>
        <v>0</v>
      </c>
      <c r="BU121">
        <f ca="1">IF(Table1[[#This Row],[Field of work]]="Doctor",Table1[[#This Row],[Income]],0)</f>
        <v>0</v>
      </c>
      <c r="BV121">
        <f ca="1">IF(Table1[[#This Row],[Field of work]]="Construction",Table1[[#This Row],[Income]],0)</f>
        <v>51326</v>
      </c>
      <c r="BW121">
        <f ca="1">IF(Table1[[#This Row],[Field of work]]="Teaching",Table1[[#This Row],[Income]],0)</f>
        <v>0</v>
      </c>
      <c r="BX121">
        <f ca="1">IF(Table1[[#This Row],[Field of work]]="Music",Table1[[#This Row],[Income]],0)</f>
        <v>0</v>
      </c>
      <c r="BY121">
        <f ca="1">IF(Table1[[#This Row],[Field of work]]="Agriculture",Table1[[#This Row],[Income]],0)</f>
        <v>0</v>
      </c>
      <c r="CA121">
        <f ca="1">IF(Table1[[#This Row],[Debts]]&gt;Table1[[#This Row],[Income]],1,0)</f>
        <v>0</v>
      </c>
      <c r="CL121">
        <f ca="1">IF(Table1[[#This Row],[Net worth of the person]]&gt;$CN$3,Table1[[#This Row],[Age]],0)</f>
        <v>25</v>
      </c>
    </row>
    <row r="122" spans="1:90">
      <c r="A122">
        <f t="shared" ca="1" si="43"/>
        <v>1</v>
      </c>
      <c r="B122">
        <v>119</v>
      </c>
      <c r="C122" t="str">
        <f t="shared" ca="1" si="44"/>
        <v>men</v>
      </c>
      <c r="D122">
        <f t="shared" ca="1" si="45"/>
        <v>44</v>
      </c>
      <c r="E122">
        <f t="shared" ca="1" si="46"/>
        <v>5</v>
      </c>
      <c r="F122" t="str">
        <f t="shared" ca="1" si="34"/>
        <v>Music</v>
      </c>
      <c r="G122">
        <f t="shared" ca="1" si="47"/>
        <v>5</v>
      </c>
      <c r="H122" t="str">
        <f t="shared" ca="1" si="35"/>
        <v>Diploma</v>
      </c>
      <c r="I122">
        <f t="shared" ca="1" si="59"/>
        <v>3</v>
      </c>
      <c r="J122">
        <f t="shared" ca="1" si="36"/>
        <v>2</v>
      </c>
      <c r="K122">
        <f t="shared" ca="1" si="48"/>
        <v>63483</v>
      </c>
      <c r="L122">
        <f t="shared" ca="1" si="49"/>
        <v>13</v>
      </c>
      <c r="M122" t="str">
        <f t="shared" ca="1" si="37"/>
        <v>Indiana</v>
      </c>
      <c r="N122">
        <f t="shared" ca="1" si="52"/>
        <v>317415</v>
      </c>
      <c r="O122">
        <f t="shared" ca="1" si="50"/>
        <v>109812.42659108684</v>
      </c>
      <c r="P122">
        <f t="shared" ca="1" si="53"/>
        <v>67953.86667774574</v>
      </c>
      <c r="Q122">
        <f t="shared" ca="1" si="51"/>
        <v>37940</v>
      </c>
      <c r="R122">
        <f t="shared" ca="1" si="54"/>
        <v>61439.884164628864</v>
      </c>
      <c r="S122">
        <f t="shared" ca="1" si="55"/>
        <v>84471.778060256533</v>
      </c>
      <c r="T122">
        <f t="shared" ca="1" si="56"/>
        <v>469840.64473800221</v>
      </c>
      <c r="U122">
        <f t="shared" ca="1" si="57"/>
        <v>209192.31075571571</v>
      </c>
      <c r="V122">
        <f t="shared" ca="1" si="58"/>
        <v>260648.33398228651</v>
      </c>
      <c r="X122">
        <f ca="1">IF(Table1[[#This Row],[Gender]]="men",1,0)</f>
        <v>1</v>
      </c>
      <c r="Y122">
        <f ca="1">IF(Table1[[#This Row],[Gender]]="women",1,0)</f>
        <v>0</v>
      </c>
      <c r="AE122">
        <f ca="1">IF(Table1[[#This Row],[Field of work]]="IT",1,0)</f>
        <v>0</v>
      </c>
      <c r="AF122">
        <f ca="1">IF(Table1[[#This Row],[Field of work]]="Doctor",1,0)</f>
        <v>0</v>
      </c>
      <c r="AG122">
        <f ca="1">IF(Table1[[#This Row],[Field of work]]="Construction",1,0)</f>
        <v>0</v>
      </c>
      <c r="AH122">
        <f ca="1">IF(Table1[[#This Row],[Field of work]]="Teaching",1,0)</f>
        <v>0</v>
      </c>
      <c r="AI122">
        <f ca="1">IF(Table1[[#This Row],[Field of work]]="Music",1,0)</f>
        <v>1</v>
      </c>
      <c r="AJ122">
        <f ca="1">IF(Table1[[#This Row],[Field of work]]="Agriculture",1,0)</f>
        <v>0</v>
      </c>
      <c r="AO122" s="8">
        <f t="shared" ca="1" si="38"/>
        <v>18077.553869455976</v>
      </c>
      <c r="AR122">
        <f t="shared" ca="1" si="39"/>
        <v>1</v>
      </c>
      <c r="AX122" s="16">
        <f t="shared" ca="1" si="40"/>
        <v>0.91643174864857546</v>
      </c>
      <c r="AY122" s="17">
        <f t="shared" ca="1" si="41"/>
        <v>0</v>
      </c>
      <c r="AZ122" s="17"/>
      <c r="BE122">
        <f t="shared" ca="1" si="42"/>
        <v>0</v>
      </c>
      <c r="BF122">
        <f ca="1">IF(Table1[[#This Row],[Area]]="California",Table1[[#This Row],[Income]],0)</f>
        <v>0</v>
      </c>
      <c r="BG122">
        <f ca="1">IF(Table1[[#This Row],[Area]]="Utah",Table1[[#This Row],[Income]],0)</f>
        <v>0</v>
      </c>
      <c r="BH122">
        <f ca="1">IF(Table1[[#This Row],[Area]]="North Carolina",Table1[[#This Row],[Income]],0)</f>
        <v>0</v>
      </c>
      <c r="BI122">
        <f ca="1">IF(Table1[[#This Row],[Area]]="Texas",Table1[[#This Row],[Income]],0)</f>
        <v>0</v>
      </c>
      <c r="BJ122">
        <f ca="1">IF(Table1[[#This Row],[Area]]="Pennsylvania",Table1[[#This Row],[Income]],0)</f>
        <v>0</v>
      </c>
      <c r="BK122">
        <f ca="1">IF(Table1[[#This Row],[Area]]="Hawaii",Table1[[#This Row],[Income]],0)</f>
        <v>0</v>
      </c>
      <c r="BL122">
        <f ca="1">IF(Table1[[#This Row],[Area]]="Tennessee",Table1[[#This Row],[Income]],0)</f>
        <v>0</v>
      </c>
      <c r="BM122">
        <f ca="1">IF(Table1[[#This Row],[Area]]="South Dakota",Table1[[#This Row],[Income]],0)</f>
        <v>0</v>
      </c>
      <c r="BN122">
        <f ca="1">IF(Table1[[#This Row],[Area]]="Massachusetts",Table1[[#This Row],[Income]],0)</f>
        <v>0</v>
      </c>
      <c r="BO122">
        <f ca="1">IF(Table1[[#This Row],[Area]]="New Jersey",Table1[[#This Row],[Income]],0)</f>
        <v>0</v>
      </c>
      <c r="BP122">
        <f ca="1">IF(Table1[[#This Row],[Area]]="Georgia",Table1[[#This Row],[Income]],0)</f>
        <v>0</v>
      </c>
      <c r="BQ122">
        <f ca="1">IF(Table1[[#This Row],[Area]]="Indiana",Table1[[#This Row],[Income]],0)</f>
        <v>63483</v>
      </c>
      <c r="BR122">
        <f ca="1">IF(Table1[[#This Row],[Area]]="Illinios",Table1[[#This Row],[Income]],0)</f>
        <v>0</v>
      </c>
      <c r="BT122">
        <f ca="1">IF(Table1[[#This Row],[Field of work]]="IT",Table1[[#This Row],[Income]],0)</f>
        <v>0</v>
      </c>
      <c r="BU122">
        <f ca="1">IF(Table1[[#This Row],[Field of work]]="Doctor",Table1[[#This Row],[Income]],0)</f>
        <v>0</v>
      </c>
      <c r="BV122">
        <f ca="1">IF(Table1[[#This Row],[Field of work]]="Construction",Table1[[#This Row],[Income]],0)</f>
        <v>0</v>
      </c>
      <c r="BW122">
        <f ca="1">IF(Table1[[#This Row],[Field of work]]="Teaching",Table1[[#This Row],[Income]],0)</f>
        <v>0</v>
      </c>
      <c r="BX122">
        <f ca="1">IF(Table1[[#This Row],[Field of work]]="Music",Table1[[#This Row],[Income]],0)</f>
        <v>63483</v>
      </c>
      <c r="BY122">
        <f ca="1">IF(Table1[[#This Row],[Field of work]]="Agriculture",Table1[[#This Row],[Income]],0)</f>
        <v>0</v>
      </c>
      <c r="CA122">
        <f ca="1">IF(Table1[[#This Row],[Debts]]&gt;Table1[[#This Row],[Income]],1,0)</f>
        <v>0</v>
      </c>
      <c r="CL122">
        <f ca="1">IF(Table1[[#This Row],[Net worth of the person]]&gt;$CN$3,Table1[[#This Row],[Age]],0)</f>
        <v>44</v>
      </c>
    </row>
    <row r="123" spans="1:90">
      <c r="A123">
        <f t="shared" ca="1" si="43"/>
        <v>2</v>
      </c>
      <c r="B123">
        <v>120</v>
      </c>
      <c r="C123" t="str">
        <f t="shared" ca="1" si="44"/>
        <v>women</v>
      </c>
      <c r="D123">
        <f t="shared" ca="1" si="45"/>
        <v>42</v>
      </c>
      <c r="E123">
        <f t="shared" ca="1" si="46"/>
        <v>1</v>
      </c>
      <c r="F123" t="str">
        <f t="shared" ca="1" si="34"/>
        <v>IT</v>
      </c>
      <c r="G123">
        <f t="shared" ca="1" si="47"/>
        <v>4</v>
      </c>
      <c r="H123" t="str">
        <f t="shared" ca="1" si="35"/>
        <v>Phd</v>
      </c>
      <c r="I123">
        <f t="shared" ca="1" si="59"/>
        <v>2</v>
      </c>
      <c r="J123">
        <f t="shared" ca="1" si="36"/>
        <v>2</v>
      </c>
      <c r="K123">
        <f t="shared" ca="1" si="48"/>
        <v>89938</v>
      </c>
      <c r="L123">
        <f t="shared" ca="1" si="49"/>
        <v>13</v>
      </c>
      <c r="M123" t="str">
        <f t="shared" ca="1" si="37"/>
        <v>Indiana</v>
      </c>
      <c r="N123">
        <f t="shared" ca="1" si="52"/>
        <v>359752</v>
      </c>
      <c r="O123">
        <f t="shared" ca="1" si="50"/>
        <v>329688.1544398223</v>
      </c>
      <c r="P123">
        <f t="shared" ca="1" si="53"/>
        <v>36155.107738911953</v>
      </c>
      <c r="Q123">
        <f t="shared" ca="1" si="51"/>
        <v>17870</v>
      </c>
      <c r="R123">
        <f t="shared" ca="1" si="54"/>
        <v>16768.175801486119</v>
      </c>
      <c r="S123">
        <f t="shared" ca="1" si="55"/>
        <v>45618.844191654724</v>
      </c>
      <c r="T123">
        <f t="shared" ca="1" si="56"/>
        <v>441525.95193056663</v>
      </c>
      <c r="U123">
        <f t="shared" ca="1" si="57"/>
        <v>364326.33024130843</v>
      </c>
      <c r="V123">
        <f t="shared" ca="1" si="58"/>
        <v>77199.621689258202</v>
      </c>
      <c r="X123">
        <f ca="1">IF(Table1[[#This Row],[Gender]]="men",1,0)</f>
        <v>0</v>
      </c>
      <c r="Y123">
        <f ca="1">IF(Table1[[#This Row],[Gender]]="women",1,0)</f>
        <v>1</v>
      </c>
      <c r="AE123">
        <f ca="1">IF(Table1[[#This Row],[Field of work]]="IT",1,0)</f>
        <v>1</v>
      </c>
      <c r="AF123">
        <f ca="1">IF(Table1[[#This Row],[Field of work]]="Doctor",1,0)</f>
        <v>0</v>
      </c>
      <c r="AG123">
        <f ca="1">IF(Table1[[#This Row],[Field of work]]="Construction",1,0)</f>
        <v>0</v>
      </c>
      <c r="AH123">
        <f ca="1">IF(Table1[[#This Row],[Field of work]]="Teaching",1,0)</f>
        <v>0</v>
      </c>
      <c r="AI123">
        <f ca="1">IF(Table1[[#This Row],[Field of work]]="Music",1,0)</f>
        <v>0</v>
      </c>
      <c r="AJ123">
        <f ca="1">IF(Table1[[#This Row],[Field of work]]="Agriculture",1,0)</f>
        <v>0</v>
      </c>
      <c r="AO123" s="8">
        <f t="shared" ca="1" si="38"/>
        <v>60660.808158257103</v>
      </c>
      <c r="AR123">
        <f t="shared" ca="1" si="39"/>
        <v>1</v>
      </c>
      <c r="AX123" s="16">
        <f t="shared" ca="1" si="40"/>
        <v>0.75647570413793419</v>
      </c>
      <c r="AY123" s="17">
        <f t="shared" ca="1" si="41"/>
        <v>0</v>
      </c>
      <c r="AZ123" s="17"/>
      <c r="BE123">
        <f t="shared" ca="1" si="42"/>
        <v>0</v>
      </c>
      <c r="BF123">
        <f ca="1">IF(Table1[[#This Row],[Area]]="California",Table1[[#This Row],[Income]],0)</f>
        <v>0</v>
      </c>
      <c r="BG123">
        <f ca="1">IF(Table1[[#This Row],[Area]]="Utah",Table1[[#This Row],[Income]],0)</f>
        <v>0</v>
      </c>
      <c r="BH123">
        <f ca="1">IF(Table1[[#This Row],[Area]]="North Carolina",Table1[[#This Row],[Income]],0)</f>
        <v>0</v>
      </c>
      <c r="BI123">
        <f ca="1">IF(Table1[[#This Row],[Area]]="Texas",Table1[[#This Row],[Income]],0)</f>
        <v>0</v>
      </c>
      <c r="BJ123">
        <f ca="1">IF(Table1[[#This Row],[Area]]="Pennsylvania",Table1[[#This Row],[Income]],0)</f>
        <v>0</v>
      </c>
      <c r="BK123">
        <f ca="1">IF(Table1[[#This Row],[Area]]="Hawaii",Table1[[#This Row],[Income]],0)</f>
        <v>0</v>
      </c>
      <c r="BL123">
        <f ca="1">IF(Table1[[#This Row],[Area]]="Tennessee",Table1[[#This Row],[Income]],0)</f>
        <v>0</v>
      </c>
      <c r="BM123">
        <f ca="1">IF(Table1[[#This Row],[Area]]="South Dakota",Table1[[#This Row],[Income]],0)</f>
        <v>0</v>
      </c>
      <c r="BN123">
        <f ca="1">IF(Table1[[#This Row],[Area]]="Massachusetts",Table1[[#This Row],[Income]],0)</f>
        <v>0</v>
      </c>
      <c r="BO123">
        <f ca="1">IF(Table1[[#This Row],[Area]]="New Jersey",Table1[[#This Row],[Income]],0)</f>
        <v>0</v>
      </c>
      <c r="BP123">
        <f ca="1">IF(Table1[[#This Row],[Area]]="Georgia",Table1[[#This Row],[Income]],0)</f>
        <v>0</v>
      </c>
      <c r="BQ123">
        <f ca="1">IF(Table1[[#This Row],[Area]]="Indiana",Table1[[#This Row],[Income]],0)</f>
        <v>89938</v>
      </c>
      <c r="BR123">
        <f ca="1">IF(Table1[[#This Row],[Area]]="Illinios",Table1[[#This Row],[Income]],0)</f>
        <v>0</v>
      </c>
      <c r="BT123">
        <f ca="1">IF(Table1[[#This Row],[Field of work]]="IT",Table1[[#This Row],[Income]],0)</f>
        <v>89938</v>
      </c>
      <c r="BU123">
        <f ca="1">IF(Table1[[#This Row],[Field of work]]="Doctor",Table1[[#This Row],[Income]],0)</f>
        <v>0</v>
      </c>
      <c r="BV123">
        <f ca="1">IF(Table1[[#This Row],[Field of work]]="Construction",Table1[[#This Row],[Income]],0)</f>
        <v>0</v>
      </c>
      <c r="BW123">
        <f ca="1">IF(Table1[[#This Row],[Field of work]]="Teaching",Table1[[#This Row],[Income]],0)</f>
        <v>0</v>
      </c>
      <c r="BX123">
        <f ca="1">IF(Table1[[#This Row],[Field of work]]="Music",Table1[[#This Row],[Income]],0)</f>
        <v>0</v>
      </c>
      <c r="BY123">
        <f ca="1">IF(Table1[[#This Row],[Field of work]]="Agriculture",Table1[[#This Row],[Income]],0)</f>
        <v>0</v>
      </c>
      <c r="CA123">
        <f ca="1">IF(Table1[[#This Row],[Debts]]&gt;Table1[[#This Row],[Income]],1,0)</f>
        <v>0</v>
      </c>
      <c r="CL123">
        <f ca="1">IF(Table1[[#This Row],[Net worth of the person]]&gt;$CN$3,Table1[[#This Row],[Age]],0)</f>
        <v>42</v>
      </c>
    </row>
    <row r="124" spans="1:90">
      <c r="A124">
        <f t="shared" ca="1" si="43"/>
        <v>1</v>
      </c>
      <c r="B124">
        <v>121</v>
      </c>
      <c r="C124" t="str">
        <f t="shared" ca="1" si="44"/>
        <v>men</v>
      </c>
      <c r="D124">
        <f t="shared" ca="1" si="45"/>
        <v>30</v>
      </c>
      <c r="E124">
        <f t="shared" ca="1" si="46"/>
        <v>1</v>
      </c>
      <c r="F124" t="str">
        <f t="shared" ca="1" si="34"/>
        <v>IT</v>
      </c>
      <c r="G124">
        <f t="shared" ca="1" si="47"/>
        <v>4</v>
      </c>
      <c r="H124" t="str">
        <f t="shared" ca="1" si="35"/>
        <v>Phd</v>
      </c>
      <c r="I124">
        <f t="shared" ca="1" si="59"/>
        <v>2</v>
      </c>
      <c r="J124">
        <f t="shared" ca="1" si="36"/>
        <v>3</v>
      </c>
      <c r="K124">
        <f t="shared" ca="1" si="48"/>
        <v>77483</v>
      </c>
      <c r="L124">
        <f t="shared" ca="1" si="49"/>
        <v>5</v>
      </c>
      <c r="M124" t="str">
        <f t="shared" ca="1" si="37"/>
        <v>Texas</v>
      </c>
      <c r="N124">
        <f t="shared" ca="1" si="52"/>
        <v>387415</v>
      </c>
      <c r="O124">
        <f t="shared" ca="1" si="50"/>
        <v>293070.03491859778</v>
      </c>
      <c r="P124">
        <f t="shared" ca="1" si="53"/>
        <v>181982.42447477131</v>
      </c>
      <c r="Q124">
        <f t="shared" ca="1" si="51"/>
        <v>40754</v>
      </c>
      <c r="R124">
        <f t="shared" ca="1" si="54"/>
        <v>93572.93444771941</v>
      </c>
      <c r="S124">
        <f t="shared" ca="1" si="55"/>
        <v>9161.5729352375438</v>
      </c>
      <c r="T124">
        <f t="shared" ca="1" si="56"/>
        <v>578558.99741000892</v>
      </c>
      <c r="U124">
        <f t="shared" ca="1" si="57"/>
        <v>427396.96936631721</v>
      </c>
      <c r="V124">
        <f t="shared" ca="1" si="58"/>
        <v>151162.02804369171</v>
      </c>
      <c r="X124">
        <f ca="1">IF(Table1[[#This Row],[Gender]]="men",1,0)</f>
        <v>1</v>
      </c>
      <c r="Y124">
        <f ca="1">IF(Table1[[#This Row],[Gender]]="women",1,0)</f>
        <v>0</v>
      </c>
      <c r="AE124">
        <f ca="1">IF(Table1[[#This Row],[Field of work]]="IT",1,0)</f>
        <v>1</v>
      </c>
      <c r="AF124">
        <f ca="1">IF(Table1[[#This Row],[Field of work]]="Doctor",1,0)</f>
        <v>0</v>
      </c>
      <c r="AG124">
        <f ca="1">IF(Table1[[#This Row],[Field of work]]="Construction",1,0)</f>
        <v>0</v>
      </c>
      <c r="AH124">
        <f ca="1">IF(Table1[[#This Row],[Field of work]]="Teaching",1,0)</f>
        <v>0</v>
      </c>
      <c r="AI124">
        <f ca="1">IF(Table1[[#This Row],[Field of work]]="Music",1,0)</f>
        <v>0</v>
      </c>
      <c r="AJ124">
        <f ca="1">IF(Table1[[#This Row],[Field of work]]="Agriculture",1,0)</f>
        <v>0</v>
      </c>
      <c r="AO124" s="8">
        <f t="shared" ca="1" si="38"/>
        <v>39896.058633562519</v>
      </c>
      <c r="AR124">
        <f t="shared" ca="1" si="39"/>
        <v>1</v>
      </c>
      <c r="AX124" s="16">
        <f t="shared" ca="1" si="40"/>
        <v>0.82934653157108595</v>
      </c>
      <c r="AY124" s="17">
        <f t="shared" ca="1" si="41"/>
        <v>0</v>
      </c>
      <c r="AZ124" s="17"/>
      <c r="BE124">
        <f t="shared" ca="1" si="42"/>
        <v>0</v>
      </c>
      <c r="BF124">
        <f ca="1">IF(Table1[[#This Row],[Area]]="California",Table1[[#This Row],[Income]],0)</f>
        <v>0</v>
      </c>
      <c r="BG124">
        <f ca="1">IF(Table1[[#This Row],[Area]]="Utah",Table1[[#This Row],[Income]],0)</f>
        <v>0</v>
      </c>
      <c r="BH124">
        <f ca="1">IF(Table1[[#This Row],[Area]]="North Carolina",Table1[[#This Row],[Income]],0)</f>
        <v>0</v>
      </c>
      <c r="BI124">
        <f ca="1">IF(Table1[[#This Row],[Area]]="Texas",Table1[[#This Row],[Income]],0)</f>
        <v>77483</v>
      </c>
      <c r="BJ124">
        <f ca="1">IF(Table1[[#This Row],[Area]]="Pennsylvania",Table1[[#This Row],[Income]],0)</f>
        <v>0</v>
      </c>
      <c r="BK124">
        <f ca="1">IF(Table1[[#This Row],[Area]]="Hawaii",Table1[[#This Row],[Income]],0)</f>
        <v>0</v>
      </c>
      <c r="BL124">
        <f ca="1">IF(Table1[[#This Row],[Area]]="Tennessee",Table1[[#This Row],[Income]],0)</f>
        <v>0</v>
      </c>
      <c r="BM124">
        <f ca="1">IF(Table1[[#This Row],[Area]]="South Dakota",Table1[[#This Row],[Income]],0)</f>
        <v>0</v>
      </c>
      <c r="BN124">
        <f ca="1">IF(Table1[[#This Row],[Area]]="Massachusetts",Table1[[#This Row],[Income]],0)</f>
        <v>0</v>
      </c>
      <c r="BO124">
        <f ca="1">IF(Table1[[#This Row],[Area]]="New Jersey",Table1[[#This Row],[Income]],0)</f>
        <v>0</v>
      </c>
      <c r="BP124">
        <f ca="1">IF(Table1[[#This Row],[Area]]="Georgia",Table1[[#This Row],[Income]],0)</f>
        <v>0</v>
      </c>
      <c r="BQ124">
        <f ca="1">IF(Table1[[#This Row],[Area]]="Indiana",Table1[[#This Row],[Income]],0)</f>
        <v>0</v>
      </c>
      <c r="BR124">
        <f ca="1">IF(Table1[[#This Row],[Area]]="Illinios",Table1[[#This Row],[Income]],0)</f>
        <v>0</v>
      </c>
      <c r="BT124">
        <f ca="1">IF(Table1[[#This Row],[Field of work]]="IT",Table1[[#This Row],[Income]],0)</f>
        <v>77483</v>
      </c>
      <c r="BU124">
        <f ca="1">IF(Table1[[#This Row],[Field of work]]="Doctor",Table1[[#This Row],[Income]],0)</f>
        <v>0</v>
      </c>
      <c r="BV124">
        <f ca="1">IF(Table1[[#This Row],[Field of work]]="Construction",Table1[[#This Row],[Income]],0)</f>
        <v>0</v>
      </c>
      <c r="BW124">
        <f ca="1">IF(Table1[[#This Row],[Field of work]]="Teaching",Table1[[#This Row],[Income]],0)</f>
        <v>0</v>
      </c>
      <c r="BX124">
        <f ca="1">IF(Table1[[#This Row],[Field of work]]="Music",Table1[[#This Row],[Income]],0)</f>
        <v>0</v>
      </c>
      <c r="BY124">
        <f ca="1">IF(Table1[[#This Row],[Field of work]]="Agriculture",Table1[[#This Row],[Income]],0)</f>
        <v>0</v>
      </c>
      <c r="CA124">
        <f ca="1">IF(Table1[[#This Row],[Debts]]&gt;Table1[[#This Row],[Income]],1,0)</f>
        <v>1</v>
      </c>
      <c r="CL124">
        <f ca="1">IF(Table1[[#This Row],[Net worth of the person]]&gt;$CN$3,Table1[[#This Row],[Age]],0)</f>
        <v>30</v>
      </c>
    </row>
    <row r="125" spans="1:90">
      <c r="A125">
        <f t="shared" ca="1" si="43"/>
        <v>1</v>
      </c>
      <c r="B125">
        <v>122</v>
      </c>
      <c r="C125" t="str">
        <f t="shared" ca="1" si="44"/>
        <v>men</v>
      </c>
      <c r="D125">
        <f t="shared" ca="1" si="45"/>
        <v>38</v>
      </c>
      <c r="E125">
        <f t="shared" ca="1" si="46"/>
        <v>6</v>
      </c>
      <c r="F125" t="str">
        <f t="shared" ca="1" si="34"/>
        <v>Agriculture</v>
      </c>
      <c r="G125">
        <f t="shared" ca="1" si="47"/>
        <v>1</v>
      </c>
      <c r="H125" t="str">
        <f t="shared" ca="1" si="35"/>
        <v>High school</v>
      </c>
      <c r="I125">
        <f t="shared" ca="1" si="59"/>
        <v>1</v>
      </c>
      <c r="J125">
        <f t="shared" ca="1" si="36"/>
        <v>1</v>
      </c>
      <c r="K125">
        <f t="shared" ca="1" si="48"/>
        <v>63164</v>
      </c>
      <c r="L125">
        <f t="shared" ca="1" si="49"/>
        <v>4</v>
      </c>
      <c r="M125" t="str">
        <f t="shared" ca="1" si="37"/>
        <v>North Carolina</v>
      </c>
      <c r="N125">
        <f t="shared" ca="1" si="52"/>
        <v>315820</v>
      </c>
      <c r="O125">
        <f t="shared" ca="1" si="50"/>
        <v>261924.22160078038</v>
      </c>
      <c r="P125">
        <f t="shared" ca="1" si="53"/>
        <v>39896.058633562519</v>
      </c>
      <c r="Q125">
        <f t="shared" ca="1" si="51"/>
        <v>24859</v>
      </c>
      <c r="R125">
        <f t="shared" ca="1" si="54"/>
        <v>122945.29117505382</v>
      </c>
      <c r="S125">
        <f t="shared" ca="1" si="55"/>
        <v>63973.473948192695</v>
      </c>
      <c r="T125">
        <f t="shared" ca="1" si="56"/>
        <v>419689.53258175519</v>
      </c>
      <c r="U125">
        <f t="shared" ca="1" si="57"/>
        <v>409728.51277583418</v>
      </c>
      <c r="V125">
        <f t="shared" ca="1" si="58"/>
        <v>9961.0198059210088</v>
      </c>
      <c r="X125">
        <f ca="1">IF(Table1[[#This Row],[Gender]]="men",1,0)</f>
        <v>1</v>
      </c>
      <c r="Y125">
        <f ca="1">IF(Table1[[#This Row],[Gender]]="women",1,0)</f>
        <v>0</v>
      </c>
      <c r="AE125">
        <f ca="1">IF(Table1[[#This Row],[Field of work]]="IT",1,0)</f>
        <v>0</v>
      </c>
      <c r="AF125">
        <f ca="1">IF(Table1[[#This Row],[Field of work]]="Doctor",1,0)</f>
        <v>0</v>
      </c>
      <c r="AG125">
        <f ca="1">IF(Table1[[#This Row],[Field of work]]="Construction",1,0)</f>
        <v>0</v>
      </c>
      <c r="AH125">
        <f ca="1">IF(Table1[[#This Row],[Field of work]]="Teaching",1,0)</f>
        <v>0</v>
      </c>
      <c r="AI125">
        <f ca="1">IF(Table1[[#This Row],[Field of work]]="Music",1,0)</f>
        <v>0</v>
      </c>
      <c r="AJ125">
        <f ca="1">IF(Table1[[#This Row],[Field of work]]="Agriculture",1,0)</f>
        <v>1</v>
      </c>
      <c r="AO125" s="8">
        <f t="shared" ca="1" si="38"/>
        <v>10048.041992735976</v>
      </c>
      <c r="AR125">
        <f t="shared" ca="1" si="39"/>
        <v>1</v>
      </c>
      <c r="AX125" s="16">
        <f t="shared" ca="1" si="40"/>
        <v>0.9634807847486514</v>
      </c>
      <c r="AY125" s="17">
        <f t="shared" ca="1" si="41"/>
        <v>0</v>
      </c>
      <c r="AZ125" s="17"/>
      <c r="BE125">
        <f t="shared" ca="1" si="42"/>
        <v>0</v>
      </c>
      <c r="BF125">
        <f ca="1">IF(Table1[[#This Row],[Area]]="California",Table1[[#This Row],[Income]],0)</f>
        <v>0</v>
      </c>
      <c r="BG125">
        <f ca="1">IF(Table1[[#This Row],[Area]]="Utah",Table1[[#This Row],[Income]],0)</f>
        <v>0</v>
      </c>
      <c r="BH125">
        <f ca="1">IF(Table1[[#This Row],[Area]]="North Carolina",Table1[[#This Row],[Income]],0)</f>
        <v>63164</v>
      </c>
      <c r="BI125">
        <f ca="1">IF(Table1[[#This Row],[Area]]="Texas",Table1[[#This Row],[Income]],0)</f>
        <v>0</v>
      </c>
      <c r="BJ125">
        <f ca="1">IF(Table1[[#This Row],[Area]]="Pennsylvania",Table1[[#This Row],[Income]],0)</f>
        <v>0</v>
      </c>
      <c r="BK125">
        <f ca="1">IF(Table1[[#This Row],[Area]]="Hawaii",Table1[[#This Row],[Income]],0)</f>
        <v>0</v>
      </c>
      <c r="BL125">
        <f ca="1">IF(Table1[[#This Row],[Area]]="Tennessee",Table1[[#This Row],[Income]],0)</f>
        <v>0</v>
      </c>
      <c r="BM125">
        <f ca="1">IF(Table1[[#This Row],[Area]]="South Dakota",Table1[[#This Row],[Income]],0)</f>
        <v>0</v>
      </c>
      <c r="BN125">
        <f ca="1">IF(Table1[[#This Row],[Area]]="Massachusetts",Table1[[#This Row],[Income]],0)</f>
        <v>0</v>
      </c>
      <c r="BO125">
        <f ca="1">IF(Table1[[#This Row],[Area]]="New Jersey",Table1[[#This Row],[Income]],0)</f>
        <v>0</v>
      </c>
      <c r="BP125">
        <f ca="1">IF(Table1[[#This Row],[Area]]="Georgia",Table1[[#This Row],[Income]],0)</f>
        <v>0</v>
      </c>
      <c r="BQ125">
        <f ca="1">IF(Table1[[#This Row],[Area]]="Indiana",Table1[[#This Row],[Income]],0)</f>
        <v>0</v>
      </c>
      <c r="BR125">
        <f ca="1">IF(Table1[[#This Row],[Area]]="Illinios",Table1[[#This Row],[Income]],0)</f>
        <v>0</v>
      </c>
      <c r="BT125">
        <f ca="1">IF(Table1[[#This Row],[Field of work]]="IT",Table1[[#This Row],[Income]],0)</f>
        <v>0</v>
      </c>
      <c r="BU125">
        <f ca="1">IF(Table1[[#This Row],[Field of work]]="Doctor",Table1[[#This Row],[Income]],0)</f>
        <v>0</v>
      </c>
      <c r="BV125">
        <f ca="1">IF(Table1[[#This Row],[Field of work]]="Construction",Table1[[#This Row],[Income]],0)</f>
        <v>0</v>
      </c>
      <c r="BW125">
        <f ca="1">IF(Table1[[#This Row],[Field of work]]="Teaching",Table1[[#This Row],[Income]],0)</f>
        <v>0</v>
      </c>
      <c r="BX125">
        <f ca="1">IF(Table1[[#This Row],[Field of work]]="Music",Table1[[#This Row],[Income]],0)</f>
        <v>0</v>
      </c>
      <c r="BY125">
        <f ca="1">IF(Table1[[#This Row],[Field of work]]="Agriculture",Table1[[#This Row],[Income]],0)</f>
        <v>63164</v>
      </c>
      <c r="CA125">
        <f ca="1">IF(Table1[[#This Row],[Debts]]&gt;Table1[[#This Row],[Income]],1,0)</f>
        <v>1</v>
      </c>
      <c r="CL125">
        <f ca="1">IF(Table1[[#This Row],[Net worth of the person]]&gt;$CN$3,Table1[[#This Row],[Age]],0)</f>
        <v>38</v>
      </c>
    </row>
    <row r="126" spans="1:90">
      <c r="A126">
        <f t="shared" ca="1" si="43"/>
        <v>1</v>
      </c>
      <c r="B126">
        <v>123</v>
      </c>
      <c r="C126" t="str">
        <f t="shared" ca="1" si="44"/>
        <v>men</v>
      </c>
      <c r="D126">
        <f t="shared" ca="1" si="45"/>
        <v>31</v>
      </c>
      <c r="E126">
        <f t="shared" ca="1" si="46"/>
        <v>2</v>
      </c>
      <c r="F126" t="str">
        <f t="shared" ca="1" si="34"/>
        <v>Doctor</v>
      </c>
      <c r="G126">
        <f t="shared" ca="1" si="47"/>
        <v>4</v>
      </c>
      <c r="H126" t="str">
        <f t="shared" ca="1" si="35"/>
        <v>Phd</v>
      </c>
      <c r="I126">
        <f t="shared" ca="1" si="59"/>
        <v>2</v>
      </c>
      <c r="J126">
        <f t="shared" ca="1" si="36"/>
        <v>3</v>
      </c>
      <c r="K126">
        <f t="shared" ca="1" si="48"/>
        <v>59985</v>
      </c>
      <c r="L126">
        <f t="shared" ca="1" si="49"/>
        <v>6</v>
      </c>
      <c r="M126" t="str">
        <f t="shared" ca="1" si="37"/>
        <v>Pennsylvania</v>
      </c>
      <c r="N126">
        <f t="shared" ca="1" si="52"/>
        <v>239940</v>
      </c>
      <c r="O126">
        <f t="shared" ca="1" si="50"/>
        <v>231177.57949259141</v>
      </c>
      <c r="P126">
        <f t="shared" ca="1" si="53"/>
        <v>30144.125978207929</v>
      </c>
      <c r="Q126">
        <f t="shared" ca="1" si="51"/>
        <v>24704</v>
      </c>
      <c r="R126">
        <f t="shared" ca="1" si="54"/>
        <v>11087.699082422925</v>
      </c>
      <c r="S126">
        <f t="shared" ca="1" si="55"/>
        <v>42710.747005939906</v>
      </c>
      <c r="T126">
        <f t="shared" ca="1" si="56"/>
        <v>312794.87298414781</v>
      </c>
      <c r="U126">
        <f t="shared" ca="1" si="57"/>
        <v>266969.27857501432</v>
      </c>
      <c r="V126">
        <f t="shared" ca="1" si="58"/>
        <v>45825.594409133482</v>
      </c>
      <c r="X126">
        <f ca="1">IF(Table1[[#This Row],[Gender]]="men",1,0)</f>
        <v>1</v>
      </c>
      <c r="Y126">
        <f ca="1">IF(Table1[[#This Row],[Gender]]="women",1,0)</f>
        <v>0</v>
      </c>
      <c r="AE126">
        <f ca="1">IF(Table1[[#This Row],[Field of work]]="IT",1,0)</f>
        <v>0</v>
      </c>
      <c r="AF126">
        <f ca="1">IF(Table1[[#This Row],[Field of work]]="Doctor",1,0)</f>
        <v>1</v>
      </c>
      <c r="AG126">
        <f ca="1">IF(Table1[[#This Row],[Field of work]]="Construction",1,0)</f>
        <v>0</v>
      </c>
      <c r="AH126">
        <f ca="1">IF(Table1[[#This Row],[Field of work]]="Teaching",1,0)</f>
        <v>0</v>
      </c>
      <c r="AI126">
        <f ca="1">IF(Table1[[#This Row],[Field of work]]="Music",1,0)</f>
        <v>0</v>
      </c>
      <c r="AJ126">
        <f ca="1">IF(Table1[[#This Row],[Field of work]]="Agriculture",1,0)</f>
        <v>0</v>
      </c>
      <c r="AO126" s="8">
        <f t="shared" ca="1" si="38"/>
        <v>15523.459638829065</v>
      </c>
      <c r="AR126">
        <f t="shared" ca="1" si="39"/>
        <v>0</v>
      </c>
      <c r="AX126" s="16">
        <f t="shared" ca="1" si="40"/>
        <v>0.36352209014092163</v>
      </c>
      <c r="AY126" s="17">
        <f t="shared" ca="1" si="41"/>
        <v>1</v>
      </c>
      <c r="AZ126" s="17"/>
      <c r="BE126">
        <f t="shared" ca="1" si="42"/>
        <v>0</v>
      </c>
      <c r="BF126">
        <f ca="1">IF(Table1[[#This Row],[Area]]="California",Table1[[#This Row],[Income]],0)</f>
        <v>0</v>
      </c>
      <c r="BG126">
        <f ca="1">IF(Table1[[#This Row],[Area]]="Utah",Table1[[#This Row],[Income]],0)</f>
        <v>0</v>
      </c>
      <c r="BH126">
        <f ca="1">IF(Table1[[#This Row],[Area]]="North Carolina",Table1[[#This Row],[Income]],0)</f>
        <v>0</v>
      </c>
      <c r="BI126">
        <f ca="1">IF(Table1[[#This Row],[Area]]="Texas",Table1[[#This Row],[Income]],0)</f>
        <v>0</v>
      </c>
      <c r="BJ126">
        <f ca="1">IF(Table1[[#This Row],[Area]]="Pennsylvania",Table1[[#This Row],[Income]],0)</f>
        <v>59985</v>
      </c>
      <c r="BK126">
        <f ca="1">IF(Table1[[#This Row],[Area]]="Hawaii",Table1[[#This Row],[Income]],0)</f>
        <v>0</v>
      </c>
      <c r="BL126">
        <f ca="1">IF(Table1[[#This Row],[Area]]="Tennessee",Table1[[#This Row],[Income]],0)</f>
        <v>0</v>
      </c>
      <c r="BM126">
        <f ca="1">IF(Table1[[#This Row],[Area]]="South Dakota",Table1[[#This Row],[Income]],0)</f>
        <v>0</v>
      </c>
      <c r="BN126">
        <f ca="1">IF(Table1[[#This Row],[Area]]="Massachusetts",Table1[[#This Row],[Income]],0)</f>
        <v>0</v>
      </c>
      <c r="BO126">
        <f ca="1">IF(Table1[[#This Row],[Area]]="New Jersey",Table1[[#This Row],[Income]],0)</f>
        <v>0</v>
      </c>
      <c r="BP126">
        <f ca="1">IF(Table1[[#This Row],[Area]]="Georgia",Table1[[#This Row],[Income]],0)</f>
        <v>0</v>
      </c>
      <c r="BQ126">
        <f ca="1">IF(Table1[[#This Row],[Area]]="Indiana",Table1[[#This Row],[Income]],0)</f>
        <v>0</v>
      </c>
      <c r="BR126">
        <f ca="1">IF(Table1[[#This Row],[Area]]="Illinios",Table1[[#This Row],[Income]],0)</f>
        <v>0</v>
      </c>
      <c r="BT126">
        <f ca="1">IF(Table1[[#This Row],[Field of work]]="IT",Table1[[#This Row],[Income]],0)</f>
        <v>0</v>
      </c>
      <c r="BU126">
        <f ca="1">IF(Table1[[#This Row],[Field of work]]="Doctor",Table1[[#This Row],[Income]],0)</f>
        <v>59985</v>
      </c>
      <c r="BV126">
        <f ca="1">IF(Table1[[#This Row],[Field of work]]="Construction",Table1[[#This Row],[Income]],0)</f>
        <v>0</v>
      </c>
      <c r="BW126">
        <f ca="1">IF(Table1[[#This Row],[Field of work]]="Teaching",Table1[[#This Row],[Income]],0)</f>
        <v>0</v>
      </c>
      <c r="BX126">
        <f ca="1">IF(Table1[[#This Row],[Field of work]]="Music",Table1[[#This Row],[Income]],0)</f>
        <v>0</v>
      </c>
      <c r="BY126">
        <f ca="1">IF(Table1[[#This Row],[Field of work]]="Agriculture",Table1[[#This Row],[Income]],0)</f>
        <v>0</v>
      </c>
      <c r="CA126">
        <f ca="1">IF(Table1[[#This Row],[Debts]]&gt;Table1[[#This Row],[Income]],1,0)</f>
        <v>0</v>
      </c>
      <c r="CL126">
        <f ca="1">IF(Table1[[#This Row],[Net worth of the person]]&gt;$CN$3,Table1[[#This Row],[Age]],0)</f>
        <v>31</v>
      </c>
    </row>
    <row r="127" spans="1:90">
      <c r="A127">
        <f t="shared" ca="1" si="43"/>
        <v>2</v>
      </c>
      <c r="B127">
        <v>124</v>
      </c>
      <c r="C127" t="str">
        <f t="shared" ca="1" si="44"/>
        <v>women</v>
      </c>
      <c r="D127">
        <f t="shared" ca="1" si="45"/>
        <v>28</v>
      </c>
      <c r="E127">
        <f t="shared" ca="1" si="46"/>
        <v>1</v>
      </c>
      <c r="F127" t="str">
        <f t="shared" ca="1" si="34"/>
        <v>IT</v>
      </c>
      <c r="G127">
        <f t="shared" ca="1" si="47"/>
        <v>1</v>
      </c>
      <c r="H127" t="str">
        <f t="shared" ca="1" si="35"/>
        <v>High school</v>
      </c>
      <c r="I127">
        <f t="shared" ca="1" si="59"/>
        <v>1</v>
      </c>
      <c r="J127">
        <f t="shared" ca="1" si="36"/>
        <v>1</v>
      </c>
      <c r="K127">
        <f t="shared" ca="1" si="48"/>
        <v>53739</v>
      </c>
      <c r="L127">
        <f t="shared" ca="1" si="49"/>
        <v>2</v>
      </c>
      <c r="M127" t="str">
        <f t="shared" ca="1" si="37"/>
        <v>California</v>
      </c>
      <c r="N127">
        <f t="shared" ca="1" si="52"/>
        <v>161217</v>
      </c>
      <c r="O127">
        <f t="shared" ca="1" si="50"/>
        <v>58605.94080624896</v>
      </c>
      <c r="P127">
        <f t="shared" ca="1" si="53"/>
        <v>15523.459638829065</v>
      </c>
      <c r="Q127">
        <f t="shared" ca="1" si="51"/>
        <v>9207</v>
      </c>
      <c r="R127">
        <f t="shared" ca="1" si="54"/>
        <v>12229.208150479626</v>
      </c>
      <c r="S127">
        <f t="shared" ca="1" si="55"/>
        <v>7321.7974067192954</v>
      </c>
      <c r="T127">
        <f t="shared" ca="1" si="56"/>
        <v>184062.25704554835</v>
      </c>
      <c r="U127">
        <f t="shared" ca="1" si="57"/>
        <v>80042.148956728575</v>
      </c>
      <c r="V127">
        <f t="shared" ca="1" si="58"/>
        <v>104020.10808881978</v>
      </c>
      <c r="X127">
        <f ca="1">IF(Table1[[#This Row],[Gender]]="men",1,0)</f>
        <v>0</v>
      </c>
      <c r="Y127">
        <f ca="1">IF(Table1[[#This Row],[Gender]]="women",1,0)</f>
        <v>1</v>
      </c>
      <c r="AE127">
        <f ca="1">IF(Table1[[#This Row],[Field of work]]="IT",1,0)</f>
        <v>1</v>
      </c>
      <c r="AF127">
        <f ca="1">IF(Table1[[#This Row],[Field of work]]="Doctor",1,0)</f>
        <v>0</v>
      </c>
      <c r="AG127">
        <f ca="1">IF(Table1[[#This Row],[Field of work]]="Construction",1,0)</f>
        <v>0</v>
      </c>
      <c r="AH127">
        <f ca="1">IF(Table1[[#This Row],[Field of work]]="Teaching",1,0)</f>
        <v>0</v>
      </c>
      <c r="AI127">
        <f ca="1">IF(Table1[[#This Row],[Field of work]]="Music",1,0)</f>
        <v>0</v>
      </c>
      <c r="AJ127">
        <f ca="1">IF(Table1[[#This Row],[Field of work]]="Agriculture",1,0)</f>
        <v>0</v>
      </c>
      <c r="AO127" s="8">
        <f t="shared" ca="1" si="38"/>
        <v>22972.899980796243</v>
      </c>
      <c r="AR127">
        <f t="shared" ca="1" si="39"/>
        <v>1</v>
      </c>
      <c r="AX127" s="16">
        <f t="shared" ca="1" si="40"/>
        <v>0.97177262719506174</v>
      </c>
      <c r="AY127" s="17">
        <f t="shared" ca="1" si="41"/>
        <v>0</v>
      </c>
      <c r="AZ127" s="17"/>
      <c r="BE127">
        <f t="shared" ca="1" si="42"/>
        <v>0</v>
      </c>
      <c r="BF127">
        <f ca="1">IF(Table1[[#This Row],[Area]]="California",Table1[[#This Row],[Income]],0)</f>
        <v>53739</v>
      </c>
      <c r="BG127">
        <f ca="1">IF(Table1[[#This Row],[Area]]="Utah",Table1[[#This Row],[Income]],0)</f>
        <v>0</v>
      </c>
      <c r="BH127">
        <f ca="1">IF(Table1[[#This Row],[Area]]="North Carolina",Table1[[#This Row],[Income]],0)</f>
        <v>0</v>
      </c>
      <c r="BI127">
        <f ca="1">IF(Table1[[#This Row],[Area]]="Texas",Table1[[#This Row],[Income]],0)</f>
        <v>0</v>
      </c>
      <c r="BJ127">
        <f ca="1">IF(Table1[[#This Row],[Area]]="Pennsylvania",Table1[[#This Row],[Income]],0)</f>
        <v>0</v>
      </c>
      <c r="BK127">
        <f ca="1">IF(Table1[[#This Row],[Area]]="Hawaii",Table1[[#This Row],[Income]],0)</f>
        <v>0</v>
      </c>
      <c r="BL127">
        <f ca="1">IF(Table1[[#This Row],[Area]]="Tennessee",Table1[[#This Row],[Income]],0)</f>
        <v>0</v>
      </c>
      <c r="BM127">
        <f ca="1">IF(Table1[[#This Row],[Area]]="South Dakota",Table1[[#This Row],[Income]],0)</f>
        <v>0</v>
      </c>
      <c r="BN127">
        <f ca="1">IF(Table1[[#This Row],[Area]]="Massachusetts",Table1[[#This Row],[Income]],0)</f>
        <v>0</v>
      </c>
      <c r="BO127">
        <f ca="1">IF(Table1[[#This Row],[Area]]="New Jersey",Table1[[#This Row],[Income]],0)</f>
        <v>0</v>
      </c>
      <c r="BP127">
        <f ca="1">IF(Table1[[#This Row],[Area]]="Georgia",Table1[[#This Row],[Income]],0)</f>
        <v>0</v>
      </c>
      <c r="BQ127">
        <f ca="1">IF(Table1[[#This Row],[Area]]="Indiana",Table1[[#This Row],[Income]],0)</f>
        <v>0</v>
      </c>
      <c r="BR127">
        <f ca="1">IF(Table1[[#This Row],[Area]]="Illinios",Table1[[#This Row],[Income]],0)</f>
        <v>0</v>
      </c>
      <c r="BT127">
        <f ca="1">IF(Table1[[#This Row],[Field of work]]="IT",Table1[[#This Row],[Income]],0)</f>
        <v>53739</v>
      </c>
      <c r="BU127">
        <f ca="1">IF(Table1[[#This Row],[Field of work]]="Doctor",Table1[[#This Row],[Income]],0)</f>
        <v>0</v>
      </c>
      <c r="BV127">
        <f ca="1">IF(Table1[[#This Row],[Field of work]]="Construction",Table1[[#This Row],[Income]],0)</f>
        <v>0</v>
      </c>
      <c r="BW127">
        <f ca="1">IF(Table1[[#This Row],[Field of work]]="Teaching",Table1[[#This Row],[Income]],0)</f>
        <v>0</v>
      </c>
      <c r="BX127">
        <f ca="1">IF(Table1[[#This Row],[Field of work]]="Music",Table1[[#This Row],[Income]],0)</f>
        <v>0</v>
      </c>
      <c r="BY127">
        <f ca="1">IF(Table1[[#This Row],[Field of work]]="Agriculture",Table1[[#This Row],[Income]],0)</f>
        <v>0</v>
      </c>
      <c r="CA127">
        <f ca="1">IF(Table1[[#This Row],[Debts]]&gt;Table1[[#This Row],[Income]],1,0)</f>
        <v>0</v>
      </c>
      <c r="CL127">
        <f ca="1">IF(Table1[[#This Row],[Net worth of the person]]&gt;$CN$3,Table1[[#This Row],[Age]],0)</f>
        <v>28</v>
      </c>
    </row>
    <row r="128" spans="1:90">
      <c r="A128">
        <f t="shared" ca="1" si="43"/>
        <v>2</v>
      </c>
      <c r="B128">
        <v>125</v>
      </c>
      <c r="C128" t="str">
        <f t="shared" ca="1" si="44"/>
        <v>women</v>
      </c>
      <c r="D128">
        <f t="shared" ca="1" si="45"/>
        <v>45</v>
      </c>
      <c r="E128">
        <f t="shared" ca="1" si="46"/>
        <v>1</v>
      </c>
      <c r="F128" t="str">
        <f t="shared" ca="1" si="34"/>
        <v>IT</v>
      </c>
      <c r="G128">
        <f t="shared" ca="1" si="47"/>
        <v>4</v>
      </c>
      <c r="H128" t="str">
        <f t="shared" ca="1" si="35"/>
        <v>Phd</v>
      </c>
      <c r="I128">
        <f t="shared" ca="1" si="59"/>
        <v>3</v>
      </c>
      <c r="J128">
        <f t="shared" ca="1" si="36"/>
        <v>2</v>
      </c>
      <c r="K128">
        <f t="shared" ca="1" si="48"/>
        <v>41213</v>
      </c>
      <c r="L128">
        <f t="shared" ca="1" si="49"/>
        <v>5</v>
      </c>
      <c r="M128" t="str">
        <f t="shared" ca="1" si="37"/>
        <v>Texas</v>
      </c>
      <c r="N128">
        <f t="shared" ca="1" si="52"/>
        <v>247278</v>
      </c>
      <c r="O128">
        <f t="shared" ca="1" si="50"/>
        <v>240297.99170754047</v>
      </c>
      <c r="P128">
        <f t="shared" ca="1" si="53"/>
        <v>45945.799961592485</v>
      </c>
      <c r="Q128">
        <f t="shared" ca="1" si="51"/>
        <v>18715</v>
      </c>
      <c r="R128">
        <f t="shared" ca="1" si="54"/>
        <v>23936.959947400956</v>
      </c>
      <c r="S128">
        <f t="shared" ca="1" si="55"/>
        <v>48452.034945125</v>
      </c>
      <c r="T128">
        <f t="shared" ca="1" si="56"/>
        <v>341675.83490671747</v>
      </c>
      <c r="U128">
        <f t="shared" ca="1" si="57"/>
        <v>282949.95165494143</v>
      </c>
      <c r="V128">
        <f t="shared" ca="1" si="58"/>
        <v>58725.883251776046</v>
      </c>
      <c r="X128">
        <f ca="1">IF(Table1[[#This Row],[Gender]]="men",1,0)</f>
        <v>0</v>
      </c>
      <c r="Y128">
        <f ca="1">IF(Table1[[#This Row],[Gender]]="women",1,0)</f>
        <v>1</v>
      </c>
      <c r="AE128">
        <f ca="1">IF(Table1[[#This Row],[Field of work]]="IT",1,0)</f>
        <v>1</v>
      </c>
      <c r="AF128">
        <f ca="1">IF(Table1[[#This Row],[Field of work]]="Doctor",1,0)</f>
        <v>0</v>
      </c>
      <c r="AG128">
        <f ca="1">IF(Table1[[#This Row],[Field of work]]="Construction",1,0)</f>
        <v>0</v>
      </c>
      <c r="AH128">
        <f ca="1">IF(Table1[[#This Row],[Field of work]]="Teaching",1,0)</f>
        <v>0</v>
      </c>
      <c r="AI128">
        <f ca="1">IF(Table1[[#This Row],[Field of work]]="Music",1,0)</f>
        <v>0</v>
      </c>
      <c r="AJ128">
        <f ca="1">IF(Table1[[#This Row],[Field of work]]="Agriculture",1,0)</f>
        <v>0</v>
      </c>
      <c r="AO128" s="8">
        <f t="shared" ca="1" si="38"/>
        <v>20995.464871340206</v>
      </c>
      <c r="AR128">
        <f t="shared" ca="1" si="39"/>
        <v>1</v>
      </c>
      <c r="AX128" s="16">
        <f t="shared" ca="1" si="40"/>
        <v>0.95115649401416291</v>
      </c>
      <c r="AY128" s="17">
        <f t="shared" ca="1" si="41"/>
        <v>0</v>
      </c>
      <c r="AZ128" s="17"/>
      <c r="BE128">
        <f t="shared" ca="1" si="42"/>
        <v>0</v>
      </c>
      <c r="BF128">
        <f ca="1">IF(Table1[[#This Row],[Area]]="California",Table1[[#This Row],[Income]],0)</f>
        <v>0</v>
      </c>
      <c r="BG128">
        <f ca="1">IF(Table1[[#This Row],[Area]]="Utah",Table1[[#This Row],[Income]],0)</f>
        <v>0</v>
      </c>
      <c r="BH128">
        <f ca="1">IF(Table1[[#This Row],[Area]]="North Carolina",Table1[[#This Row],[Income]],0)</f>
        <v>0</v>
      </c>
      <c r="BI128">
        <f ca="1">IF(Table1[[#This Row],[Area]]="Texas",Table1[[#This Row],[Income]],0)</f>
        <v>41213</v>
      </c>
      <c r="BJ128">
        <f ca="1">IF(Table1[[#This Row],[Area]]="Pennsylvania",Table1[[#This Row],[Income]],0)</f>
        <v>0</v>
      </c>
      <c r="BK128">
        <f ca="1">IF(Table1[[#This Row],[Area]]="Hawaii",Table1[[#This Row],[Income]],0)</f>
        <v>0</v>
      </c>
      <c r="BL128">
        <f ca="1">IF(Table1[[#This Row],[Area]]="Tennessee",Table1[[#This Row],[Income]],0)</f>
        <v>0</v>
      </c>
      <c r="BM128">
        <f ca="1">IF(Table1[[#This Row],[Area]]="South Dakota",Table1[[#This Row],[Income]],0)</f>
        <v>0</v>
      </c>
      <c r="BN128">
        <f ca="1">IF(Table1[[#This Row],[Area]]="Massachusetts",Table1[[#This Row],[Income]],0)</f>
        <v>0</v>
      </c>
      <c r="BO128">
        <f ca="1">IF(Table1[[#This Row],[Area]]="New Jersey",Table1[[#This Row],[Income]],0)</f>
        <v>0</v>
      </c>
      <c r="BP128">
        <f ca="1">IF(Table1[[#This Row],[Area]]="Georgia",Table1[[#This Row],[Income]],0)</f>
        <v>0</v>
      </c>
      <c r="BQ128">
        <f ca="1">IF(Table1[[#This Row],[Area]]="Indiana",Table1[[#This Row],[Income]],0)</f>
        <v>0</v>
      </c>
      <c r="BR128">
        <f ca="1">IF(Table1[[#This Row],[Area]]="Illinios",Table1[[#This Row],[Income]],0)</f>
        <v>0</v>
      </c>
      <c r="BT128">
        <f ca="1">IF(Table1[[#This Row],[Field of work]]="IT",Table1[[#This Row],[Income]],0)</f>
        <v>41213</v>
      </c>
      <c r="BU128">
        <f ca="1">IF(Table1[[#This Row],[Field of work]]="Doctor",Table1[[#This Row],[Income]],0)</f>
        <v>0</v>
      </c>
      <c r="BV128">
        <f ca="1">IF(Table1[[#This Row],[Field of work]]="Construction",Table1[[#This Row],[Income]],0)</f>
        <v>0</v>
      </c>
      <c r="BW128">
        <f ca="1">IF(Table1[[#This Row],[Field of work]]="Teaching",Table1[[#This Row],[Income]],0)</f>
        <v>0</v>
      </c>
      <c r="BX128">
        <f ca="1">IF(Table1[[#This Row],[Field of work]]="Music",Table1[[#This Row],[Income]],0)</f>
        <v>0</v>
      </c>
      <c r="BY128">
        <f ca="1">IF(Table1[[#This Row],[Field of work]]="Agriculture",Table1[[#This Row],[Income]],0)</f>
        <v>0</v>
      </c>
      <c r="CA128">
        <f ca="1">IF(Table1[[#This Row],[Debts]]&gt;Table1[[#This Row],[Income]],1,0)</f>
        <v>0</v>
      </c>
      <c r="CL128">
        <f ca="1">IF(Table1[[#This Row],[Net worth of the person]]&gt;$CN$3,Table1[[#This Row],[Age]],0)</f>
        <v>45</v>
      </c>
    </row>
    <row r="129" spans="1:90">
      <c r="A129">
        <f t="shared" ca="1" si="43"/>
        <v>2</v>
      </c>
      <c r="B129">
        <v>126</v>
      </c>
      <c r="C129" t="str">
        <f t="shared" ca="1" si="44"/>
        <v>women</v>
      </c>
      <c r="D129">
        <f t="shared" ca="1" si="45"/>
        <v>29</v>
      </c>
      <c r="E129">
        <f t="shared" ca="1" si="46"/>
        <v>2</v>
      </c>
      <c r="F129" t="str">
        <f t="shared" ca="1" si="34"/>
        <v>Doctor</v>
      </c>
      <c r="G129">
        <f t="shared" ca="1" si="47"/>
        <v>3</v>
      </c>
      <c r="H129" t="str">
        <f t="shared" ca="1" si="35"/>
        <v>Post Grad</v>
      </c>
      <c r="I129">
        <f t="shared" ca="1" si="59"/>
        <v>0</v>
      </c>
      <c r="J129">
        <f t="shared" ca="1" si="36"/>
        <v>2</v>
      </c>
      <c r="K129">
        <f t="shared" ca="1" si="48"/>
        <v>39449</v>
      </c>
      <c r="L129">
        <f t="shared" ca="1" si="49"/>
        <v>4</v>
      </c>
      <c r="M129" t="str">
        <f t="shared" ca="1" si="37"/>
        <v>North Carolina</v>
      </c>
      <c r="N129">
        <f t="shared" ca="1" si="52"/>
        <v>157796</v>
      </c>
      <c r="O129">
        <f t="shared" ca="1" si="50"/>
        <v>150088.69012945885</v>
      </c>
      <c r="P129">
        <f t="shared" ca="1" si="53"/>
        <v>41990.929742680411</v>
      </c>
      <c r="Q129">
        <f t="shared" ca="1" si="51"/>
        <v>26594</v>
      </c>
      <c r="R129">
        <f t="shared" ca="1" si="54"/>
        <v>55482.043701879302</v>
      </c>
      <c r="S129">
        <f t="shared" ca="1" si="55"/>
        <v>32168.393643458632</v>
      </c>
      <c r="T129">
        <f t="shared" ca="1" si="56"/>
        <v>231955.32338613903</v>
      </c>
      <c r="U129">
        <f t="shared" ca="1" si="57"/>
        <v>232164.73383133815</v>
      </c>
      <c r="V129">
        <f t="shared" ca="1" si="58"/>
        <v>-209.4104451991152</v>
      </c>
      <c r="X129">
        <f ca="1">IF(Table1[[#This Row],[Gender]]="men",1,0)</f>
        <v>0</v>
      </c>
      <c r="Y129">
        <f ca="1">IF(Table1[[#This Row],[Gender]]="women",1,0)</f>
        <v>1</v>
      </c>
      <c r="AE129">
        <f ca="1">IF(Table1[[#This Row],[Field of work]]="IT",1,0)</f>
        <v>0</v>
      </c>
      <c r="AF129">
        <f ca="1">IF(Table1[[#This Row],[Field of work]]="Doctor",1,0)</f>
        <v>1</v>
      </c>
      <c r="AG129">
        <f ca="1">IF(Table1[[#This Row],[Field of work]]="Construction",1,0)</f>
        <v>0</v>
      </c>
      <c r="AH129">
        <f ca="1">IF(Table1[[#This Row],[Field of work]]="Teaching",1,0)</f>
        <v>0</v>
      </c>
      <c r="AI129">
        <f ca="1">IF(Table1[[#This Row],[Field of work]]="Music",1,0)</f>
        <v>0</v>
      </c>
      <c r="AJ129">
        <f ca="1">IF(Table1[[#This Row],[Field of work]]="Agriculture",1,0)</f>
        <v>0</v>
      </c>
      <c r="AO129" s="8">
        <f t="shared" ca="1" si="38"/>
        <v>56.109918638845087</v>
      </c>
      <c r="AR129">
        <f t="shared" ca="1" si="39"/>
        <v>1</v>
      </c>
      <c r="AX129" s="16">
        <f t="shared" ca="1" si="40"/>
        <v>0.40937813168435838</v>
      </c>
      <c r="AY129" s="17">
        <f t="shared" ca="1" si="41"/>
        <v>1</v>
      </c>
      <c r="AZ129" s="17"/>
      <c r="BE129">
        <f t="shared" ca="1" si="42"/>
        <v>0</v>
      </c>
      <c r="BF129">
        <f ca="1">IF(Table1[[#This Row],[Area]]="California",Table1[[#This Row],[Income]],0)</f>
        <v>0</v>
      </c>
      <c r="BG129">
        <f ca="1">IF(Table1[[#This Row],[Area]]="Utah",Table1[[#This Row],[Income]],0)</f>
        <v>0</v>
      </c>
      <c r="BH129">
        <f ca="1">IF(Table1[[#This Row],[Area]]="North Carolina",Table1[[#This Row],[Income]],0)</f>
        <v>39449</v>
      </c>
      <c r="BI129">
        <f ca="1">IF(Table1[[#This Row],[Area]]="Texas",Table1[[#This Row],[Income]],0)</f>
        <v>0</v>
      </c>
      <c r="BJ129">
        <f ca="1">IF(Table1[[#This Row],[Area]]="Pennsylvania",Table1[[#This Row],[Income]],0)</f>
        <v>0</v>
      </c>
      <c r="BK129">
        <f ca="1">IF(Table1[[#This Row],[Area]]="Hawaii",Table1[[#This Row],[Income]],0)</f>
        <v>0</v>
      </c>
      <c r="BL129">
        <f ca="1">IF(Table1[[#This Row],[Area]]="Tennessee",Table1[[#This Row],[Income]],0)</f>
        <v>0</v>
      </c>
      <c r="BM129">
        <f ca="1">IF(Table1[[#This Row],[Area]]="South Dakota",Table1[[#This Row],[Income]],0)</f>
        <v>0</v>
      </c>
      <c r="BN129">
        <f ca="1">IF(Table1[[#This Row],[Area]]="Massachusetts",Table1[[#This Row],[Income]],0)</f>
        <v>0</v>
      </c>
      <c r="BO129">
        <f ca="1">IF(Table1[[#This Row],[Area]]="New Jersey",Table1[[#This Row],[Income]],0)</f>
        <v>0</v>
      </c>
      <c r="BP129">
        <f ca="1">IF(Table1[[#This Row],[Area]]="Georgia",Table1[[#This Row],[Income]],0)</f>
        <v>0</v>
      </c>
      <c r="BQ129">
        <f ca="1">IF(Table1[[#This Row],[Area]]="Indiana",Table1[[#This Row],[Income]],0)</f>
        <v>0</v>
      </c>
      <c r="BR129">
        <f ca="1">IF(Table1[[#This Row],[Area]]="Illinios",Table1[[#This Row],[Income]],0)</f>
        <v>0</v>
      </c>
      <c r="BT129">
        <f ca="1">IF(Table1[[#This Row],[Field of work]]="IT",Table1[[#This Row],[Income]],0)</f>
        <v>0</v>
      </c>
      <c r="BU129">
        <f ca="1">IF(Table1[[#This Row],[Field of work]]="Doctor",Table1[[#This Row],[Income]],0)</f>
        <v>39449</v>
      </c>
      <c r="BV129">
        <f ca="1">IF(Table1[[#This Row],[Field of work]]="Construction",Table1[[#This Row],[Income]],0)</f>
        <v>0</v>
      </c>
      <c r="BW129">
        <f ca="1">IF(Table1[[#This Row],[Field of work]]="Teaching",Table1[[#This Row],[Income]],0)</f>
        <v>0</v>
      </c>
      <c r="BX129">
        <f ca="1">IF(Table1[[#This Row],[Field of work]]="Music",Table1[[#This Row],[Income]],0)</f>
        <v>0</v>
      </c>
      <c r="BY129">
        <f ca="1">IF(Table1[[#This Row],[Field of work]]="Agriculture",Table1[[#This Row],[Income]],0)</f>
        <v>0</v>
      </c>
      <c r="CA129">
        <f ca="1">IF(Table1[[#This Row],[Debts]]&gt;Table1[[#This Row],[Income]],1,0)</f>
        <v>1</v>
      </c>
      <c r="CL129">
        <f ca="1">IF(Table1[[#This Row],[Net worth of the person]]&gt;$CN$3,Table1[[#This Row],[Age]],0)</f>
        <v>0</v>
      </c>
    </row>
    <row r="130" spans="1:90">
      <c r="A130">
        <f t="shared" ca="1" si="43"/>
        <v>1</v>
      </c>
      <c r="B130">
        <v>127</v>
      </c>
      <c r="C130" t="str">
        <f t="shared" ca="1" si="44"/>
        <v>men</v>
      </c>
      <c r="D130">
        <f t="shared" ca="1" si="45"/>
        <v>40</v>
      </c>
      <c r="E130">
        <f t="shared" ca="1" si="46"/>
        <v>2</v>
      </c>
      <c r="F130" t="str">
        <f t="shared" ca="1" si="34"/>
        <v>Doctor</v>
      </c>
      <c r="G130">
        <f t="shared" ca="1" si="47"/>
        <v>1</v>
      </c>
      <c r="H130" t="str">
        <f t="shared" ca="1" si="35"/>
        <v>High school</v>
      </c>
      <c r="I130">
        <f t="shared" ca="1" si="59"/>
        <v>1</v>
      </c>
      <c r="J130">
        <f t="shared" ca="1" si="36"/>
        <v>1</v>
      </c>
      <c r="K130">
        <f t="shared" ca="1" si="48"/>
        <v>40480</v>
      </c>
      <c r="L130">
        <f t="shared" ca="1" si="49"/>
        <v>13</v>
      </c>
      <c r="M130" t="str">
        <f t="shared" ca="1" si="37"/>
        <v>Indiana</v>
      </c>
      <c r="N130">
        <f t="shared" ca="1" si="52"/>
        <v>121440</v>
      </c>
      <c r="O130">
        <f t="shared" ca="1" si="50"/>
        <v>49714.880311748479</v>
      </c>
      <c r="P130">
        <f t="shared" ca="1" si="53"/>
        <v>56.109918638845087</v>
      </c>
      <c r="Q130">
        <f t="shared" ca="1" si="51"/>
        <v>50</v>
      </c>
      <c r="R130">
        <f t="shared" ca="1" si="54"/>
        <v>56204.332948992313</v>
      </c>
      <c r="S130">
        <f t="shared" ca="1" si="55"/>
        <v>34967.737443571816</v>
      </c>
      <c r="T130">
        <f t="shared" ca="1" si="56"/>
        <v>156463.84736221065</v>
      </c>
      <c r="U130">
        <f t="shared" ca="1" si="57"/>
        <v>105969.2132607408</v>
      </c>
      <c r="V130">
        <f t="shared" ca="1" si="58"/>
        <v>50494.634101469856</v>
      </c>
      <c r="X130">
        <f ca="1">IF(Table1[[#This Row],[Gender]]="men",1,0)</f>
        <v>1</v>
      </c>
      <c r="Y130">
        <f ca="1">IF(Table1[[#This Row],[Gender]]="women",1,0)</f>
        <v>0</v>
      </c>
      <c r="AE130">
        <f ca="1">IF(Table1[[#This Row],[Field of work]]="IT",1,0)</f>
        <v>0</v>
      </c>
      <c r="AF130">
        <f ca="1">IF(Table1[[#This Row],[Field of work]]="Doctor",1,0)</f>
        <v>1</v>
      </c>
      <c r="AG130">
        <f ca="1">IF(Table1[[#This Row],[Field of work]]="Construction",1,0)</f>
        <v>0</v>
      </c>
      <c r="AH130">
        <f ca="1">IF(Table1[[#This Row],[Field of work]]="Teaching",1,0)</f>
        <v>0</v>
      </c>
      <c r="AI130">
        <f ca="1">IF(Table1[[#This Row],[Field of work]]="Music",1,0)</f>
        <v>0</v>
      </c>
      <c r="AJ130">
        <f ca="1">IF(Table1[[#This Row],[Field of work]]="Agriculture",1,0)</f>
        <v>0</v>
      </c>
      <c r="AO130" s="8">
        <f t="shared" ca="1" si="38"/>
        <v>12796.291446999116</v>
      </c>
      <c r="AR130">
        <f t="shared" ca="1" si="39"/>
        <v>0</v>
      </c>
      <c r="AX130" s="16">
        <f t="shared" ca="1" si="40"/>
        <v>0.25106680816898153</v>
      </c>
      <c r="AY130" s="17">
        <f t="shared" ca="1" si="41"/>
        <v>1</v>
      </c>
      <c r="AZ130" s="17"/>
      <c r="BE130">
        <f t="shared" ca="1" si="42"/>
        <v>0</v>
      </c>
      <c r="BF130">
        <f ca="1">IF(Table1[[#This Row],[Area]]="California",Table1[[#This Row],[Income]],0)</f>
        <v>0</v>
      </c>
      <c r="BG130">
        <f ca="1">IF(Table1[[#This Row],[Area]]="Utah",Table1[[#This Row],[Income]],0)</f>
        <v>0</v>
      </c>
      <c r="BH130">
        <f ca="1">IF(Table1[[#This Row],[Area]]="North Carolina",Table1[[#This Row],[Income]],0)</f>
        <v>0</v>
      </c>
      <c r="BI130">
        <f ca="1">IF(Table1[[#This Row],[Area]]="Texas",Table1[[#This Row],[Income]],0)</f>
        <v>0</v>
      </c>
      <c r="BJ130">
        <f ca="1">IF(Table1[[#This Row],[Area]]="Pennsylvania",Table1[[#This Row],[Income]],0)</f>
        <v>0</v>
      </c>
      <c r="BK130">
        <f ca="1">IF(Table1[[#This Row],[Area]]="Hawaii",Table1[[#This Row],[Income]],0)</f>
        <v>0</v>
      </c>
      <c r="BL130">
        <f ca="1">IF(Table1[[#This Row],[Area]]="Tennessee",Table1[[#This Row],[Income]],0)</f>
        <v>0</v>
      </c>
      <c r="BM130">
        <f ca="1">IF(Table1[[#This Row],[Area]]="South Dakota",Table1[[#This Row],[Income]],0)</f>
        <v>0</v>
      </c>
      <c r="BN130">
        <f ca="1">IF(Table1[[#This Row],[Area]]="Massachusetts",Table1[[#This Row],[Income]],0)</f>
        <v>0</v>
      </c>
      <c r="BO130">
        <f ca="1">IF(Table1[[#This Row],[Area]]="New Jersey",Table1[[#This Row],[Income]],0)</f>
        <v>0</v>
      </c>
      <c r="BP130">
        <f ca="1">IF(Table1[[#This Row],[Area]]="Georgia",Table1[[#This Row],[Income]],0)</f>
        <v>0</v>
      </c>
      <c r="BQ130">
        <f ca="1">IF(Table1[[#This Row],[Area]]="Indiana",Table1[[#This Row],[Income]],0)</f>
        <v>40480</v>
      </c>
      <c r="BR130">
        <f ca="1">IF(Table1[[#This Row],[Area]]="Illinios",Table1[[#This Row],[Income]],0)</f>
        <v>0</v>
      </c>
      <c r="BT130">
        <f ca="1">IF(Table1[[#This Row],[Field of work]]="IT",Table1[[#This Row],[Income]],0)</f>
        <v>0</v>
      </c>
      <c r="BU130">
        <f ca="1">IF(Table1[[#This Row],[Field of work]]="Doctor",Table1[[#This Row],[Income]],0)</f>
        <v>40480</v>
      </c>
      <c r="BV130">
        <f ca="1">IF(Table1[[#This Row],[Field of work]]="Construction",Table1[[#This Row],[Income]],0)</f>
        <v>0</v>
      </c>
      <c r="BW130">
        <f ca="1">IF(Table1[[#This Row],[Field of work]]="Teaching",Table1[[#This Row],[Income]],0)</f>
        <v>0</v>
      </c>
      <c r="BX130">
        <f ca="1">IF(Table1[[#This Row],[Field of work]]="Music",Table1[[#This Row],[Income]],0)</f>
        <v>0</v>
      </c>
      <c r="BY130">
        <f ca="1">IF(Table1[[#This Row],[Field of work]]="Agriculture",Table1[[#This Row],[Income]],0)</f>
        <v>0</v>
      </c>
      <c r="CA130">
        <f ca="1">IF(Table1[[#This Row],[Debts]]&gt;Table1[[#This Row],[Income]],1,0)</f>
        <v>1</v>
      </c>
      <c r="CL130">
        <f ca="1">IF(Table1[[#This Row],[Net worth of the person]]&gt;$CN$3,Table1[[#This Row],[Age]],0)</f>
        <v>40</v>
      </c>
    </row>
    <row r="131" spans="1:90">
      <c r="A131">
        <f t="shared" ca="1" si="43"/>
        <v>1</v>
      </c>
      <c r="B131">
        <v>128</v>
      </c>
      <c r="C131" t="str">
        <f t="shared" ca="1" si="44"/>
        <v>men</v>
      </c>
      <c r="D131">
        <f t="shared" ca="1" si="45"/>
        <v>32</v>
      </c>
      <c r="E131">
        <f t="shared" ca="1" si="46"/>
        <v>3</v>
      </c>
      <c r="F131" t="str">
        <f t="shared" ca="1" si="34"/>
        <v>Construction</v>
      </c>
      <c r="G131">
        <f t="shared" ca="1" si="47"/>
        <v>1</v>
      </c>
      <c r="H131" t="str">
        <f t="shared" ca="1" si="35"/>
        <v>High school</v>
      </c>
      <c r="I131">
        <f t="shared" ca="1" si="59"/>
        <v>0</v>
      </c>
      <c r="J131">
        <f t="shared" ca="1" si="36"/>
        <v>1</v>
      </c>
      <c r="K131">
        <f t="shared" ca="1" si="48"/>
        <v>25272</v>
      </c>
      <c r="L131">
        <f t="shared" ca="1" si="49"/>
        <v>7</v>
      </c>
      <c r="M131" t="str">
        <f t="shared" ca="1" si="37"/>
        <v>Hawaii</v>
      </c>
      <c r="N131">
        <f t="shared" ca="1" si="52"/>
        <v>75816</v>
      </c>
      <c r="O131">
        <f t="shared" ca="1" si="50"/>
        <v>19034.881128139503</v>
      </c>
      <c r="P131">
        <f t="shared" ca="1" si="53"/>
        <v>12796.291446999116</v>
      </c>
      <c r="Q131">
        <f t="shared" ca="1" si="51"/>
        <v>7791</v>
      </c>
      <c r="R131">
        <f t="shared" ca="1" si="54"/>
        <v>13901.9127507912</v>
      </c>
      <c r="S131">
        <f t="shared" ca="1" si="55"/>
        <v>20665.959924989347</v>
      </c>
      <c r="T131">
        <f t="shared" ca="1" si="56"/>
        <v>109278.25137198847</v>
      </c>
      <c r="U131">
        <f t="shared" ca="1" si="57"/>
        <v>40727.793878930701</v>
      </c>
      <c r="V131">
        <f t="shared" ca="1" si="58"/>
        <v>68550.457493057766</v>
      </c>
      <c r="X131">
        <f ca="1">IF(Table1[[#This Row],[Gender]]="men",1,0)</f>
        <v>1</v>
      </c>
      <c r="Y131">
        <f ca="1">IF(Table1[[#This Row],[Gender]]="women",1,0)</f>
        <v>0</v>
      </c>
      <c r="AE131">
        <f ca="1">IF(Table1[[#This Row],[Field of work]]="IT",1,0)</f>
        <v>0</v>
      </c>
      <c r="AF131">
        <f ca="1">IF(Table1[[#This Row],[Field of work]]="Doctor",1,0)</f>
        <v>0</v>
      </c>
      <c r="AG131">
        <f ca="1">IF(Table1[[#This Row],[Field of work]]="Construction",1,0)</f>
        <v>1</v>
      </c>
      <c r="AH131">
        <f ca="1">IF(Table1[[#This Row],[Field of work]]="Teaching",1,0)</f>
        <v>0</v>
      </c>
      <c r="AI131">
        <f ca="1">IF(Table1[[#This Row],[Field of work]]="Music",1,0)</f>
        <v>0</v>
      </c>
      <c r="AJ131">
        <f ca="1">IF(Table1[[#This Row],[Field of work]]="Agriculture",1,0)</f>
        <v>0</v>
      </c>
      <c r="AO131" s="8">
        <f t="shared" ca="1" si="38"/>
        <v>32823.246644829218</v>
      </c>
      <c r="AR131">
        <f t="shared" ca="1" si="39"/>
        <v>1</v>
      </c>
      <c r="AX131" s="16">
        <f t="shared" ca="1" si="40"/>
        <v>0.16251188570170783</v>
      </c>
      <c r="AY131" s="17">
        <f t="shared" ca="1" si="41"/>
        <v>1</v>
      </c>
      <c r="AZ131" s="17"/>
      <c r="BE131">
        <f t="shared" ca="1" si="42"/>
        <v>0</v>
      </c>
      <c r="BF131">
        <f ca="1">IF(Table1[[#This Row],[Area]]="California",Table1[[#This Row],[Income]],0)</f>
        <v>0</v>
      </c>
      <c r="BG131">
        <f ca="1">IF(Table1[[#This Row],[Area]]="Utah",Table1[[#This Row],[Income]],0)</f>
        <v>0</v>
      </c>
      <c r="BH131">
        <f ca="1">IF(Table1[[#This Row],[Area]]="North Carolina",Table1[[#This Row],[Income]],0)</f>
        <v>0</v>
      </c>
      <c r="BI131">
        <f ca="1">IF(Table1[[#This Row],[Area]]="Texas",Table1[[#This Row],[Income]],0)</f>
        <v>0</v>
      </c>
      <c r="BJ131">
        <f ca="1">IF(Table1[[#This Row],[Area]]="Pennsylvania",Table1[[#This Row],[Income]],0)</f>
        <v>0</v>
      </c>
      <c r="BK131">
        <f ca="1">IF(Table1[[#This Row],[Area]]="Hawaii",Table1[[#This Row],[Income]],0)</f>
        <v>25272</v>
      </c>
      <c r="BL131">
        <f ca="1">IF(Table1[[#This Row],[Area]]="Tennessee",Table1[[#This Row],[Income]],0)</f>
        <v>0</v>
      </c>
      <c r="BM131">
        <f ca="1">IF(Table1[[#This Row],[Area]]="South Dakota",Table1[[#This Row],[Income]],0)</f>
        <v>0</v>
      </c>
      <c r="BN131">
        <f ca="1">IF(Table1[[#This Row],[Area]]="Massachusetts",Table1[[#This Row],[Income]],0)</f>
        <v>0</v>
      </c>
      <c r="BO131">
        <f ca="1">IF(Table1[[#This Row],[Area]]="New Jersey",Table1[[#This Row],[Income]],0)</f>
        <v>0</v>
      </c>
      <c r="BP131">
        <f ca="1">IF(Table1[[#This Row],[Area]]="Georgia",Table1[[#This Row],[Income]],0)</f>
        <v>0</v>
      </c>
      <c r="BQ131">
        <f ca="1">IF(Table1[[#This Row],[Area]]="Indiana",Table1[[#This Row],[Income]],0)</f>
        <v>0</v>
      </c>
      <c r="BR131">
        <f ca="1">IF(Table1[[#This Row],[Area]]="Illinios",Table1[[#This Row],[Income]],0)</f>
        <v>0</v>
      </c>
      <c r="BT131">
        <f ca="1">IF(Table1[[#This Row],[Field of work]]="IT",Table1[[#This Row],[Income]],0)</f>
        <v>0</v>
      </c>
      <c r="BU131">
        <f ca="1">IF(Table1[[#This Row],[Field of work]]="Doctor",Table1[[#This Row],[Income]],0)</f>
        <v>0</v>
      </c>
      <c r="BV131">
        <f ca="1">IF(Table1[[#This Row],[Field of work]]="Construction",Table1[[#This Row],[Income]],0)</f>
        <v>25272</v>
      </c>
      <c r="BW131">
        <f ca="1">IF(Table1[[#This Row],[Field of work]]="Teaching",Table1[[#This Row],[Income]],0)</f>
        <v>0</v>
      </c>
      <c r="BX131">
        <f ca="1">IF(Table1[[#This Row],[Field of work]]="Music",Table1[[#This Row],[Income]],0)</f>
        <v>0</v>
      </c>
      <c r="BY131">
        <f ca="1">IF(Table1[[#This Row],[Field of work]]="Agriculture",Table1[[#This Row],[Income]],0)</f>
        <v>0</v>
      </c>
      <c r="CA131">
        <f ca="1">IF(Table1[[#This Row],[Debts]]&gt;Table1[[#This Row],[Income]],1,0)</f>
        <v>0</v>
      </c>
      <c r="CL131">
        <f ca="1">IF(Table1[[#This Row],[Net worth of the person]]&gt;$CN$3,Table1[[#This Row],[Age]],0)</f>
        <v>32</v>
      </c>
    </row>
    <row r="132" spans="1:90">
      <c r="A132">
        <f t="shared" ca="1" si="43"/>
        <v>1</v>
      </c>
      <c r="B132">
        <v>129</v>
      </c>
      <c r="C132" t="str">
        <f t="shared" ca="1" si="44"/>
        <v>men</v>
      </c>
      <c r="D132">
        <f t="shared" ca="1" si="45"/>
        <v>32</v>
      </c>
      <c r="E132">
        <f t="shared" ca="1" si="46"/>
        <v>2</v>
      </c>
      <c r="F132" t="str">
        <f t="shared" ref="F132:F195" ca="1" si="60">VLOOKUP(E132,$CQ$5:$CR$10,2)</f>
        <v>Doctor</v>
      </c>
      <c r="G132">
        <f t="shared" ca="1" si="47"/>
        <v>4</v>
      </c>
      <c r="H132" t="str">
        <f t="shared" ref="H132:H195" ca="1" si="61">VLOOKUP(G132,$CS$5:$CT$9,2)</f>
        <v>Phd</v>
      </c>
      <c r="I132">
        <f t="shared" ca="1" si="59"/>
        <v>1</v>
      </c>
      <c r="J132">
        <f t="shared" ref="J132:J195" ca="1" si="62">RANDBETWEEN(1,3)</f>
        <v>3</v>
      </c>
      <c r="K132">
        <f t="shared" ca="1" si="48"/>
        <v>69215</v>
      </c>
      <c r="L132">
        <f t="shared" ca="1" si="49"/>
        <v>7</v>
      </c>
      <c r="M132" t="str">
        <f t="shared" ref="M132:M195" ca="1" si="63">VLOOKUP(L132,$CQ$15:$CR$28,2)</f>
        <v>Hawaii</v>
      </c>
      <c r="N132">
        <f t="shared" ca="1" si="52"/>
        <v>276860</v>
      </c>
      <c r="O132">
        <f t="shared" ca="1" si="50"/>
        <v>44993.040675374832</v>
      </c>
      <c r="P132">
        <f t="shared" ca="1" si="53"/>
        <v>98469.739934487647</v>
      </c>
      <c r="Q132">
        <f t="shared" ca="1" si="51"/>
        <v>81664</v>
      </c>
      <c r="R132">
        <f t="shared" ca="1" si="54"/>
        <v>47685.003376501838</v>
      </c>
      <c r="S132">
        <f t="shared" ca="1" si="55"/>
        <v>45784.457672449011</v>
      </c>
      <c r="T132">
        <f t="shared" ca="1" si="56"/>
        <v>421114.19760693662</v>
      </c>
      <c r="U132">
        <f t="shared" ca="1" si="57"/>
        <v>174342.04405187667</v>
      </c>
      <c r="V132">
        <f t="shared" ca="1" si="58"/>
        <v>246772.15355505995</v>
      </c>
      <c r="X132">
        <f ca="1">IF(Table1[[#This Row],[Gender]]="men",1,0)</f>
        <v>1</v>
      </c>
      <c r="Y132">
        <f ca="1">IF(Table1[[#This Row],[Gender]]="women",1,0)</f>
        <v>0</v>
      </c>
      <c r="AE132">
        <f ca="1">IF(Table1[[#This Row],[Field of work]]="IT",1,0)</f>
        <v>0</v>
      </c>
      <c r="AF132">
        <f ca="1">IF(Table1[[#This Row],[Field of work]]="Doctor",1,0)</f>
        <v>1</v>
      </c>
      <c r="AG132">
        <f ca="1">IF(Table1[[#This Row],[Field of work]]="Construction",1,0)</f>
        <v>0</v>
      </c>
      <c r="AH132">
        <f ca="1">IF(Table1[[#This Row],[Field of work]]="Teaching",1,0)</f>
        <v>0</v>
      </c>
      <c r="AI132">
        <f ca="1">IF(Table1[[#This Row],[Field of work]]="Music",1,0)</f>
        <v>0</v>
      </c>
      <c r="AJ132">
        <f ca="1">IF(Table1[[#This Row],[Field of work]]="Agriculture",1,0)</f>
        <v>0</v>
      </c>
      <c r="AO132" s="8">
        <f t="shared" ref="AO132:AO195" ca="1" si="64">P133/J133</f>
        <v>28958.576835406322</v>
      </c>
      <c r="AR132">
        <f t="shared" ref="AR132:AR195" ca="1" si="65">IF(U133&gt;$AT$2,1,0)</f>
        <v>0</v>
      </c>
      <c r="AX132" s="16">
        <f t="shared" ref="AX132:AX195" ca="1" si="66">O133/N133</f>
        <v>1.6341621212701329E-2</v>
      </c>
      <c r="AY132" s="17">
        <f t="shared" ref="AY132:AY195" ca="1" si="67">IF(AX132&lt;$BA$2,1,0)</f>
        <v>1</v>
      </c>
      <c r="AZ132" s="17"/>
      <c r="BE132">
        <f t="shared" ref="BE132:BE195" ca="1" si="68">IF(M132="Florida",K132,0)</f>
        <v>0</v>
      </c>
      <c r="BF132">
        <f ca="1">IF(Table1[[#This Row],[Area]]="California",Table1[[#This Row],[Income]],0)</f>
        <v>0</v>
      </c>
      <c r="BG132">
        <f ca="1">IF(Table1[[#This Row],[Area]]="Utah",Table1[[#This Row],[Income]],0)</f>
        <v>0</v>
      </c>
      <c r="BH132">
        <f ca="1">IF(Table1[[#This Row],[Area]]="North Carolina",Table1[[#This Row],[Income]],0)</f>
        <v>0</v>
      </c>
      <c r="BI132">
        <f ca="1">IF(Table1[[#This Row],[Area]]="Texas",Table1[[#This Row],[Income]],0)</f>
        <v>0</v>
      </c>
      <c r="BJ132">
        <f ca="1">IF(Table1[[#This Row],[Area]]="Pennsylvania",Table1[[#This Row],[Income]],0)</f>
        <v>0</v>
      </c>
      <c r="BK132">
        <f ca="1">IF(Table1[[#This Row],[Area]]="Hawaii",Table1[[#This Row],[Income]],0)</f>
        <v>69215</v>
      </c>
      <c r="BL132">
        <f ca="1">IF(Table1[[#This Row],[Area]]="Tennessee",Table1[[#This Row],[Income]],0)</f>
        <v>0</v>
      </c>
      <c r="BM132">
        <f ca="1">IF(Table1[[#This Row],[Area]]="South Dakota",Table1[[#This Row],[Income]],0)</f>
        <v>0</v>
      </c>
      <c r="BN132">
        <f ca="1">IF(Table1[[#This Row],[Area]]="Massachusetts",Table1[[#This Row],[Income]],0)</f>
        <v>0</v>
      </c>
      <c r="BO132">
        <f ca="1">IF(Table1[[#This Row],[Area]]="New Jersey",Table1[[#This Row],[Income]],0)</f>
        <v>0</v>
      </c>
      <c r="BP132">
        <f ca="1">IF(Table1[[#This Row],[Area]]="Georgia",Table1[[#This Row],[Income]],0)</f>
        <v>0</v>
      </c>
      <c r="BQ132">
        <f ca="1">IF(Table1[[#This Row],[Area]]="Indiana",Table1[[#This Row],[Income]],0)</f>
        <v>0</v>
      </c>
      <c r="BR132">
        <f ca="1">IF(Table1[[#This Row],[Area]]="Illinios",Table1[[#This Row],[Income]],0)</f>
        <v>0</v>
      </c>
      <c r="BT132">
        <f ca="1">IF(Table1[[#This Row],[Field of work]]="IT",Table1[[#This Row],[Income]],0)</f>
        <v>0</v>
      </c>
      <c r="BU132">
        <f ca="1">IF(Table1[[#This Row],[Field of work]]="Doctor",Table1[[#This Row],[Income]],0)</f>
        <v>69215</v>
      </c>
      <c r="BV132">
        <f ca="1">IF(Table1[[#This Row],[Field of work]]="Construction",Table1[[#This Row],[Income]],0)</f>
        <v>0</v>
      </c>
      <c r="BW132">
        <f ca="1">IF(Table1[[#This Row],[Field of work]]="Teaching",Table1[[#This Row],[Income]],0)</f>
        <v>0</v>
      </c>
      <c r="BX132">
        <f ca="1">IF(Table1[[#This Row],[Field of work]]="Music",Table1[[#This Row],[Income]],0)</f>
        <v>0</v>
      </c>
      <c r="BY132">
        <f ca="1">IF(Table1[[#This Row],[Field of work]]="Agriculture",Table1[[#This Row],[Income]],0)</f>
        <v>0</v>
      </c>
      <c r="CA132">
        <f ca="1">IF(Table1[[#This Row],[Debts]]&gt;Table1[[#This Row],[Income]],1,0)</f>
        <v>0</v>
      </c>
      <c r="CL132">
        <f ca="1">IF(Table1[[#This Row],[Net worth of the person]]&gt;$CN$3,Table1[[#This Row],[Age]],0)</f>
        <v>32</v>
      </c>
    </row>
    <row r="133" spans="1:90">
      <c r="A133">
        <f t="shared" ref="A133:A196" ca="1" si="69">RANDBETWEEN(1,2)</f>
        <v>1</v>
      </c>
      <c r="B133">
        <v>130</v>
      </c>
      <c r="C133" t="str">
        <f t="shared" ref="C133:C196" ca="1" si="70">IF(A133=1,"men","women")</f>
        <v>men</v>
      </c>
      <c r="D133">
        <f t="shared" ref="D133:D196" ca="1" si="71">RANDBETWEEN(25,45)</f>
        <v>39</v>
      </c>
      <c r="E133">
        <f t="shared" ref="E133:E196" ca="1" si="72">RANDBETWEEN(1,6)</f>
        <v>1</v>
      </c>
      <c r="F133" t="str">
        <f t="shared" ca="1" si="60"/>
        <v>IT</v>
      </c>
      <c r="G133">
        <f t="shared" ref="G133:G196" ca="1" si="73">RANDBETWEEN(1,5)</f>
        <v>2</v>
      </c>
      <c r="H133" t="str">
        <f t="shared" ca="1" si="61"/>
        <v>Grad</v>
      </c>
      <c r="I133">
        <f t="shared" ca="1" si="59"/>
        <v>1</v>
      </c>
      <c r="J133">
        <f t="shared" ca="1" si="62"/>
        <v>2</v>
      </c>
      <c r="K133">
        <f t="shared" ref="K133:K196" ca="1" si="74">RANDBETWEEN(25000,90000)</f>
        <v>32048</v>
      </c>
      <c r="L133">
        <f t="shared" ref="L133:L196" ca="1" si="75">RANDBETWEEN(1,14)</f>
        <v>11</v>
      </c>
      <c r="M133" t="str">
        <f t="shared" ca="1" si="63"/>
        <v>New Jersey</v>
      </c>
      <c r="N133">
        <f t="shared" ca="1" si="52"/>
        <v>160240</v>
      </c>
      <c r="O133">
        <f t="shared" ref="O133:O196" ca="1" si="76">RAND()*N133</f>
        <v>2618.5813831232608</v>
      </c>
      <c r="P133">
        <f t="shared" ca="1" si="53"/>
        <v>57917.153670812644</v>
      </c>
      <c r="Q133">
        <f t="shared" ref="Q133:Q196" ca="1" si="77">RANDBETWEEN(0,P133)</f>
        <v>34969</v>
      </c>
      <c r="R133">
        <f t="shared" ca="1" si="54"/>
        <v>42807.404023168747</v>
      </c>
      <c r="S133">
        <f t="shared" ca="1" si="55"/>
        <v>35954.047426956662</v>
      </c>
      <c r="T133">
        <f t="shared" ca="1" si="56"/>
        <v>254111.20109776931</v>
      </c>
      <c r="U133">
        <f t="shared" ca="1" si="57"/>
        <v>80394.985406292006</v>
      </c>
      <c r="V133">
        <f t="shared" ca="1" si="58"/>
        <v>173716.21569147729</v>
      </c>
      <c r="X133">
        <f ca="1">IF(Table1[[#This Row],[Gender]]="men",1,0)</f>
        <v>1</v>
      </c>
      <c r="Y133">
        <f ca="1">IF(Table1[[#This Row],[Gender]]="women",1,0)</f>
        <v>0</v>
      </c>
      <c r="AE133">
        <f ca="1">IF(Table1[[#This Row],[Field of work]]="IT",1,0)</f>
        <v>1</v>
      </c>
      <c r="AF133">
        <f ca="1">IF(Table1[[#This Row],[Field of work]]="Doctor",1,0)</f>
        <v>0</v>
      </c>
      <c r="AG133">
        <f ca="1">IF(Table1[[#This Row],[Field of work]]="Construction",1,0)</f>
        <v>0</v>
      </c>
      <c r="AH133">
        <f ca="1">IF(Table1[[#This Row],[Field of work]]="Teaching",1,0)</f>
        <v>0</v>
      </c>
      <c r="AI133">
        <f ca="1">IF(Table1[[#This Row],[Field of work]]="Music",1,0)</f>
        <v>0</v>
      </c>
      <c r="AJ133">
        <f ca="1">IF(Table1[[#This Row],[Field of work]]="Agriculture",1,0)</f>
        <v>0</v>
      </c>
      <c r="AO133" s="8">
        <f t="shared" ca="1" si="64"/>
        <v>13069.756132781709</v>
      </c>
      <c r="AR133">
        <f t="shared" ca="1" si="65"/>
        <v>0</v>
      </c>
      <c r="AX133" s="16">
        <f t="shared" ca="1" si="66"/>
        <v>0.10266895688996103</v>
      </c>
      <c r="AY133" s="17">
        <f t="shared" ca="1" si="67"/>
        <v>1</v>
      </c>
      <c r="AZ133" s="17"/>
      <c r="BE133">
        <f t="shared" ca="1" si="68"/>
        <v>0</v>
      </c>
      <c r="BF133">
        <f ca="1">IF(Table1[[#This Row],[Area]]="California",Table1[[#This Row],[Income]],0)</f>
        <v>0</v>
      </c>
      <c r="BG133">
        <f ca="1">IF(Table1[[#This Row],[Area]]="Utah",Table1[[#This Row],[Income]],0)</f>
        <v>0</v>
      </c>
      <c r="BH133">
        <f ca="1">IF(Table1[[#This Row],[Area]]="North Carolina",Table1[[#This Row],[Income]],0)</f>
        <v>0</v>
      </c>
      <c r="BI133">
        <f ca="1">IF(Table1[[#This Row],[Area]]="Texas",Table1[[#This Row],[Income]],0)</f>
        <v>0</v>
      </c>
      <c r="BJ133">
        <f ca="1">IF(Table1[[#This Row],[Area]]="Pennsylvania",Table1[[#This Row],[Income]],0)</f>
        <v>0</v>
      </c>
      <c r="BK133">
        <f ca="1">IF(Table1[[#This Row],[Area]]="Hawaii",Table1[[#This Row],[Income]],0)</f>
        <v>0</v>
      </c>
      <c r="BL133">
        <f ca="1">IF(Table1[[#This Row],[Area]]="Tennessee",Table1[[#This Row],[Income]],0)</f>
        <v>0</v>
      </c>
      <c r="BM133">
        <f ca="1">IF(Table1[[#This Row],[Area]]="South Dakota",Table1[[#This Row],[Income]],0)</f>
        <v>0</v>
      </c>
      <c r="BN133">
        <f ca="1">IF(Table1[[#This Row],[Area]]="Massachusetts",Table1[[#This Row],[Income]],0)</f>
        <v>0</v>
      </c>
      <c r="BO133">
        <f ca="1">IF(Table1[[#This Row],[Area]]="New Jersey",Table1[[#This Row],[Income]],0)</f>
        <v>32048</v>
      </c>
      <c r="BP133">
        <f ca="1">IF(Table1[[#This Row],[Area]]="Georgia",Table1[[#This Row],[Income]],0)</f>
        <v>0</v>
      </c>
      <c r="BQ133">
        <f ca="1">IF(Table1[[#This Row],[Area]]="Indiana",Table1[[#This Row],[Income]],0)</f>
        <v>0</v>
      </c>
      <c r="BR133">
        <f ca="1">IF(Table1[[#This Row],[Area]]="Illinios",Table1[[#This Row],[Income]],0)</f>
        <v>0</v>
      </c>
      <c r="BT133">
        <f ca="1">IF(Table1[[#This Row],[Field of work]]="IT",Table1[[#This Row],[Income]],0)</f>
        <v>32048</v>
      </c>
      <c r="BU133">
        <f ca="1">IF(Table1[[#This Row],[Field of work]]="Doctor",Table1[[#This Row],[Income]],0)</f>
        <v>0</v>
      </c>
      <c r="BV133">
        <f ca="1">IF(Table1[[#This Row],[Field of work]]="Construction",Table1[[#This Row],[Income]],0)</f>
        <v>0</v>
      </c>
      <c r="BW133">
        <f ca="1">IF(Table1[[#This Row],[Field of work]]="Teaching",Table1[[#This Row],[Income]],0)</f>
        <v>0</v>
      </c>
      <c r="BX133">
        <f ca="1">IF(Table1[[#This Row],[Field of work]]="Music",Table1[[#This Row],[Income]],0)</f>
        <v>0</v>
      </c>
      <c r="BY133">
        <f ca="1">IF(Table1[[#This Row],[Field of work]]="Agriculture",Table1[[#This Row],[Income]],0)</f>
        <v>0</v>
      </c>
      <c r="CA133">
        <f ca="1">IF(Table1[[#This Row],[Debts]]&gt;Table1[[#This Row],[Income]],1,0)</f>
        <v>1</v>
      </c>
      <c r="CL133">
        <f ca="1">IF(Table1[[#This Row],[Net worth of the person]]&gt;$CN$3,Table1[[#This Row],[Age]],0)</f>
        <v>39</v>
      </c>
    </row>
    <row r="134" spans="1:90">
      <c r="A134">
        <f t="shared" ca="1" si="69"/>
        <v>1</v>
      </c>
      <c r="B134">
        <v>131</v>
      </c>
      <c r="C134" t="str">
        <f t="shared" ca="1" si="70"/>
        <v>men</v>
      </c>
      <c r="D134">
        <f t="shared" ca="1" si="71"/>
        <v>40</v>
      </c>
      <c r="E134">
        <f t="shared" ca="1" si="72"/>
        <v>3</v>
      </c>
      <c r="F134" t="str">
        <f t="shared" ca="1" si="60"/>
        <v>Construction</v>
      </c>
      <c r="G134">
        <f t="shared" ca="1" si="73"/>
        <v>3</v>
      </c>
      <c r="H134" t="str">
        <f t="shared" ca="1" si="61"/>
        <v>Post Grad</v>
      </c>
      <c r="I134">
        <f t="shared" ca="1" si="59"/>
        <v>0</v>
      </c>
      <c r="J134">
        <f t="shared" ca="1" si="62"/>
        <v>1</v>
      </c>
      <c r="K134">
        <f t="shared" ca="1" si="74"/>
        <v>25364</v>
      </c>
      <c r="L134">
        <f t="shared" ca="1" si="75"/>
        <v>6</v>
      </c>
      <c r="M134" t="str">
        <f t="shared" ca="1" si="63"/>
        <v>Pennsylvania</v>
      </c>
      <c r="N134">
        <f t="shared" ca="1" si="52"/>
        <v>126820</v>
      </c>
      <c r="O134">
        <f t="shared" ca="1" si="76"/>
        <v>13020.477112784858</v>
      </c>
      <c r="P134">
        <f t="shared" ca="1" si="53"/>
        <v>13069.756132781709</v>
      </c>
      <c r="Q134">
        <f t="shared" ca="1" si="77"/>
        <v>10562</v>
      </c>
      <c r="R134">
        <f t="shared" ca="1" si="54"/>
        <v>14749.604067062119</v>
      </c>
      <c r="S134">
        <f t="shared" ca="1" si="55"/>
        <v>37774.874140704938</v>
      </c>
      <c r="T134">
        <f t="shared" ca="1" si="56"/>
        <v>177664.63027348666</v>
      </c>
      <c r="U134">
        <f t="shared" ca="1" si="57"/>
        <v>38332.08117984698</v>
      </c>
      <c r="V134">
        <f t="shared" ca="1" si="58"/>
        <v>139332.54909363968</v>
      </c>
      <c r="X134">
        <f ca="1">IF(Table1[[#This Row],[Gender]]="men",1,0)</f>
        <v>1</v>
      </c>
      <c r="Y134">
        <f ca="1">IF(Table1[[#This Row],[Gender]]="women",1,0)</f>
        <v>0</v>
      </c>
      <c r="AE134">
        <f ca="1">IF(Table1[[#This Row],[Field of work]]="IT",1,0)</f>
        <v>0</v>
      </c>
      <c r="AF134">
        <f ca="1">IF(Table1[[#This Row],[Field of work]]="Doctor",1,0)</f>
        <v>0</v>
      </c>
      <c r="AG134">
        <f ca="1">IF(Table1[[#This Row],[Field of work]]="Construction",1,0)</f>
        <v>1</v>
      </c>
      <c r="AH134">
        <f ca="1">IF(Table1[[#This Row],[Field of work]]="Teaching",1,0)</f>
        <v>0</v>
      </c>
      <c r="AI134">
        <f ca="1">IF(Table1[[#This Row],[Field of work]]="Music",1,0)</f>
        <v>0</v>
      </c>
      <c r="AJ134">
        <f ca="1">IF(Table1[[#This Row],[Field of work]]="Agriculture",1,0)</f>
        <v>0</v>
      </c>
      <c r="AO134" s="8">
        <f t="shared" ca="1" si="64"/>
        <v>67349.114140678779</v>
      </c>
      <c r="AR134">
        <f t="shared" ca="1" si="65"/>
        <v>1</v>
      </c>
      <c r="AX134" s="16">
        <f t="shared" ca="1" si="66"/>
        <v>0.31539596163991646</v>
      </c>
      <c r="AY134" s="17">
        <f t="shared" ca="1" si="67"/>
        <v>1</v>
      </c>
      <c r="AZ134" s="17"/>
      <c r="BE134">
        <f t="shared" ca="1" si="68"/>
        <v>0</v>
      </c>
      <c r="BF134">
        <f ca="1">IF(Table1[[#This Row],[Area]]="California",Table1[[#This Row],[Income]],0)</f>
        <v>0</v>
      </c>
      <c r="BG134">
        <f ca="1">IF(Table1[[#This Row],[Area]]="Utah",Table1[[#This Row],[Income]],0)</f>
        <v>0</v>
      </c>
      <c r="BH134">
        <f ca="1">IF(Table1[[#This Row],[Area]]="North Carolina",Table1[[#This Row],[Income]],0)</f>
        <v>0</v>
      </c>
      <c r="BI134">
        <f ca="1">IF(Table1[[#This Row],[Area]]="Texas",Table1[[#This Row],[Income]],0)</f>
        <v>0</v>
      </c>
      <c r="BJ134">
        <f ca="1">IF(Table1[[#This Row],[Area]]="Pennsylvania",Table1[[#This Row],[Income]],0)</f>
        <v>25364</v>
      </c>
      <c r="BK134">
        <f ca="1">IF(Table1[[#This Row],[Area]]="Hawaii",Table1[[#This Row],[Income]],0)</f>
        <v>0</v>
      </c>
      <c r="BL134">
        <f ca="1">IF(Table1[[#This Row],[Area]]="Tennessee",Table1[[#This Row],[Income]],0)</f>
        <v>0</v>
      </c>
      <c r="BM134">
        <f ca="1">IF(Table1[[#This Row],[Area]]="South Dakota",Table1[[#This Row],[Income]],0)</f>
        <v>0</v>
      </c>
      <c r="BN134">
        <f ca="1">IF(Table1[[#This Row],[Area]]="Massachusetts",Table1[[#This Row],[Income]],0)</f>
        <v>0</v>
      </c>
      <c r="BO134">
        <f ca="1">IF(Table1[[#This Row],[Area]]="New Jersey",Table1[[#This Row],[Income]],0)</f>
        <v>0</v>
      </c>
      <c r="BP134">
        <f ca="1">IF(Table1[[#This Row],[Area]]="Georgia",Table1[[#This Row],[Income]],0)</f>
        <v>0</v>
      </c>
      <c r="BQ134">
        <f ca="1">IF(Table1[[#This Row],[Area]]="Indiana",Table1[[#This Row],[Income]],0)</f>
        <v>0</v>
      </c>
      <c r="BR134">
        <f ca="1">IF(Table1[[#This Row],[Area]]="Illinios",Table1[[#This Row],[Income]],0)</f>
        <v>0</v>
      </c>
      <c r="BT134">
        <f ca="1">IF(Table1[[#This Row],[Field of work]]="IT",Table1[[#This Row],[Income]],0)</f>
        <v>0</v>
      </c>
      <c r="BU134">
        <f ca="1">IF(Table1[[#This Row],[Field of work]]="Doctor",Table1[[#This Row],[Income]],0)</f>
        <v>0</v>
      </c>
      <c r="BV134">
        <f ca="1">IF(Table1[[#This Row],[Field of work]]="Construction",Table1[[#This Row],[Income]],0)</f>
        <v>25364</v>
      </c>
      <c r="BW134">
        <f ca="1">IF(Table1[[#This Row],[Field of work]]="Teaching",Table1[[#This Row],[Income]],0)</f>
        <v>0</v>
      </c>
      <c r="BX134">
        <f ca="1">IF(Table1[[#This Row],[Field of work]]="Music",Table1[[#This Row],[Income]],0)</f>
        <v>0</v>
      </c>
      <c r="BY134">
        <f ca="1">IF(Table1[[#This Row],[Field of work]]="Agriculture",Table1[[#This Row],[Income]],0)</f>
        <v>0</v>
      </c>
      <c r="CA134">
        <f ca="1">IF(Table1[[#This Row],[Debts]]&gt;Table1[[#This Row],[Income]],1,0)</f>
        <v>0</v>
      </c>
      <c r="CL134">
        <f ca="1">IF(Table1[[#This Row],[Net worth of the person]]&gt;$CN$3,Table1[[#This Row],[Age]],0)</f>
        <v>40</v>
      </c>
    </row>
    <row r="135" spans="1:90">
      <c r="A135">
        <f t="shared" ca="1" si="69"/>
        <v>1</v>
      </c>
      <c r="B135">
        <v>132</v>
      </c>
      <c r="C135" t="str">
        <f t="shared" ca="1" si="70"/>
        <v>men</v>
      </c>
      <c r="D135">
        <f t="shared" ca="1" si="71"/>
        <v>30</v>
      </c>
      <c r="E135">
        <f t="shared" ca="1" si="72"/>
        <v>5</v>
      </c>
      <c r="F135" t="str">
        <f t="shared" ca="1" si="60"/>
        <v>Music</v>
      </c>
      <c r="G135">
        <f t="shared" ca="1" si="73"/>
        <v>4</v>
      </c>
      <c r="H135" t="str">
        <f t="shared" ca="1" si="61"/>
        <v>Phd</v>
      </c>
      <c r="I135">
        <f t="shared" ca="1" si="59"/>
        <v>2</v>
      </c>
      <c r="J135">
        <f t="shared" ca="1" si="62"/>
        <v>2</v>
      </c>
      <c r="K135">
        <f t="shared" ca="1" si="74"/>
        <v>87585</v>
      </c>
      <c r="L135">
        <f t="shared" ca="1" si="75"/>
        <v>3</v>
      </c>
      <c r="M135" t="str">
        <f t="shared" ca="1" si="63"/>
        <v>Utah</v>
      </c>
      <c r="N135">
        <f t="shared" ca="1" si="52"/>
        <v>525510</v>
      </c>
      <c r="O135">
        <f t="shared" ca="1" si="76"/>
        <v>165743.73180139251</v>
      </c>
      <c r="P135">
        <f t="shared" ca="1" si="53"/>
        <v>134698.22828135756</v>
      </c>
      <c r="Q135">
        <f t="shared" ca="1" si="77"/>
        <v>30866</v>
      </c>
      <c r="R135">
        <f t="shared" ca="1" si="54"/>
        <v>51775.829756727384</v>
      </c>
      <c r="S135">
        <f t="shared" ca="1" si="55"/>
        <v>27380.824382227067</v>
      </c>
      <c r="T135">
        <f t="shared" ca="1" si="56"/>
        <v>687589.05266358459</v>
      </c>
      <c r="U135">
        <f t="shared" ca="1" si="57"/>
        <v>248385.56155811989</v>
      </c>
      <c r="V135">
        <f t="shared" ca="1" si="58"/>
        <v>439203.49110546469</v>
      </c>
      <c r="X135">
        <f ca="1">IF(Table1[[#This Row],[Gender]]="men",1,0)</f>
        <v>1</v>
      </c>
      <c r="Y135">
        <f ca="1">IF(Table1[[#This Row],[Gender]]="women",1,0)</f>
        <v>0</v>
      </c>
      <c r="AE135">
        <f ca="1">IF(Table1[[#This Row],[Field of work]]="IT",1,0)</f>
        <v>0</v>
      </c>
      <c r="AF135">
        <f ca="1">IF(Table1[[#This Row],[Field of work]]="Doctor",1,0)</f>
        <v>0</v>
      </c>
      <c r="AG135">
        <f ca="1">IF(Table1[[#This Row],[Field of work]]="Construction",1,0)</f>
        <v>0</v>
      </c>
      <c r="AH135">
        <f ca="1">IF(Table1[[#This Row],[Field of work]]="Teaching",1,0)</f>
        <v>0</v>
      </c>
      <c r="AI135">
        <f ca="1">IF(Table1[[#This Row],[Field of work]]="Music",1,0)</f>
        <v>1</v>
      </c>
      <c r="AJ135">
        <f ca="1">IF(Table1[[#This Row],[Field of work]]="Agriculture",1,0)</f>
        <v>0</v>
      </c>
      <c r="AO135" s="8">
        <f t="shared" ca="1" si="64"/>
        <v>2517.3768136610647</v>
      </c>
      <c r="AR135">
        <f t="shared" ca="1" si="65"/>
        <v>1</v>
      </c>
      <c r="AX135" s="16">
        <f t="shared" ca="1" si="66"/>
        <v>0.96712070548888107</v>
      </c>
      <c r="AY135" s="17">
        <f t="shared" ca="1" si="67"/>
        <v>0</v>
      </c>
      <c r="AZ135" s="17"/>
      <c r="BE135">
        <f t="shared" ca="1" si="68"/>
        <v>0</v>
      </c>
      <c r="BF135">
        <f ca="1">IF(Table1[[#This Row],[Area]]="California",Table1[[#This Row],[Income]],0)</f>
        <v>0</v>
      </c>
      <c r="BG135">
        <f ca="1">IF(Table1[[#This Row],[Area]]="Utah",Table1[[#This Row],[Income]],0)</f>
        <v>87585</v>
      </c>
      <c r="BH135">
        <f ca="1">IF(Table1[[#This Row],[Area]]="North Carolina",Table1[[#This Row],[Income]],0)</f>
        <v>0</v>
      </c>
      <c r="BI135">
        <f ca="1">IF(Table1[[#This Row],[Area]]="Texas",Table1[[#This Row],[Income]],0)</f>
        <v>0</v>
      </c>
      <c r="BJ135">
        <f ca="1">IF(Table1[[#This Row],[Area]]="Pennsylvania",Table1[[#This Row],[Income]],0)</f>
        <v>0</v>
      </c>
      <c r="BK135">
        <f ca="1">IF(Table1[[#This Row],[Area]]="Hawaii",Table1[[#This Row],[Income]],0)</f>
        <v>0</v>
      </c>
      <c r="BL135">
        <f ca="1">IF(Table1[[#This Row],[Area]]="Tennessee",Table1[[#This Row],[Income]],0)</f>
        <v>0</v>
      </c>
      <c r="BM135">
        <f ca="1">IF(Table1[[#This Row],[Area]]="South Dakota",Table1[[#This Row],[Income]],0)</f>
        <v>0</v>
      </c>
      <c r="BN135">
        <f ca="1">IF(Table1[[#This Row],[Area]]="Massachusetts",Table1[[#This Row],[Income]],0)</f>
        <v>0</v>
      </c>
      <c r="BO135">
        <f ca="1">IF(Table1[[#This Row],[Area]]="New Jersey",Table1[[#This Row],[Income]],0)</f>
        <v>0</v>
      </c>
      <c r="BP135">
        <f ca="1">IF(Table1[[#This Row],[Area]]="Georgia",Table1[[#This Row],[Income]],0)</f>
        <v>0</v>
      </c>
      <c r="BQ135">
        <f ca="1">IF(Table1[[#This Row],[Area]]="Indiana",Table1[[#This Row],[Income]],0)</f>
        <v>0</v>
      </c>
      <c r="BR135">
        <f ca="1">IF(Table1[[#This Row],[Area]]="Illinios",Table1[[#This Row],[Income]],0)</f>
        <v>0</v>
      </c>
      <c r="BT135">
        <f ca="1">IF(Table1[[#This Row],[Field of work]]="IT",Table1[[#This Row],[Income]],0)</f>
        <v>0</v>
      </c>
      <c r="BU135">
        <f ca="1">IF(Table1[[#This Row],[Field of work]]="Doctor",Table1[[#This Row],[Income]],0)</f>
        <v>0</v>
      </c>
      <c r="BV135">
        <f ca="1">IF(Table1[[#This Row],[Field of work]]="Construction",Table1[[#This Row],[Income]],0)</f>
        <v>0</v>
      </c>
      <c r="BW135">
        <f ca="1">IF(Table1[[#This Row],[Field of work]]="Teaching",Table1[[#This Row],[Income]],0)</f>
        <v>0</v>
      </c>
      <c r="BX135">
        <f ca="1">IF(Table1[[#This Row],[Field of work]]="Music",Table1[[#This Row],[Income]],0)</f>
        <v>87585</v>
      </c>
      <c r="BY135">
        <f ca="1">IF(Table1[[#This Row],[Field of work]]="Agriculture",Table1[[#This Row],[Income]],0)</f>
        <v>0</v>
      </c>
      <c r="CA135">
        <f ca="1">IF(Table1[[#This Row],[Debts]]&gt;Table1[[#This Row],[Income]],1,0)</f>
        <v>0</v>
      </c>
      <c r="CL135">
        <f ca="1">IF(Table1[[#This Row],[Net worth of the person]]&gt;$CN$3,Table1[[#This Row],[Age]],0)</f>
        <v>30</v>
      </c>
    </row>
    <row r="136" spans="1:90">
      <c r="A136">
        <f t="shared" ca="1" si="69"/>
        <v>2</v>
      </c>
      <c r="B136">
        <v>133</v>
      </c>
      <c r="C136" t="str">
        <f t="shared" ca="1" si="70"/>
        <v>women</v>
      </c>
      <c r="D136">
        <f t="shared" ca="1" si="71"/>
        <v>38</v>
      </c>
      <c r="E136">
        <f t="shared" ca="1" si="72"/>
        <v>6</v>
      </c>
      <c r="F136" t="str">
        <f t="shared" ca="1" si="60"/>
        <v>Agriculture</v>
      </c>
      <c r="G136">
        <f t="shared" ca="1" si="73"/>
        <v>5</v>
      </c>
      <c r="H136" t="str">
        <f t="shared" ca="1" si="61"/>
        <v>Diploma</v>
      </c>
      <c r="I136">
        <f t="shared" ca="1" si="59"/>
        <v>0</v>
      </c>
      <c r="J136">
        <f t="shared" ca="1" si="62"/>
        <v>3</v>
      </c>
      <c r="K136">
        <f t="shared" ca="1" si="74"/>
        <v>42954</v>
      </c>
      <c r="L136">
        <f t="shared" ca="1" si="75"/>
        <v>1</v>
      </c>
      <c r="M136" t="str">
        <f t="shared" ca="1" si="63"/>
        <v>Florida</v>
      </c>
      <c r="N136">
        <f t="shared" ca="1" si="52"/>
        <v>171816</v>
      </c>
      <c r="O136">
        <f t="shared" ca="1" si="76"/>
        <v>166166.81113427758</v>
      </c>
      <c r="P136">
        <f t="shared" ca="1" si="53"/>
        <v>7552.1304409831946</v>
      </c>
      <c r="Q136">
        <f t="shared" ca="1" si="77"/>
        <v>3815</v>
      </c>
      <c r="R136">
        <f t="shared" ca="1" si="54"/>
        <v>75698.33206014242</v>
      </c>
      <c r="S136">
        <f t="shared" ca="1" si="55"/>
        <v>22559.122677207713</v>
      </c>
      <c r="T136">
        <f t="shared" ca="1" si="56"/>
        <v>201927.25311819091</v>
      </c>
      <c r="U136">
        <f t="shared" ca="1" si="57"/>
        <v>245680.14319442</v>
      </c>
      <c r="V136">
        <f t="shared" ca="1" si="58"/>
        <v>-43752.890076229087</v>
      </c>
      <c r="X136">
        <f ca="1">IF(Table1[[#This Row],[Gender]]="men",1,0)</f>
        <v>0</v>
      </c>
      <c r="Y136">
        <f ca="1">IF(Table1[[#This Row],[Gender]]="women",1,0)</f>
        <v>1</v>
      </c>
      <c r="AE136">
        <f ca="1">IF(Table1[[#This Row],[Field of work]]="IT",1,0)</f>
        <v>0</v>
      </c>
      <c r="AF136">
        <f ca="1">IF(Table1[[#This Row],[Field of work]]="Doctor",1,0)</f>
        <v>0</v>
      </c>
      <c r="AG136">
        <f ca="1">IF(Table1[[#This Row],[Field of work]]="Construction",1,0)</f>
        <v>0</v>
      </c>
      <c r="AH136">
        <f ca="1">IF(Table1[[#This Row],[Field of work]]="Teaching",1,0)</f>
        <v>0</v>
      </c>
      <c r="AI136">
        <f ca="1">IF(Table1[[#This Row],[Field of work]]="Music",1,0)</f>
        <v>0</v>
      </c>
      <c r="AJ136">
        <f ca="1">IF(Table1[[#This Row],[Field of work]]="Agriculture",1,0)</f>
        <v>1</v>
      </c>
      <c r="AO136" s="8">
        <f t="shared" ca="1" si="64"/>
        <v>27730.730902839296</v>
      </c>
      <c r="AR136">
        <f t="shared" ca="1" si="65"/>
        <v>1</v>
      </c>
      <c r="AX136" s="16">
        <f t="shared" ca="1" si="66"/>
        <v>0.95135757185812087</v>
      </c>
      <c r="AY136" s="17">
        <f t="shared" ca="1" si="67"/>
        <v>0</v>
      </c>
      <c r="AZ136" s="17"/>
      <c r="BE136">
        <f t="shared" ca="1" si="68"/>
        <v>42954</v>
      </c>
      <c r="BF136">
        <f ca="1">IF(Table1[[#This Row],[Area]]="California",Table1[[#This Row],[Income]],0)</f>
        <v>0</v>
      </c>
      <c r="BG136">
        <f ca="1">IF(Table1[[#This Row],[Area]]="Utah",Table1[[#This Row],[Income]],0)</f>
        <v>0</v>
      </c>
      <c r="BH136">
        <f ca="1">IF(Table1[[#This Row],[Area]]="North Carolina",Table1[[#This Row],[Income]],0)</f>
        <v>0</v>
      </c>
      <c r="BI136">
        <f ca="1">IF(Table1[[#This Row],[Area]]="Texas",Table1[[#This Row],[Income]],0)</f>
        <v>0</v>
      </c>
      <c r="BJ136">
        <f ca="1">IF(Table1[[#This Row],[Area]]="Pennsylvania",Table1[[#This Row],[Income]],0)</f>
        <v>0</v>
      </c>
      <c r="BK136">
        <f ca="1">IF(Table1[[#This Row],[Area]]="Hawaii",Table1[[#This Row],[Income]],0)</f>
        <v>0</v>
      </c>
      <c r="BL136">
        <f ca="1">IF(Table1[[#This Row],[Area]]="Tennessee",Table1[[#This Row],[Income]],0)</f>
        <v>0</v>
      </c>
      <c r="BM136">
        <f ca="1">IF(Table1[[#This Row],[Area]]="South Dakota",Table1[[#This Row],[Income]],0)</f>
        <v>0</v>
      </c>
      <c r="BN136">
        <f ca="1">IF(Table1[[#This Row],[Area]]="Massachusetts",Table1[[#This Row],[Income]],0)</f>
        <v>0</v>
      </c>
      <c r="BO136">
        <f ca="1">IF(Table1[[#This Row],[Area]]="New Jersey",Table1[[#This Row],[Income]],0)</f>
        <v>0</v>
      </c>
      <c r="BP136">
        <f ca="1">IF(Table1[[#This Row],[Area]]="Georgia",Table1[[#This Row],[Income]],0)</f>
        <v>0</v>
      </c>
      <c r="BQ136">
        <f ca="1">IF(Table1[[#This Row],[Area]]="Indiana",Table1[[#This Row],[Income]],0)</f>
        <v>0</v>
      </c>
      <c r="BR136">
        <f ca="1">IF(Table1[[#This Row],[Area]]="Illinios",Table1[[#This Row],[Income]],0)</f>
        <v>0</v>
      </c>
      <c r="BT136">
        <f ca="1">IF(Table1[[#This Row],[Field of work]]="IT",Table1[[#This Row],[Income]],0)</f>
        <v>0</v>
      </c>
      <c r="BU136">
        <f ca="1">IF(Table1[[#This Row],[Field of work]]="Doctor",Table1[[#This Row],[Income]],0)</f>
        <v>0</v>
      </c>
      <c r="BV136">
        <f ca="1">IF(Table1[[#This Row],[Field of work]]="Construction",Table1[[#This Row],[Income]],0)</f>
        <v>0</v>
      </c>
      <c r="BW136">
        <f ca="1">IF(Table1[[#This Row],[Field of work]]="Teaching",Table1[[#This Row],[Income]],0)</f>
        <v>0</v>
      </c>
      <c r="BX136">
        <f ca="1">IF(Table1[[#This Row],[Field of work]]="Music",Table1[[#This Row],[Income]],0)</f>
        <v>0</v>
      </c>
      <c r="BY136">
        <f ca="1">IF(Table1[[#This Row],[Field of work]]="Agriculture",Table1[[#This Row],[Income]],0)</f>
        <v>42954</v>
      </c>
      <c r="CA136">
        <f ca="1">IF(Table1[[#This Row],[Debts]]&gt;Table1[[#This Row],[Income]],1,0)</f>
        <v>1</v>
      </c>
      <c r="CL136">
        <f ca="1">IF(Table1[[#This Row],[Net worth of the person]]&gt;$CN$3,Table1[[#This Row],[Age]],0)</f>
        <v>0</v>
      </c>
    </row>
    <row r="137" spans="1:90">
      <c r="A137">
        <f t="shared" ca="1" si="69"/>
        <v>2</v>
      </c>
      <c r="B137">
        <v>134</v>
      </c>
      <c r="C137" t="str">
        <f t="shared" ca="1" si="70"/>
        <v>women</v>
      </c>
      <c r="D137">
        <f t="shared" ca="1" si="71"/>
        <v>26</v>
      </c>
      <c r="E137">
        <f t="shared" ca="1" si="72"/>
        <v>3</v>
      </c>
      <c r="F137" t="str">
        <f t="shared" ca="1" si="60"/>
        <v>Construction</v>
      </c>
      <c r="G137">
        <f t="shared" ca="1" si="73"/>
        <v>3</v>
      </c>
      <c r="H137" t="str">
        <f t="shared" ca="1" si="61"/>
        <v>Post Grad</v>
      </c>
      <c r="I137">
        <f t="shared" ca="1" si="59"/>
        <v>0</v>
      </c>
      <c r="J137">
        <f t="shared" ca="1" si="62"/>
        <v>3</v>
      </c>
      <c r="K137">
        <f t="shared" ca="1" si="74"/>
        <v>48143</v>
      </c>
      <c r="L137">
        <f t="shared" ca="1" si="75"/>
        <v>14</v>
      </c>
      <c r="M137" t="str">
        <f t="shared" ca="1" si="63"/>
        <v>Illinios</v>
      </c>
      <c r="N137">
        <f t="shared" ca="1" si="52"/>
        <v>288858</v>
      </c>
      <c r="O137">
        <f t="shared" ca="1" si="76"/>
        <v>274807.24549179309</v>
      </c>
      <c r="P137">
        <f t="shared" ca="1" si="53"/>
        <v>83192.19270851789</v>
      </c>
      <c r="Q137">
        <f t="shared" ca="1" si="77"/>
        <v>3344</v>
      </c>
      <c r="R137">
        <f t="shared" ca="1" si="54"/>
        <v>389.69943686565335</v>
      </c>
      <c r="S137">
        <f t="shared" ca="1" si="55"/>
        <v>39004.400470895722</v>
      </c>
      <c r="T137">
        <f t="shared" ca="1" si="56"/>
        <v>411054.59317941358</v>
      </c>
      <c r="U137">
        <f t="shared" ca="1" si="57"/>
        <v>278540.94492865872</v>
      </c>
      <c r="V137">
        <f t="shared" ca="1" si="58"/>
        <v>132513.64825075486</v>
      </c>
      <c r="X137">
        <f ca="1">IF(Table1[[#This Row],[Gender]]="men",1,0)</f>
        <v>0</v>
      </c>
      <c r="Y137">
        <f ca="1">IF(Table1[[#This Row],[Gender]]="women",1,0)</f>
        <v>1</v>
      </c>
      <c r="AE137">
        <f ca="1">IF(Table1[[#This Row],[Field of work]]="IT",1,0)</f>
        <v>0</v>
      </c>
      <c r="AF137">
        <f ca="1">IF(Table1[[#This Row],[Field of work]]="Doctor",1,0)</f>
        <v>0</v>
      </c>
      <c r="AG137">
        <f ca="1">IF(Table1[[#This Row],[Field of work]]="Construction",1,0)</f>
        <v>1</v>
      </c>
      <c r="AH137">
        <f ca="1">IF(Table1[[#This Row],[Field of work]]="Teaching",1,0)</f>
        <v>0</v>
      </c>
      <c r="AI137">
        <f ca="1">IF(Table1[[#This Row],[Field of work]]="Music",1,0)</f>
        <v>0</v>
      </c>
      <c r="AJ137">
        <f ca="1">IF(Table1[[#This Row],[Field of work]]="Agriculture",1,0)</f>
        <v>0</v>
      </c>
      <c r="AO137" s="8">
        <f t="shared" ca="1" si="64"/>
        <v>24604.839251260622</v>
      </c>
      <c r="AR137">
        <f t="shared" ca="1" si="65"/>
        <v>1</v>
      </c>
      <c r="AX137" s="16">
        <f t="shared" ca="1" si="66"/>
        <v>0.58260496602850687</v>
      </c>
      <c r="AY137" s="17">
        <f t="shared" ca="1" si="67"/>
        <v>0</v>
      </c>
      <c r="AZ137" s="17"/>
      <c r="BE137">
        <f t="shared" ca="1" si="68"/>
        <v>0</v>
      </c>
      <c r="BF137">
        <f ca="1">IF(Table1[[#This Row],[Area]]="California",Table1[[#This Row],[Income]],0)</f>
        <v>0</v>
      </c>
      <c r="BG137">
        <f ca="1">IF(Table1[[#This Row],[Area]]="Utah",Table1[[#This Row],[Income]],0)</f>
        <v>0</v>
      </c>
      <c r="BH137">
        <f ca="1">IF(Table1[[#This Row],[Area]]="North Carolina",Table1[[#This Row],[Income]],0)</f>
        <v>0</v>
      </c>
      <c r="BI137">
        <f ca="1">IF(Table1[[#This Row],[Area]]="Texas",Table1[[#This Row],[Income]],0)</f>
        <v>0</v>
      </c>
      <c r="BJ137">
        <f ca="1">IF(Table1[[#This Row],[Area]]="Pennsylvania",Table1[[#This Row],[Income]],0)</f>
        <v>0</v>
      </c>
      <c r="BK137">
        <f ca="1">IF(Table1[[#This Row],[Area]]="Hawaii",Table1[[#This Row],[Income]],0)</f>
        <v>0</v>
      </c>
      <c r="BL137">
        <f ca="1">IF(Table1[[#This Row],[Area]]="Tennessee",Table1[[#This Row],[Income]],0)</f>
        <v>0</v>
      </c>
      <c r="BM137">
        <f ca="1">IF(Table1[[#This Row],[Area]]="South Dakota",Table1[[#This Row],[Income]],0)</f>
        <v>0</v>
      </c>
      <c r="BN137">
        <f ca="1">IF(Table1[[#This Row],[Area]]="Massachusetts",Table1[[#This Row],[Income]],0)</f>
        <v>0</v>
      </c>
      <c r="BO137">
        <f ca="1">IF(Table1[[#This Row],[Area]]="New Jersey",Table1[[#This Row],[Income]],0)</f>
        <v>0</v>
      </c>
      <c r="BP137">
        <f ca="1">IF(Table1[[#This Row],[Area]]="Georgia",Table1[[#This Row],[Income]],0)</f>
        <v>0</v>
      </c>
      <c r="BQ137">
        <f ca="1">IF(Table1[[#This Row],[Area]]="Indiana",Table1[[#This Row],[Income]],0)</f>
        <v>0</v>
      </c>
      <c r="BR137">
        <f ca="1">IF(Table1[[#This Row],[Area]]="Illinios",Table1[[#This Row],[Income]],0)</f>
        <v>48143</v>
      </c>
      <c r="BT137">
        <f ca="1">IF(Table1[[#This Row],[Field of work]]="IT",Table1[[#This Row],[Income]],0)</f>
        <v>0</v>
      </c>
      <c r="BU137">
        <f ca="1">IF(Table1[[#This Row],[Field of work]]="Doctor",Table1[[#This Row],[Income]],0)</f>
        <v>0</v>
      </c>
      <c r="BV137">
        <f ca="1">IF(Table1[[#This Row],[Field of work]]="Construction",Table1[[#This Row],[Income]],0)</f>
        <v>48143</v>
      </c>
      <c r="BW137">
        <f ca="1">IF(Table1[[#This Row],[Field of work]]="Teaching",Table1[[#This Row],[Income]],0)</f>
        <v>0</v>
      </c>
      <c r="BX137">
        <f ca="1">IF(Table1[[#This Row],[Field of work]]="Music",Table1[[#This Row],[Income]],0)</f>
        <v>0</v>
      </c>
      <c r="BY137">
        <f ca="1">IF(Table1[[#This Row],[Field of work]]="Agriculture",Table1[[#This Row],[Income]],0)</f>
        <v>0</v>
      </c>
      <c r="CA137">
        <f ca="1">IF(Table1[[#This Row],[Debts]]&gt;Table1[[#This Row],[Income]],1,0)</f>
        <v>0</v>
      </c>
      <c r="CL137">
        <f ca="1">IF(Table1[[#This Row],[Net worth of the person]]&gt;$CN$3,Table1[[#This Row],[Age]],0)</f>
        <v>26</v>
      </c>
    </row>
    <row r="138" spans="1:90">
      <c r="A138">
        <f t="shared" ca="1" si="69"/>
        <v>2</v>
      </c>
      <c r="B138">
        <v>135</v>
      </c>
      <c r="C138" t="str">
        <f t="shared" ca="1" si="70"/>
        <v>women</v>
      </c>
      <c r="D138">
        <f t="shared" ca="1" si="71"/>
        <v>35</v>
      </c>
      <c r="E138">
        <f t="shared" ca="1" si="72"/>
        <v>4</v>
      </c>
      <c r="F138" t="str">
        <f t="shared" ca="1" si="60"/>
        <v>Teaching</v>
      </c>
      <c r="G138">
        <f t="shared" ca="1" si="73"/>
        <v>1</v>
      </c>
      <c r="H138" t="str">
        <f t="shared" ca="1" si="61"/>
        <v>High school</v>
      </c>
      <c r="I138">
        <f t="shared" ca="1" si="59"/>
        <v>0</v>
      </c>
      <c r="J138">
        <f t="shared" ca="1" si="62"/>
        <v>3</v>
      </c>
      <c r="K138">
        <f t="shared" ca="1" si="74"/>
        <v>31875</v>
      </c>
      <c r="L138">
        <f t="shared" ca="1" si="75"/>
        <v>5</v>
      </c>
      <c r="M138" t="str">
        <f t="shared" ca="1" si="63"/>
        <v>Texas</v>
      </c>
      <c r="N138">
        <f t="shared" ca="1" si="52"/>
        <v>191250</v>
      </c>
      <c r="O138">
        <f t="shared" ca="1" si="76"/>
        <v>111423.19975295194</v>
      </c>
      <c r="P138">
        <f t="shared" ca="1" si="53"/>
        <v>73814.517753781867</v>
      </c>
      <c r="Q138">
        <f t="shared" ca="1" si="77"/>
        <v>53291</v>
      </c>
      <c r="R138">
        <f t="shared" ca="1" si="54"/>
        <v>40092.359433353275</v>
      </c>
      <c r="S138">
        <f t="shared" ca="1" si="55"/>
        <v>33052.080299030138</v>
      </c>
      <c r="T138">
        <f t="shared" ca="1" si="56"/>
        <v>298116.59805281198</v>
      </c>
      <c r="U138">
        <f t="shared" ca="1" si="57"/>
        <v>204806.55918630521</v>
      </c>
      <c r="V138">
        <f t="shared" ca="1" si="58"/>
        <v>93310.038866506773</v>
      </c>
      <c r="X138">
        <f ca="1">IF(Table1[[#This Row],[Gender]]="men",1,0)</f>
        <v>0</v>
      </c>
      <c r="Y138">
        <f ca="1">IF(Table1[[#This Row],[Gender]]="women",1,0)</f>
        <v>1</v>
      </c>
      <c r="AE138">
        <f ca="1">IF(Table1[[#This Row],[Field of work]]="IT",1,0)</f>
        <v>0</v>
      </c>
      <c r="AF138">
        <f ca="1">IF(Table1[[#This Row],[Field of work]]="Doctor",1,0)</f>
        <v>0</v>
      </c>
      <c r="AG138">
        <f ca="1">IF(Table1[[#This Row],[Field of work]]="Construction",1,0)</f>
        <v>0</v>
      </c>
      <c r="AH138">
        <f ca="1">IF(Table1[[#This Row],[Field of work]]="Teaching",1,0)</f>
        <v>1</v>
      </c>
      <c r="AI138">
        <f ca="1">IF(Table1[[#This Row],[Field of work]]="Music",1,0)</f>
        <v>0</v>
      </c>
      <c r="AJ138">
        <f ca="1">IF(Table1[[#This Row],[Field of work]]="Agriculture",1,0)</f>
        <v>0</v>
      </c>
      <c r="AO138" s="8">
        <f t="shared" ca="1" si="64"/>
        <v>3009.8829797219955</v>
      </c>
      <c r="AR138">
        <f t="shared" ca="1" si="65"/>
        <v>0</v>
      </c>
      <c r="AX138" s="16">
        <f t="shared" ca="1" si="66"/>
        <v>4.3794933793774193E-2</v>
      </c>
      <c r="AY138" s="17">
        <f t="shared" ca="1" si="67"/>
        <v>1</v>
      </c>
      <c r="AZ138" s="17"/>
      <c r="BE138">
        <f t="shared" ca="1" si="68"/>
        <v>0</v>
      </c>
      <c r="BF138">
        <f ca="1">IF(Table1[[#This Row],[Area]]="California",Table1[[#This Row],[Income]],0)</f>
        <v>0</v>
      </c>
      <c r="BG138">
        <f ca="1">IF(Table1[[#This Row],[Area]]="Utah",Table1[[#This Row],[Income]],0)</f>
        <v>0</v>
      </c>
      <c r="BH138">
        <f ca="1">IF(Table1[[#This Row],[Area]]="North Carolina",Table1[[#This Row],[Income]],0)</f>
        <v>0</v>
      </c>
      <c r="BI138">
        <f ca="1">IF(Table1[[#This Row],[Area]]="Texas",Table1[[#This Row],[Income]],0)</f>
        <v>31875</v>
      </c>
      <c r="BJ138">
        <f ca="1">IF(Table1[[#This Row],[Area]]="Pennsylvania",Table1[[#This Row],[Income]],0)</f>
        <v>0</v>
      </c>
      <c r="BK138">
        <f ca="1">IF(Table1[[#This Row],[Area]]="Hawaii",Table1[[#This Row],[Income]],0)</f>
        <v>0</v>
      </c>
      <c r="BL138">
        <f ca="1">IF(Table1[[#This Row],[Area]]="Tennessee",Table1[[#This Row],[Income]],0)</f>
        <v>0</v>
      </c>
      <c r="BM138">
        <f ca="1">IF(Table1[[#This Row],[Area]]="South Dakota",Table1[[#This Row],[Income]],0)</f>
        <v>0</v>
      </c>
      <c r="BN138">
        <f ca="1">IF(Table1[[#This Row],[Area]]="Massachusetts",Table1[[#This Row],[Income]],0)</f>
        <v>0</v>
      </c>
      <c r="BO138">
        <f ca="1">IF(Table1[[#This Row],[Area]]="New Jersey",Table1[[#This Row],[Income]],0)</f>
        <v>0</v>
      </c>
      <c r="BP138">
        <f ca="1">IF(Table1[[#This Row],[Area]]="Georgia",Table1[[#This Row],[Income]],0)</f>
        <v>0</v>
      </c>
      <c r="BQ138">
        <f ca="1">IF(Table1[[#This Row],[Area]]="Indiana",Table1[[#This Row],[Income]],0)</f>
        <v>0</v>
      </c>
      <c r="BR138">
        <f ca="1">IF(Table1[[#This Row],[Area]]="Illinios",Table1[[#This Row],[Income]],0)</f>
        <v>0</v>
      </c>
      <c r="BT138">
        <f ca="1">IF(Table1[[#This Row],[Field of work]]="IT",Table1[[#This Row],[Income]],0)</f>
        <v>0</v>
      </c>
      <c r="BU138">
        <f ca="1">IF(Table1[[#This Row],[Field of work]]="Doctor",Table1[[#This Row],[Income]],0)</f>
        <v>0</v>
      </c>
      <c r="BV138">
        <f ca="1">IF(Table1[[#This Row],[Field of work]]="Construction",Table1[[#This Row],[Income]],0)</f>
        <v>0</v>
      </c>
      <c r="BW138">
        <f ca="1">IF(Table1[[#This Row],[Field of work]]="Teaching",Table1[[#This Row],[Income]],0)</f>
        <v>31875</v>
      </c>
      <c r="BX138">
        <f ca="1">IF(Table1[[#This Row],[Field of work]]="Music",Table1[[#This Row],[Income]],0)</f>
        <v>0</v>
      </c>
      <c r="BY138">
        <f ca="1">IF(Table1[[#This Row],[Field of work]]="Agriculture",Table1[[#This Row],[Income]],0)</f>
        <v>0</v>
      </c>
      <c r="CA138">
        <f ca="1">IF(Table1[[#This Row],[Debts]]&gt;Table1[[#This Row],[Income]],1,0)</f>
        <v>1</v>
      </c>
      <c r="CL138">
        <f ca="1">IF(Table1[[#This Row],[Net worth of the person]]&gt;$CN$3,Table1[[#This Row],[Age]],0)</f>
        <v>35</v>
      </c>
    </row>
    <row r="139" spans="1:90">
      <c r="A139">
        <f t="shared" ca="1" si="69"/>
        <v>2</v>
      </c>
      <c r="B139">
        <v>136</v>
      </c>
      <c r="C139" t="str">
        <f t="shared" ca="1" si="70"/>
        <v>women</v>
      </c>
      <c r="D139">
        <f t="shared" ca="1" si="71"/>
        <v>37</v>
      </c>
      <c r="E139">
        <f t="shared" ca="1" si="72"/>
        <v>6</v>
      </c>
      <c r="F139" t="str">
        <f t="shared" ca="1" si="60"/>
        <v>Agriculture</v>
      </c>
      <c r="G139">
        <f t="shared" ca="1" si="73"/>
        <v>4</v>
      </c>
      <c r="H139" t="str">
        <f t="shared" ca="1" si="61"/>
        <v>Phd</v>
      </c>
      <c r="I139">
        <f t="shared" ca="1" si="59"/>
        <v>2</v>
      </c>
      <c r="J139">
        <f t="shared" ca="1" si="62"/>
        <v>3</v>
      </c>
      <c r="K139">
        <f t="shared" ca="1" si="74"/>
        <v>40361</v>
      </c>
      <c r="L139">
        <f t="shared" ca="1" si="75"/>
        <v>7</v>
      </c>
      <c r="M139" t="str">
        <f t="shared" ca="1" si="63"/>
        <v>Hawaii</v>
      </c>
      <c r="N139">
        <f t="shared" ca="1" si="52"/>
        <v>201805</v>
      </c>
      <c r="O139">
        <f t="shared" ca="1" si="76"/>
        <v>8838.0366142526018</v>
      </c>
      <c r="P139">
        <f t="shared" ca="1" si="53"/>
        <v>9029.648939165987</v>
      </c>
      <c r="Q139">
        <f t="shared" ca="1" si="77"/>
        <v>3743</v>
      </c>
      <c r="R139">
        <f t="shared" ca="1" si="54"/>
        <v>15499.529013061845</v>
      </c>
      <c r="S139">
        <f t="shared" ca="1" si="55"/>
        <v>17050.45218047547</v>
      </c>
      <c r="T139">
        <f t="shared" ca="1" si="56"/>
        <v>227885.10111964145</v>
      </c>
      <c r="U139">
        <f t="shared" ca="1" si="57"/>
        <v>28080.565627314449</v>
      </c>
      <c r="V139">
        <f t="shared" ca="1" si="58"/>
        <v>199804.53549232701</v>
      </c>
      <c r="X139">
        <f ca="1">IF(Table1[[#This Row],[Gender]]="men",1,0)</f>
        <v>0</v>
      </c>
      <c r="Y139">
        <f ca="1">IF(Table1[[#This Row],[Gender]]="women",1,0)</f>
        <v>1</v>
      </c>
      <c r="AE139">
        <f ca="1">IF(Table1[[#This Row],[Field of work]]="IT",1,0)</f>
        <v>0</v>
      </c>
      <c r="AF139">
        <f ca="1">IF(Table1[[#This Row],[Field of work]]="Doctor",1,0)</f>
        <v>0</v>
      </c>
      <c r="AG139">
        <f ca="1">IF(Table1[[#This Row],[Field of work]]="Construction",1,0)</f>
        <v>0</v>
      </c>
      <c r="AH139">
        <f ca="1">IF(Table1[[#This Row],[Field of work]]="Teaching",1,0)</f>
        <v>0</v>
      </c>
      <c r="AI139">
        <f ca="1">IF(Table1[[#This Row],[Field of work]]="Music",1,0)</f>
        <v>0</v>
      </c>
      <c r="AJ139">
        <f ca="1">IF(Table1[[#This Row],[Field of work]]="Agriculture",1,0)</f>
        <v>1</v>
      </c>
      <c r="AO139" s="8">
        <f t="shared" ca="1" si="64"/>
        <v>19817.784261060264</v>
      </c>
      <c r="AR139">
        <f t="shared" ca="1" si="65"/>
        <v>1</v>
      </c>
      <c r="AX139" s="16">
        <f t="shared" ca="1" si="66"/>
        <v>0.94917740117010208</v>
      </c>
      <c r="AY139" s="17">
        <f t="shared" ca="1" si="67"/>
        <v>0</v>
      </c>
      <c r="AZ139" s="17"/>
      <c r="BE139">
        <f t="shared" ca="1" si="68"/>
        <v>0</v>
      </c>
      <c r="BF139">
        <f ca="1">IF(Table1[[#This Row],[Area]]="California",Table1[[#This Row],[Income]],0)</f>
        <v>0</v>
      </c>
      <c r="BG139">
        <f ca="1">IF(Table1[[#This Row],[Area]]="Utah",Table1[[#This Row],[Income]],0)</f>
        <v>0</v>
      </c>
      <c r="BH139">
        <f ca="1">IF(Table1[[#This Row],[Area]]="North Carolina",Table1[[#This Row],[Income]],0)</f>
        <v>0</v>
      </c>
      <c r="BI139">
        <f ca="1">IF(Table1[[#This Row],[Area]]="Texas",Table1[[#This Row],[Income]],0)</f>
        <v>0</v>
      </c>
      <c r="BJ139">
        <f ca="1">IF(Table1[[#This Row],[Area]]="Pennsylvania",Table1[[#This Row],[Income]],0)</f>
        <v>0</v>
      </c>
      <c r="BK139">
        <f ca="1">IF(Table1[[#This Row],[Area]]="Hawaii",Table1[[#This Row],[Income]],0)</f>
        <v>40361</v>
      </c>
      <c r="BL139">
        <f ca="1">IF(Table1[[#This Row],[Area]]="Tennessee",Table1[[#This Row],[Income]],0)</f>
        <v>0</v>
      </c>
      <c r="BM139">
        <f ca="1">IF(Table1[[#This Row],[Area]]="South Dakota",Table1[[#This Row],[Income]],0)</f>
        <v>0</v>
      </c>
      <c r="BN139">
        <f ca="1">IF(Table1[[#This Row],[Area]]="Massachusetts",Table1[[#This Row],[Income]],0)</f>
        <v>0</v>
      </c>
      <c r="BO139">
        <f ca="1">IF(Table1[[#This Row],[Area]]="New Jersey",Table1[[#This Row],[Income]],0)</f>
        <v>0</v>
      </c>
      <c r="BP139">
        <f ca="1">IF(Table1[[#This Row],[Area]]="Georgia",Table1[[#This Row],[Income]],0)</f>
        <v>0</v>
      </c>
      <c r="BQ139">
        <f ca="1">IF(Table1[[#This Row],[Area]]="Indiana",Table1[[#This Row],[Income]],0)</f>
        <v>0</v>
      </c>
      <c r="BR139">
        <f ca="1">IF(Table1[[#This Row],[Area]]="Illinios",Table1[[#This Row],[Income]],0)</f>
        <v>0</v>
      </c>
      <c r="BT139">
        <f ca="1">IF(Table1[[#This Row],[Field of work]]="IT",Table1[[#This Row],[Income]],0)</f>
        <v>0</v>
      </c>
      <c r="BU139">
        <f ca="1">IF(Table1[[#This Row],[Field of work]]="Doctor",Table1[[#This Row],[Income]],0)</f>
        <v>0</v>
      </c>
      <c r="BV139">
        <f ca="1">IF(Table1[[#This Row],[Field of work]]="Construction",Table1[[#This Row],[Income]],0)</f>
        <v>0</v>
      </c>
      <c r="BW139">
        <f ca="1">IF(Table1[[#This Row],[Field of work]]="Teaching",Table1[[#This Row],[Income]],0)</f>
        <v>0</v>
      </c>
      <c r="BX139">
        <f ca="1">IF(Table1[[#This Row],[Field of work]]="Music",Table1[[#This Row],[Income]],0)</f>
        <v>0</v>
      </c>
      <c r="BY139">
        <f ca="1">IF(Table1[[#This Row],[Field of work]]="Agriculture",Table1[[#This Row],[Income]],0)</f>
        <v>40361</v>
      </c>
      <c r="CA139">
        <f ca="1">IF(Table1[[#This Row],[Debts]]&gt;Table1[[#This Row],[Income]],1,0)</f>
        <v>0</v>
      </c>
      <c r="CL139">
        <f ca="1">IF(Table1[[#This Row],[Net worth of the person]]&gt;$CN$3,Table1[[#This Row],[Age]],0)</f>
        <v>37</v>
      </c>
    </row>
    <row r="140" spans="1:90">
      <c r="A140">
        <f t="shared" ca="1" si="69"/>
        <v>1</v>
      </c>
      <c r="B140">
        <v>137</v>
      </c>
      <c r="C140" t="str">
        <f t="shared" ca="1" si="70"/>
        <v>men</v>
      </c>
      <c r="D140">
        <f t="shared" ca="1" si="71"/>
        <v>44</v>
      </c>
      <c r="E140">
        <f t="shared" ca="1" si="72"/>
        <v>5</v>
      </c>
      <c r="F140" t="str">
        <f t="shared" ca="1" si="60"/>
        <v>Music</v>
      </c>
      <c r="G140">
        <f t="shared" ca="1" si="73"/>
        <v>4</v>
      </c>
      <c r="H140" t="str">
        <f t="shared" ca="1" si="61"/>
        <v>Phd</v>
      </c>
      <c r="I140">
        <f t="shared" ca="1" si="59"/>
        <v>1</v>
      </c>
      <c r="J140">
        <f t="shared" ca="1" si="62"/>
        <v>3</v>
      </c>
      <c r="K140">
        <f t="shared" ca="1" si="74"/>
        <v>50089</v>
      </c>
      <c r="L140">
        <f t="shared" ca="1" si="75"/>
        <v>11</v>
      </c>
      <c r="M140" t="str">
        <f t="shared" ca="1" si="63"/>
        <v>New Jersey</v>
      </c>
      <c r="N140">
        <f t="shared" ca="1" si="52"/>
        <v>300534</v>
      </c>
      <c r="O140">
        <f t="shared" ca="1" si="76"/>
        <v>285260.08108325547</v>
      </c>
      <c r="P140">
        <f t="shared" ca="1" si="53"/>
        <v>59453.352783180788</v>
      </c>
      <c r="Q140">
        <f t="shared" ca="1" si="77"/>
        <v>13128</v>
      </c>
      <c r="R140">
        <f t="shared" ca="1" si="54"/>
        <v>95527.674830745324</v>
      </c>
      <c r="S140">
        <f t="shared" ca="1" si="55"/>
        <v>23330.340903186716</v>
      </c>
      <c r="T140">
        <f t="shared" ca="1" si="56"/>
        <v>383317.69368636748</v>
      </c>
      <c r="U140">
        <f t="shared" ca="1" si="57"/>
        <v>393915.75591400079</v>
      </c>
      <c r="V140">
        <f t="shared" ca="1" si="58"/>
        <v>-10598.062227633316</v>
      </c>
      <c r="X140">
        <f ca="1">IF(Table1[[#This Row],[Gender]]="men",1,0)</f>
        <v>1</v>
      </c>
      <c r="Y140">
        <f ca="1">IF(Table1[[#This Row],[Gender]]="women",1,0)</f>
        <v>0</v>
      </c>
      <c r="AE140">
        <f ca="1">IF(Table1[[#This Row],[Field of work]]="IT",1,0)</f>
        <v>0</v>
      </c>
      <c r="AF140">
        <f ca="1">IF(Table1[[#This Row],[Field of work]]="Doctor",1,0)</f>
        <v>0</v>
      </c>
      <c r="AG140">
        <f ca="1">IF(Table1[[#This Row],[Field of work]]="Construction",1,0)</f>
        <v>0</v>
      </c>
      <c r="AH140">
        <f ca="1">IF(Table1[[#This Row],[Field of work]]="Teaching",1,0)</f>
        <v>0</v>
      </c>
      <c r="AI140">
        <f ca="1">IF(Table1[[#This Row],[Field of work]]="Music",1,0)</f>
        <v>1</v>
      </c>
      <c r="AJ140">
        <f ca="1">IF(Table1[[#This Row],[Field of work]]="Agriculture",1,0)</f>
        <v>0</v>
      </c>
      <c r="AO140" s="8">
        <f t="shared" ca="1" si="64"/>
        <v>29681.89035088092</v>
      </c>
      <c r="AR140">
        <f t="shared" ca="1" si="65"/>
        <v>0</v>
      </c>
      <c r="AX140" s="16">
        <f t="shared" ca="1" si="66"/>
        <v>0.15942713116560814</v>
      </c>
      <c r="AY140" s="17">
        <f t="shared" ca="1" si="67"/>
        <v>1</v>
      </c>
      <c r="AZ140" s="17"/>
      <c r="BE140">
        <f t="shared" ca="1" si="68"/>
        <v>0</v>
      </c>
      <c r="BF140">
        <f ca="1">IF(Table1[[#This Row],[Area]]="California",Table1[[#This Row],[Income]],0)</f>
        <v>0</v>
      </c>
      <c r="BG140">
        <f ca="1">IF(Table1[[#This Row],[Area]]="Utah",Table1[[#This Row],[Income]],0)</f>
        <v>0</v>
      </c>
      <c r="BH140">
        <f ca="1">IF(Table1[[#This Row],[Area]]="North Carolina",Table1[[#This Row],[Income]],0)</f>
        <v>0</v>
      </c>
      <c r="BI140">
        <f ca="1">IF(Table1[[#This Row],[Area]]="Texas",Table1[[#This Row],[Income]],0)</f>
        <v>0</v>
      </c>
      <c r="BJ140">
        <f ca="1">IF(Table1[[#This Row],[Area]]="Pennsylvania",Table1[[#This Row],[Income]],0)</f>
        <v>0</v>
      </c>
      <c r="BK140">
        <f ca="1">IF(Table1[[#This Row],[Area]]="Hawaii",Table1[[#This Row],[Income]],0)</f>
        <v>0</v>
      </c>
      <c r="BL140">
        <f ca="1">IF(Table1[[#This Row],[Area]]="Tennessee",Table1[[#This Row],[Income]],0)</f>
        <v>0</v>
      </c>
      <c r="BM140">
        <f ca="1">IF(Table1[[#This Row],[Area]]="South Dakota",Table1[[#This Row],[Income]],0)</f>
        <v>0</v>
      </c>
      <c r="BN140">
        <f ca="1">IF(Table1[[#This Row],[Area]]="Massachusetts",Table1[[#This Row],[Income]],0)</f>
        <v>0</v>
      </c>
      <c r="BO140">
        <f ca="1">IF(Table1[[#This Row],[Area]]="New Jersey",Table1[[#This Row],[Income]],0)</f>
        <v>50089</v>
      </c>
      <c r="BP140">
        <f ca="1">IF(Table1[[#This Row],[Area]]="Georgia",Table1[[#This Row],[Income]],0)</f>
        <v>0</v>
      </c>
      <c r="BQ140">
        <f ca="1">IF(Table1[[#This Row],[Area]]="Indiana",Table1[[#This Row],[Income]],0)</f>
        <v>0</v>
      </c>
      <c r="BR140">
        <f ca="1">IF(Table1[[#This Row],[Area]]="Illinios",Table1[[#This Row],[Income]],0)</f>
        <v>0</v>
      </c>
      <c r="BT140">
        <f ca="1">IF(Table1[[#This Row],[Field of work]]="IT",Table1[[#This Row],[Income]],0)</f>
        <v>0</v>
      </c>
      <c r="BU140">
        <f ca="1">IF(Table1[[#This Row],[Field of work]]="Doctor",Table1[[#This Row],[Income]],0)</f>
        <v>0</v>
      </c>
      <c r="BV140">
        <f ca="1">IF(Table1[[#This Row],[Field of work]]="Construction",Table1[[#This Row],[Income]],0)</f>
        <v>0</v>
      </c>
      <c r="BW140">
        <f ca="1">IF(Table1[[#This Row],[Field of work]]="Teaching",Table1[[#This Row],[Income]],0)</f>
        <v>0</v>
      </c>
      <c r="BX140">
        <f ca="1">IF(Table1[[#This Row],[Field of work]]="Music",Table1[[#This Row],[Income]],0)</f>
        <v>50089</v>
      </c>
      <c r="BY140">
        <f ca="1">IF(Table1[[#This Row],[Field of work]]="Agriculture",Table1[[#This Row],[Income]],0)</f>
        <v>0</v>
      </c>
      <c r="CA140">
        <f ca="1">IF(Table1[[#This Row],[Debts]]&gt;Table1[[#This Row],[Income]],1,0)</f>
        <v>1</v>
      </c>
      <c r="CL140">
        <f ca="1">IF(Table1[[#This Row],[Net worth of the person]]&gt;$CN$3,Table1[[#This Row],[Age]],0)</f>
        <v>0</v>
      </c>
    </row>
    <row r="141" spans="1:90">
      <c r="A141">
        <f t="shared" ca="1" si="69"/>
        <v>1</v>
      </c>
      <c r="B141">
        <v>138</v>
      </c>
      <c r="C141" t="str">
        <f t="shared" ca="1" si="70"/>
        <v>men</v>
      </c>
      <c r="D141">
        <f t="shared" ca="1" si="71"/>
        <v>44</v>
      </c>
      <c r="E141">
        <f t="shared" ca="1" si="72"/>
        <v>1</v>
      </c>
      <c r="F141" t="str">
        <f t="shared" ca="1" si="60"/>
        <v>IT</v>
      </c>
      <c r="G141">
        <f t="shared" ca="1" si="73"/>
        <v>3</v>
      </c>
      <c r="H141" t="str">
        <f t="shared" ca="1" si="61"/>
        <v>Post Grad</v>
      </c>
      <c r="I141">
        <f t="shared" ca="1" si="59"/>
        <v>3</v>
      </c>
      <c r="J141">
        <f t="shared" ca="1" si="62"/>
        <v>1</v>
      </c>
      <c r="K141">
        <f t="shared" ca="1" si="74"/>
        <v>32797</v>
      </c>
      <c r="L141">
        <f t="shared" ca="1" si="75"/>
        <v>9</v>
      </c>
      <c r="M141" t="str">
        <f t="shared" ca="1" si="63"/>
        <v>South Dakota</v>
      </c>
      <c r="N141">
        <f t="shared" ca="1" si="52"/>
        <v>131188</v>
      </c>
      <c r="O141">
        <f t="shared" ca="1" si="76"/>
        <v>20914.9264833538</v>
      </c>
      <c r="P141">
        <f t="shared" ca="1" si="53"/>
        <v>29681.89035088092</v>
      </c>
      <c r="Q141">
        <f t="shared" ca="1" si="77"/>
        <v>21478</v>
      </c>
      <c r="R141">
        <f t="shared" ca="1" si="54"/>
        <v>47704.066865362372</v>
      </c>
      <c r="S141">
        <f t="shared" ca="1" si="55"/>
        <v>42094.007566730405</v>
      </c>
      <c r="T141">
        <f t="shared" ca="1" si="56"/>
        <v>202963.89791761132</v>
      </c>
      <c r="U141">
        <f t="shared" ca="1" si="57"/>
        <v>90096.993348716176</v>
      </c>
      <c r="V141">
        <f t="shared" ca="1" si="58"/>
        <v>112866.90456889514</v>
      </c>
      <c r="X141">
        <f ca="1">IF(Table1[[#This Row],[Gender]]="men",1,0)</f>
        <v>1</v>
      </c>
      <c r="Y141">
        <f ca="1">IF(Table1[[#This Row],[Gender]]="women",1,0)</f>
        <v>0</v>
      </c>
      <c r="AE141">
        <f ca="1">IF(Table1[[#This Row],[Field of work]]="IT",1,0)</f>
        <v>1</v>
      </c>
      <c r="AF141">
        <f ca="1">IF(Table1[[#This Row],[Field of work]]="Doctor",1,0)</f>
        <v>0</v>
      </c>
      <c r="AG141">
        <f ca="1">IF(Table1[[#This Row],[Field of work]]="Construction",1,0)</f>
        <v>0</v>
      </c>
      <c r="AH141">
        <f ca="1">IF(Table1[[#This Row],[Field of work]]="Teaching",1,0)</f>
        <v>0</v>
      </c>
      <c r="AI141">
        <f ca="1">IF(Table1[[#This Row],[Field of work]]="Music",1,0)</f>
        <v>0</v>
      </c>
      <c r="AJ141">
        <f ca="1">IF(Table1[[#This Row],[Field of work]]="Agriculture",1,0)</f>
        <v>0</v>
      </c>
      <c r="AO141" s="8">
        <f t="shared" ca="1" si="64"/>
        <v>40018.635572975465</v>
      </c>
      <c r="AR141">
        <f t="shared" ca="1" si="65"/>
        <v>1</v>
      </c>
      <c r="AX141" s="16">
        <f t="shared" ca="1" si="66"/>
        <v>0.46975075545311468</v>
      </c>
      <c r="AY141" s="17">
        <f t="shared" ca="1" si="67"/>
        <v>1</v>
      </c>
      <c r="AZ141" s="17"/>
      <c r="BE141">
        <f t="shared" ca="1" si="68"/>
        <v>0</v>
      </c>
      <c r="BF141">
        <f ca="1">IF(Table1[[#This Row],[Area]]="California",Table1[[#This Row],[Income]],0)</f>
        <v>0</v>
      </c>
      <c r="BG141">
        <f ca="1">IF(Table1[[#This Row],[Area]]="Utah",Table1[[#This Row],[Income]],0)</f>
        <v>0</v>
      </c>
      <c r="BH141">
        <f ca="1">IF(Table1[[#This Row],[Area]]="North Carolina",Table1[[#This Row],[Income]],0)</f>
        <v>0</v>
      </c>
      <c r="BI141">
        <f ca="1">IF(Table1[[#This Row],[Area]]="Texas",Table1[[#This Row],[Income]],0)</f>
        <v>0</v>
      </c>
      <c r="BJ141">
        <f ca="1">IF(Table1[[#This Row],[Area]]="Pennsylvania",Table1[[#This Row],[Income]],0)</f>
        <v>0</v>
      </c>
      <c r="BK141">
        <f ca="1">IF(Table1[[#This Row],[Area]]="Hawaii",Table1[[#This Row],[Income]],0)</f>
        <v>0</v>
      </c>
      <c r="BL141">
        <f ca="1">IF(Table1[[#This Row],[Area]]="Tennessee",Table1[[#This Row],[Income]],0)</f>
        <v>0</v>
      </c>
      <c r="BM141">
        <f ca="1">IF(Table1[[#This Row],[Area]]="South Dakota",Table1[[#This Row],[Income]],0)</f>
        <v>32797</v>
      </c>
      <c r="BN141">
        <f ca="1">IF(Table1[[#This Row],[Area]]="Massachusetts",Table1[[#This Row],[Income]],0)</f>
        <v>0</v>
      </c>
      <c r="BO141">
        <f ca="1">IF(Table1[[#This Row],[Area]]="New Jersey",Table1[[#This Row],[Income]],0)</f>
        <v>0</v>
      </c>
      <c r="BP141">
        <f ca="1">IF(Table1[[#This Row],[Area]]="Georgia",Table1[[#This Row],[Income]],0)</f>
        <v>0</v>
      </c>
      <c r="BQ141">
        <f ca="1">IF(Table1[[#This Row],[Area]]="Indiana",Table1[[#This Row],[Income]],0)</f>
        <v>0</v>
      </c>
      <c r="BR141">
        <f ca="1">IF(Table1[[#This Row],[Area]]="Illinios",Table1[[#This Row],[Income]],0)</f>
        <v>0</v>
      </c>
      <c r="BT141">
        <f ca="1">IF(Table1[[#This Row],[Field of work]]="IT",Table1[[#This Row],[Income]],0)</f>
        <v>32797</v>
      </c>
      <c r="BU141">
        <f ca="1">IF(Table1[[#This Row],[Field of work]]="Doctor",Table1[[#This Row],[Income]],0)</f>
        <v>0</v>
      </c>
      <c r="BV141">
        <f ca="1">IF(Table1[[#This Row],[Field of work]]="Construction",Table1[[#This Row],[Income]],0)</f>
        <v>0</v>
      </c>
      <c r="BW141">
        <f ca="1">IF(Table1[[#This Row],[Field of work]]="Teaching",Table1[[#This Row],[Income]],0)</f>
        <v>0</v>
      </c>
      <c r="BX141">
        <f ca="1">IF(Table1[[#This Row],[Field of work]]="Music",Table1[[#This Row],[Income]],0)</f>
        <v>0</v>
      </c>
      <c r="BY141">
        <f ca="1">IF(Table1[[#This Row],[Field of work]]="Agriculture",Table1[[#This Row],[Income]],0)</f>
        <v>0</v>
      </c>
      <c r="CA141">
        <f ca="1">IF(Table1[[#This Row],[Debts]]&gt;Table1[[#This Row],[Income]],1,0)</f>
        <v>1</v>
      </c>
      <c r="CL141">
        <f ca="1">IF(Table1[[#This Row],[Net worth of the person]]&gt;$CN$3,Table1[[#This Row],[Age]],0)</f>
        <v>44</v>
      </c>
    </row>
    <row r="142" spans="1:90">
      <c r="A142">
        <f t="shared" ca="1" si="69"/>
        <v>2</v>
      </c>
      <c r="B142">
        <v>139</v>
      </c>
      <c r="C142" t="str">
        <f t="shared" ca="1" si="70"/>
        <v>women</v>
      </c>
      <c r="D142">
        <f t="shared" ca="1" si="71"/>
        <v>43</v>
      </c>
      <c r="E142">
        <f t="shared" ca="1" si="72"/>
        <v>1</v>
      </c>
      <c r="F142" t="str">
        <f t="shared" ca="1" si="60"/>
        <v>IT</v>
      </c>
      <c r="G142">
        <f t="shared" ca="1" si="73"/>
        <v>4</v>
      </c>
      <c r="H142" t="str">
        <f t="shared" ca="1" si="61"/>
        <v>Phd</v>
      </c>
      <c r="I142">
        <f t="shared" ca="1" si="59"/>
        <v>0</v>
      </c>
      <c r="J142">
        <f t="shared" ca="1" si="62"/>
        <v>1</v>
      </c>
      <c r="K142">
        <f t="shared" ca="1" si="74"/>
        <v>53096</v>
      </c>
      <c r="L142">
        <f t="shared" ca="1" si="75"/>
        <v>12</v>
      </c>
      <c r="M142" t="str">
        <f t="shared" ca="1" si="63"/>
        <v>Georgia</v>
      </c>
      <c r="N142">
        <f t="shared" ca="1" si="52"/>
        <v>318576</v>
      </c>
      <c r="O142">
        <f t="shared" ca="1" si="76"/>
        <v>149651.31666923146</v>
      </c>
      <c r="P142">
        <f t="shared" ca="1" si="53"/>
        <v>40018.635572975465</v>
      </c>
      <c r="Q142">
        <f t="shared" ca="1" si="77"/>
        <v>6093</v>
      </c>
      <c r="R142">
        <f t="shared" ca="1" si="54"/>
        <v>54983.980650240308</v>
      </c>
      <c r="S142">
        <f t="shared" ca="1" si="55"/>
        <v>59892.469512028765</v>
      </c>
      <c r="T142">
        <f t="shared" ca="1" si="56"/>
        <v>418487.10508500424</v>
      </c>
      <c r="U142">
        <f t="shared" ca="1" si="57"/>
        <v>210728.29731947178</v>
      </c>
      <c r="V142">
        <f t="shared" ca="1" si="58"/>
        <v>207758.80776553246</v>
      </c>
      <c r="X142">
        <f ca="1">IF(Table1[[#This Row],[Gender]]="men",1,0)</f>
        <v>0</v>
      </c>
      <c r="Y142">
        <f ca="1">IF(Table1[[#This Row],[Gender]]="women",1,0)</f>
        <v>1</v>
      </c>
      <c r="AE142">
        <f ca="1">IF(Table1[[#This Row],[Field of work]]="IT",1,0)</f>
        <v>1</v>
      </c>
      <c r="AF142">
        <f ca="1">IF(Table1[[#This Row],[Field of work]]="Doctor",1,0)</f>
        <v>0</v>
      </c>
      <c r="AG142">
        <f ca="1">IF(Table1[[#This Row],[Field of work]]="Construction",1,0)</f>
        <v>0</v>
      </c>
      <c r="AH142">
        <f ca="1">IF(Table1[[#This Row],[Field of work]]="Teaching",1,0)</f>
        <v>0</v>
      </c>
      <c r="AI142">
        <f ca="1">IF(Table1[[#This Row],[Field of work]]="Music",1,0)</f>
        <v>0</v>
      </c>
      <c r="AJ142">
        <f ca="1">IF(Table1[[#This Row],[Field of work]]="Agriculture",1,0)</f>
        <v>0</v>
      </c>
      <c r="AO142" s="8">
        <f t="shared" ca="1" si="64"/>
        <v>18768.394770452531</v>
      </c>
      <c r="AR142">
        <f t="shared" ca="1" si="65"/>
        <v>1</v>
      </c>
      <c r="AX142" s="16">
        <f t="shared" ca="1" si="66"/>
        <v>0.46333876173310384</v>
      </c>
      <c r="AY142" s="17">
        <f t="shared" ca="1" si="67"/>
        <v>1</v>
      </c>
      <c r="AZ142" s="17"/>
      <c r="BE142">
        <f t="shared" ca="1" si="68"/>
        <v>0</v>
      </c>
      <c r="BF142">
        <f ca="1">IF(Table1[[#This Row],[Area]]="California",Table1[[#This Row],[Income]],0)</f>
        <v>0</v>
      </c>
      <c r="BG142">
        <f ca="1">IF(Table1[[#This Row],[Area]]="Utah",Table1[[#This Row],[Income]],0)</f>
        <v>0</v>
      </c>
      <c r="BH142">
        <f ca="1">IF(Table1[[#This Row],[Area]]="North Carolina",Table1[[#This Row],[Income]],0)</f>
        <v>0</v>
      </c>
      <c r="BI142">
        <f ca="1">IF(Table1[[#This Row],[Area]]="Texas",Table1[[#This Row],[Income]],0)</f>
        <v>0</v>
      </c>
      <c r="BJ142">
        <f ca="1">IF(Table1[[#This Row],[Area]]="Pennsylvania",Table1[[#This Row],[Income]],0)</f>
        <v>0</v>
      </c>
      <c r="BK142">
        <f ca="1">IF(Table1[[#This Row],[Area]]="Hawaii",Table1[[#This Row],[Income]],0)</f>
        <v>0</v>
      </c>
      <c r="BL142">
        <f ca="1">IF(Table1[[#This Row],[Area]]="Tennessee",Table1[[#This Row],[Income]],0)</f>
        <v>0</v>
      </c>
      <c r="BM142">
        <f ca="1">IF(Table1[[#This Row],[Area]]="South Dakota",Table1[[#This Row],[Income]],0)</f>
        <v>0</v>
      </c>
      <c r="BN142">
        <f ca="1">IF(Table1[[#This Row],[Area]]="Massachusetts",Table1[[#This Row],[Income]],0)</f>
        <v>0</v>
      </c>
      <c r="BO142">
        <f ca="1">IF(Table1[[#This Row],[Area]]="New Jersey",Table1[[#This Row],[Income]],0)</f>
        <v>0</v>
      </c>
      <c r="BP142">
        <f ca="1">IF(Table1[[#This Row],[Area]]="Georgia",Table1[[#This Row],[Income]],0)</f>
        <v>53096</v>
      </c>
      <c r="BQ142">
        <f ca="1">IF(Table1[[#This Row],[Area]]="Indiana",Table1[[#This Row],[Income]],0)</f>
        <v>0</v>
      </c>
      <c r="BR142">
        <f ca="1">IF(Table1[[#This Row],[Area]]="Illinios",Table1[[#This Row],[Income]],0)</f>
        <v>0</v>
      </c>
      <c r="BT142">
        <f ca="1">IF(Table1[[#This Row],[Field of work]]="IT",Table1[[#This Row],[Income]],0)</f>
        <v>53096</v>
      </c>
      <c r="BU142">
        <f ca="1">IF(Table1[[#This Row],[Field of work]]="Doctor",Table1[[#This Row],[Income]],0)</f>
        <v>0</v>
      </c>
      <c r="BV142">
        <f ca="1">IF(Table1[[#This Row],[Field of work]]="Construction",Table1[[#This Row],[Income]],0)</f>
        <v>0</v>
      </c>
      <c r="BW142">
        <f ca="1">IF(Table1[[#This Row],[Field of work]]="Teaching",Table1[[#This Row],[Income]],0)</f>
        <v>0</v>
      </c>
      <c r="BX142">
        <f ca="1">IF(Table1[[#This Row],[Field of work]]="Music",Table1[[#This Row],[Income]],0)</f>
        <v>0</v>
      </c>
      <c r="BY142">
        <f ca="1">IF(Table1[[#This Row],[Field of work]]="Agriculture",Table1[[#This Row],[Income]],0)</f>
        <v>0</v>
      </c>
      <c r="CA142">
        <f ca="1">IF(Table1[[#This Row],[Debts]]&gt;Table1[[#This Row],[Income]],1,0)</f>
        <v>1</v>
      </c>
      <c r="CL142">
        <f ca="1">IF(Table1[[#This Row],[Net worth of the person]]&gt;$CN$3,Table1[[#This Row],[Age]],0)</f>
        <v>43</v>
      </c>
    </row>
    <row r="143" spans="1:90">
      <c r="A143">
        <f t="shared" ca="1" si="69"/>
        <v>1</v>
      </c>
      <c r="B143">
        <v>140</v>
      </c>
      <c r="C143" t="str">
        <f t="shared" ca="1" si="70"/>
        <v>men</v>
      </c>
      <c r="D143">
        <f t="shared" ca="1" si="71"/>
        <v>35</v>
      </c>
      <c r="E143">
        <f t="shared" ca="1" si="72"/>
        <v>2</v>
      </c>
      <c r="F143" t="str">
        <f t="shared" ca="1" si="60"/>
        <v>Doctor</v>
      </c>
      <c r="G143">
        <f t="shared" ca="1" si="73"/>
        <v>4</v>
      </c>
      <c r="H143" t="str">
        <f t="shared" ca="1" si="61"/>
        <v>Phd</v>
      </c>
      <c r="I143">
        <f t="shared" ca="1" si="59"/>
        <v>1</v>
      </c>
      <c r="J143">
        <f t="shared" ca="1" si="62"/>
        <v>3</v>
      </c>
      <c r="K143">
        <f t="shared" ca="1" si="74"/>
        <v>57262</v>
      </c>
      <c r="L143">
        <f t="shared" ca="1" si="75"/>
        <v>6</v>
      </c>
      <c r="M143" t="str">
        <f t="shared" ca="1" si="63"/>
        <v>Pennsylvania</v>
      </c>
      <c r="N143">
        <f t="shared" ca="1" si="52"/>
        <v>343572</v>
      </c>
      <c r="O143">
        <f t="shared" ca="1" si="76"/>
        <v>159190.22504616596</v>
      </c>
      <c r="P143">
        <f t="shared" ca="1" si="53"/>
        <v>56305.184311357596</v>
      </c>
      <c r="Q143">
        <f t="shared" ca="1" si="77"/>
        <v>41505</v>
      </c>
      <c r="R143">
        <f t="shared" ca="1" si="54"/>
        <v>86548.138727590238</v>
      </c>
      <c r="S143">
        <f t="shared" ca="1" si="55"/>
        <v>68451.124055959226</v>
      </c>
      <c r="T143">
        <f t="shared" ca="1" si="56"/>
        <v>468328.30836731684</v>
      </c>
      <c r="U143">
        <f t="shared" ca="1" si="57"/>
        <v>287243.36377375619</v>
      </c>
      <c r="V143">
        <f t="shared" ca="1" si="58"/>
        <v>181084.94459356065</v>
      </c>
      <c r="X143">
        <f ca="1">IF(Table1[[#This Row],[Gender]]="men",1,0)</f>
        <v>1</v>
      </c>
      <c r="Y143">
        <f ca="1">IF(Table1[[#This Row],[Gender]]="women",1,0)</f>
        <v>0</v>
      </c>
      <c r="AE143">
        <f ca="1">IF(Table1[[#This Row],[Field of work]]="IT",1,0)</f>
        <v>0</v>
      </c>
      <c r="AF143">
        <f ca="1">IF(Table1[[#This Row],[Field of work]]="Doctor",1,0)</f>
        <v>1</v>
      </c>
      <c r="AG143">
        <f ca="1">IF(Table1[[#This Row],[Field of work]]="Construction",1,0)</f>
        <v>0</v>
      </c>
      <c r="AH143">
        <f ca="1">IF(Table1[[#This Row],[Field of work]]="Teaching",1,0)</f>
        <v>0</v>
      </c>
      <c r="AI143">
        <f ca="1">IF(Table1[[#This Row],[Field of work]]="Music",1,0)</f>
        <v>0</v>
      </c>
      <c r="AJ143">
        <f ca="1">IF(Table1[[#This Row],[Field of work]]="Agriculture",1,0)</f>
        <v>0</v>
      </c>
      <c r="AO143" s="8">
        <f t="shared" ca="1" si="64"/>
        <v>9123.8862076612459</v>
      </c>
      <c r="AR143">
        <f t="shared" ca="1" si="65"/>
        <v>1</v>
      </c>
      <c r="AX143" s="16">
        <f t="shared" ca="1" si="66"/>
        <v>0.43464638458193083</v>
      </c>
      <c r="AY143" s="17">
        <f t="shared" ca="1" si="67"/>
        <v>1</v>
      </c>
      <c r="AZ143" s="17"/>
      <c r="BE143">
        <f t="shared" ca="1" si="68"/>
        <v>0</v>
      </c>
      <c r="BF143">
        <f ca="1">IF(Table1[[#This Row],[Area]]="California",Table1[[#This Row],[Income]],0)</f>
        <v>0</v>
      </c>
      <c r="BG143">
        <f ca="1">IF(Table1[[#This Row],[Area]]="Utah",Table1[[#This Row],[Income]],0)</f>
        <v>0</v>
      </c>
      <c r="BH143">
        <f ca="1">IF(Table1[[#This Row],[Area]]="North Carolina",Table1[[#This Row],[Income]],0)</f>
        <v>0</v>
      </c>
      <c r="BI143">
        <f ca="1">IF(Table1[[#This Row],[Area]]="Texas",Table1[[#This Row],[Income]],0)</f>
        <v>0</v>
      </c>
      <c r="BJ143">
        <f ca="1">IF(Table1[[#This Row],[Area]]="Pennsylvania",Table1[[#This Row],[Income]],0)</f>
        <v>57262</v>
      </c>
      <c r="BK143">
        <f ca="1">IF(Table1[[#This Row],[Area]]="Hawaii",Table1[[#This Row],[Income]],0)</f>
        <v>0</v>
      </c>
      <c r="BL143">
        <f ca="1">IF(Table1[[#This Row],[Area]]="Tennessee",Table1[[#This Row],[Income]],0)</f>
        <v>0</v>
      </c>
      <c r="BM143">
        <f ca="1">IF(Table1[[#This Row],[Area]]="South Dakota",Table1[[#This Row],[Income]],0)</f>
        <v>0</v>
      </c>
      <c r="BN143">
        <f ca="1">IF(Table1[[#This Row],[Area]]="Massachusetts",Table1[[#This Row],[Income]],0)</f>
        <v>0</v>
      </c>
      <c r="BO143">
        <f ca="1">IF(Table1[[#This Row],[Area]]="New Jersey",Table1[[#This Row],[Income]],0)</f>
        <v>0</v>
      </c>
      <c r="BP143">
        <f ca="1">IF(Table1[[#This Row],[Area]]="Georgia",Table1[[#This Row],[Income]],0)</f>
        <v>0</v>
      </c>
      <c r="BQ143">
        <f ca="1">IF(Table1[[#This Row],[Area]]="Indiana",Table1[[#This Row],[Income]],0)</f>
        <v>0</v>
      </c>
      <c r="BR143">
        <f ca="1">IF(Table1[[#This Row],[Area]]="Illinios",Table1[[#This Row],[Income]],0)</f>
        <v>0</v>
      </c>
      <c r="BT143">
        <f ca="1">IF(Table1[[#This Row],[Field of work]]="IT",Table1[[#This Row],[Income]],0)</f>
        <v>0</v>
      </c>
      <c r="BU143">
        <f ca="1">IF(Table1[[#This Row],[Field of work]]="Doctor",Table1[[#This Row],[Income]],0)</f>
        <v>57262</v>
      </c>
      <c r="BV143">
        <f ca="1">IF(Table1[[#This Row],[Field of work]]="Construction",Table1[[#This Row],[Income]],0)</f>
        <v>0</v>
      </c>
      <c r="BW143">
        <f ca="1">IF(Table1[[#This Row],[Field of work]]="Teaching",Table1[[#This Row],[Income]],0)</f>
        <v>0</v>
      </c>
      <c r="BX143">
        <f ca="1">IF(Table1[[#This Row],[Field of work]]="Music",Table1[[#This Row],[Income]],0)</f>
        <v>0</v>
      </c>
      <c r="BY143">
        <f ca="1">IF(Table1[[#This Row],[Field of work]]="Agriculture",Table1[[#This Row],[Income]],0)</f>
        <v>0</v>
      </c>
      <c r="CA143">
        <f ca="1">IF(Table1[[#This Row],[Debts]]&gt;Table1[[#This Row],[Income]],1,0)</f>
        <v>1</v>
      </c>
      <c r="CL143">
        <f ca="1">IF(Table1[[#This Row],[Net worth of the person]]&gt;$CN$3,Table1[[#This Row],[Age]],0)</f>
        <v>35</v>
      </c>
    </row>
    <row r="144" spans="1:90">
      <c r="A144">
        <f t="shared" ca="1" si="69"/>
        <v>2</v>
      </c>
      <c r="B144">
        <v>141</v>
      </c>
      <c r="C144" t="str">
        <f t="shared" ca="1" si="70"/>
        <v>women</v>
      </c>
      <c r="D144">
        <f t="shared" ca="1" si="71"/>
        <v>35</v>
      </c>
      <c r="E144">
        <f t="shared" ca="1" si="72"/>
        <v>4</v>
      </c>
      <c r="F144" t="str">
        <f t="shared" ca="1" si="60"/>
        <v>Teaching</v>
      </c>
      <c r="G144">
        <f t="shared" ca="1" si="73"/>
        <v>3</v>
      </c>
      <c r="H144" t="str">
        <f t="shared" ca="1" si="61"/>
        <v>Post Grad</v>
      </c>
      <c r="I144">
        <f t="shared" ca="1" si="59"/>
        <v>1</v>
      </c>
      <c r="J144">
        <f t="shared" ca="1" si="62"/>
        <v>1</v>
      </c>
      <c r="K144">
        <f t="shared" ca="1" si="74"/>
        <v>82214</v>
      </c>
      <c r="L144">
        <f t="shared" ca="1" si="75"/>
        <v>4</v>
      </c>
      <c r="M144" t="str">
        <f t="shared" ca="1" si="63"/>
        <v>North Carolina</v>
      </c>
      <c r="N144">
        <f t="shared" ca="1" si="52"/>
        <v>246642</v>
      </c>
      <c r="O144">
        <f t="shared" ca="1" si="76"/>
        <v>107202.05358605659</v>
      </c>
      <c r="P144">
        <f t="shared" ca="1" si="53"/>
        <v>9123.8862076612459</v>
      </c>
      <c r="Q144">
        <f t="shared" ca="1" si="77"/>
        <v>6728</v>
      </c>
      <c r="R144">
        <f t="shared" ca="1" si="54"/>
        <v>139156.92561788336</v>
      </c>
      <c r="S144">
        <f t="shared" ca="1" si="55"/>
        <v>106657.45387097567</v>
      </c>
      <c r="T144">
        <f t="shared" ca="1" si="56"/>
        <v>362423.34007863689</v>
      </c>
      <c r="U144">
        <f t="shared" ca="1" si="57"/>
        <v>253086.97920393996</v>
      </c>
      <c r="V144">
        <f t="shared" ca="1" si="58"/>
        <v>109336.36087469693</v>
      </c>
      <c r="X144">
        <f ca="1">IF(Table1[[#This Row],[Gender]]="men",1,0)</f>
        <v>0</v>
      </c>
      <c r="Y144">
        <f ca="1">IF(Table1[[#This Row],[Gender]]="women",1,0)</f>
        <v>1</v>
      </c>
      <c r="AE144">
        <f ca="1">IF(Table1[[#This Row],[Field of work]]="IT",1,0)</f>
        <v>0</v>
      </c>
      <c r="AF144">
        <f ca="1">IF(Table1[[#This Row],[Field of work]]="Doctor",1,0)</f>
        <v>0</v>
      </c>
      <c r="AG144">
        <f ca="1">IF(Table1[[#This Row],[Field of work]]="Construction",1,0)</f>
        <v>0</v>
      </c>
      <c r="AH144">
        <f ca="1">IF(Table1[[#This Row],[Field of work]]="Teaching",1,0)</f>
        <v>1</v>
      </c>
      <c r="AI144">
        <f ca="1">IF(Table1[[#This Row],[Field of work]]="Music",1,0)</f>
        <v>0</v>
      </c>
      <c r="AJ144">
        <f ca="1">IF(Table1[[#This Row],[Field of work]]="Agriculture",1,0)</f>
        <v>0</v>
      </c>
      <c r="AO144" s="8">
        <f t="shared" ca="1" si="64"/>
        <v>5125.2624397516101</v>
      </c>
      <c r="AR144">
        <f t="shared" ca="1" si="65"/>
        <v>0</v>
      </c>
      <c r="AX144" s="16">
        <f t="shared" ca="1" si="66"/>
        <v>0.37510045475512199</v>
      </c>
      <c r="AY144" s="17">
        <f t="shared" ca="1" si="67"/>
        <v>1</v>
      </c>
      <c r="AZ144" s="17"/>
      <c r="BE144">
        <f t="shared" ca="1" si="68"/>
        <v>0</v>
      </c>
      <c r="BF144">
        <f ca="1">IF(Table1[[#This Row],[Area]]="California",Table1[[#This Row],[Income]],0)</f>
        <v>0</v>
      </c>
      <c r="BG144">
        <f ca="1">IF(Table1[[#This Row],[Area]]="Utah",Table1[[#This Row],[Income]],0)</f>
        <v>0</v>
      </c>
      <c r="BH144">
        <f ca="1">IF(Table1[[#This Row],[Area]]="North Carolina",Table1[[#This Row],[Income]],0)</f>
        <v>82214</v>
      </c>
      <c r="BI144">
        <f ca="1">IF(Table1[[#This Row],[Area]]="Texas",Table1[[#This Row],[Income]],0)</f>
        <v>0</v>
      </c>
      <c r="BJ144">
        <f ca="1">IF(Table1[[#This Row],[Area]]="Pennsylvania",Table1[[#This Row],[Income]],0)</f>
        <v>0</v>
      </c>
      <c r="BK144">
        <f ca="1">IF(Table1[[#This Row],[Area]]="Hawaii",Table1[[#This Row],[Income]],0)</f>
        <v>0</v>
      </c>
      <c r="BL144">
        <f ca="1">IF(Table1[[#This Row],[Area]]="Tennessee",Table1[[#This Row],[Income]],0)</f>
        <v>0</v>
      </c>
      <c r="BM144">
        <f ca="1">IF(Table1[[#This Row],[Area]]="South Dakota",Table1[[#This Row],[Income]],0)</f>
        <v>0</v>
      </c>
      <c r="BN144">
        <f ca="1">IF(Table1[[#This Row],[Area]]="Massachusetts",Table1[[#This Row],[Income]],0)</f>
        <v>0</v>
      </c>
      <c r="BO144">
        <f ca="1">IF(Table1[[#This Row],[Area]]="New Jersey",Table1[[#This Row],[Income]],0)</f>
        <v>0</v>
      </c>
      <c r="BP144">
        <f ca="1">IF(Table1[[#This Row],[Area]]="Georgia",Table1[[#This Row],[Income]],0)</f>
        <v>0</v>
      </c>
      <c r="BQ144">
        <f ca="1">IF(Table1[[#This Row],[Area]]="Indiana",Table1[[#This Row],[Income]],0)</f>
        <v>0</v>
      </c>
      <c r="BR144">
        <f ca="1">IF(Table1[[#This Row],[Area]]="Illinios",Table1[[#This Row],[Income]],0)</f>
        <v>0</v>
      </c>
      <c r="BT144">
        <f ca="1">IF(Table1[[#This Row],[Field of work]]="IT",Table1[[#This Row],[Income]],0)</f>
        <v>0</v>
      </c>
      <c r="BU144">
        <f ca="1">IF(Table1[[#This Row],[Field of work]]="Doctor",Table1[[#This Row],[Income]],0)</f>
        <v>0</v>
      </c>
      <c r="BV144">
        <f ca="1">IF(Table1[[#This Row],[Field of work]]="Construction",Table1[[#This Row],[Income]],0)</f>
        <v>0</v>
      </c>
      <c r="BW144">
        <f ca="1">IF(Table1[[#This Row],[Field of work]]="Teaching",Table1[[#This Row],[Income]],0)</f>
        <v>82214</v>
      </c>
      <c r="BX144">
        <f ca="1">IF(Table1[[#This Row],[Field of work]]="Music",Table1[[#This Row],[Income]],0)</f>
        <v>0</v>
      </c>
      <c r="BY144">
        <f ca="1">IF(Table1[[#This Row],[Field of work]]="Agriculture",Table1[[#This Row],[Income]],0)</f>
        <v>0</v>
      </c>
      <c r="CA144">
        <f ca="1">IF(Table1[[#This Row],[Debts]]&gt;Table1[[#This Row],[Income]],1,0)</f>
        <v>1</v>
      </c>
      <c r="CL144">
        <f ca="1">IF(Table1[[#This Row],[Net worth of the person]]&gt;$CN$3,Table1[[#This Row],[Age]],0)</f>
        <v>35</v>
      </c>
    </row>
    <row r="145" spans="1:90">
      <c r="A145">
        <f t="shared" ca="1" si="69"/>
        <v>2</v>
      </c>
      <c r="B145">
        <v>142</v>
      </c>
      <c r="C145" t="str">
        <f t="shared" ca="1" si="70"/>
        <v>women</v>
      </c>
      <c r="D145">
        <f t="shared" ca="1" si="71"/>
        <v>43</v>
      </c>
      <c r="E145">
        <f t="shared" ca="1" si="72"/>
        <v>6</v>
      </c>
      <c r="F145" t="str">
        <f t="shared" ca="1" si="60"/>
        <v>Agriculture</v>
      </c>
      <c r="G145">
        <f t="shared" ca="1" si="73"/>
        <v>5</v>
      </c>
      <c r="H145" t="str">
        <f t="shared" ca="1" si="61"/>
        <v>Diploma</v>
      </c>
      <c r="I145">
        <f t="shared" ca="1" si="59"/>
        <v>1</v>
      </c>
      <c r="J145">
        <f t="shared" ca="1" si="62"/>
        <v>1</v>
      </c>
      <c r="K145">
        <f t="shared" ca="1" si="74"/>
        <v>31124</v>
      </c>
      <c r="L145">
        <f t="shared" ca="1" si="75"/>
        <v>2</v>
      </c>
      <c r="M145" t="str">
        <f t="shared" ca="1" si="63"/>
        <v>California</v>
      </c>
      <c r="N145">
        <f t="shared" ca="1" si="52"/>
        <v>124496</v>
      </c>
      <c r="O145">
        <f t="shared" ca="1" si="76"/>
        <v>46698.506215193665</v>
      </c>
      <c r="P145">
        <f t="shared" ca="1" si="53"/>
        <v>5125.2624397516101</v>
      </c>
      <c r="Q145">
        <f t="shared" ca="1" si="77"/>
        <v>3522</v>
      </c>
      <c r="R145">
        <f t="shared" ca="1" si="54"/>
        <v>37166.796440901184</v>
      </c>
      <c r="S145">
        <f t="shared" ca="1" si="55"/>
        <v>23556.678024643879</v>
      </c>
      <c r="T145">
        <f t="shared" ca="1" si="56"/>
        <v>153177.94046439548</v>
      </c>
      <c r="U145">
        <f t="shared" ca="1" si="57"/>
        <v>87387.302656094849</v>
      </c>
      <c r="V145">
        <f t="shared" ca="1" si="58"/>
        <v>65790.637808300628</v>
      </c>
      <c r="X145">
        <f ca="1">IF(Table1[[#This Row],[Gender]]="men",1,0)</f>
        <v>0</v>
      </c>
      <c r="Y145">
        <f ca="1">IF(Table1[[#This Row],[Gender]]="women",1,0)</f>
        <v>1</v>
      </c>
      <c r="AE145">
        <f ca="1">IF(Table1[[#This Row],[Field of work]]="IT",1,0)</f>
        <v>0</v>
      </c>
      <c r="AF145">
        <f ca="1">IF(Table1[[#This Row],[Field of work]]="Doctor",1,0)</f>
        <v>0</v>
      </c>
      <c r="AG145">
        <f ca="1">IF(Table1[[#This Row],[Field of work]]="Construction",1,0)</f>
        <v>0</v>
      </c>
      <c r="AH145">
        <f ca="1">IF(Table1[[#This Row],[Field of work]]="Teaching",1,0)</f>
        <v>0</v>
      </c>
      <c r="AI145">
        <f ca="1">IF(Table1[[#This Row],[Field of work]]="Music",1,0)</f>
        <v>0</v>
      </c>
      <c r="AJ145">
        <f ca="1">IF(Table1[[#This Row],[Field of work]]="Agriculture",1,0)</f>
        <v>1</v>
      </c>
      <c r="AO145" s="8">
        <f t="shared" ca="1" si="64"/>
        <v>53363.164527498033</v>
      </c>
      <c r="AR145">
        <f t="shared" ca="1" si="65"/>
        <v>1</v>
      </c>
      <c r="AX145" s="16">
        <f t="shared" ca="1" si="66"/>
        <v>0.80340118272472705</v>
      </c>
      <c r="AY145" s="17">
        <f t="shared" ca="1" si="67"/>
        <v>0</v>
      </c>
      <c r="AZ145" s="17"/>
      <c r="BE145">
        <f t="shared" ca="1" si="68"/>
        <v>0</v>
      </c>
      <c r="BF145">
        <f ca="1">IF(Table1[[#This Row],[Area]]="California",Table1[[#This Row],[Income]],0)</f>
        <v>31124</v>
      </c>
      <c r="BG145">
        <f ca="1">IF(Table1[[#This Row],[Area]]="Utah",Table1[[#This Row],[Income]],0)</f>
        <v>0</v>
      </c>
      <c r="BH145">
        <f ca="1">IF(Table1[[#This Row],[Area]]="North Carolina",Table1[[#This Row],[Income]],0)</f>
        <v>0</v>
      </c>
      <c r="BI145">
        <f ca="1">IF(Table1[[#This Row],[Area]]="Texas",Table1[[#This Row],[Income]],0)</f>
        <v>0</v>
      </c>
      <c r="BJ145">
        <f ca="1">IF(Table1[[#This Row],[Area]]="Pennsylvania",Table1[[#This Row],[Income]],0)</f>
        <v>0</v>
      </c>
      <c r="BK145">
        <f ca="1">IF(Table1[[#This Row],[Area]]="Hawaii",Table1[[#This Row],[Income]],0)</f>
        <v>0</v>
      </c>
      <c r="BL145">
        <f ca="1">IF(Table1[[#This Row],[Area]]="Tennessee",Table1[[#This Row],[Income]],0)</f>
        <v>0</v>
      </c>
      <c r="BM145">
        <f ca="1">IF(Table1[[#This Row],[Area]]="South Dakota",Table1[[#This Row],[Income]],0)</f>
        <v>0</v>
      </c>
      <c r="BN145">
        <f ca="1">IF(Table1[[#This Row],[Area]]="Massachusetts",Table1[[#This Row],[Income]],0)</f>
        <v>0</v>
      </c>
      <c r="BO145">
        <f ca="1">IF(Table1[[#This Row],[Area]]="New Jersey",Table1[[#This Row],[Income]],0)</f>
        <v>0</v>
      </c>
      <c r="BP145">
        <f ca="1">IF(Table1[[#This Row],[Area]]="Georgia",Table1[[#This Row],[Income]],0)</f>
        <v>0</v>
      </c>
      <c r="BQ145">
        <f ca="1">IF(Table1[[#This Row],[Area]]="Indiana",Table1[[#This Row],[Income]],0)</f>
        <v>0</v>
      </c>
      <c r="BR145">
        <f ca="1">IF(Table1[[#This Row],[Area]]="Illinios",Table1[[#This Row],[Income]],0)</f>
        <v>0</v>
      </c>
      <c r="BT145">
        <f ca="1">IF(Table1[[#This Row],[Field of work]]="IT",Table1[[#This Row],[Income]],0)</f>
        <v>0</v>
      </c>
      <c r="BU145">
        <f ca="1">IF(Table1[[#This Row],[Field of work]]="Doctor",Table1[[#This Row],[Income]],0)</f>
        <v>0</v>
      </c>
      <c r="BV145">
        <f ca="1">IF(Table1[[#This Row],[Field of work]]="Construction",Table1[[#This Row],[Income]],0)</f>
        <v>0</v>
      </c>
      <c r="BW145">
        <f ca="1">IF(Table1[[#This Row],[Field of work]]="Teaching",Table1[[#This Row],[Income]],0)</f>
        <v>0</v>
      </c>
      <c r="BX145">
        <f ca="1">IF(Table1[[#This Row],[Field of work]]="Music",Table1[[#This Row],[Income]],0)</f>
        <v>0</v>
      </c>
      <c r="BY145">
        <f ca="1">IF(Table1[[#This Row],[Field of work]]="Agriculture",Table1[[#This Row],[Income]],0)</f>
        <v>31124</v>
      </c>
      <c r="CA145">
        <f ca="1">IF(Table1[[#This Row],[Debts]]&gt;Table1[[#This Row],[Income]],1,0)</f>
        <v>1</v>
      </c>
      <c r="CL145">
        <f ca="1">IF(Table1[[#This Row],[Net worth of the person]]&gt;$CN$3,Table1[[#This Row],[Age]],0)</f>
        <v>43</v>
      </c>
    </row>
    <row r="146" spans="1:90">
      <c r="A146">
        <f t="shared" ca="1" si="69"/>
        <v>2</v>
      </c>
      <c r="B146">
        <v>143</v>
      </c>
      <c r="C146" t="str">
        <f t="shared" ca="1" si="70"/>
        <v>women</v>
      </c>
      <c r="D146">
        <f t="shared" ca="1" si="71"/>
        <v>31</v>
      </c>
      <c r="E146">
        <f t="shared" ca="1" si="72"/>
        <v>6</v>
      </c>
      <c r="F146" t="str">
        <f t="shared" ca="1" si="60"/>
        <v>Agriculture</v>
      </c>
      <c r="G146">
        <f t="shared" ca="1" si="73"/>
        <v>1</v>
      </c>
      <c r="H146" t="str">
        <f t="shared" ca="1" si="61"/>
        <v>High school</v>
      </c>
      <c r="I146">
        <f t="shared" ca="1" si="59"/>
        <v>1</v>
      </c>
      <c r="J146">
        <f t="shared" ca="1" si="62"/>
        <v>3</v>
      </c>
      <c r="K146">
        <f t="shared" ca="1" si="74"/>
        <v>82072</v>
      </c>
      <c r="L146">
        <f t="shared" ca="1" si="75"/>
        <v>8</v>
      </c>
      <c r="M146" t="str">
        <f t="shared" ca="1" si="63"/>
        <v>Tennessee</v>
      </c>
      <c r="N146">
        <f t="shared" ca="1" si="52"/>
        <v>492432</v>
      </c>
      <c r="O146">
        <f t="shared" ca="1" si="76"/>
        <v>395620.45121150278</v>
      </c>
      <c r="P146">
        <f t="shared" ca="1" si="53"/>
        <v>160089.49358249409</v>
      </c>
      <c r="Q146">
        <f t="shared" ca="1" si="77"/>
        <v>94991</v>
      </c>
      <c r="R146">
        <f t="shared" ca="1" si="54"/>
        <v>15121.307181939485</v>
      </c>
      <c r="S146">
        <f t="shared" ca="1" si="55"/>
        <v>108934.71087798811</v>
      </c>
      <c r="T146">
        <f t="shared" ca="1" si="56"/>
        <v>761456.20446048223</v>
      </c>
      <c r="U146">
        <f t="shared" ca="1" si="57"/>
        <v>505732.75839344226</v>
      </c>
      <c r="V146">
        <f t="shared" ca="1" si="58"/>
        <v>255723.44606703997</v>
      </c>
      <c r="X146">
        <f ca="1">IF(Table1[[#This Row],[Gender]]="men",1,0)</f>
        <v>0</v>
      </c>
      <c r="Y146">
        <f ca="1">IF(Table1[[#This Row],[Gender]]="women",1,0)</f>
        <v>1</v>
      </c>
      <c r="AE146">
        <f ca="1">IF(Table1[[#This Row],[Field of work]]="IT",1,0)</f>
        <v>0</v>
      </c>
      <c r="AF146">
        <f ca="1">IF(Table1[[#This Row],[Field of work]]="Doctor",1,0)</f>
        <v>0</v>
      </c>
      <c r="AG146">
        <f ca="1">IF(Table1[[#This Row],[Field of work]]="Construction",1,0)</f>
        <v>0</v>
      </c>
      <c r="AH146">
        <f ca="1">IF(Table1[[#This Row],[Field of work]]="Teaching",1,0)</f>
        <v>0</v>
      </c>
      <c r="AI146">
        <f ca="1">IF(Table1[[#This Row],[Field of work]]="Music",1,0)</f>
        <v>0</v>
      </c>
      <c r="AJ146">
        <f ca="1">IF(Table1[[#This Row],[Field of work]]="Agriculture",1,0)</f>
        <v>1</v>
      </c>
      <c r="AO146" s="8">
        <f t="shared" ca="1" si="64"/>
        <v>37423.15202877063</v>
      </c>
      <c r="AR146">
        <f t="shared" ca="1" si="65"/>
        <v>1</v>
      </c>
      <c r="AX146" s="16">
        <f t="shared" ca="1" si="66"/>
        <v>0.77032488824409895</v>
      </c>
      <c r="AY146" s="17">
        <f t="shared" ca="1" si="67"/>
        <v>0</v>
      </c>
      <c r="AZ146" s="17"/>
      <c r="BE146">
        <f t="shared" ca="1" si="68"/>
        <v>0</v>
      </c>
      <c r="BF146">
        <f ca="1">IF(Table1[[#This Row],[Area]]="California",Table1[[#This Row],[Income]],0)</f>
        <v>0</v>
      </c>
      <c r="BG146">
        <f ca="1">IF(Table1[[#This Row],[Area]]="Utah",Table1[[#This Row],[Income]],0)</f>
        <v>0</v>
      </c>
      <c r="BH146">
        <f ca="1">IF(Table1[[#This Row],[Area]]="North Carolina",Table1[[#This Row],[Income]],0)</f>
        <v>0</v>
      </c>
      <c r="BI146">
        <f ca="1">IF(Table1[[#This Row],[Area]]="Texas",Table1[[#This Row],[Income]],0)</f>
        <v>0</v>
      </c>
      <c r="BJ146">
        <f ca="1">IF(Table1[[#This Row],[Area]]="Pennsylvania",Table1[[#This Row],[Income]],0)</f>
        <v>0</v>
      </c>
      <c r="BK146">
        <f ca="1">IF(Table1[[#This Row],[Area]]="Hawaii",Table1[[#This Row],[Income]],0)</f>
        <v>0</v>
      </c>
      <c r="BL146">
        <f ca="1">IF(Table1[[#This Row],[Area]]="Tennessee",Table1[[#This Row],[Income]],0)</f>
        <v>82072</v>
      </c>
      <c r="BM146">
        <f ca="1">IF(Table1[[#This Row],[Area]]="South Dakota",Table1[[#This Row],[Income]],0)</f>
        <v>0</v>
      </c>
      <c r="BN146">
        <f ca="1">IF(Table1[[#This Row],[Area]]="Massachusetts",Table1[[#This Row],[Income]],0)</f>
        <v>0</v>
      </c>
      <c r="BO146">
        <f ca="1">IF(Table1[[#This Row],[Area]]="New Jersey",Table1[[#This Row],[Income]],0)</f>
        <v>0</v>
      </c>
      <c r="BP146">
        <f ca="1">IF(Table1[[#This Row],[Area]]="Georgia",Table1[[#This Row],[Income]],0)</f>
        <v>0</v>
      </c>
      <c r="BQ146">
        <f ca="1">IF(Table1[[#This Row],[Area]]="Indiana",Table1[[#This Row],[Income]],0)</f>
        <v>0</v>
      </c>
      <c r="BR146">
        <f ca="1">IF(Table1[[#This Row],[Area]]="Illinios",Table1[[#This Row],[Income]],0)</f>
        <v>0</v>
      </c>
      <c r="BT146">
        <f ca="1">IF(Table1[[#This Row],[Field of work]]="IT",Table1[[#This Row],[Income]],0)</f>
        <v>0</v>
      </c>
      <c r="BU146">
        <f ca="1">IF(Table1[[#This Row],[Field of work]]="Doctor",Table1[[#This Row],[Income]],0)</f>
        <v>0</v>
      </c>
      <c r="BV146">
        <f ca="1">IF(Table1[[#This Row],[Field of work]]="Construction",Table1[[#This Row],[Income]],0)</f>
        <v>0</v>
      </c>
      <c r="BW146">
        <f ca="1">IF(Table1[[#This Row],[Field of work]]="Teaching",Table1[[#This Row],[Income]],0)</f>
        <v>0</v>
      </c>
      <c r="BX146">
        <f ca="1">IF(Table1[[#This Row],[Field of work]]="Music",Table1[[#This Row],[Income]],0)</f>
        <v>0</v>
      </c>
      <c r="BY146">
        <f ca="1">IF(Table1[[#This Row],[Field of work]]="Agriculture",Table1[[#This Row],[Income]],0)</f>
        <v>82072</v>
      </c>
      <c r="CA146">
        <f ca="1">IF(Table1[[#This Row],[Debts]]&gt;Table1[[#This Row],[Income]],1,0)</f>
        <v>0</v>
      </c>
      <c r="CL146">
        <f ca="1">IF(Table1[[#This Row],[Net worth of the person]]&gt;$CN$3,Table1[[#This Row],[Age]],0)</f>
        <v>31</v>
      </c>
    </row>
    <row r="147" spans="1:90">
      <c r="A147">
        <f t="shared" ca="1" si="69"/>
        <v>1</v>
      </c>
      <c r="B147">
        <v>144</v>
      </c>
      <c r="C147" t="str">
        <f t="shared" ca="1" si="70"/>
        <v>men</v>
      </c>
      <c r="D147">
        <f t="shared" ca="1" si="71"/>
        <v>37</v>
      </c>
      <c r="E147">
        <f t="shared" ca="1" si="72"/>
        <v>3</v>
      </c>
      <c r="F147" t="str">
        <f t="shared" ca="1" si="60"/>
        <v>Construction</v>
      </c>
      <c r="G147">
        <f t="shared" ca="1" si="73"/>
        <v>2</v>
      </c>
      <c r="H147" t="str">
        <f t="shared" ca="1" si="61"/>
        <v>Grad</v>
      </c>
      <c r="I147">
        <f t="shared" ca="1" si="59"/>
        <v>1</v>
      </c>
      <c r="J147">
        <f t="shared" ca="1" si="62"/>
        <v>3</v>
      </c>
      <c r="K147">
        <f t="shared" ca="1" si="74"/>
        <v>89485</v>
      </c>
      <c r="L147">
        <f t="shared" ca="1" si="75"/>
        <v>5</v>
      </c>
      <c r="M147" t="str">
        <f t="shared" ca="1" si="63"/>
        <v>Texas</v>
      </c>
      <c r="N147">
        <f t="shared" ca="1" si="52"/>
        <v>268455</v>
      </c>
      <c r="O147">
        <f t="shared" ca="1" si="76"/>
        <v>206797.56787356958</v>
      </c>
      <c r="P147">
        <f t="shared" ca="1" si="53"/>
        <v>112269.45608631188</v>
      </c>
      <c r="Q147">
        <f t="shared" ca="1" si="77"/>
        <v>56788</v>
      </c>
      <c r="R147">
        <f t="shared" ca="1" si="54"/>
        <v>135757.76910902472</v>
      </c>
      <c r="S147">
        <f t="shared" ca="1" si="55"/>
        <v>109517.03034005639</v>
      </c>
      <c r="T147">
        <f t="shared" ca="1" si="56"/>
        <v>490241.4864263683</v>
      </c>
      <c r="U147">
        <f t="shared" ca="1" si="57"/>
        <v>399343.33698259428</v>
      </c>
      <c r="V147">
        <f t="shared" ca="1" si="58"/>
        <v>90898.149443774018</v>
      </c>
      <c r="X147">
        <f ca="1">IF(Table1[[#This Row],[Gender]]="men",1,0)</f>
        <v>1</v>
      </c>
      <c r="Y147">
        <f ca="1">IF(Table1[[#This Row],[Gender]]="women",1,0)</f>
        <v>0</v>
      </c>
      <c r="AE147">
        <f ca="1">IF(Table1[[#This Row],[Field of work]]="IT",1,0)</f>
        <v>0</v>
      </c>
      <c r="AF147">
        <f ca="1">IF(Table1[[#This Row],[Field of work]]="Doctor",1,0)</f>
        <v>0</v>
      </c>
      <c r="AG147">
        <f ca="1">IF(Table1[[#This Row],[Field of work]]="Construction",1,0)</f>
        <v>1</v>
      </c>
      <c r="AH147">
        <f ca="1">IF(Table1[[#This Row],[Field of work]]="Teaching",1,0)</f>
        <v>0</v>
      </c>
      <c r="AI147">
        <f ca="1">IF(Table1[[#This Row],[Field of work]]="Music",1,0)</f>
        <v>0</v>
      </c>
      <c r="AJ147">
        <f ca="1">IF(Table1[[#This Row],[Field of work]]="Agriculture",1,0)</f>
        <v>0</v>
      </c>
      <c r="AO147" s="8">
        <f t="shared" ca="1" si="64"/>
        <v>4559.7483598824392</v>
      </c>
      <c r="AR147">
        <f t="shared" ca="1" si="65"/>
        <v>0</v>
      </c>
      <c r="AX147" s="16">
        <f t="shared" ca="1" si="66"/>
        <v>0.61274077180778741</v>
      </c>
      <c r="AY147" s="17">
        <f t="shared" ca="1" si="67"/>
        <v>0</v>
      </c>
      <c r="AZ147" s="17"/>
      <c r="BE147">
        <f t="shared" ca="1" si="68"/>
        <v>0</v>
      </c>
      <c r="BF147">
        <f ca="1">IF(Table1[[#This Row],[Area]]="California",Table1[[#This Row],[Income]],0)</f>
        <v>0</v>
      </c>
      <c r="BG147">
        <f ca="1">IF(Table1[[#This Row],[Area]]="Utah",Table1[[#This Row],[Income]],0)</f>
        <v>0</v>
      </c>
      <c r="BH147">
        <f ca="1">IF(Table1[[#This Row],[Area]]="North Carolina",Table1[[#This Row],[Income]],0)</f>
        <v>0</v>
      </c>
      <c r="BI147">
        <f ca="1">IF(Table1[[#This Row],[Area]]="Texas",Table1[[#This Row],[Income]],0)</f>
        <v>89485</v>
      </c>
      <c r="BJ147">
        <f ca="1">IF(Table1[[#This Row],[Area]]="Pennsylvania",Table1[[#This Row],[Income]],0)</f>
        <v>0</v>
      </c>
      <c r="BK147">
        <f ca="1">IF(Table1[[#This Row],[Area]]="Hawaii",Table1[[#This Row],[Income]],0)</f>
        <v>0</v>
      </c>
      <c r="BL147">
        <f ca="1">IF(Table1[[#This Row],[Area]]="Tennessee",Table1[[#This Row],[Income]],0)</f>
        <v>0</v>
      </c>
      <c r="BM147">
        <f ca="1">IF(Table1[[#This Row],[Area]]="South Dakota",Table1[[#This Row],[Income]],0)</f>
        <v>0</v>
      </c>
      <c r="BN147">
        <f ca="1">IF(Table1[[#This Row],[Area]]="Massachusetts",Table1[[#This Row],[Income]],0)</f>
        <v>0</v>
      </c>
      <c r="BO147">
        <f ca="1">IF(Table1[[#This Row],[Area]]="New Jersey",Table1[[#This Row],[Income]],0)</f>
        <v>0</v>
      </c>
      <c r="BP147">
        <f ca="1">IF(Table1[[#This Row],[Area]]="Georgia",Table1[[#This Row],[Income]],0)</f>
        <v>0</v>
      </c>
      <c r="BQ147">
        <f ca="1">IF(Table1[[#This Row],[Area]]="Indiana",Table1[[#This Row],[Income]],0)</f>
        <v>0</v>
      </c>
      <c r="BR147">
        <f ca="1">IF(Table1[[#This Row],[Area]]="Illinios",Table1[[#This Row],[Income]],0)</f>
        <v>0</v>
      </c>
      <c r="BT147">
        <f ca="1">IF(Table1[[#This Row],[Field of work]]="IT",Table1[[#This Row],[Income]],0)</f>
        <v>0</v>
      </c>
      <c r="BU147">
        <f ca="1">IF(Table1[[#This Row],[Field of work]]="Doctor",Table1[[#This Row],[Income]],0)</f>
        <v>0</v>
      </c>
      <c r="BV147">
        <f ca="1">IF(Table1[[#This Row],[Field of work]]="Construction",Table1[[#This Row],[Income]],0)</f>
        <v>89485</v>
      </c>
      <c r="BW147">
        <f ca="1">IF(Table1[[#This Row],[Field of work]]="Teaching",Table1[[#This Row],[Income]],0)</f>
        <v>0</v>
      </c>
      <c r="BX147">
        <f ca="1">IF(Table1[[#This Row],[Field of work]]="Music",Table1[[#This Row],[Income]],0)</f>
        <v>0</v>
      </c>
      <c r="BY147">
        <f ca="1">IF(Table1[[#This Row],[Field of work]]="Agriculture",Table1[[#This Row],[Income]],0)</f>
        <v>0</v>
      </c>
      <c r="CA147">
        <f ca="1">IF(Table1[[#This Row],[Debts]]&gt;Table1[[#This Row],[Income]],1,0)</f>
        <v>1</v>
      </c>
      <c r="CL147">
        <f ca="1">IF(Table1[[#This Row],[Net worth of the person]]&gt;$CN$3,Table1[[#This Row],[Age]],0)</f>
        <v>37</v>
      </c>
    </row>
    <row r="148" spans="1:90">
      <c r="A148">
        <f t="shared" ca="1" si="69"/>
        <v>2</v>
      </c>
      <c r="B148">
        <v>145</v>
      </c>
      <c r="C148" t="str">
        <f t="shared" ca="1" si="70"/>
        <v>women</v>
      </c>
      <c r="D148">
        <f t="shared" ca="1" si="71"/>
        <v>31</v>
      </c>
      <c r="E148">
        <f t="shared" ca="1" si="72"/>
        <v>4</v>
      </c>
      <c r="F148" t="str">
        <f t="shared" ca="1" si="60"/>
        <v>Teaching</v>
      </c>
      <c r="G148">
        <f t="shared" ca="1" si="73"/>
        <v>4</v>
      </c>
      <c r="H148" t="str">
        <f t="shared" ca="1" si="61"/>
        <v>Phd</v>
      </c>
      <c r="I148">
        <f t="shared" ca="1" si="59"/>
        <v>2</v>
      </c>
      <c r="J148">
        <f t="shared" ca="1" si="62"/>
        <v>3</v>
      </c>
      <c r="K148">
        <f t="shared" ca="1" si="74"/>
        <v>30322</v>
      </c>
      <c r="L148">
        <f t="shared" ca="1" si="75"/>
        <v>4</v>
      </c>
      <c r="M148" t="str">
        <f t="shared" ca="1" si="63"/>
        <v>North Carolina</v>
      </c>
      <c r="N148">
        <f t="shared" ca="1" si="52"/>
        <v>90966</v>
      </c>
      <c r="O148">
        <f t="shared" ca="1" si="76"/>
        <v>55738.577048267187</v>
      </c>
      <c r="P148">
        <f t="shared" ca="1" si="53"/>
        <v>13679.245079647319</v>
      </c>
      <c r="Q148">
        <f t="shared" ca="1" si="77"/>
        <v>5753</v>
      </c>
      <c r="R148">
        <f t="shared" ca="1" si="54"/>
        <v>23246.942732719377</v>
      </c>
      <c r="S148">
        <f t="shared" ca="1" si="55"/>
        <v>1726.7706407588435</v>
      </c>
      <c r="T148">
        <f t="shared" ca="1" si="56"/>
        <v>106372.01572040615</v>
      </c>
      <c r="U148">
        <f t="shared" ca="1" si="57"/>
        <v>84738.519780986564</v>
      </c>
      <c r="V148">
        <f t="shared" ca="1" si="58"/>
        <v>21633.49593941959</v>
      </c>
      <c r="X148">
        <f ca="1">IF(Table1[[#This Row],[Gender]]="men",1,0)</f>
        <v>0</v>
      </c>
      <c r="Y148">
        <f ca="1">IF(Table1[[#This Row],[Gender]]="women",1,0)</f>
        <v>1</v>
      </c>
      <c r="AE148">
        <f ca="1">IF(Table1[[#This Row],[Field of work]]="IT",1,0)</f>
        <v>0</v>
      </c>
      <c r="AF148">
        <f ca="1">IF(Table1[[#This Row],[Field of work]]="Doctor",1,0)</f>
        <v>0</v>
      </c>
      <c r="AG148">
        <f ca="1">IF(Table1[[#This Row],[Field of work]]="Construction",1,0)</f>
        <v>0</v>
      </c>
      <c r="AH148">
        <f ca="1">IF(Table1[[#This Row],[Field of work]]="Teaching",1,0)</f>
        <v>1</v>
      </c>
      <c r="AI148">
        <f ca="1">IF(Table1[[#This Row],[Field of work]]="Music",1,0)</f>
        <v>0</v>
      </c>
      <c r="AJ148">
        <f ca="1">IF(Table1[[#This Row],[Field of work]]="Agriculture",1,0)</f>
        <v>0</v>
      </c>
      <c r="AO148" s="8">
        <f t="shared" ca="1" si="64"/>
        <v>56848.927582750039</v>
      </c>
      <c r="AR148">
        <f t="shared" ca="1" si="65"/>
        <v>1</v>
      </c>
      <c r="AX148" s="16">
        <f t="shared" ca="1" si="66"/>
        <v>0.25455298263916615</v>
      </c>
      <c r="AY148" s="17">
        <f t="shared" ca="1" si="67"/>
        <v>1</v>
      </c>
      <c r="AZ148" s="17"/>
      <c r="BE148">
        <f t="shared" ca="1" si="68"/>
        <v>0</v>
      </c>
      <c r="BF148">
        <f ca="1">IF(Table1[[#This Row],[Area]]="California",Table1[[#This Row],[Income]],0)</f>
        <v>0</v>
      </c>
      <c r="BG148">
        <f ca="1">IF(Table1[[#This Row],[Area]]="Utah",Table1[[#This Row],[Income]],0)</f>
        <v>0</v>
      </c>
      <c r="BH148">
        <f ca="1">IF(Table1[[#This Row],[Area]]="North Carolina",Table1[[#This Row],[Income]],0)</f>
        <v>30322</v>
      </c>
      <c r="BI148">
        <f ca="1">IF(Table1[[#This Row],[Area]]="Texas",Table1[[#This Row],[Income]],0)</f>
        <v>0</v>
      </c>
      <c r="BJ148">
        <f ca="1">IF(Table1[[#This Row],[Area]]="Pennsylvania",Table1[[#This Row],[Income]],0)</f>
        <v>0</v>
      </c>
      <c r="BK148">
        <f ca="1">IF(Table1[[#This Row],[Area]]="Hawaii",Table1[[#This Row],[Income]],0)</f>
        <v>0</v>
      </c>
      <c r="BL148">
        <f ca="1">IF(Table1[[#This Row],[Area]]="Tennessee",Table1[[#This Row],[Income]],0)</f>
        <v>0</v>
      </c>
      <c r="BM148">
        <f ca="1">IF(Table1[[#This Row],[Area]]="South Dakota",Table1[[#This Row],[Income]],0)</f>
        <v>0</v>
      </c>
      <c r="BN148">
        <f ca="1">IF(Table1[[#This Row],[Area]]="Massachusetts",Table1[[#This Row],[Income]],0)</f>
        <v>0</v>
      </c>
      <c r="BO148">
        <f ca="1">IF(Table1[[#This Row],[Area]]="New Jersey",Table1[[#This Row],[Income]],0)</f>
        <v>0</v>
      </c>
      <c r="BP148">
        <f ca="1">IF(Table1[[#This Row],[Area]]="Georgia",Table1[[#This Row],[Income]],0)</f>
        <v>0</v>
      </c>
      <c r="BQ148">
        <f ca="1">IF(Table1[[#This Row],[Area]]="Indiana",Table1[[#This Row],[Income]],0)</f>
        <v>0</v>
      </c>
      <c r="BR148">
        <f ca="1">IF(Table1[[#This Row],[Area]]="Illinios",Table1[[#This Row],[Income]],0)</f>
        <v>0</v>
      </c>
      <c r="BT148">
        <f ca="1">IF(Table1[[#This Row],[Field of work]]="IT",Table1[[#This Row],[Income]],0)</f>
        <v>0</v>
      </c>
      <c r="BU148">
        <f ca="1">IF(Table1[[#This Row],[Field of work]]="Doctor",Table1[[#This Row],[Income]],0)</f>
        <v>0</v>
      </c>
      <c r="BV148">
        <f ca="1">IF(Table1[[#This Row],[Field of work]]="Construction",Table1[[#This Row],[Income]],0)</f>
        <v>0</v>
      </c>
      <c r="BW148">
        <f ca="1">IF(Table1[[#This Row],[Field of work]]="Teaching",Table1[[#This Row],[Income]],0)</f>
        <v>30322</v>
      </c>
      <c r="BX148">
        <f ca="1">IF(Table1[[#This Row],[Field of work]]="Music",Table1[[#This Row],[Income]],0)</f>
        <v>0</v>
      </c>
      <c r="BY148">
        <f ca="1">IF(Table1[[#This Row],[Field of work]]="Agriculture",Table1[[#This Row],[Income]],0)</f>
        <v>0</v>
      </c>
      <c r="CA148">
        <f ca="1">IF(Table1[[#This Row],[Debts]]&gt;Table1[[#This Row],[Income]],1,0)</f>
        <v>0</v>
      </c>
      <c r="CL148">
        <f ca="1">IF(Table1[[#This Row],[Net worth of the person]]&gt;$CN$3,Table1[[#This Row],[Age]],0)</f>
        <v>31</v>
      </c>
    </row>
    <row r="149" spans="1:90">
      <c r="A149">
        <f t="shared" ca="1" si="69"/>
        <v>1</v>
      </c>
      <c r="B149">
        <v>146</v>
      </c>
      <c r="C149" t="str">
        <f t="shared" ca="1" si="70"/>
        <v>men</v>
      </c>
      <c r="D149">
        <f t="shared" ca="1" si="71"/>
        <v>34</v>
      </c>
      <c r="E149">
        <f t="shared" ca="1" si="72"/>
        <v>1</v>
      </c>
      <c r="F149" t="str">
        <f t="shared" ca="1" si="60"/>
        <v>IT</v>
      </c>
      <c r="G149">
        <f t="shared" ca="1" si="73"/>
        <v>4</v>
      </c>
      <c r="H149" t="str">
        <f t="shared" ca="1" si="61"/>
        <v>Phd</v>
      </c>
      <c r="I149">
        <f t="shared" ca="1" si="59"/>
        <v>1</v>
      </c>
      <c r="J149">
        <f t="shared" ca="1" si="62"/>
        <v>1</v>
      </c>
      <c r="K149">
        <f t="shared" ca="1" si="74"/>
        <v>83188</v>
      </c>
      <c r="L149">
        <f t="shared" ca="1" si="75"/>
        <v>3</v>
      </c>
      <c r="M149" t="str">
        <f t="shared" ca="1" si="63"/>
        <v>Utah</v>
      </c>
      <c r="N149">
        <f t="shared" ca="1" si="52"/>
        <v>415940</v>
      </c>
      <c r="O149">
        <f t="shared" ca="1" si="76"/>
        <v>105878.76759893476</v>
      </c>
      <c r="P149">
        <f t="shared" ca="1" si="53"/>
        <v>56848.927582750039</v>
      </c>
      <c r="Q149">
        <f t="shared" ca="1" si="77"/>
        <v>2706</v>
      </c>
      <c r="R149">
        <f t="shared" ca="1" si="54"/>
        <v>59305.903961928489</v>
      </c>
      <c r="S149">
        <f t="shared" ca="1" si="55"/>
        <v>98775.6653043392</v>
      </c>
      <c r="T149">
        <f t="shared" ca="1" si="56"/>
        <v>571564.59288708924</v>
      </c>
      <c r="U149">
        <f t="shared" ca="1" si="57"/>
        <v>167890.67156086327</v>
      </c>
      <c r="V149">
        <f t="shared" ca="1" si="58"/>
        <v>403673.92132622597</v>
      </c>
      <c r="X149">
        <f ca="1">IF(Table1[[#This Row],[Gender]]="men",1,0)</f>
        <v>1</v>
      </c>
      <c r="Y149">
        <f ca="1">IF(Table1[[#This Row],[Gender]]="women",1,0)</f>
        <v>0</v>
      </c>
      <c r="AE149">
        <f ca="1">IF(Table1[[#This Row],[Field of work]]="IT",1,0)</f>
        <v>1</v>
      </c>
      <c r="AF149">
        <f ca="1">IF(Table1[[#This Row],[Field of work]]="Doctor",1,0)</f>
        <v>0</v>
      </c>
      <c r="AG149">
        <f ca="1">IF(Table1[[#This Row],[Field of work]]="Construction",1,0)</f>
        <v>0</v>
      </c>
      <c r="AH149">
        <f ca="1">IF(Table1[[#This Row],[Field of work]]="Teaching",1,0)</f>
        <v>0</v>
      </c>
      <c r="AI149">
        <f ca="1">IF(Table1[[#This Row],[Field of work]]="Music",1,0)</f>
        <v>0</v>
      </c>
      <c r="AJ149">
        <f ca="1">IF(Table1[[#This Row],[Field of work]]="Agriculture",1,0)</f>
        <v>0</v>
      </c>
      <c r="AO149" s="8">
        <f t="shared" ca="1" si="64"/>
        <v>17106.710415423688</v>
      </c>
      <c r="AR149">
        <f t="shared" ca="1" si="65"/>
        <v>1</v>
      </c>
      <c r="AX149" s="16">
        <f t="shared" ca="1" si="66"/>
        <v>0.42923590733427874</v>
      </c>
      <c r="AY149" s="17">
        <f t="shared" ca="1" si="67"/>
        <v>1</v>
      </c>
      <c r="AZ149" s="17"/>
      <c r="BE149">
        <f t="shared" ca="1" si="68"/>
        <v>0</v>
      </c>
      <c r="BF149">
        <f ca="1">IF(Table1[[#This Row],[Area]]="California",Table1[[#This Row],[Income]],0)</f>
        <v>0</v>
      </c>
      <c r="BG149">
        <f ca="1">IF(Table1[[#This Row],[Area]]="Utah",Table1[[#This Row],[Income]],0)</f>
        <v>83188</v>
      </c>
      <c r="BH149">
        <f ca="1">IF(Table1[[#This Row],[Area]]="North Carolina",Table1[[#This Row],[Income]],0)</f>
        <v>0</v>
      </c>
      <c r="BI149">
        <f ca="1">IF(Table1[[#This Row],[Area]]="Texas",Table1[[#This Row],[Income]],0)</f>
        <v>0</v>
      </c>
      <c r="BJ149">
        <f ca="1">IF(Table1[[#This Row],[Area]]="Pennsylvania",Table1[[#This Row],[Income]],0)</f>
        <v>0</v>
      </c>
      <c r="BK149">
        <f ca="1">IF(Table1[[#This Row],[Area]]="Hawaii",Table1[[#This Row],[Income]],0)</f>
        <v>0</v>
      </c>
      <c r="BL149">
        <f ca="1">IF(Table1[[#This Row],[Area]]="Tennessee",Table1[[#This Row],[Income]],0)</f>
        <v>0</v>
      </c>
      <c r="BM149">
        <f ca="1">IF(Table1[[#This Row],[Area]]="South Dakota",Table1[[#This Row],[Income]],0)</f>
        <v>0</v>
      </c>
      <c r="BN149">
        <f ca="1">IF(Table1[[#This Row],[Area]]="Massachusetts",Table1[[#This Row],[Income]],0)</f>
        <v>0</v>
      </c>
      <c r="BO149">
        <f ca="1">IF(Table1[[#This Row],[Area]]="New Jersey",Table1[[#This Row],[Income]],0)</f>
        <v>0</v>
      </c>
      <c r="BP149">
        <f ca="1">IF(Table1[[#This Row],[Area]]="Georgia",Table1[[#This Row],[Income]],0)</f>
        <v>0</v>
      </c>
      <c r="BQ149">
        <f ca="1">IF(Table1[[#This Row],[Area]]="Indiana",Table1[[#This Row],[Income]],0)</f>
        <v>0</v>
      </c>
      <c r="BR149">
        <f ca="1">IF(Table1[[#This Row],[Area]]="Illinios",Table1[[#This Row],[Income]],0)</f>
        <v>0</v>
      </c>
      <c r="BT149">
        <f ca="1">IF(Table1[[#This Row],[Field of work]]="IT",Table1[[#This Row],[Income]],0)</f>
        <v>83188</v>
      </c>
      <c r="BU149">
        <f ca="1">IF(Table1[[#This Row],[Field of work]]="Doctor",Table1[[#This Row],[Income]],0)</f>
        <v>0</v>
      </c>
      <c r="BV149">
        <f ca="1">IF(Table1[[#This Row],[Field of work]]="Construction",Table1[[#This Row],[Income]],0)</f>
        <v>0</v>
      </c>
      <c r="BW149">
        <f ca="1">IF(Table1[[#This Row],[Field of work]]="Teaching",Table1[[#This Row],[Income]],0)</f>
        <v>0</v>
      </c>
      <c r="BX149">
        <f ca="1">IF(Table1[[#This Row],[Field of work]]="Music",Table1[[#This Row],[Income]],0)</f>
        <v>0</v>
      </c>
      <c r="BY149">
        <f ca="1">IF(Table1[[#This Row],[Field of work]]="Agriculture",Table1[[#This Row],[Income]],0)</f>
        <v>0</v>
      </c>
      <c r="CA149">
        <f ca="1">IF(Table1[[#This Row],[Debts]]&gt;Table1[[#This Row],[Income]],1,0)</f>
        <v>0</v>
      </c>
      <c r="CL149">
        <f ca="1">IF(Table1[[#This Row],[Net worth of the person]]&gt;$CN$3,Table1[[#This Row],[Age]],0)</f>
        <v>34</v>
      </c>
    </row>
    <row r="150" spans="1:90">
      <c r="A150">
        <f t="shared" ca="1" si="69"/>
        <v>2</v>
      </c>
      <c r="B150">
        <v>147</v>
      </c>
      <c r="C150" t="str">
        <f t="shared" ca="1" si="70"/>
        <v>women</v>
      </c>
      <c r="D150">
        <f t="shared" ca="1" si="71"/>
        <v>26</v>
      </c>
      <c r="E150">
        <f t="shared" ca="1" si="72"/>
        <v>4</v>
      </c>
      <c r="F150" t="str">
        <f t="shared" ca="1" si="60"/>
        <v>Teaching</v>
      </c>
      <c r="G150">
        <f t="shared" ca="1" si="73"/>
        <v>3</v>
      </c>
      <c r="H150" t="str">
        <f t="shared" ca="1" si="61"/>
        <v>Post Grad</v>
      </c>
      <c r="I150">
        <f t="shared" ca="1" si="59"/>
        <v>0</v>
      </c>
      <c r="J150">
        <f t="shared" ca="1" si="62"/>
        <v>2</v>
      </c>
      <c r="K150">
        <f t="shared" ca="1" si="74"/>
        <v>35035</v>
      </c>
      <c r="L150">
        <f t="shared" ca="1" si="75"/>
        <v>4</v>
      </c>
      <c r="M150" t="str">
        <f t="shared" ca="1" si="63"/>
        <v>North Carolina</v>
      </c>
      <c r="N150">
        <f t="shared" ref="N150:N213" ca="1" si="78">K150*RANDBETWEEN(3,6)</f>
        <v>140140</v>
      </c>
      <c r="O150">
        <f t="shared" ca="1" si="76"/>
        <v>60153.12005382582</v>
      </c>
      <c r="P150">
        <f t="shared" ref="P150:P213" ca="1" si="79">RAND()*J150*K150</f>
        <v>34213.420830847375</v>
      </c>
      <c r="Q150">
        <f t="shared" ca="1" si="77"/>
        <v>23352</v>
      </c>
      <c r="R150">
        <f t="shared" ref="R150:R213" ca="1" si="80">RAND()*K150*2</f>
        <v>28525.467115080355</v>
      </c>
      <c r="S150">
        <f t="shared" ref="S150:S213" ca="1" si="81">RAND()*K150*1.5</f>
        <v>41296.53286972511</v>
      </c>
      <c r="T150">
        <f t="shared" ref="T150:T213" ca="1" si="82">N150+P150+S150</f>
        <v>215649.95370057249</v>
      </c>
      <c r="U150">
        <f t="shared" ref="U150:U213" ca="1" si="83">O150+Q150+R150</f>
        <v>112030.58716890618</v>
      </c>
      <c r="V150">
        <f t="shared" ref="V150:V213" ca="1" si="84">T150-U150</f>
        <v>103619.36653166631</v>
      </c>
      <c r="X150">
        <f ca="1">IF(Table1[[#This Row],[Gender]]="men",1,0)</f>
        <v>0</v>
      </c>
      <c r="Y150">
        <f ca="1">IF(Table1[[#This Row],[Gender]]="women",1,0)</f>
        <v>1</v>
      </c>
      <c r="AE150">
        <f ca="1">IF(Table1[[#This Row],[Field of work]]="IT",1,0)</f>
        <v>0</v>
      </c>
      <c r="AF150">
        <f ca="1">IF(Table1[[#This Row],[Field of work]]="Doctor",1,0)</f>
        <v>0</v>
      </c>
      <c r="AG150">
        <f ca="1">IF(Table1[[#This Row],[Field of work]]="Construction",1,0)</f>
        <v>0</v>
      </c>
      <c r="AH150">
        <f ca="1">IF(Table1[[#This Row],[Field of work]]="Teaching",1,0)</f>
        <v>1</v>
      </c>
      <c r="AI150">
        <f ca="1">IF(Table1[[#This Row],[Field of work]]="Music",1,0)</f>
        <v>0</v>
      </c>
      <c r="AJ150">
        <f ca="1">IF(Table1[[#This Row],[Field of work]]="Agriculture",1,0)</f>
        <v>0</v>
      </c>
      <c r="AO150" s="8">
        <f t="shared" ca="1" si="64"/>
        <v>30895.754085838376</v>
      </c>
      <c r="AR150">
        <f t="shared" ca="1" si="65"/>
        <v>1</v>
      </c>
      <c r="AX150" s="16">
        <f t="shared" ca="1" si="66"/>
        <v>0.7661029879718253</v>
      </c>
      <c r="AY150" s="17">
        <f t="shared" ca="1" si="67"/>
        <v>0</v>
      </c>
      <c r="AZ150" s="17"/>
      <c r="BE150">
        <f t="shared" ca="1" si="68"/>
        <v>0</v>
      </c>
      <c r="BF150">
        <f ca="1">IF(Table1[[#This Row],[Area]]="California",Table1[[#This Row],[Income]],0)</f>
        <v>0</v>
      </c>
      <c r="BG150">
        <f ca="1">IF(Table1[[#This Row],[Area]]="Utah",Table1[[#This Row],[Income]],0)</f>
        <v>0</v>
      </c>
      <c r="BH150">
        <f ca="1">IF(Table1[[#This Row],[Area]]="North Carolina",Table1[[#This Row],[Income]],0)</f>
        <v>35035</v>
      </c>
      <c r="BI150">
        <f ca="1">IF(Table1[[#This Row],[Area]]="Texas",Table1[[#This Row],[Income]],0)</f>
        <v>0</v>
      </c>
      <c r="BJ150">
        <f ca="1">IF(Table1[[#This Row],[Area]]="Pennsylvania",Table1[[#This Row],[Income]],0)</f>
        <v>0</v>
      </c>
      <c r="BK150">
        <f ca="1">IF(Table1[[#This Row],[Area]]="Hawaii",Table1[[#This Row],[Income]],0)</f>
        <v>0</v>
      </c>
      <c r="BL150">
        <f ca="1">IF(Table1[[#This Row],[Area]]="Tennessee",Table1[[#This Row],[Income]],0)</f>
        <v>0</v>
      </c>
      <c r="BM150">
        <f ca="1">IF(Table1[[#This Row],[Area]]="South Dakota",Table1[[#This Row],[Income]],0)</f>
        <v>0</v>
      </c>
      <c r="BN150">
        <f ca="1">IF(Table1[[#This Row],[Area]]="Massachusetts",Table1[[#This Row],[Income]],0)</f>
        <v>0</v>
      </c>
      <c r="BO150">
        <f ca="1">IF(Table1[[#This Row],[Area]]="New Jersey",Table1[[#This Row],[Income]],0)</f>
        <v>0</v>
      </c>
      <c r="BP150">
        <f ca="1">IF(Table1[[#This Row],[Area]]="Georgia",Table1[[#This Row],[Income]],0)</f>
        <v>0</v>
      </c>
      <c r="BQ150">
        <f ca="1">IF(Table1[[#This Row],[Area]]="Indiana",Table1[[#This Row],[Income]],0)</f>
        <v>0</v>
      </c>
      <c r="BR150">
        <f ca="1">IF(Table1[[#This Row],[Area]]="Illinios",Table1[[#This Row],[Income]],0)</f>
        <v>0</v>
      </c>
      <c r="BT150">
        <f ca="1">IF(Table1[[#This Row],[Field of work]]="IT",Table1[[#This Row],[Income]],0)</f>
        <v>0</v>
      </c>
      <c r="BU150">
        <f ca="1">IF(Table1[[#This Row],[Field of work]]="Doctor",Table1[[#This Row],[Income]],0)</f>
        <v>0</v>
      </c>
      <c r="BV150">
        <f ca="1">IF(Table1[[#This Row],[Field of work]]="Construction",Table1[[#This Row],[Income]],0)</f>
        <v>0</v>
      </c>
      <c r="BW150">
        <f ca="1">IF(Table1[[#This Row],[Field of work]]="Teaching",Table1[[#This Row],[Income]],0)</f>
        <v>35035</v>
      </c>
      <c r="BX150">
        <f ca="1">IF(Table1[[#This Row],[Field of work]]="Music",Table1[[#This Row],[Income]],0)</f>
        <v>0</v>
      </c>
      <c r="BY150">
        <f ca="1">IF(Table1[[#This Row],[Field of work]]="Agriculture",Table1[[#This Row],[Income]],0)</f>
        <v>0</v>
      </c>
      <c r="CA150">
        <f ca="1">IF(Table1[[#This Row],[Debts]]&gt;Table1[[#This Row],[Income]],1,0)</f>
        <v>0</v>
      </c>
      <c r="CL150">
        <f ca="1">IF(Table1[[#This Row],[Net worth of the person]]&gt;$CN$3,Table1[[#This Row],[Age]],0)</f>
        <v>26</v>
      </c>
    </row>
    <row r="151" spans="1:90">
      <c r="A151">
        <f t="shared" ca="1" si="69"/>
        <v>1</v>
      </c>
      <c r="B151">
        <v>148</v>
      </c>
      <c r="C151" t="str">
        <f t="shared" ca="1" si="70"/>
        <v>men</v>
      </c>
      <c r="D151">
        <f t="shared" ca="1" si="71"/>
        <v>25</v>
      </c>
      <c r="E151">
        <f t="shared" ca="1" si="72"/>
        <v>3</v>
      </c>
      <c r="F151" t="str">
        <f t="shared" ca="1" si="60"/>
        <v>Construction</v>
      </c>
      <c r="G151">
        <f t="shared" ca="1" si="73"/>
        <v>1</v>
      </c>
      <c r="H151" t="str">
        <f t="shared" ca="1" si="61"/>
        <v>High school</v>
      </c>
      <c r="I151">
        <f t="shared" ref="I151:I214" ca="1" si="85">RANDBETWEEN(0,3)</f>
        <v>3</v>
      </c>
      <c r="J151">
        <f t="shared" ca="1" si="62"/>
        <v>2</v>
      </c>
      <c r="K151">
        <f t="shared" ca="1" si="74"/>
        <v>68166</v>
      </c>
      <c r="L151">
        <f t="shared" ca="1" si="75"/>
        <v>9</v>
      </c>
      <c r="M151" t="str">
        <f t="shared" ca="1" si="63"/>
        <v>South Dakota</v>
      </c>
      <c r="N151">
        <f t="shared" ca="1" si="78"/>
        <v>204498</v>
      </c>
      <c r="O151">
        <f t="shared" ca="1" si="76"/>
        <v>156666.52883426234</v>
      </c>
      <c r="P151">
        <f t="shared" ca="1" si="79"/>
        <v>61791.508171676753</v>
      </c>
      <c r="Q151">
        <f t="shared" ca="1" si="77"/>
        <v>36120</v>
      </c>
      <c r="R151">
        <f t="shared" ca="1" si="80"/>
        <v>34346.78830041024</v>
      </c>
      <c r="S151">
        <f t="shared" ca="1" si="81"/>
        <v>51857.324068032351</v>
      </c>
      <c r="T151">
        <f t="shared" ca="1" si="82"/>
        <v>318146.8322397091</v>
      </c>
      <c r="U151">
        <f t="shared" ca="1" si="83"/>
        <v>227133.31713467257</v>
      </c>
      <c r="V151">
        <f t="shared" ca="1" si="84"/>
        <v>91013.515105036524</v>
      </c>
      <c r="X151">
        <f ca="1">IF(Table1[[#This Row],[Gender]]="men",1,0)</f>
        <v>1</v>
      </c>
      <c r="Y151">
        <f ca="1">IF(Table1[[#This Row],[Gender]]="women",1,0)</f>
        <v>0</v>
      </c>
      <c r="AE151">
        <f ca="1">IF(Table1[[#This Row],[Field of work]]="IT",1,0)</f>
        <v>0</v>
      </c>
      <c r="AF151">
        <f ca="1">IF(Table1[[#This Row],[Field of work]]="Doctor",1,0)</f>
        <v>0</v>
      </c>
      <c r="AG151">
        <f ca="1">IF(Table1[[#This Row],[Field of work]]="Construction",1,0)</f>
        <v>1</v>
      </c>
      <c r="AH151">
        <f ca="1">IF(Table1[[#This Row],[Field of work]]="Teaching",1,0)</f>
        <v>0</v>
      </c>
      <c r="AI151">
        <f ca="1">IF(Table1[[#This Row],[Field of work]]="Music",1,0)</f>
        <v>0</v>
      </c>
      <c r="AJ151">
        <f ca="1">IF(Table1[[#This Row],[Field of work]]="Agriculture",1,0)</f>
        <v>0</v>
      </c>
      <c r="AO151" s="8">
        <f t="shared" ca="1" si="64"/>
        <v>10922.181021776296</v>
      </c>
      <c r="AR151">
        <f t="shared" ca="1" si="65"/>
        <v>0</v>
      </c>
      <c r="AX151" s="16">
        <f t="shared" ca="1" si="66"/>
        <v>0.60069765519257468</v>
      </c>
      <c r="AY151" s="17">
        <f t="shared" ca="1" si="67"/>
        <v>0</v>
      </c>
      <c r="AZ151" s="17"/>
      <c r="BE151">
        <f t="shared" ca="1" si="68"/>
        <v>0</v>
      </c>
      <c r="BF151">
        <f ca="1">IF(Table1[[#This Row],[Area]]="California",Table1[[#This Row],[Income]],0)</f>
        <v>0</v>
      </c>
      <c r="BG151">
        <f ca="1">IF(Table1[[#This Row],[Area]]="Utah",Table1[[#This Row],[Income]],0)</f>
        <v>0</v>
      </c>
      <c r="BH151">
        <f ca="1">IF(Table1[[#This Row],[Area]]="North Carolina",Table1[[#This Row],[Income]],0)</f>
        <v>0</v>
      </c>
      <c r="BI151">
        <f ca="1">IF(Table1[[#This Row],[Area]]="Texas",Table1[[#This Row],[Income]],0)</f>
        <v>0</v>
      </c>
      <c r="BJ151">
        <f ca="1">IF(Table1[[#This Row],[Area]]="Pennsylvania",Table1[[#This Row],[Income]],0)</f>
        <v>0</v>
      </c>
      <c r="BK151">
        <f ca="1">IF(Table1[[#This Row],[Area]]="Hawaii",Table1[[#This Row],[Income]],0)</f>
        <v>0</v>
      </c>
      <c r="BL151">
        <f ca="1">IF(Table1[[#This Row],[Area]]="Tennessee",Table1[[#This Row],[Income]],0)</f>
        <v>0</v>
      </c>
      <c r="BM151">
        <f ca="1">IF(Table1[[#This Row],[Area]]="South Dakota",Table1[[#This Row],[Income]],0)</f>
        <v>68166</v>
      </c>
      <c r="BN151">
        <f ca="1">IF(Table1[[#This Row],[Area]]="Massachusetts",Table1[[#This Row],[Income]],0)</f>
        <v>0</v>
      </c>
      <c r="BO151">
        <f ca="1">IF(Table1[[#This Row],[Area]]="New Jersey",Table1[[#This Row],[Income]],0)</f>
        <v>0</v>
      </c>
      <c r="BP151">
        <f ca="1">IF(Table1[[#This Row],[Area]]="Georgia",Table1[[#This Row],[Income]],0)</f>
        <v>0</v>
      </c>
      <c r="BQ151">
        <f ca="1">IF(Table1[[#This Row],[Area]]="Indiana",Table1[[#This Row],[Income]],0)</f>
        <v>0</v>
      </c>
      <c r="BR151">
        <f ca="1">IF(Table1[[#This Row],[Area]]="Illinios",Table1[[#This Row],[Income]],0)</f>
        <v>0</v>
      </c>
      <c r="BT151">
        <f ca="1">IF(Table1[[#This Row],[Field of work]]="IT",Table1[[#This Row],[Income]],0)</f>
        <v>0</v>
      </c>
      <c r="BU151">
        <f ca="1">IF(Table1[[#This Row],[Field of work]]="Doctor",Table1[[#This Row],[Income]],0)</f>
        <v>0</v>
      </c>
      <c r="BV151">
        <f ca="1">IF(Table1[[#This Row],[Field of work]]="Construction",Table1[[#This Row],[Income]],0)</f>
        <v>68166</v>
      </c>
      <c r="BW151">
        <f ca="1">IF(Table1[[#This Row],[Field of work]]="Teaching",Table1[[#This Row],[Income]],0)</f>
        <v>0</v>
      </c>
      <c r="BX151">
        <f ca="1">IF(Table1[[#This Row],[Field of work]]="Music",Table1[[#This Row],[Income]],0)</f>
        <v>0</v>
      </c>
      <c r="BY151">
        <f ca="1">IF(Table1[[#This Row],[Field of work]]="Agriculture",Table1[[#This Row],[Income]],0)</f>
        <v>0</v>
      </c>
      <c r="CA151">
        <f ca="1">IF(Table1[[#This Row],[Debts]]&gt;Table1[[#This Row],[Income]],1,0)</f>
        <v>0</v>
      </c>
      <c r="CL151">
        <f ca="1">IF(Table1[[#This Row],[Net worth of the person]]&gt;$CN$3,Table1[[#This Row],[Age]],0)</f>
        <v>25</v>
      </c>
    </row>
    <row r="152" spans="1:90">
      <c r="A152">
        <f t="shared" ca="1" si="69"/>
        <v>2</v>
      </c>
      <c r="B152">
        <v>149</v>
      </c>
      <c r="C152" t="str">
        <f t="shared" ca="1" si="70"/>
        <v>women</v>
      </c>
      <c r="D152">
        <f t="shared" ca="1" si="71"/>
        <v>27</v>
      </c>
      <c r="E152">
        <f t="shared" ca="1" si="72"/>
        <v>6</v>
      </c>
      <c r="F152" t="str">
        <f t="shared" ca="1" si="60"/>
        <v>Agriculture</v>
      </c>
      <c r="G152">
        <f t="shared" ca="1" si="73"/>
        <v>1</v>
      </c>
      <c r="H152" t="str">
        <f t="shared" ca="1" si="61"/>
        <v>High school</v>
      </c>
      <c r="I152">
        <f t="shared" ca="1" si="85"/>
        <v>3</v>
      </c>
      <c r="J152">
        <f t="shared" ca="1" si="62"/>
        <v>3</v>
      </c>
      <c r="K152">
        <f t="shared" ca="1" si="74"/>
        <v>27627</v>
      </c>
      <c r="L152">
        <f t="shared" ca="1" si="75"/>
        <v>3</v>
      </c>
      <c r="M152" t="str">
        <f t="shared" ca="1" si="63"/>
        <v>Utah</v>
      </c>
      <c r="N152">
        <f t="shared" ca="1" si="78"/>
        <v>82881</v>
      </c>
      <c r="O152">
        <f t="shared" ca="1" si="76"/>
        <v>49786.422360015778</v>
      </c>
      <c r="P152">
        <f t="shared" ca="1" si="79"/>
        <v>32766.543065328889</v>
      </c>
      <c r="Q152">
        <f t="shared" ca="1" si="77"/>
        <v>18672</v>
      </c>
      <c r="R152">
        <f t="shared" ca="1" si="80"/>
        <v>18626.170184253962</v>
      </c>
      <c r="S152">
        <f t="shared" ca="1" si="81"/>
        <v>4991.1119421724361</v>
      </c>
      <c r="T152">
        <f t="shared" ca="1" si="82"/>
        <v>120638.65500750134</v>
      </c>
      <c r="U152">
        <f t="shared" ca="1" si="83"/>
        <v>87084.592544269733</v>
      </c>
      <c r="V152">
        <f t="shared" ca="1" si="84"/>
        <v>33554.062463231603</v>
      </c>
      <c r="X152">
        <f ca="1">IF(Table1[[#This Row],[Gender]]="men",1,0)</f>
        <v>0</v>
      </c>
      <c r="Y152">
        <f ca="1">IF(Table1[[#This Row],[Gender]]="women",1,0)</f>
        <v>1</v>
      </c>
      <c r="AE152">
        <f ca="1">IF(Table1[[#This Row],[Field of work]]="IT",1,0)</f>
        <v>0</v>
      </c>
      <c r="AF152">
        <f ca="1">IF(Table1[[#This Row],[Field of work]]="Doctor",1,0)</f>
        <v>0</v>
      </c>
      <c r="AG152">
        <f ca="1">IF(Table1[[#This Row],[Field of work]]="Construction",1,0)</f>
        <v>0</v>
      </c>
      <c r="AH152">
        <f ca="1">IF(Table1[[#This Row],[Field of work]]="Teaching",1,0)</f>
        <v>0</v>
      </c>
      <c r="AI152">
        <f ca="1">IF(Table1[[#This Row],[Field of work]]="Music",1,0)</f>
        <v>0</v>
      </c>
      <c r="AJ152">
        <f ca="1">IF(Table1[[#This Row],[Field of work]]="Agriculture",1,0)</f>
        <v>1</v>
      </c>
      <c r="AO152" s="8">
        <f t="shared" ca="1" si="64"/>
        <v>2931.2570064107731</v>
      </c>
      <c r="AR152">
        <f t="shared" ca="1" si="65"/>
        <v>1</v>
      </c>
      <c r="AX152" s="16">
        <f t="shared" ca="1" si="66"/>
        <v>0.72377266269393403</v>
      </c>
      <c r="AY152" s="17">
        <f t="shared" ca="1" si="67"/>
        <v>0</v>
      </c>
      <c r="AZ152" s="17"/>
      <c r="BE152">
        <f t="shared" ca="1" si="68"/>
        <v>0</v>
      </c>
      <c r="BF152">
        <f ca="1">IF(Table1[[#This Row],[Area]]="California",Table1[[#This Row],[Income]],0)</f>
        <v>0</v>
      </c>
      <c r="BG152">
        <f ca="1">IF(Table1[[#This Row],[Area]]="Utah",Table1[[#This Row],[Income]],0)</f>
        <v>27627</v>
      </c>
      <c r="BH152">
        <f ca="1">IF(Table1[[#This Row],[Area]]="North Carolina",Table1[[#This Row],[Income]],0)</f>
        <v>0</v>
      </c>
      <c r="BI152">
        <f ca="1">IF(Table1[[#This Row],[Area]]="Texas",Table1[[#This Row],[Income]],0)</f>
        <v>0</v>
      </c>
      <c r="BJ152">
        <f ca="1">IF(Table1[[#This Row],[Area]]="Pennsylvania",Table1[[#This Row],[Income]],0)</f>
        <v>0</v>
      </c>
      <c r="BK152">
        <f ca="1">IF(Table1[[#This Row],[Area]]="Hawaii",Table1[[#This Row],[Income]],0)</f>
        <v>0</v>
      </c>
      <c r="BL152">
        <f ca="1">IF(Table1[[#This Row],[Area]]="Tennessee",Table1[[#This Row],[Income]],0)</f>
        <v>0</v>
      </c>
      <c r="BM152">
        <f ca="1">IF(Table1[[#This Row],[Area]]="South Dakota",Table1[[#This Row],[Income]],0)</f>
        <v>0</v>
      </c>
      <c r="BN152">
        <f ca="1">IF(Table1[[#This Row],[Area]]="Massachusetts",Table1[[#This Row],[Income]],0)</f>
        <v>0</v>
      </c>
      <c r="BO152">
        <f ca="1">IF(Table1[[#This Row],[Area]]="New Jersey",Table1[[#This Row],[Income]],0)</f>
        <v>0</v>
      </c>
      <c r="BP152">
        <f ca="1">IF(Table1[[#This Row],[Area]]="Georgia",Table1[[#This Row],[Income]],0)</f>
        <v>0</v>
      </c>
      <c r="BQ152">
        <f ca="1">IF(Table1[[#This Row],[Area]]="Indiana",Table1[[#This Row],[Income]],0)</f>
        <v>0</v>
      </c>
      <c r="BR152">
        <f ca="1">IF(Table1[[#This Row],[Area]]="Illinios",Table1[[#This Row],[Income]],0)</f>
        <v>0</v>
      </c>
      <c r="BT152">
        <f ca="1">IF(Table1[[#This Row],[Field of work]]="IT",Table1[[#This Row],[Income]],0)</f>
        <v>0</v>
      </c>
      <c r="BU152">
        <f ca="1">IF(Table1[[#This Row],[Field of work]]="Doctor",Table1[[#This Row],[Income]],0)</f>
        <v>0</v>
      </c>
      <c r="BV152">
        <f ca="1">IF(Table1[[#This Row],[Field of work]]="Construction",Table1[[#This Row],[Income]],0)</f>
        <v>0</v>
      </c>
      <c r="BW152">
        <f ca="1">IF(Table1[[#This Row],[Field of work]]="Teaching",Table1[[#This Row],[Income]],0)</f>
        <v>0</v>
      </c>
      <c r="BX152">
        <f ca="1">IF(Table1[[#This Row],[Field of work]]="Music",Table1[[#This Row],[Income]],0)</f>
        <v>0</v>
      </c>
      <c r="BY152">
        <f ca="1">IF(Table1[[#This Row],[Field of work]]="Agriculture",Table1[[#This Row],[Income]],0)</f>
        <v>27627</v>
      </c>
      <c r="CA152">
        <f ca="1">IF(Table1[[#This Row],[Debts]]&gt;Table1[[#This Row],[Income]],1,0)</f>
        <v>0</v>
      </c>
      <c r="CL152">
        <f ca="1">IF(Table1[[#This Row],[Net worth of the person]]&gt;$CN$3,Table1[[#This Row],[Age]],0)</f>
        <v>27</v>
      </c>
    </row>
    <row r="153" spans="1:90">
      <c r="A153">
        <f t="shared" ca="1" si="69"/>
        <v>1</v>
      </c>
      <c r="B153">
        <v>150</v>
      </c>
      <c r="C153" t="str">
        <f t="shared" ca="1" si="70"/>
        <v>men</v>
      </c>
      <c r="D153">
        <f t="shared" ca="1" si="71"/>
        <v>34</v>
      </c>
      <c r="E153">
        <f t="shared" ca="1" si="72"/>
        <v>6</v>
      </c>
      <c r="F153" t="str">
        <f t="shared" ca="1" si="60"/>
        <v>Agriculture</v>
      </c>
      <c r="G153">
        <f t="shared" ca="1" si="73"/>
        <v>5</v>
      </c>
      <c r="H153" t="str">
        <f t="shared" ca="1" si="61"/>
        <v>Diploma</v>
      </c>
      <c r="I153">
        <f t="shared" ca="1" si="85"/>
        <v>1</v>
      </c>
      <c r="J153">
        <f t="shared" ca="1" si="62"/>
        <v>3</v>
      </c>
      <c r="K153">
        <f t="shared" ca="1" si="74"/>
        <v>35708</v>
      </c>
      <c r="L153">
        <f t="shared" ca="1" si="75"/>
        <v>1</v>
      </c>
      <c r="M153" t="str">
        <f t="shared" ca="1" si="63"/>
        <v>Florida</v>
      </c>
      <c r="N153">
        <f t="shared" ca="1" si="78"/>
        <v>178540</v>
      </c>
      <c r="O153">
        <f t="shared" ca="1" si="76"/>
        <v>129222.37119737499</v>
      </c>
      <c r="P153">
        <f t="shared" ca="1" si="79"/>
        <v>8793.7710192323193</v>
      </c>
      <c r="Q153">
        <f t="shared" ca="1" si="77"/>
        <v>2082</v>
      </c>
      <c r="R153">
        <f t="shared" ca="1" si="80"/>
        <v>48104.290381715902</v>
      </c>
      <c r="S153">
        <f t="shared" ca="1" si="81"/>
        <v>21430.499383034436</v>
      </c>
      <c r="T153">
        <f t="shared" ca="1" si="82"/>
        <v>208764.27040226676</v>
      </c>
      <c r="U153">
        <f t="shared" ca="1" si="83"/>
        <v>179408.6615790909</v>
      </c>
      <c r="V153">
        <f t="shared" ca="1" si="84"/>
        <v>29355.608823175862</v>
      </c>
      <c r="X153">
        <f ca="1">IF(Table1[[#This Row],[Gender]]="men",1,0)</f>
        <v>1</v>
      </c>
      <c r="Y153">
        <f ca="1">IF(Table1[[#This Row],[Gender]]="women",1,0)</f>
        <v>0</v>
      </c>
      <c r="AE153">
        <f ca="1">IF(Table1[[#This Row],[Field of work]]="IT",1,0)</f>
        <v>0</v>
      </c>
      <c r="AF153">
        <f ca="1">IF(Table1[[#This Row],[Field of work]]="Doctor",1,0)</f>
        <v>0</v>
      </c>
      <c r="AG153">
        <f ca="1">IF(Table1[[#This Row],[Field of work]]="Construction",1,0)</f>
        <v>0</v>
      </c>
      <c r="AH153">
        <f ca="1">IF(Table1[[#This Row],[Field of work]]="Teaching",1,0)</f>
        <v>0</v>
      </c>
      <c r="AI153">
        <f ca="1">IF(Table1[[#This Row],[Field of work]]="Music",1,0)</f>
        <v>0</v>
      </c>
      <c r="AJ153">
        <f ca="1">IF(Table1[[#This Row],[Field of work]]="Agriculture",1,0)</f>
        <v>1</v>
      </c>
      <c r="AO153" s="8">
        <f t="shared" ca="1" si="64"/>
        <v>24252.197814339786</v>
      </c>
      <c r="AR153">
        <f t="shared" ca="1" si="65"/>
        <v>1</v>
      </c>
      <c r="AX153" s="16">
        <f t="shared" ca="1" si="66"/>
        <v>0.79179251474383794</v>
      </c>
      <c r="AY153" s="17">
        <f t="shared" ca="1" si="67"/>
        <v>0</v>
      </c>
      <c r="AZ153" s="17"/>
      <c r="BE153">
        <f t="shared" ca="1" si="68"/>
        <v>35708</v>
      </c>
      <c r="BF153">
        <f ca="1">IF(Table1[[#This Row],[Area]]="California",Table1[[#This Row],[Income]],0)</f>
        <v>0</v>
      </c>
      <c r="BG153">
        <f ca="1">IF(Table1[[#This Row],[Area]]="Utah",Table1[[#This Row],[Income]],0)</f>
        <v>0</v>
      </c>
      <c r="BH153">
        <f ca="1">IF(Table1[[#This Row],[Area]]="North Carolina",Table1[[#This Row],[Income]],0)</f>
        <v>0</v>
      </c>
      <c r="BI153">
        <f ca="1">IF(Table1[[#This Row],[Area]]="Texas",Table1[[#This Row],[Income]],0)</f>
        <v>0</v>
      </c>
      <c r="BJ153">
        <f ca="1">IF(Table1[[#This Row],[Area]]="Pennsylvania",Table1[[#This Row],[Income]],0)</f>
        <v>0</v>
      </c>
      <c r="BK153">
        <f ca="1">IF(Table1[[#This Row],[Area]]="Hawaii",Table1[[#This Row],[Income]],0)</f>
        <v>0</v>
      </c>
      <c r="BL153">
        <f ca="1">IF(Table1[[#This Row],[Area]]="Tennessee",Table1[[#This Row],[Income]],0)</f>
        <v>0</v>
      </c>
      <c r="BM153">
        <f ca="1">IF(Table1[[#This Row],[Area]]="South Dakota",Table1[[#This Row],[Income]],0)</f>
        <v>0</v>
      </c>
      <c r="BN153">
        <f ca="1">IF(Table1[[#This Row],[Area]]="Massachusetts",Table1[[#This Row],[Income]],0)</f>
        <v>0</v>
      </c>
      <c r="BO153">
        <f ca="1">IF(Table1[[#This Row],[Area]]="New Jersey",Table1[[#This Row],[Income]],0)</f>
        <v>0</v>
      </c>
      <c r="BP153">
        <f ca="1">IF(Table1[[#This Row],[Area]]="Georgia",Table1[[#This Row],[Income]],0)</f>
        <v>0</v>
      </c>
      <c r="BQ153">
        <f ca="1">IF(Table1[[#This Row],[Area]]="Indiana",Table1[[#This Row],[Income]],0)</f>
        <v>0</v>
      </c>
      <c r="BR153">
        <f ca="1">IF(Table1[[#This Row],[Area]]="Illinios",Table1[[#This Row],[Income]],0)</f>
        <v>0</v>
      </c>
      <c r="BT153">
        <f ca="1">IF(Table1[[#This Row],[Field of work]]="IT",Table1[[#This Row],[Income]],0)</f>
        <v>0</v>
      </c>
      <c r="BU153">
        <f ca="1">IF(Table1[[#This Row],[Field of work]]="Doctor",Table1[[#This Row],[Income]],0)</f>
        <v>0</v>
      </c>
      <c r="BV153">
        <f ca="1">IF(Table1[[#This Row],[Field of work]]="Construction",Table1[[#This Row],[Income]],0)</f>
        <v>0</v>
      </c>
      <c r="BW153">
        <f ca="1">IF(Table1[[#This Row],[Field of work]]="Teaching",Table1[[#This Row],[Income]],0)</f>
        <v>0</v>
      </c>
      <c r="BX153">
        <f ca="1">IF(Table1[[#This Row],[Field of work]]="Music",Table1[[#This Row],[Income]],0)</f>
        <v>0</v>
      </c>
      <c r="BY153">
        <f ca="1">IF(Table1[[#This Row],[Field of work]]="Agriculture",Table1[[#This Row],[Income]],0)</f>
        <v>35708</v>
      </c>
      <c r="CA153">
        <f ca="1">IF(Table1[[#This Row],[Debts]]&gt;Table1[[#This Row],[Income]],1,0)</f>
        <v>1</v>
      </c>
      <c r="CL153">
        <f ca="1">IF(Table1[[#This Row],[Net worth of the person]]&gt;$CN$3,Table1[[#This Row],[Age]],0)</f>
        <v>34</v>
      </c>
    </row>
    <row r="154" spans="1:90">
      <c r="A154">
        <f t="shared" ca="1" si="69"/>
        <v>1</v>
      </c>
      <c r="B154">
        <v>151</v>
      </c>
      <c r="C154" t="str">
        <f t="shared" ca="1" si="70"/>
        <v>men</v>
      </c>
      <c r="D154">
        <f t="shared" ca="1" si="71"/>
        <v>40</v>
      </c>
      <c r="E154">
        <f t="shared" ca="1" si="72"/>
        <v>1</v>
      </c>
      <c r="F154" t="str">
        <f t="shared" ca="1" si="60"/>
        <v>IT</v>
      </c>
      <c r="G154">
        <f t="shared" ca="1" si="73"/>
        <v>4</v>
      </c>
      <c r="H154" t="str">
        <f t="shared" ca="1" si="61"/>
        <v>Phd</v>
      </c>
      <c r="I154">
        <f t="shared" ca="1" si="85"/>
        <v>2</v>
      </c>
      <c r="J154">
        <f t="shared" ca="1" si="62"/>
        <v>3</v>
      </c>
      <c r="K154">
        <f t="shared" ca="1" si="74"/>
        <v>26139</v>
      </c>
      <c r="L154">
        <f t="shared" ca="1" si="75"/>
        <v>2</v>
      </c>
      <c r="M154" t="str">
        <f t="shared" ca="1" si="63"/>
        <v>California</v>
      </c>
      <c r="N154">
        <f t="shared" ca="1" si="78"/>
        <v>156834</v>
      </c>
      <c r="O154">
        <f t="shared" ca="1" si="76"/>
        <v>124179.98725733507</v>
      </c>
      <c r="P154">
        <f t="shared" ca="1" si="79"/>
        <v>72756.593443019359</v>
      </c>
      <c r="Q154">
        <f t="shared" ca="1" si="77"/>
        <v>62547</v>
      </c>
      <c r="R154">
        <f t="shared" ca="1" si="80"/>
        <v>6744.3849117141544</v>
      </c>
      <c r="S154">
        <f t="shared" ca="1" si="81"/>
        <v>13416.743661395762</v>
      </c>
      <c r="T154">
        <f t="shared" ca="1" si="82"/>
        <v>243007.33710441514</v>
      </c>
      <c r="U154">
        <f t="shared" ca="1" si="83"/>
        <v>193471.37216904922</v>
      </c>
      <c r="V154">
        <f t="shared" ca="1" si="84"/>
        <v>49535.964935365919</v>
      </c>
      <c r="X154">
        <f ca="1">IF(Table1[[#This Row],[Gender]]="men",1,0)</f>
        <v>1</v>
      </c>
      <c r="Y154">
        <f ca="1">IF(Table1[[#This Row],[Gender]]="women",1,0)</f>
        <v>0</v>
      </c>
      <c r="AE154">
        <f ca="1">IF(Table1[[#This Row],[Field of work]]="IT",1,0)</f>
        <v>1</v>
      </c>
      <c r="AF154">
        <f ca="1">IF(Table1[[#This Row],[Field of work]]="Doctor",1,0)</f>
        <v>0</v>
      </c>
      <c r="AG154">
        <f ca="1">IF(Table1[[#This Row],[Field of work]]="Construction",1,0)</f>
        <v>0</v>
      </c>
      <c r="AH154">
        <f ca="1">IF(Table1[[#This Row],[Field of work]]="Teaching",1,0)</f>
        <v>0</v>
      </c>
      <c r="AI154">
        <f ca="1">IF(Table1[[#This Row],[Field of work]]="Music",1,0)</f>
        <v>0</v>
      </c>
      <c r="AJ154">
        <f ca="1">IF(Table1[[#This Row],[Field of work]]="Agriculture",1,0)</f>
        <v>0</v>
      </c>
      <c r="AO154" s="8">
        <f t="shared" ca="1" si="64"/>
        <v>17015.0255517306</v>
      </c>
      <c r="AR154">
        <f t="shared" ca="1" si="65"/>
        <v>0</v>
      </c>
      <c r="AX154" s="16">
        <f t="shared" ca="1" si="66"/>
        <v>9.7908747243119709E-2</v>
      </c>
      <c r="AY154" s="17">
        <f t="shared" ca="1" si="67"/>
        <v>1</v>
      </c>
      <c r="AZ154" s="17"/>
      <c r="BE154">
        <f t="shared" ca="1" si="68"/>
        <v>0</v>
      </c>
      <c r="BF154">
        <f ca="1">IF(Table1[[#This Row],[Area]]="California",Table1[[#This Row],[Income]],0)</f>
        <v>26139</v>
      </c>
      <c r="BG154">
        <f ca="1">IF(Table1[[#This Row],[Area]]="Utah",Table1[[#This Row],[Income]],0)</f>
        <v>0</v>
      </c>
      <c r="BH154">
        <f ca="1">IF(Table1[[#This Row],[Area]]="North Carolina",Table1[[#This Row],[Income]],0)</f>
        <v>0</v>
      </c>
      <c r="BI154">
        <f ca="1">IF(Table1[[#This Row],[Area]]="Texas",Table1[[#This Row],[Income]],0)</f>
        <v>0</v>
      </c>
      <c r="BJ154">
        <f ca="1">IF(Table1[[#This Row],[Area]]="Pennsylvania",Table1[[#This Row],[Income]],0)</f>
        <v>0</v>
      </c>
      <c r="BK154">
        <f ca="1">IF(Table1[[#This Row],[Area]]="Hawaii",Table1[[#This Row],[Income]],0)</f>
        <v>0</v>
      </c>
      <c r="BL154">
        <f ca="1">IF(Table1[[#This Row],[Area]]="Tennessee",Table1[[#This Row],[Income]],0)</f>
        <v>0</v>
      </c>
      <c r="BM154">
        <f ca="1">IF(Table1[[#This Row],[Area]]="South Dakota",Table1[[#This Row],[Income]],0)</f>
        <v>0</v>
      </c>
      <c r="BN154">
        <f ca="1">IF(Table1[[#This Row],[Area]]="Massachusetts",Table1[[#This Row],[Income]],0)</f>
        <v>0</v>
      </c>
      <c r="BO154">
        <f ca="1">IF(Table1[[#This Row],[Area]]="New Jersey",Table1[[#This Row],[Income]],0)</f>
        <v>0</v>
      </c>
      <c r="BP154">
        <f ca="1">IF(Table1[[#This Row],[Area]]="Georgia",Table1[[#This Row],[Income]],0)</f>
        <v>0</v>
      </c>
      <c r="BQ154">
        <f ca="1">IF(Table1[[#This Row],[Area]]="Indiana",Table1[[#This Row],[Income]],0)</f>
        <v>0</v>
      </c>
      <c r="BR154">
        <f ca="1">IF(Table1[[#This Row],[Area]]="Illinios",Table1[[#This Row],[Income]],0)</f>
        <v>0</v>
      </c>
      <c r="BT154">
        <f ca="1">IF(Table1[[#This Row],[Field of work]]="IT",Table1[[#This Row],[Income]],0)</f>
        <v>26139</v>
      </c>
      <c r="BU154">
        <f ca="1">IF(Table1[[#This Row],[Field of work]]="Doctor",Table1[[#This Row],[Income]],0)</f>
        <v>0</v>
      </c>
      <c r="BV154">
        <f ca="1">IF(Table1[[#This Row],[Field of work]]="Construction",Table1[[#This Row],[Income]],0)</f>
        <v>0</v>
      </c>
      <c r="BW154">
        <f ca="1">IF(Table1[[#This Row],[Field of work]]="Teaching",Table1[[#This Row],[Income]],0)</f>
        <v>0</v>
      </c>
      <c r="BX154">
        <f ca="1">IF(Table1[[#This Row],[Field of work]]="Music",Table1[[#This Row],[Income]],0)</f>
        <v>0</v>
      </c>
      <c r="BY154">
        <f ca="1">IF(Table1[[#This Row],[Field of work]]="Agriculture",Table1[[#This Row],[Income]],0)</f>
        <v>0</v>
      </c>
      <c r="CA154">
        <f ca="1">IF(Table1[[#This Row],[Debts]]&gt;Table1[[#This Row],[Income]],1,0)</f>
        <v>0</v>
      </c>
      <c r="CL154">
        <f ca="1">IF(Table1[[#This Row],[Net worth of the person]]&gt;$CN$3,Table1[[#This Row],[Age]],0)</f>
        <v>40</v>
      </c>
    </row>
    <row r="155" spans="1:90">
      <c r="A155">
        <f t="shared" ca="1" si="69"/>
        <v>2</v>
      </c>
      <c r="B155">
        <v>152</v>
      </c>
      <c r="C155" t="str">
        <f t="shared" ca="1" si="70"/>
        <v>women</v>
      </c>
      <c r="D155">
        <f t="shared" ca="1" si="71"/>
        <v>32</v>
      </c>
      <c r="E155">
        <f t="shared" ca="1" si="72"/>
        <v>6</v>
      </c>
      <c r="F155" t="str">
        <f t="shared" ca="1" si="60"/>
        <v>Agriculture</v>
      </c>
      <c r="G155">
        <f t="shared" ca="1" si="73"/>
        <v>3</v>
      </c>
      <c r="H155" t="str">
        <f t="shared" ca="1" si="61"/>
        <v>Post Grad</v>
      </c>
      <c r="I155">
        <f t="shared" ca="1" si="85"/>
        <v>2</v>
      </c>
      <c r="J155">
        <f t="shared" ca="1" si="62"/>
        <v>1</v>
      </c>
      <c r="K155">
        <f t="shared" ca="1" si="74"/>
        <v>56378</v>
      </c>
      <c r="L155">
        <f t="shared" ca="1" si="75"/>
        <v>14</v>
      </c>
      <c r="M155" t="str">
        <f t="shared" ca="1" si="63"/>
        <v>Illinios</v>
      </c>
      <c r="N155">
        <f t="shared" ca="1" si="78"/>
        <v>225512</v>
      </c>
      <c r="O155">
        <f t="shared" ca="1" si="76"/>
        <v>22079.59740829041</v>
      </c>
      <c r="P155">
        <f t="shared" ca="1" si="79"/>
        <v>17015.0255517306</v>
      </c>
      <c r="Q155">
        <f t="shared" ca="1" si="77"/>
        <v>2228</v>
      </c>
      <c r="R155">
        <f t="shared" ca="1" si="80"/>
        <v>9598.5135869889928</v>
      </c>
      <c r="S155">
        <f t="shared" ca="1" si="81"/>
        <v>23171.617118599948</v>
      </c>
      <c r="T155">
        <f t="shared" ca="1" si="82"/>
        <v>265698.64267033053</v>
      </c>
      <c r="U155">
        <f t="shared" ca="1" si="83"/>
        <v>33906.110995279407</v>
      </c>
      <c r="V155">
        <f t="shared" ca="1" si="84"/>
        <v>231792.53167505114</v>
      </c>
      <c r="X155">
        <f ca="1">IF(Table1[[#This Row],[Gender]]="men",1,0)</f>
        <v>0</v>
      </c>
      <c r="Y155">
        <f ca="1">IF(Table1[[#This Row],[Gender]]="women",1,0)</f>
        <v>1</v>
      </c>
      <c r="AE155">
        <f ca="1">IF(Table1[[#This Row],[Field of work]]="IT",1,0)</f>
        <v>0</v>
      </c>
      <c r="AF155">
        <f ca="1">IF(Table1[[#This Row],[Field of work]]="Doctor",1,0)</f>
        <v>0</v>
      </c>
      <c r="AG155">
        <f ca="1">IF(Table1[[#This Row],[Field of work]]="Construction",1,0)</f>
        <v>0</v>
      </c>
      <c r="AH155">
        <f ca="1">IF(Table1[[#This Row],[Field of work]]="Teaching",1,0)</f>
        <v>0</v>
      </c>
      <c r="AI155">
        <f ca="1">IF(Table1[[#This Row],[Field of work]]="Music",1,0)</f>
        <v>0</v>
      </c>
      <c r="AJ155">
        <f ca="1">IF(Table1[[#This Row],[Field of work]]="Agriculture",1,0)</f>
        <v>1</v>
      </c>
      <c r="AO155" s="8">
        <f t="shared" ca="1" si="64"/>
        <v>32972.158940824062</v>
      </c>
      <c r="AR155">
        <f t="shared" ca="1" si="65"/>
        <v>1</v>
      </c>
      <c r="AX155" s="16">
        <f t="shared" ca="1" si="66"/>
        <v>0.12712782744147155</v>
      </c>
      <c r="AY155" s="17">
        <f t="shared" ca="1" si="67"/>
        <v>1</v>
      </c>
      <c r="AZ155" s="17"/>
      <c r="BE155">
        <f t="shared" ca="1" si="68"/>
        <v>0</v>
      </c>
      <c r="BF155">
        <f ca="1">IF(Table1[[#This Row],[Area]]="California",Table1[[#This Row],[Income]],0)</f>
        <v>0</v>
      </c>
      <c r="BG155">
        <f ca="1">IF(Table1[[#This Row],[Area]]="Utah",Table1[[#This Row],[Income]],0)</f>
        <v>0</v>
      </c>
      <c r="BH155">
        <f ca="1">IF(Table1[[#This Row],[Area]]="North Carolina",Table1[[#This Row],[Income]],0)</f>
        <v>0</v>
      </c>
      <c r="BI155">
        <f ca="1">IF(Table1[[#This Row],[Area]]="Texas",Table1[[#This Row],[Income]],0)</f>
        <v>0</v>
      </c>
      <c r="BJ155">
        <f ca="1">IF(Table1[[#This Row],[Area]]="Pennsylvania",Table1[[#This Row],[Income]],0)</f>
        <v>0</v>
      </c>
      <c r="BK155">
        <f ca="1">IF(Table1[[#This Row],[Area]]="Hawaii",Table1[[#This Row],[Income]],0)</f>
        <v>0</v>
      </c>
      <c r="BL155">
        <f ca="1">IF(Table1[[#This Row],[Area]]="Tennessee",Table1[[#This Row],[Income]],0)</f>
        <v>0</v>
      </c>
      <c r="BM155">
        <f ca="1">IF(Table1[[#This Row],[Area]]="South Dakota",Table1[[#This Row],[Income]],0)</f>
        <v>0</v>
      </c>
      <c r="BN155">
        <f ca="1">IF(Table1[[#This Row],[Area]]="Massachusetts",Table1[[#This Row],[Income]],0)</f>
        <v>0</v>
      </c>
      <c r="BO155">
        <f ca="1">IF(Table1[[#This Row],[Area]]="New Jersey",Table1[[#This Row],[Income]],0)</f>
        <v>0</v>
      </c>
      <c r="BP155">
        <f ca="1">IF(Table1[[#This Row],[Area]]="Georgia",Table1[[#This Row],[Income]],0)</f>
        <v>0</v>
      </c>
      <c r="BQ155">
        <f ca="1">IF(Table1[[#This Row],[Area]]="Indiana",Table1[[#This Row],[Income]],0)</f>
        <v>0</v>
      </c>
      <c r="BR155">
        <f ca="1">IF(Table1[[#This Row],[Area]]="Illinios",Table1[[#This Row],[Income]],0)</f>
        <v>56378</v>
      </c>
      <c r="BT155">
        <f ca="1">IF(Table1[[#This Row],[Field of work]]="IT",Table1[[#This Row],[Income]],0)</f>
        <v>0</v>
      </c>
      <c r="BU155">
        <f ca="1">IF(Table1[[#This Row],[Field of work]]="Doctor",Table1[[#This Row],[Income]],0)</f>
        <v>0</v>
      </c>
      <c r="BV155">
        <f ca="1">IF(Table1[[#This Row],[Field of work]]="Construction",Table1[[#This Row],[Income]],0)</f>
        <v>0</v>
      </c>
      <c r="BW155">
        <f ca="1">IF(Table1[[#This Row],[Field of work]]="Teaching",Table1[[#This Row],[Income]],0)</f>
        <v>0</v>
      </c>
      <c r="BX155">
        <f ca="1">IF(Table1[[#This Row],[Field of work]]="Music",Table1[[#This Row],[Income]],0)</f>
        <v>0</v>
      </c>
      <c r="BY155">
        <f ca="1">IF(Table1[[#This Row],[Field of work]]="Agriculture",Table1[[#This Row],[Income]],0)</f>
        <v>56378</v>
      </c>
      <c r="CA155">
        <f ca="1">IF(Table1[[#This Row],[Debts]]&gt;Table1[[#This Row],[Income]],1,0)</f>
        <v>0</v>
      </c>
      <c r="CL155">
        <f ca="1">IF(Table1[[#This Row],[Net worth of the person]]&gt;$CN$3,Table1[[#This Row],[Age]],0)</f>
        <v>32</v>
      </c>
    </row>
    <row r="156" spans="1:90">
      <c r="A156">
        <f t="shared" ca="1" si="69"/>
        <v>2</v>
      </c>
      <c r="B156">
        <v>153</v>
      </c>
      <c r="C156" t="str">
        <f t="shared" ca="1" si="70"/>
        <v>women</v>
      </c>
      <c r="D156">
        <f t="shared" ca="1" si="71"/>
        <v>28</v>
      </c>
      <c r="E156">
        <f t="shared" ca="1" si="72"/>
        <v>4</v>
      </c>
      <c r="F156" t="str">
        <f t="shared" ca="1" si="60"/>
        <v>Teaching</v>
      </c>
      <c r="G156">
        <f t="shared" ca="1" si="73"/>
        <v>4</v>
      </c>
      <c r="H156" t="str">
        <f t="shared" ca="1" si="61"/>
        <v>Phd</v>
      </c>
      <c r="I156">
        <f t="shared" ca="1" si="85"/>
        <v>2</v>
      </c>
      <c r="J156">
        <f t="shared" ca="1" si="62"/>
        <v>1</v>
      </c>
      <c r="K156">
        <f t="shared" ca="1" si="74"/>
        <v>68612</v>
      </c>
      <c r="L156">
        <f t="shared" ca="1" si="75"/>
        <v>4</v>
      </c>
      <c r="M156" t="str">
        <f t="shared" ca="1" si="63"/>
        <v>North Carolina</v>
      </c>
      <c r="N156">
        <f t="shared" ca="1" si="78"/>
        <v>411672</v>
      </c>
      <c r="O156">
        <f t="shared" ca="1" si="76"/>
        <v>52334.966978485478</v>
      </c>
      <c r="P156">
        <f t="shared" ca="1" si="79"/>
        <v>32972.158940824062</v>
      </c>
      <c r="Q156">
        <f t="shared" ca="1" si="77"/>
        <v>12370</v>
      </c>
      <c r="R156">
        <f t="shared" ca="1" si="80"/>
        <v>68935.311583981427</v>
      </c>
      <c r="S156">
        <f t="shared" ca="1" si="81"/>
        <v>27871.347474860624</v>
      </c>
      <c r="T156">
        <f t="shared" ca="1" si="82"/>
        <v>472515.50641568465</v>
      </c>
      <c r="U156">
        <f t="shared" ca="1" si="83"/>
        <v>133640.2785624669</v>
      </c>
      <c r="V156">
        <f t="shared" ca="1" si="84"/>
        <v>338875.22785321774</v>
      </c>
      <c r="X156">
        <f ca="1">IF(Table1[[#This Row],[Gender]]="men",1,0)</f>
        <v>0</v>
      </c>
      <c r="Y156">
        <f ca="1">IF(Table1[[#This Row],[Gender]]="women",1,0)</f>
        <v>1</v>
      </c>
      <c r="AE156">
        <f ca="1">IF(Table1[[#This Row],[Field of work]]="IT",1,0)</f>
        <v>0</v>
      </c>
      <c r="AF156">
        <f ca="1">IF(Table1[[#This Row],[Field of work]]="Doctor",1,0)</f>
        <v>0</v>
      </c>
      <c r="AG156">
        <f ca="1">IF(Table1[[#This Row],[Field of work]]="Construction",1,0)</f>
        <v>0</v>
      </c>
      <c r="AH156">
        <f ca="1">IF(Table1[[#This Row],[Field of work]]="Teaching",1,0)</f>
        <v>1</v>
      </c>
      <c r="AI156">
        <f ca="1">IF(Table1[[#This Row],[Field of work]]="Music",1,0)</f>
        <v>0</v>
      </c>
      <c r="AJ156">
        <f ca="1">IF(Table1[[#This Row],[Field of work]]="Agriculture",1,0)</f>
        <v>0</v>
      </c>
      <c r="AO156" s="8">
        <f t="shared" ca="1" si="64"/>
        <v>29297.474007774723</v>
      </c>
      <c r="AR156">
        <f t="shared" ca="1" si="65"/>
        <v>1</v>
      </c>
      <c r="AX156" s="16">
        <f t="shared" ca="1" si="66"/>
        <v>0.49131507910586714</v>
      </c>
      <c r="AY156" s="17">
        <f t="shared" ca="1" si="67"/>
        <v>1</v>
      </c>
      <c r="AZ156" s="17"/>
      <c r="BE156">
        <f t="shared" ca="1" si="68"/>
        <v>0</v>
      </c>
      <c r="BF156">
        <f ca="1">IF(Table1[[#This Row],[Area]]="California",Table1[[#This Row],[Income]],0)</f>
        <v>0</v>
      </c>
      <c r="BG156">
        <f ca="1">IF(Table1[[#This Row],[Area]]="Utah",Table1[[#This Row],[Income]],0)</f>
        <v>0</v>
      </c>
      <c r="BH156">
        <f ca="1">IF(Table1[[#This Row],[Area]]="North Carolina",Table1[[#This Row],[Income]],0)</f>
        <v>68612</v>
      </c>
      <c r="BI156">
        <f ca="1">IF(Table1[[#This Row],[Area]]="Texas",Table1[[#This Row],[Income]],0)</f>
        <v>0</v>
      </c>
      <c r="BJ156">
        <f ca="1">IF(Table1[[#This Row],[Area]]="Pennsylvania",Table1[[#This Row],[Income]],0)</f>
        <v>0</v>
      </c>
      <c r="BK156">
        <f ca="1">IF(Table1[[#This Row],[Area]]="Hawaii",Table1[[#This Row],[Income]],0)</f>
        <v>0</v>
      </c>
      <c r="BL156">
        <f ca="1">IF(Table1[[#This Row],[Area]]="Tennessee",Table1[[#This Row],[Income]],0)</f>
        <v>0</v>
      </c>
      <c r="BM156">
        <f ca="1">IF(Table1[[#This Row],[Area]]="South Dakota",Table1[[#This Row],[Income]],0)</f>
        <v>0</v>
      </c>
      <c r="BN156">
        <f ca="1">IF(Table1[[#This Row],[Area]]="Massachusetts",Table1[[#This Row],[Income]],0)</f>
        <v>0</v>
      </c>
      <c r="BO156">
        <f ca="1">IF(Table1[[#This Row],[Area]]="New Jersey",Table1[[#This Row],[Income]],0)</f>
        <v>0</v>
      </c>
      <c r="BP156">
        <f ca="1">IF(Table1[[#This Row],[Area]]="Georgia",Table1[[#This Row],[Income]],0)</f>
        <v>0</v>
      </c>
      <c r="BQ156">
        <f ca="1">IF(Table1[[#This Row],[Area]]="Indiana",Table1[[#This Row],[Income]],0)</f>
        <v>0</v>
      </c>
      <c r="BR156">
        <f ca="1">IF(Table1[[#This Row],[Area]]="Illinios",Table1[[#This Row],[Income]],0)</f>
        <v>0</v>
      </c>
      <c r="BT156">
        <f ca="1">IF(Table1[[#This Row],[Field of work]]="IT",Table1[[#This Row],[Income]],0)</f>
        <v>0</v>
      </c>
      <c r="BU156">
        <f ca="1">IF(Table1[[#This Row],[Field of work]]="Doctor",Table1[[#This Row],[Income]],0)</f>
        <v>0</v>
      </c>
      <c r="BV156">
        <f ca="1">IF(Table1[[#This Row],[Field of work]]="Construction",Table1[[#This Row],[Income]],0)</f>
        <v>0</v>
      </c>
      <c r="BW156">
        <f ca="1">IF(Table1[[#This Row],[Field of work]]="Teaching",Table1[[#This Row],[Income]],0)</f>
        <v>68612</v>
      </c>
      <c r="BX156">
        <f ca="1">IF(Table1[[#This Row],[Field of work]]="Music",Table1[[#This Row],[Income]],0)</f>
        <v>0</v>
      </c>
      <c r="BY156">
        <f ca="1">IF(Table1[[#This Row],[Field of work]]="Agriculture",Table1[[#This Row],[Income]],0)</f>
        <v>0</v>
      </c>
      <c r="CA156">
        <f ca="1">IF(Table1[[#This Row],[Debts]]&gt;Table1[[#This Row],[Income]],1,0)</f>
        <v>1</v>
      </c>
      <c r="CL156">
        <f ca="1">IF(Table1[[#This Row],[Net worth of the person]]&gt;$CN$3,Table1[[#This Row],[Age]],0)</f>
        <v>28</v>
      </c>
    </row>
    <row r="157" spans="1:90">
      <c r="A157">
        <f t="shared" ca="1" si="69"/>
        <v>1</v>
      </c>
      <c r="B157">
        <v>154</v>
      </c>
      <c r="C157" t="str">
        <f t="shared" ca="1" si="70"/>
        <v>men</v>
      </c>
      <c r="D157">
        <f t="shared" ca="1" si="71"/>
        <v>29</v>
      </c>
      <c r="E157">
        <f t="shared" ca="1" si="72"/>
        <v>5</v>
      </c>
      <c r="F157" t="str">
        <f t="shared" ca="1" si="60"/>
        <v>Music</v>
      </c>
      <c r="G157">
        <f t="shared" ca="1" si="73"/>
        <v>1</v>
      </c>
      <c r="H157" t="str">
        <f t="shared" ca="1" si="61"/>
        <v>High school</v>
      </c>
      <c r="I157">
        <f t="shared" ca="1" si="85"/>
        <v>3</v>
      </c>
      <c r="J157">
        <f t="shared" ca="1" si="62"/>
        <v>2</v>
      </c>
      <c r="K157">
        <f t="shared" ca="1" si="74"/>
        <v>89399</v>
      </c>
      <c r="L157">
        <f t="shared" ca="1" si="75"/>
        <v>9</v>
      </c>
      <c r="M157" t="str">
        <f t="shared" ca="1" si="63"/>
        <v>South Dakota</v>
      </c>
      <c r="N157">
        <f t="shared" ca="1" si="78"/>
        <v>357596</v>
      </c>
      <c r="O157">
        <f t="shared" ca="1" si="76"/>
        <v>175692.30702794166</v>
      </c>
      <c r="P157">
        <f t="shared" ca="1" si="79"/>
        <v>58594.948015549446</v>
      </c>
      <c r="Q157">
        <f t="shared" ca="1" si="77"/>
        <v>56118</v>
      </c>
      <c r="R157">
        <f t="shared" ca="1" si="80"/>
        <v>93447.313390222436</v>
      </c>
      <c r="S157">
        <f t="shared" ca="1" si="81"/>
        <v>55765.665186974766</v>
      </c>
      <c r="T157">
        <f t="shared" ca="1" si="82"/>
        <v>471956.6132025242</v>
      </c>
      <c r="U157">
        <f t="shared" ca="1" si="83"/>
        <v>325257.62041816406</v>
      </c>
      <c r="V157">
        <f t="shared" ca="1" si="84"/>
        <v>146698.99278436013</v>
      </c>
      <c r="X157">
        <f ca="1">IF(Table1[[#This Row],[Gender]]="men",1,0)</f>
        <v>1</v>
      </c>
      <c r="Y157">
        <f ca="1">IF(Table1[[#This Row],[Gender]]="women",1,0)</f>
        <v>0</v>
      </c>
      <c r="AE157">
        <f ca="1">IF(Table1[[#This Row],[Field of work]]="IT",1,0)</f>
        <v>0</v>
      </c>
      <c r="AF157">
        <f ca="1">IF(Table1[[#This Row],[Field of work]]="Doctor",1,0)</f>
        <v>0</v>
      </c>
      <c r="AG157">
        <f ca="1">IF(Table1[[#This Row],[Field of work]]="Construction",1,0)</f>
        <v>0</v>
      </c>
      <c r="AH157">
        <f ca="1">IF(Table1[[#This Row],[Field of work]]="Teaching",1,0)</f>
        <v>0</v>
      </c>
      <c r="AI157">
        <f ca="1">IF(Table1[[#This Row],[Field of work]]="Music",1,0)</f>
        <v>1</v>
      </c>
      <c r="AJ157">
        <f ca="1">IF(Table1[[#This Row],[Field of work]]="Agriculture",1,0)</f>
        <v>0</v>
      </c>
      <c r="AO157" s="8">
        <f t="shared" ca="1" si="64"/>
        <v>10965.803057685467</v>
      </c>
      <c r="AR157">
        <f t="shared" ca="1" si="65"/>
        <v>1</v>
      </c>
      <c r="AX157" s="16">
        <f t="shared" ca="1" si="66"/>
        <v>0.97327109591262517</v>
      </c>
      <c r="AY157" s="17">
        <f t="shared" ca="1" si="67"/>
        <v>0</v>
      </c>
      <c r="AZ157" s="17"/>
      <c r="BE157">
        <f t="shared" ca="1" si="68"/>
        <v>0</v>
      </c>
      <c r="BF157">
        <f ca="1">IF(Table1[[#This Row],[Area]]="California",Table1[[#This Row],[Income]],0)</f>
        <v>0</v>
      </c>
      <c r="BG157">
        <f ca="1">IF(Table1[[#This Row],[Area]]="Utah",Table1[[#This Row],[Income]],0)</f>
        <v>0</v>
      </c>
      <c r="BH157">
        <f ca="1">IF(Table1[[#This Row],[Area]]="North Carolina",Table1[[#This Row],[Income]],0)</f>
        <v>0</v>
      </c>
      <c r="BI157">
        <f ca="1">IF(Table1[[#This Row],[Area]]="Texas",Table1[[#This Row],[Income]],0)</f>
        <v>0</v>
      </c>
      <c r="BJ157">
        <f ca="1">IF(Table1[[#This Row],[Area]]="Pennsylvania",Table1[[#This Row],[Income]],0)</f>
        <v>0</v>
      </c>
      <c r="BK157">
        <f ca="1">IF(Table1[[#This Row],[Area]]="Hawaii",Table1[[#This Row],[Income]],0)</f>
        <v>0</v>
      </c>
      <c r="BL157">
        <f ca="1">IF(Table1[[#This Row],[Area]]="Tennessee",Table1[[#This Row],[Income]],0)</f>
        <v>0</v>
      </c>
      <c r="BM157">
        <f ca="1">IF(Table1[[#This Row],[Area]]="South Dakota",Table1[[#This Row],[Income]],0)</f>
        <v>89399</v>
      </c>
      <c r="BN157">
        <f ca="1">IF(Table1[[#This Row],[Area]]="Massachusetts",Table1[[#This Row],[Income]],0)</f>
        <v>0</v>
      </c>
      <c r="BO157">
        <f ca="1">IF(Table1[[#This Row],[Area]]="New Jersey",Table1[[#This Row],[Income]],0)</f>
        <v>0</v>
      </c>
      <c r="BP157">
        <f ca="1">IF(Table1[[#This Row],[Area]]="Georgia",Table1[[#This Row],[Income]],0)</f>
        <v>0</v>
      </c>
      <c r="BQ157">
        <f ca="1">IF(Table1[[#This Row],[Area]]="Indiana",Table1[[#This Row],[Income]],0)</f>
        <v>0</v>
      </c>
      <c r="BR157">
        <f ca="1">IF(Table1[[#This Row],[Area]]="Illinios",Table1[[#This Row],[Income]],0)</f>
        <v>0</v>
      </c>
      <c r="BT157">
        <f ca="1">IF(Table1[[#This Row],[Field of work]]="IT",Table1[[#This Row],[Income]],0)</f>
        <v>0</v>
      </c>
      <c r="BU157">
        <f ca="1">IF(Table1[[#This Row],[Field of work]]="Doctor",Table1[[#This Row],[Income]],0)</f>
        <v>0</v>
      </c>
      <c r="BV157">
        <f ca="1">IF(Table1[[#This Row],[Field of work]]="Construction",Table1[[#This Row],[Income]],0)</f>
        <v>0</v>
      </c>
      <c r="BW157">
        <f ca="1">IF(Table1[[#This Row],[Field of work]]="Teaching",Table1[[#This Row],[Income]],0)</f>
        <v>0</v>
      </c>
      <c r="BX157">
        <f ca="1">IF(Table1[[#This Row],[Field of work]]="Music",Table1[[#This Row],[Income]],0)</f>
        <v>89399</v>
      </c>
      <c r="BY157">
        <f ca="1">IF(Table1[[#This Row],[Field of work]]="Agriculture",Table1[[#This Row],[Income]],0)</f>
        <v>0</v>
      </c>
      <c r="CA157">
        <f ca="1">IF(Table1[[#This Row],[Debts]]&gt;Table1[[#This Row],[Income]],1,0)</f>
        <v>1</v>
      </c>
      <c r="CL157">
        <f ca="1">IF(Table1[[#This Row],[Net worth of the person]]&gt;$CN$3,Table1[[#This Row],[Age]],0)</f>
        <v>29</v>
      </c>
    </row>
    <row r="158" spans="1:90">
      <c r="A158">
        <f t="shared" ca="1" si="69"/>
        <v>2</v>
      </c>
      <c r="B158">
        <v>155</v>
      </c>
      <c r="C158" t="str">
        <f t="shared" ca="1" si="70"/>
        <v>women</v>
      </c>
      <c r="D158">
        <f t="shared" ca="1" si="71"/>
        <v>39</v>
      </c>
      <c r="E158">
        <f t="shared" ca="1" si="72"/>
        <v>1</v>
      </c>
      <c r="F158" t="str">
        <f t="shared" ca="1" si="60"/>
        <v>IT</v>
      </c>
      <c r="G158">
        <f t="shared" ca="1" si="73"/>
        <v>5</v>
      </c>
      <c r="H158" t="str">
        <f t="shared" ca="1" si="61"/>
        <v>Diploma</v>
      </c>
      <c r="I158">
        <f t="shared" ca="1" si="85"/>
        <v>2</v>
      </c>
      <c r="J158">
        <f t="shared" ca="1" si="62"/>
        <v>3</v>
      </c>
      <c r="K158">
        <f t="shared" ca="1" si="74"/>
        <v>44148</v>
      </c>
      <c r="L158">
        <f t="shared" ca="1" si="75"/>
        <v>8</v>
      </c>
      <c r="M158" t="str">
        <f t="shared" ca="1" si="63"/>
        <v>Tennessee</v>
      </c>
      <c r="N158">
        <f t="shared" ca="1" si="78"/>
        <v>264888</v>
      </c>
      <c r="O158">
        <f t="shared" ca="1" si="76"/>
        <v>257807.83405410347</v>
      </c>
      <c r="P158">
        <f t="shared" ca="1" si="79"/>
        <v>32897.409173056403</v>
      </c>
      <c r="Q158">
        <f t="shared" ca="1" si="77"/>
        <v>14996</v>
      </c>
      <c r="R158">
        <f t="shared" ca="1" si="80"/>
        <v>43708.310418577028</v>
      </c>
      <c r="S158">
        <f t="shared" ca="1" si="81"/>
        <v>2020.1624413855452</v>
      </c>
      <c r="T158">
        <f t="shared" ca="1" si="82"/>
        <v>299805.57161444199</v>
      </c>
      <c r="U158">
        <f t="shared" ca="1" si="83"/>
        <v>316512.14447268052</v>
      </c>
      <c r="V158">
        <f t="shared" ca="1" si="84"/>
        <v>-16706.572858238535</v>
      </c>
      <c r="X158">
        <f ca="1">IF(Table1[[#This Row],[Gender]]="men",1,0)</f>
        <v>0</v>
      </c>
      <c r="Y158">
        <f ca="1">IF(Table1[[#This Row],[Gender]]="women",1,0)</f>
        <v>1</v>
      </c>
      <c r="AE158">
        <f ca="1">IF(Table1[[#This Row],[Field of work]]="IT",1,0)</f>
        <v>1</v>
      </c>
      <c r="AF158">
        <f ca="1">IF(Table1[[#This Row],[Field of work]]="Doctor",1,0)</f>
        <v>0</v>
      </c>
      <c r="AG158">
        <f ca="1">IF(Table1[[#This Row],[Field of work]]="Construction",1,0)</f>
        <v>0</v>
      </c>
      <c r="AH158">
        <f ca="1">IF(Table1[[#This Row],[Field of work]]="Teaching",1,0)</f>
        <v>0</v>
      </c>
      <c r="AI158">
        <f ca="1">IF(Table1[[#This Row],[Field of work]]="Music",1,0)</f>
        <v>0</v>
      </c>
      <c r="AJ158">
        <f ca="1">IF(Table1[[#This Row],[Field of work]]="Agriculture",1,0)</f>
        <v>0</v>
      </c>
      <c r="AO158" s="8">
        <f t="shared" ca="1" si="64"/>
        <v>28730.342797091213</v>
      </c>
      <c r="AR158">
        <f t="shared" ca="1" si="65"/>
        <v>1</v>
      </c>
      <c r="AX158" s="16">
        <f t="shared" ca="1" si="66"/>
        <v>0.49488090895220993</v>
      </c>
      <c r="AY158" s="17">
        <f t="shared" ca="1" si="67"/>
        <v>1</v>
      </c>
      <c r="AZ158" s="17"/>
      <c r="BE158">
        <f t="shared" ca="1" si="68"/>
        <v>0</v>
      </c>
      <c r="BF158">
        <f ca="1">IF(Table1[[#This Row],[Area]]="California",Table1[[#This Row],[Income]],0)</f>
        <v>0</v>
      </c>
      <c r="BG158">
        <f ca="1">IF(Table1[[#This Row],[Area]]="Utah",Table1[[#This Row],[Income]],0)</f>
        <v>0</v>
      </c>
      <c r="BH158">
        <f ca="1">IF(Table1[[#This Row],[Area]]="North Carolina",Table1[[#This Row],[Income]],0)</f>
        <v>0</v>
      </c>
      <c r="BI158">
        <f ca="1">IF(Table1[[#This Row],[Area]]="Texas",Table1[[#This Row],[Income]],0)</f>
        <v>0</v>
      </c>
      <c r="BJ158">
        <f ca="1">IF(Table1[[#This Row],[Area]]="Pennsylvania",Table1[[#This Row],[Income]],0)</f>
        <v>0</v>
      </c>
      <c r="BK158">
        <f ca="1">IF(Table1[[#This Row],[Area]]="Hawaii",Table1[[#This Row],[Income]],0)</f>
        <v>0</v>
      </c>
      <c r="BL158">
        <f ca="1">IF(Table1[[#This Row],[Area]]="Tennessee",Table1[[#This Row],[Income]],0)</f>
        <v>44148</v>
      </c>
      <c r="BM158">
        <f ca="1">IF(Table1[[#This Row],[Area]]="South Dakota",Table1[[#This Row],[Income]],0)</f>
        <v>0</v>
      </c>
      <c r="BN158">
        <f ca="1">IF(Table1[[#This Row],[Area]]="Massachusetts",Table1[[#This Row],[Income]],0)</f>
        <v>0</v>
      </c>
      <c r="BO158">
        <f ca="1">IF(Table1[[#This Row],[Area]]="New Jersey",Table1[[#This Row],[Income]],0)</f>
        <v>0</v>
      </c>
      <c r="BP158">
        <f ca="1">IF(Table1[[#This Row],[Area]]="Georgia",Table1[[#This Row],[Income]],0)</f>
        <v>0</v>
      </c>
      <c r="BQ158">
        <f ca="1">IF(Table1[[#This Row],[Area]]="Indiana",Table1[[#This Row],[Income]],0)</f>
        <v>0</v>
      </c>
      <c r="BR158">
        <f ca="1">IF(Table1[[#This Row],[Area]]="Illinios",Table1[[#This Row],[Income]],0)</f>
        <v>0</v>
      </c>
      <c r="BT158">
        <f ca="1">IF(Table1[[#This Row],[Field of work]]="IT",Table1[[#This Row],[Income]],0)</f>
        <v>44148</v>
      </c>
      <c r="BU158">
        <f ca="1">IF(Table1[[#This Row],[Field of work]]="Doctor",Table1[[#This Row],[Income]],0)</f>
        <v>0</v>
      </c>
      <c r="BV158">
        <f ca="1">IF(Table1[[#This Row],[Field of work]]="Construction",Table1[[#This Row],[Income]],0)</f>
        <v>0</v>
      </c>
      <c r="BW158">
        <f ca="1">IF(Table1[[#This Row],[Field of work]]="Teaching",Table1[[#This Row],[Income]],0)</f>
        <v>0</v>
      </c>
      <c r="BX158">
        <f ca="1">IF(Table1[[#This Row],[Field of work]]="Music",Table1[[#This Row],[Income]],0)</f>
        <v>0</v>
      </c>
      <c r="BY158">
        <f ca="1">IF(Table1[[#This Row],[Field of work]]="Agriculture",Table1[[#This Row],[Income]],0)</f>
        <v>0</v>
      </c>
      <c r="CA158">
        <f ca="1">IF(Table1[[#This Row],[Debts]]&gt;Table1[[#This Row],[Income]],1,0)</f>
        <v>0</v>
      </c>
      <c r="CL158">
        <f ca="1">IF(Table1[[#This Row],[Net worth of the person]]&gt;$CN$3,Table1[[#This Row],[Age]],0)</f>
        <v>0</v>
      </c>
    </row>
    <row r="159" spans="1:90">
      <c r="A159">
        <f t="shared" ca="1" si="69"/>
        <v>1</v>
      </c>
      <c r="B159">
        <v>156</v>
      </c>
      <c r="C159" t="str">
        <f t="shared" ca="1" si="70"/>
        <v>men</v>
      </c>
      <c r="D159">
        <f t="shared" ca="1" si="71"/>
        <v>27</v>
      </c>
      <c r="E159">
        <f t="shared" ca="1" si="72"/>
        <v>4</v>
      </c>
      <c r="F159" t="str">
        <f t="shared" ca="1" si="60"/>
        <v>Teaching</v>
      </c>
      <c r="G159">
        <f t="shared" ca="1" si="73"/>
        <v>4</v>
      </c>
      <c r="H159" t="str">
        <f t="shared" ca="1" si="61"/>
        <v>Phd</v>
      </c>
      <c r="I159">
        <f t="shared" ca="1" si="85"/>
        <v>2</v>
      </c>
      <c r="J159">
        <f t="shared" ca="1" si="62"/>
        <v>1</v>
      </c>
      <c r="K159">
        <f t="shared" ca="1" si="74"/>
        <v>77460</v>
      </c>
      <c r="L159">
        <f t="shared" ca="1" si="75"/>
        <v>9</v>
      </c>
      <c r="M159" t="str">
        <f t="shared" ca="1" si="63"/>
        <v>South Dakota</v>
      </c>
      <c r="N159">
        <f t="shared" ca="1" si="78"/>
        <v>232380</v>
      </c>
      <c r="O159">
        <f t="shared" ca="1" si="76"/>
        <v>115000.42562231455</v>
      </c>
      <c r="P159">
        <f t="shared" ca="1" si="79"/>
        <v>28730.342797091213</v>
      </c>
      <c r="Q159">
        <f t="shared" ca="1" si="77"/>
        <v>15435</v>
      </c>
      <c r="R159">
        <f t="shared" ca="1" si="80"/>
        <v>107781.59531905819</v>
      </c>
      <c r="S159">
        <f t="shared" ca="1" si="81"/>
        <v>101327.83729977522</v>
      </c>
      <c r="T159">
        <f t="shared" ca="1" si="82"/>
        <v>362438.18009686645</v>
      </c>
      <c r="U159">
        <f t="shared" ca="1" si="83"/>
        <v>238217.02094137273</v>
      </c>
      <c r="V159">
        <f t="shared" ca="1" si="84"/>
        <v>124221.15915549372</v>
      </c>
      <c r="X159">
        <f ca="1">IF(Table1[[#This Row],[Gender]]="men",1,0)</f>
        <v>1</v>
      </c>
      <c r="Y159">
        <f ca="1">IF(Table1[[#This Row],[Gender]]="women",1,0)</f>
        <v>0</v>
      </c>
      <c r="AE159">
        <f ca="1">IF(Table1[[#This Row],[Field of work]]="IT",1,0)</f>
        <v>0</v>
      </c>
      <c r="AF159">
        <f ca="1">IF(Table1[[#This Row],[Field of work]]="Doctor",1,0)</f>
        <v>0</v>
      </c>
      <c r="AG159">
        <f ca="1">IF(Table1[[#This Row],[Field of work]]="Construction",1,0)</f>
        <v>0</v>
      </c>
      <c r="AH159">
        <f ca="1">IF(Table1[[#This Row],[Field of work]]="Teaching",1,0)</f>
        <v>1</v>
      </c>
      <c r="AI159">
        <f ca="1">IF(Table1[[#This Row],[Field of work]]="Music",1,0)</f>
        <v>0</v>
      </c>
      <c r="AJ159">
        <f ca="1">IF(Table1[[#This Row],[Field of work]]="Agriculture",1,0)</f>
        <v>0</v>
      </c>
      <c r="AO159" s="8">
        <f t="shared" ca="1" si="64"/>
        <v>47616.932795392291</v>
      </c>
      <c r="AR159">
        <f t="shared" ca="1" si="65"/>
        <v>1</v>
      </c>
      <c r="AX159" s="16">
        <f t="shared" ca="1" si="66"/>
        <v>0.43581461320179848</v>
      </c>
      <c r="AY159" s="17">
        <f t="shared" ca="1" si="67"/>
        <v>1</v>
      </c>
      <c r="AZ159" s="17"/>
      <c r="BE159">
        <f t="shared" ca="1" si="68"/>
        <v>0</v>
      </c>
      <c r="BF159">
        <f ca="1">IF(Table1[[#This Row],[Area]]="California",Table1[[#This Row],[Income]],0)</f>
        <v>0</v>
      </c>
      <c r="BG159">
        <f ca="1">IF(Table1[[#This Row],[Area]]="Utah",Table1[[#This Row],[Income]],0)</f>
        <v>0</v>
      </c>
      <c r="BH159">
        <f ca="1">IF(Table1[[#This Row],[Area]]="North Carolina",Table1[[#This Row],[Income]],0)</f>
        <v>0</v>
      </c>
      <c r="BI159">
        <f ca="1">IF(Table1[[#This Row],[Area]]="Texas",Table1[[#This Row],[Income]],0)</f>
        <v>0</v>
      </c>
      <c r="BJ159">
        <f ca="1">IF(Table1[[#This Row],[Area]]="Pennsylvania",Table1[[#This Row],[Income]],0)</f>
        <v>0</v>
      </c>
      <c r="BK159">
        <f ca="1">IF(Table1[[#This Row],[Area]]="Hawaii",Table1[[#This Row],[Income]],0)</f>
        <v>0</v>
      </c>
      <c r="BL159">
        <f ca="1">IF(Table1[[#This Row],[Area]]="Tennessee",Table1[[#This Row],[Income]],0)</f>
        <v>0</v>
      </c>
      <c r="BM159">
        <f ca="1">IF(Table1[[#This Row],[Area]]="South Dakota",Table1[[#This Row],[Income]],0)</f>
        <v>77460</v>
      </c>
      <c r="BN159">
        <f ca="1">IF(Table1[[#This Row],[Area]]="Massachusetts",Table1[[#This Row],[Income]],0)</f>
        <v>0</v>
      </c>
      <c r="BO159">
        <f ca="1">IF(Table1[[#This Row],[Area]]="New Jersey",Table1[[#This Row],[Income]],0)</f>
        <v>0</v>
      </c>
      <c r="BP159">
        <f ca="1">IF(Table1[[#This Row],[Area]]="Georgia",Table1[[#This Row],[Income]],0)</f>
        <v>0</v>
      </c>
      <c r="BQ159">
        <f ca="1">IF(Table1[[#This Row],[Area]]="Indiana",Table1[[#This Row],[Income]],0)</f>
        <v>0</v>
      </c>
      <c r="BR159">
        <f ca="1">IF(Table1[[#This Row],[Area]]="Illinios",Table1[[#This Row],[Income]],0)</f>
        <v>0</v>
      </c>
      <c r="BT159">
        <f ca="1">IF(Table1[[#This Row],[Field of work]]="IT",Table1[[#This Row],[Income]],0)</f>
        <v>0</v>
      </c>
      <c r="BU159">
        <f ca="1">IF(Table1[[#This Row],[Field of work]]="Doctor",Table1[[#This Row],[Income]],0)</f>
        <v>0</v>
      </c>
      <c r="BV159">
        <f ca="1">IF(Table1[[#This Row],[Field of work]]="Construction",Table1[[#This Row],[Income]],0)</f>
        <v>0</v>
      </c>
      <c r="BW159">
        <f ca="1">IF(Table1[[#This Row],[Field of work]]="Teaching",Table1[[#This Row],[Income]],0)</f>
        <v>77460</v>
      </c>
      <c r="BX159">
        <f ca="1">IF(Table1[[#This Row],[Field of work]]="Music",Table1[[#This Row],[Income]],0)</f>
        <v>0</v>
      </c>
      <c r="BY159">
        <f ca="1">IF(Table1[[#This Row],[Field of work]]="Agriculture",Table1[[#This Row],[Income]],0)</f>
        <v>0</v>
      </c>
      <c r="CA159">
        <f ca="1">IF(Table1[[#This Row],[Debts]]&gt;Table1[[#This Row],[Income]],1,0)</f>
        <v>1</v>
      </c>
      <c r="CL159">
        <f ca="1">IF(Table1[[#This Row],[Net worth of the person]]&gt;$CN$3,Table1[[#This Row],[Age]],0)</f>
        <v>27</v>
      </c>
    </row>
    <row r="160" spans="1:90">
      <c r="A160">
        <f t="shared" ca="1" si="69"/>
        <v>2</v>
      </c>
      <c r="B160">
        <v>157</v>
      </c>
      <c r="C160" t="str">
        <f t="shared" ca="1" si="70"/>
        <v>women</v>
      </c>
      <c r="D160">
        <f t="shared" ca="1" si="71"/>
        <v>25</v>
      </c>
      <c r="E160">
        <f t="shared" ca="1" si="72"/>
        <v>2</v>
      </c>
      <c r="F160" t="str">
        <f t="shared" ca="1" si="60"/>
        <v>Doctor</v>
      </c>
      <c r="G160">
        <f t="shared" ca="1" si="73"/>
        <v>2</v>
      </c>
      <c r="H160" t="str">
        <f t="shared" ca="1" si="61"/>
        <v>Grad</v>
      </c>
      <c r="I160">
        <f t="shared" ca="1" si="85"/>
        <v>3</v>
      </c>
      <c r="J160">
        <f t="shared" ca="1" si="62"/>
        <v>1</v>
      </c>
      <c r="K160">
        <f t="shared" ca="1" si="74"/>
        <v>74949</v>
      </c>
      <c r="L160">
        <f t="shared" ca="1" si="75"/>
        <v>6</v>
      </c>
      <c r="M160" t="str">
        <f t="shared" ca="1" si="63"/>
        <v>Pennsylvania</v>
      </c>
      <c r="N160">
        <f t="shared" ca="1" si="78"/>
        <v>449694</v>
      </c>
      <c r="O160">
        <f t="shared" ca="1" si="76"/>
        <v>195983.21666916957</v>
      </c>
      <c r="P160">
        <f t="shared" ca="1" si="79"/>
        <v>47616.932795392291</v>
      </c>
      <c r="Q160">
        <f t="shared" ca="1" si="77"/>
        <v>17676</v>
      </c>
      <c r="R160">
        <f t="shared" ca="1" si="80"/>
        <v>132075.25941985613</v>
      </c>
      <c r="S160">
        <f t="shared" ca="1" si="81"/>
        <v>51027.912714539401</v>
      </c>
      <c r="T160">
        <f t="shared" ca="1" si="82"/>
        <v>548338.84550993168</v>
      </c>
      <c r="U160">
        <f t="shared" ca="1" si="83"/>
        <v>345734.47608902573</v>
      </c>
      <c r="V160">
        <f t="shared" ca="1" si="84"/>
        <v>202604.36942090595</v>
      </c>
      <c r="X160">
        <f ca="1">IF(Table1[[#This Row],[Gender]]="men",1,0)</f>
        <v>0</v>
      </c>
      <c r="Y160">
        <f ca="1">IF(Table1[[#This Row],[Gender]]="women",1,0)</f>
        <v>1</v>
      </c>
      <c r="AE160">
        <f ca="1">IF(Table1[[#This Row],[Field of work]]="IT",1,0)</f>
        <v>0</v>
      </c>
      <c r="AF160">
        <f ca="1">IF(Table1[[#This Row],[Field of work]]="Doctor",1,0)</f>
        <v>1</v>
      </c>
      <c r="AG160">
        <f ca="1">IF(Table1[[#This Row],[Field of work]]="Construction",1,0)</f>
        <v>0</v>
      </c>
      <c r="AH160">
        <f ca="1">IF(Table1[[#This Row],[Field of work]]="Teaching",1,0)</f>
        <v>0</v>
      </c>
      <c r="AI160">
        <f ca="1">IF(Table1[[#This Row],[Field of work]]="Music",1,0)</f>
        <v>0</v>
      </c>
      <c r="AJ160">
        <f ca="1">IF(Table1[[#This Row],[Field of work]]="Agriculture",1,0)</f>
        <v>0</v>
      </c>
      <c r="AO160" s="8">
        <f t="shared" ca="1" si="64"/>
        <v>80836.720114558237</v>
      </c>
      <c r="AR160">
        <f t="shared" ca="1" si="65"/>
        <v>1</v>
      </c>
      <c r="AX160" s="16">
        <f t="shared" ca="1" si="66"/>
        <v>0.20717602350863687</v>
      </c>
      <c r="AY160" s="17">
        <f t="shared" ca="1" si="67"/>
        <v>1</v>
      </c>
      <c r="AZ160" s="17"/>
      <c r="BE160">
        <f t="shared" ca="1" si="68"/>
        <v>0</v>
      </c>
      <c r="BF160">
        <f ca="1">IF(Table1[[#This Row],[Area]]="California",Table1[[#This Row],[Income]],0)</f>
        <v>0</v>
      </c>
      <c r="BG160">
        <f ca="1">IF(Table1[[#This Row],[Area]]="Utah",Table1[[#This Row],[Income]],0)</f>
        <v>0</v>
      </c>
      <c r="BH160">
        <f ca="1">IF(Table1[[#This Row],[Area]]="North Carolina",Table1[[#This Row],[Income]],0)</f>
        <v>0</v>
      </c>
      <c r="BI160">
        <f ca="1">IF(Table1[[#This Row],[Area]]="Texas",Table1[[#This Row],[Income]],0)</f>
        <v>0</v>
      </c>
      <c r="BJ160">
        <f ca="1">IF(Table1[[#This Row],[Area]]="Pennsylvania",Table1[[#This Row],[Income]],0)</f>
        <v>74949</v>
      </c>
      <c r="BK160">
        <f ca="1">IF(Table1[[#This Row],[Area]]="Hawaii",Table1[[#This Row],[Income]],0)</f>
        <v>0</v>
      </c>
      <c r="BL160">
        <f ca="1">IF(Table1[[#This Row],[Area]]="Tennessee",Table1[[#This Row],[Income]],0)</f>
        <v>0</v>
      </c>
      <c r="BM160">
        <f ca="1">IF(Table1[[#This Row],[Area]]="South Dakota",Table1[[#This Row],[Income]],0)</f>
        <v>0</v>
      </c>
      <c r="BN160">
        <f ca="1">IF(Table1[[#This Row],[Area]]="Massachusetts",Table1[[#This Row],[Income]],0)</f>
        <v>0</v>
      </c>
      <c r="BO160">
        <f ca="1">IF(Table1[[#This Row],[Area]]="New Jersey",Table1[[#This Row],[Income]],0)</f>
        <v>0</v>
      </c>
      <c r="BP160">
        <f ca="1">IF(Table1[[#This Row],[Area]]="Georgia",Table1[[#This Row],[Income]],0)</f>
        <v>0</v>
      </c>
      <c r="BQ160">
        <f ca="1">IF(Table1[[#This Row],[Area]]="Indiana",Table1[[#This Row],[Income]],0)</f>
        <v>0</v>
      </c>
      <c r="BR160">
        <f ca="1">IF(Table1[[#This Row],[Area]]="Illinios",Table1[[#This Row],[Income]],0)</f>
        <v>0</v>
      </c>
      <c r="BT160">
        <f ca="1">IF(Table1[[#This Row],[Field of work]]="IT",Table1[[#This Row],[Income]],0)</f>
        <v>0</v>
      </c>
      <c r="BU160">
        <f ca="1">IF(Table1[[#This Row],[Field of work]]="Doctor",Table1[[#This Row],[Income]],0)</f>
        <v>74949</v>
      </c>
      <c r="BV160">
        <f ca="1">IF(Table1[[#This Row],[Field of work]]="Construction",Table1[[#This Row],[Income]],0)</f>
        <v>0</v>
      </c>
      <c r="BW160">
        <f ca="1">IF(Table1[[#This Row],[Field of work]]="Teaching",Table1[[#This Row],[Income]],0)</f>
        <v>0</v>
      </c>
      <c r="BX160">
        <f ca="1">IF(Table1[[#This Row],[Field of work]]="Music",Table1[[#This Row],[Income]],0)</f>
        <v>0</v>
      </c>
      <c r="BY160">
        <f ca="1">IF(Table1[[#This Row],[Field of work]]="Agriculture",Table1[[#This Row],[Income]],0)</f>
        <v>0</v>
      </c>
      <c r="CA160">
        <f ca="1">IF(Table1[[#This Row],[Debts]]&gt;Table1[[#This Row],[Income]],1,0)</f>
        <v>1</v>
      </c>
      <c r="CL160">
        <f ca="1">IF(Table1[[#This Row],[Net worth of the person]]&gt;$CN$3,Table1[[#This Row],[Age]],0)</f>
        <v>25</v>
      </c>
    </row>
    <row r="161" spans="1:90">
      <c r="A161">
        <f t="shared" ca="1" si="69"/>
        <v>1</v>
      </c>
      <c r="B161">
        <v>158</v>
      </c>
      <c r="C161" t="str">
        <f t="shared" ca="1" si="70"/>
        <v>men</v>
      </c>
      <c r="D161">
        <f t="shared" ca="1" si="71"/>
        <v>39</v>
      </c>
      <c r="E161">
        <f t="shared" ca="1" si="72"/>
        <v>3</v>
      </c>
      <c r="F161" t="str">
        <f t="shared" ca="1" si="60"/>
        <v>Construction</v>
      </c>
      <c r="G161">
        <f t="shared" ca="1" si="73"/>
        <v>3</v>
      </c>
      <c r="H161" t="str">
        <f t="shared" ca="1" si="61"/>
        <v>Post Grad</v>
      </c>
      <c r="I161">
        <f t="shared" ca="1" si="85"/>
        <v>2</v>
      </c>
      <c r="J161">
        <f t="shared" ca="1" si="62"/>
        <v>2</v>
      </c>
      <c r="K161">
        <f t="shared" ca="1" si="74"/>
        <v>84616</v>
      </c>
      <c r="L161">
        <f t="shared" ca="1" si="75"/>
        <v>5</v>
      </c>
      <c r="M161" t="str">
        <f t="shared" ca="1" si="63"/>
        <v>Texas</v>
      </c>
      <c r="N161">
        <f t="shared" ca="1" si="78"/>
        <v>423080</v>
      </c>
      <c r="O161">
        <f t="shared" ca="1" si="76"/>
        <v>87652.032026034081</v>
      </c>
      <c r="P161">
        <f t="shared" ca="1" si="79"/>
        <v>161673.44022911647</v>
      </c>
      <c r="Q161">
        <f t="shared" ca="1" si="77"/>
        <v>42857</v>
      </c>
      <c r="R161">
        <f t="shared" ca="1" si="80"/>
        <v>11086.154232158238</v>
      </c>
      <c r="S161">
        <f t="shared" ca="1" si="81"/>
        <v>41318.790269710291</v>
      </c>
      <c r="T161">
        <f t="shared" ca="1" si="82"/>
        <v>626072.23049882671</v>
      </c>
      <c r="U161">
        <f t="shared" ca="1" si="83"/>
        <v>141595.18625819232</v>
      </c>
      <c r="V161">
        <f t="shared" ca="1" si="84"/>
        <v>484477.04424063442</v>
      </c>
      <c r="X161">
        <f ca="1">IF(Table1[[#This Row],[Gender]]="men",1,0)</f>
        <v>1</v>
      </c>
      <c r="Y161">
        <f ca="1">IF(Table1[[#This Row],[Gender]]="women",1,0)</f>
        <v>0</v>
      </c>
      <c r="AE161">
        <f ca="1">IF(Table1[[#This Row],[Field of work]]="IT",1,0)</f>
        <v>0</v>
      </c>
      <c r="AF161">
        <f ca="1">IF(Table1[[#This Row],[Field of work]]="Doctor",1,0)</f>
        <v>0</v>
      </c>
      <c r="AG161">
        <f ca="1">IF(Table1[[#This Row],[Field of work]]="Construction",1,0)</f>
        <v>1</v>
      </c>
      <c r="AH161">
        <f ca="1">IF(Table1[[#This Row],[Field of work]]="Teaching",1,0)</f>
        <v>0</v>
      </c>
      <c r="AI161">
        <f ca="1">IF(Table1[[#This Row],[Field of work]]="Music",1,0)</f>
        <v>0</v>
      </c>
      <c r="AJ161">
        <f ca="1">IF(Table1[[#This Row],[Field of work]]="Agriculture",1,0)</f>
        <v>0</v>
      </c>
      <c r="AO161" s="8">
        <f t="shared" ca="1" si="64"/>
        <v>15988.769885176212</v>
      </c>
      <c r="AR161">
        <f t="shared" ca="1" si="65"/>
        <v>1</v>
      </c>
      <c r="AX161" s="16">
        <f t="shared" ca="1" si="66"/>
        <v>0.18986881913411957</v>
      </c>
      <c r="AY161" s="17">
        <f t="shared" ca="1" si="67"/>
        <v>1</v>
      </c>
      <c r="AZ161" s="17"/>
      <c r="BE161">
        <f t="shared" ca="1" si="68"/>
        <v>0</v>
      </c>
      <c r="BF161">
        <f ca="1">IF(Table1[[#This Row],[Area]]="California",Table1[[#This Row],[Income]],0)</f>
        <v>0</v>
      </c>
      <c r="BG161">
        <f ca="1">IF(Table1[[#This Row],[Area]]="Utah",Table1[[#This Row],[Income]],0)</f>
        <v>0</v>
      </c>
      <c r="BH161">
        <f ca="1">IF(Table1[[#This Row],[Area]]="North Carolina",Table1[[#This Row],[Income]],0)</f>
        <v>0</v>
      </c>
      <c r="BI161">
        <f ca="1">IF(Table1[[#This Row],[Area]]="Texas",Table1[[#This Row],[Income]],0)</f>
        <v>84616</v>
      </c>
      <c r="BJ161">
        <f ca="1">IF(Table1[[#This Row],[Area]]="Pennsylvania",Table1[[#This Row],[Income]],0)</f>
        <v>0</v>
      </c>
      <c r="BK161">
        <f ca="1">IF(Table1[[#This Row],[Area]]="Hawaii",Table1[[#This Row],[Income]],0)</f>
        <v>0</v>
      </c>
      <c r="BL161">
        <f ca="1">IF(Table1[[#This Row],[Area]]="Tennessee",Table1[[#This Row],[Income]],0)</f>
        <v>0</v>
      </c>
      <c r="BM161">
        <f ca="1">IF(Table1[[#This Row],[Area]]="South Dakota",Table1[[#This Row],[Income]],0)</f>
        <v>0</v>
      </c>
      <c r="BN161">
        <f ca="1">IF(Table1[[#This Row],[Area]]="Massachusetts",Table1[[#This Row],[Income]],0)</f>
        <v>0</v>
      </c>
      <c r="BO161">
        <f ca="1">IF(Table1[[#This Row],[Area]]="New Jersey",Table1[[#This Row],[Income]],0)</f>
        <v>0</v>
      </c>
      <c r="BP161">
        <f ca="1">IF(Table1[[#This Row],[Area]]="Georgia",Table1[[#This Row],[Income]],0)</f>
        <v>0</v>
      </c>
      <c r="BQ161">
        <f ca="1">IF(Table1[[#This Row],[Area]]="Indiana",Table1[[#This Row],[Income]],0)</f>
        <v>0</v>
      </c>
      <c r="BR161">
        <f ca="1">IF(Table1[[#This Row],[Area]]="Illinios",Table1[[#This Row],[Income]],0)</f>
        <v>0</v>
      </c>
      <c r="BT161">
        <f ca="1">IF(Table1[[#This Row],[Field of work]]="IT",Table1[[#This Row],[Income]],0)</f>
        <v>0</v>
      </c>
      <c r="BU161">
        <f ca="1">IF(Table1[[#This Row],[Field of work]]="Doctor",Table1[[#This Row],[Income]],0)</f>
        <v>0</v>
      </c>
      <c r="BV161">
        <f ca="1">IF(Table1[[#This Row],[Field of work]]="Construction",Table1[[#This Row],[Income]],0)</f>
        <v>84616</v>
      </c>
      <c r="BW161">
        <f ca="1">IF(Table1[[#This Row],[Field of work]]="Teaching",Table1[[#This Row],[Income]],0)</f>
        <v>0</v>
      </c>
      <c r="BX161">
        <f ca="1">IF(Table1[[#This Row],[Field of work]]="Music",Table1[[#This Row],[Income]],0)</f>
        <v>0</v>
      </c>
      <c r="BY161">
        <f ca="1">IF(Table1[[#This Row],[Field of work]]="Agriculture",Table1[[#This Row],[Income]],0)</f>
        <v>0</v>
      </c>
      <c r="CA161">
        <f ca="1">IF(Table1[[#This Row],[Debts]]&gt;Table1[[#This Row],[Income]],1,0)</f>
        <v>0</v>
      </c>
      <c r="CL161">
        <f ca="1">IF(Table1[[#This Row],[Net worth of the person]]&gt;$CN$3,Table1[[#This Row],[Age]],0)</f>
        <v>39</v>
      </c>
    </row>
    <row r="162" spans="1:90">
      <c r="A162">
        <f t="shared" ca="1" si="69"/>
        <v>1</v>
      </c>
      <c r="B162">
        <v>159</v>
      </c>
      <c r="C162" t="str">
        <f t="shared" ca="1" si="70"/>
        <v>men</v>
      </c>
      <c r="D162">
        <f t="shared" ca="1" si="71"/>
        <v>43</v>
      </c>
      <c r="E162">
        <f t="shared" ca="1" si="72"/>
        <v>2</v>
      </c>
      <c r="F162" t="str">
        <f t="shared" ca="1" si="60"/>
        <v>Doctor</v>
      </c>
      <c r="G162">
        <f t="shared" ca="1" si="73"/>
        <v>4</v>
      </c>
      <c r="H162" t="str">
        <f t="shared" ca="1" si="61"/>
        <v>Phd</v>
      </c>
      <c r="I162">
        <f t="shared" ca="1" si="85"/>
        <v>0</v>
      </c>
      <c r="J162">
        <f t="shared" ca="1" si="62"/>
        <v>3</v>
      </c>
      <c r="K162">
        <f t="shared" ca="1" si="74"/>
        <v>84805</v>
      </c>
      <c r="L162">
        <f t="shared" ca="1" si="75"/>
        <v>9</v>
      </c>
      <c r="M162" t="str">
        <f t="shared" ca="1" si="63"/>
        <v>South Dakota</v>
      </c>
      <c r="N162">
        <f t="shared" ca="1" si="78"/>
        <v>424025</v>
      </c>
      <c r="O162">
        <f t="shared" ca="1" si="76"/>
        <v>80509.126033345048</v>
      </c>
      <c r="P162">
        <f t="shared" ca="1" si="79"/>
        <v>47966.309655528639</v>
      </c>
      <c r="Q162">
        <f t="shared" ca="1" si="77"/>
        <v>10250</v>
      </c>
      <c r="R162">
        <f t="shared" ca="1" si="80"/>
        <v>141691.30811297015</v>
      </c>
      <c r="S162">
        <f t="shared" ca="1" si="81"/>
        <v>49622.334515227602</v>
      </c>
      <c r="T162">
        <f t="shared" ca="1" si="82"/>
        <v>521613.64417075622</v>
      </c>
      <c r="U162">
        <f t="shared" ca="1" si="83"/>
        <v>232450.43414631521</v>
      </c>
      <c r="V162">
        <f t="shared" ca="1" si="84"/>
        <v>289163.21002444101</v>
      </c>
      <c r="X162">
        <f ca="1">IF(Table1[[#This Row],[Gender]]="men",1,0)</f>
        <v>1</v>
      </c>
      <c r="Y162">
        <f ca="1">IF(Table1[[#This Row],[Gender]]="women",1,0)</f>
        <v>0</v>
      </c>
      <c r="AE162">
        <f ca="1">IF(Table1[[#This Row],[Field of work]]="IT",1,0)</f>
        <v>0</v>
      </c>
      <c r="AF162">
        <f ca="1">IF(Table1[[#This Row],[Field of work]]="Doctor",1,0)</f>
        <v>1</v>
      </c>
      <c r="AG162">
        <f ca="1">IF(Table1[[#This Row],[Field of work]]="Construction",1,0)</f>
        <v>0</v>
      </c>
      <c r="AH162">
        <f ca="1">IF(Table1[[#This Row],[Field of work]]="Teaching",1,0)</f>
        <v>0</v>
      </c>
      <c r="AI162">
        <f ca="1">IF(Table1[[#This Row],[Field of work]]="Music",1,0)</f>
        <v>0</v>
      </c>
      <c r="AJ162">
        <f ca="1">IF(Table1[[#This Row],[Field of work]]="Agriculture",1,0)</f>
        <v>0</v>
      </c>
      <c r="AO162" s="8">
        <f t="shared" ca="1" si="64"/>
        <v>3320.7191771563507</v>
      </c>
      <c r="AR162">
        <f t="shared" ca="1" si="65"/>
        <v>0</v>
      </c>
      <c r="AX162" s="16">
        <f t="shared" ca="1" si="66"/>
        <v>0.38419075219078658</v>
      </c>
      <c r="AY162" s="17">
        <f t="shared" ca="1" si="67"/>
        <v>1</v>
      </c>
      <c r="AZ162" s="17"/>
      <c r="BE162">
        <f t="shared" ca="1" si="68"/>
        <v>0</v>
      </c>
      <c r="BF162">
        <f ca="1">IF(Table1[[#This Row],[Area]]="California",Table1[[#This Row],[Income]],0)</f>
        <v>0</v>
      </c>
      <c r="BG162">
        <f ca="1">IF(Table1[[#This Row],[Area]]="Utah",Table1[[#This Row],[Income]],0)</f>
        <v>0</v>
      </c>
      <c r="BH162">
        <f ca="1">IF(Table1[[#This Row],[Area]]="North Carolina",Table1[[#This Row],[Income]],0)</f>
        <v>0</v>
      </c>
      <c r="BI162">
        <f ca="1">IF(Table1[[#This Row],[Area]]="Texas",Table1[[#This Row],[Income]],0)</f>
        <v>0</v>
      </c>
      <c r="BJ162">
        <f ca="1">IF(Table1[[#This Row],[Area]]="Pennsylvania",Table1[[#This Row],[Income]],0)</f>
        <v>0</v>
      </c>
      <c r="BK162">
        <f ca="1">IF(Table1[[#This Row],[Area]]="Hawaii",Table1[[#This Row],[Income]],0)</f>
        <v>0</v>
      </c>
      <c r="BL162">
        <f ca="1">IF(Table1[[#This Row],[Area]]="Tennessee",Table1[[#This Row],[Income]],0)</f>
        <v>0</v>
      </c>
      <c r="BM162">
        <f ca="1">IF(Table1[[#This Row],[Area]]="South Dakota",Table1[[#This Row],[Income]],0)</f>
        <v>84805</v>
      </c>
      <c r="BN162">
        <f ca="1">IF(Table1[[#This Row],[Area]]="Massachusetts",Table1[[#This Row],[Income]],0)</f>
        <v>0</v>
      </c>
      <c r="BO162">
        <f ca="1">IF(Table1[[#This Row],[Area]]="New Jersey",Table1[[#This Row],[Income]],0)</f>
        <v>0</v>
      </c>
      <c r="BP162">
        <f ca="1">IF(Table1[[#This Row],[Area]]="Georgia",Table1[[#This Row],[Income]],0)</f>
        <v>0</v>
      </c>
      <c r="BQ162">
        <f ca="1">IF(Table1[[#This Row],[Area]]="Indiana",Table1[[#This Row],[Income]],0)</f>
        <v>0</v>
      </c>
      <c r="BR162">
        <f ca="1">IF(Table1[[#This Row],[Area]]="Illinios",Table1[[#This Row],[Income]],0)</f>
        <v>0</v>
      </c>
      <c r="BT162">
        <f ca="1">IF(Table1[[#This Row],[Field of work]]="IT",Table1[[#This Row],[Income]],0)</f>
        <v>0</v>
      </c>
      <c r="BU162">
        <f ca="1">IF(Table1[[#This Row],[Field of work]]="Doctor",Table1[[#This Row],[Income]],0)</f>
        <v>84805</v>
      </c>
      <c r="BV162">
        <f ca="1">IF(Table1[[#This Row],[Field of work]]="Construction",Table1[[#This Row],[Income]],0)</f>
        <v>0</v>
      </c>
      <c r="BW162">
        <f ca="1">IF(Table1[[#This Row],[Field of work]]="Teaching",Table1[[#This Row],[Income]],0)</f>
        <v>0</v>
      </c>
      <c r="BX162">
        <f ca="1">IF(Table1[[#This Row],[Field of work]]="Music",Table1[[#This Row],[Income]],0)</f>
        <v>0</v>
      </c>
      <c r="BY162">
        <f ca="1">IF(Table1[[#This Row],[Field of work]]="Agriculture",Table1[[#This Row],[Income]],0)</f>
        <v>0</v>
      </c>
      <c r="CA162">
        <f ca="1">IF(Table1[[#This Row],[Debts]]&gt;Table1[[#This Row],[Income]],1,0)</f>
        <v>1</v>
      </c>
      <c r="CL162">
        <f ca="1">IF(Table1[[#This Row],[Net worth of the person]]&gt;$CN$3,Table1[[#This Row],[Age]],0)</f>
        <v>43</v>
      </c>
    </row>
    <row r="163" spans="1:90">
      <c r="A163">
        <f t="shared" ca="1" si="69"/>
        <v>2</v>
      </c>
      <c r="B163">
        <v>160</v>
      </c>
      <c r="C163" t="str">
        <f t="shared" ca="1" si="70"/>
        <v>women</v>
      </c>
      <c r="D163">
        <f t="shared" ca="1" si="71"/>
        <v>44</v>
      </c>
      <c r="E163">
        <f t="shared" ca="1" si="72"/>
        <v>4</v>
      </c>
      <c r="F163" t="str">
        <f t="shared" ca="1" si="60"/>
        <v>Teaching</v>
      </c>
      <c r="G163">
        <f t="shared" ca="1" si="73"/>
        <v>2</v>
      </c>
      <c r="H163" t="str">
        <f t="shared" ca="1" si="61"/>
        <v>Grad</v>
      </c>
      <c r="I163">
        <f t="shared" ca="1" si="85"/>
        <v>2</v>
      </c>
      <c r="J163">
        <f t="shared" ca="1" si="62"/>
        <v>2</v>
      </c>
      <c r="K163">
        <f t="shared" ca="1" si="74"/>
        <v>32898</v>
      </c>
      <c r="L163">
        <f t="shared" ca="1" si="75"/>
        <v>3</v>
      </c>
      <c r="M163" t="str">
        <f t="shared" ca="1" si="63"/>
        <v>Utah</v>
      </c>
      <c r="N163">
        <f t="shared" ca="1" si="78"/>
        <v>164490</v>
      </c>
      <c r="O163">
        <f t="shared" ca="1" si="76"/>
        <v>63195.536827862481</v>
      </c>
      <c r="P163">
        <f t="shared" ca="1" si="79"/>
        <v>6641.4383543127014</v>
      </c>
      <c r="Q163">
        <f t="shared" ca="1" si="77"/>
        <v>316</v>
      </c>
      <c r="R163">
        <f t="shared" ca="1" si="80"/>
        <v>32017.344533311381</v>
      </c>
      <c r="S163">
        <f t="shared" ca="1" si="81"/>
        <v>12529.298240278709</v>
      </c>
      <c r="T163">
        <f t="shared" ca="1" si="82"/>
        <v>183660.73659459141</v>
      </c>
      <c r="U163">
        <f t="shared" ca="1" si="83"/>
        <v>95528.881361173859</v>
      </c>
      <c r="V163">
        <f t="shared" ca="1" si="84"/>
        <v>88131.855233417547</v>
      </c>
      <c r="X163">
        <f ca="1">IF(Table1[[#This Row],[Gender]]="men",1,0)</f>
        <v>0</v>
      </c>
      <c r="Y163">
        <f ca="1">IF(Table1[[#This Row],[Gender]]="women",1,0)</f>
        <v>1</v>
      </c>
      <c r="AE163">
        <f ca="1">IF(Table1[[#This Row],[Field of work]]="IT",1,0)</f>
        <v>0</v>
      </c>
      <c r="AF163">
        <f ca="1">IF(Table1[[#This Row],[Field of work]]="Doctor",1,0)</f>
        <v>0</v>
      </c>
      <c r="AG163">
        <f ca="1">IF(Table1[[#This Row],[Field of work]]="Construction",1,0)</f>
        <v>0</v>
      </c>
      <c r="AH163">
        <f ca="1">IF(Table1[[#This Row],[Field of work]]="Teaching",1,0)</f>
        <v>1</v>
      </c>
      <c r="AI163">
        <f ca="1">IF(Table1[[#This Row],[Field of work]]="Music",1,0)</f>
        <v>0</v>
      </c>
      <c r="AJ163">
        <f ca="1">IF(Table1[[#This Row],[Field of work]]="Agriculture",1,0)</f>
        <v>0</v>
      </c>
      <c r="AO163" s="8">
        <f t="shared" ca="1" si="64"/>
        <v>74482.944287746723</v>
      </c>
      <c r="AR163">
        <f t="shared" ca="1" si="65"/>
        <v>1</v>
      </c>
      <c r="AX163" s="16">
        <f t="shared" ca="1" si="66"/>
        <v>0.37939823308846626</v>
      </c>
      <c r="AY163" s="17">
        <f t="shared" ca="1" si="67"/>
        <v>1</v>
      </c>
      <c r="AZ163" s="17"/>
      <c r="BE163">
        <f t="shared" ca="1" si="68"/>
        <v>0</v>
      </c>
      <c r="BF163">
        <f ca="1">IF(Table1[[#This Row],[Area]]="California",Table1[[#This Row],[Income]],0)</f>
        <v>0</v>
      </c>
      <c r="BG163">
        <f ca="1">IF(Table1[[#This Row],[Area]]="Utah",Table1[[#This Row],[Income]],0)</f>
        <v>32898</v>
      </c>
      <c r="BH163">
        <f ca="1">IF(Table1[[#This Row],[Area]]="North Carolina",Table1[[#This Row],[Income]],0)</f>
        <v>0</v>
      </c>
      <c r="BI163">
        <f ca="1">IF(Table1[[#This Row],[Area]]="Texas",Table1[[#This Row],[Income]],0)</f>
        <v>0</v>
      </c>
      <c r="BJ163">
        <f ca="1">IF(Table1[[#This Row],[Area]]="Pennsylvania",Table1[[#This Row],[Income]],0)</f>
        <v>0</v>
      </c>
      <c r="BK163">
        <f ca="1">IF(Table1[[#This Row],[Area]]="Hawaii",Table1[[#This Row],[Income]],0)</f>
        <v>0</v>
      </c>
      <c r="BL163">
        <f ca="1">IF(Table1[[#This Row],[Area]]="Tennessee",Table1[[#This Row],[Income]],0)</f>
        <v>0</v>
      </c>
      <c r="BM163">
        <f ca="1">IF(Table1[[#This Row],[Area]]="South Dakota",Table1[[#This Row],[Income]],0)</f>
        <v>0</v>
      </c>
      <c r="BN163">
        <f ca="1">IF(Table1[[#This Row],[Area]]="Massachusetts",Table1[[#This Row],[Income]],0)</f>
        <v>0</v>
      </c>
      <c r="BO163">
        <f ca="1">IF(Table1[[#This Row],[Area]]="New Jersey",Table1[[#This Row],[Income]],0)</f>
        <v>0</v>
      </c>
      <c r="BP163">
        <f ca="1">IF(Table1[[#This Row],[Area]]="Georgia",Table1[[#This Row],[Income]],0)</f>
        <v>0</v>
      </c>
      <c r="BQ163">
        <f ca="1">IF(Table1[[#This Row],[Area]]="Indiana",Table1[[#This Row],[Income]],0)</f>
        <v>0</v>
      </c>
      <c r="BR163">
        <f ca="1">IF(Table1[[#This Row],[Area]]="Illinios",Table1[[#This Row],[Income]],0)</f>
        <v>0</v>
      </c>
      <c r="BT163">
        <f ca="1">IF(Table1[[#This Row],[Field of work]]="IT",Table1[[#This Row],[Income]],0)</f>
        <v>0</v>
      </c>
      <c r="BU163">
        <f ca="1">IF(Table1[[#This Row],[Field of work]]="Doctor",Table1[[#This Row],[Income]],0)</f>
        <v>0</v>
      </c>
      <c r="BV163">
        <f ca="1">IF(Table1[[#This Row],[Field of work]]="Construction",Table1[[#This Row],[Income]],0)</f>
        <v>0</v>
      </c>
      <c r="BW163">
        <f ca="1">IF(Table1[[#This Row],[Field of work]]="Teaching",Table1[[#This Row],[Income]],0)</f>
        <v>32898</v>
      </c>
      <c r="BX163">
        <f ca="1">IF(Table1[[#This Row],[Field of work]]="Music",Table1[[#This Row],[Income]],0)</f>
        <v>0</v>
      </c>
      <c r="BY163">
        <f ca="1">IF(Table1[[#This Row],[Field of work]]="Agriculture",Table1[[#This Row],[Income]],0)</f>
        <v>0</v>
      </c>
      <c r="CA163">
        <f ca="1">IF(Table1[[#This Row],[Debts]]&gt;Table1[[#This Row],[Income]],1,0)</f>
        <v>0</v>
      </c>
      <c r="CL163">
        <f ca="1">IF(Table1[[#This Row],[Net worth of the person]]&gt;$CN$3,Table1[[#This Row],[Age]],0)</f>
        <v>44</v>
      </c>
    </row>
    <row r="164" spans="1:90">
      <c r="A164">
        <f t="shared" ca="1" si="69"/>
        <v>1</v>
      </c>
      <c r="B164">
        <v>161</v>
      </c>
      <c r="C164" t="str">
        <f t="shared" ca="1" si="70"/>
        <v>men</v>
      </c>
      <c r="D164">
        <f t="shared" ca="1" si="71"/>
        <v>42</v>
      </c>
      <c r="E164">
        <f t="shared" ca="1" si="72"/>
        <v>1</v>
      </c>
      <c r="F164" t="str">
        <f t="shared" ca="1" si="60"/>
        <v>IT</v>
      </c>
      <c r="G164">
        <f t="shared" ca="1" si="73"/>
        <v>4</v>
      </c>
      <c r="H164" t="str">
        <f t="shared" ca="1" si="61"/>
        <v>Phd</v>
      </c>
      <c r="I164">
        <f t="shared" ca="1" si="85"/>
        <v>3</v>
      </c>
      <c r="J164">
        <f t="shared" ca="1" si="62"/>
        <v>2</v>
      </c>
      <c r="K164">
        <f t="shared" ca="1" si="74"/>
        <v>82845</v>
      </c>
      <c r="L164">
        <f t="shared" ca="1" si="75"/>
        <v>8</v>
      </c>
      <c r="M164" t="str">
        <f t="shared" ca="1" si="63"/>
        <v>Tennessee</v>
      </c>
      <c r="N164">
        <f t="shared" ca="1" si="78"/>
        <v>414225</v>
      </c>
      <c r="O164">
        <f t="shared" ca="1" si="76"/>
        <v>157156.23310106993</v>
      </c>
      <c r="P164">
        <f t="shared" ca="1" si="79"/>
        <v>148965.88857549345</v>
      </c>
      <c r="Q164">
        <f t="shared" ca="1" si="77"/>
        <v>53106</v>
      </c>
      <c r="R164">
        <f t="shared" ca="1" si="80"/>
        <v>147319.18008411571</v>
      </c>
      <c r="S164">
        <f t="shared" ca="1" si="81"/>
        <v>121420.09704577329</v>
      </c>
      <c r="T164">
        <f t="shared" ca="1" si="82"/>
        <v>684610.98562126677</v>
      </c>
      <c r="U164">
        <f t="shared" ca="1" si="83"/>
        <v>357581.41318518564</v>
      </c>
      <c r="V164">
        <f t="shared" ca="1" si="84"/>
        <v>327029.57243608113</v>
      </c>
      <c r="X164">
        <f ca="1">IF(Table1[[#This Row],[Gender]]="men",1,0)</f>
        <v>1</v>
      </c>
      <c r="Y164">
        <f ca="1">IF(Table1[[#This Row],[Gender]]="women",1,0)</f>
        <v>0</v>
      </c>
      <c r="AE164">
        <f ca="1">IF(Table1[[#This Row],[Field of work]]="IT",1,0)</f>
        <v>1</v>
      </c>
      <c r="AF164">
        <f ca="1">IF(Table1[[#This Row],[Field of work]]="Doctor",1,0)</f>
        <v>0</v>
      </c>
      <c r="AG164">
        <f ca="1">IF(Table1[[#This Row],[Field of work]]="Construction",1,0)</f>
        <v>0</v>
      </c>
      <c r="AH164">
        <f ca="1">IF(Table1[[#This Row],[Field of work]]="Teaching",1,0)</f>
        <v>0</v>
      </c>
      <c r="AI164">
        <f ca="1">IF(Table1[[#This Row],[Field of work]]="Music",1,0)</f>
        <v>0</v>
      </c>
      <c r="AJ164">
        <f ca="1">IF(Table1[[#This Row],[Field of work]]="Agriculture",1,0)</f>
        <v>0</v>
      </c>
      <c r="AO164" s="8">
        <f t="shared" ca="1" si="64"/>
        <v>30358.280337751858</v>
      </c>
      <c r="AR164">
        <f t="shared" ca="1" si="65"/>
        <v>0</v>
      </c>
      <c r="AX164" s="16">
        <f t="shared" ca="1" si="66"/>
        <v>0.33867844372873945</v>
      </c>
      <c r="AY164" s="17">
        <f t="shared" ca="1" si="67"/>
        <v>1</v>
      </c>
      <c r="AZ164" s="17"/>
      <c r="BE164">
        <f t="shared" ca="1" si="68"/>
        <v>0</v>
      </c>
      <c r="BF164">
        <f ca="1">IF(Table1[[#This Row],[Area]]="California",Table1[[#This Row],[Income]],0)</f>
        <v>0</v>
      </c>
      <c r="BG164">
        <f ca="1">IF(Table1[[#This Row],[Area]]="Utah",Table1[[#This Row],[Income]],0)</f>
        <v>0</v>
      </c>
      <c r="BH164">
        <f ca="1">IF(Table1[[#This Row],[Area]]="North Carolina",Table1[[#This Row],[Income]],0)</f>
        <v>0</v>
      </c>
      <c r="BI164">
        <f ca="1">IF(Table1[[#This Row],[Area]]="Texas",Table1[[#This Row],[Income]],0)</f>
        <v>0</v>
      </c>
      <c r="BJ164">
        <f ca="1">IF(Table1[[#This Row],[Area]]="Pennsylvania",Table1[[#This Row],[Income]],0)</f>
        <v>0</v>
      </c>
      <c r="BK164">
        <f ca="1">IF(Table1[[#This Row],[Area]]="Hawaii",Table1[[#This Row],[Income]],0)</f>
        <v>0</v>
      </c>
      <c r="BL164">
        <f ca="1">IF(Table1[[#This Row],[Area]]="Tennessee",Table1[[#This Row],[Income]],0)</f>
        <v>82845</v>
      </c>
      <c r="BM164">
        <f ca="1">IF(Table1[[#This Row],[Area]]="South Dakota",Table1[[#This Row],[Income]],0)</f>
        <v>0</v>
      </c>
      <c r="BN164">
        <f ca="1">IF(Table1[[#This Row],[Area]]="Massachusetts",Table1[[#This Row],[Income]],0)</f>
        <v>0</v>
      </c>
      <c r="BO164">
        <f ca="1">IF(Table1[[#This Row],[Area]]="New Jersey",Table1[[#This Row],[Income]],0)</f>
        <v>0</v>
      </c>
      <c r="BP164">
        <f ca="1">IF(Table1[[#This Row],[Area]]="Georgia",Table1[[#This Row],[Income]],0)</f>
        <v>0</v>
      </c>
      <c r="BQ164">
        <f ca="1">IF(Table1[[#This Row],[Area]]="Indiana",Table1[[#This Row],[Income]],0)</f>
        <v>0</v>
      </c>
      <c r="BR164">
        <f ca="1">IF(Table1[[#This Row],[Area]]="Illinios",Table1[[#This Row],[Income]],0)</f>
        <v>0</v>
      </c>
      <c r="BT164">
        <f ca="1">IF(Table1[[#This Row],[Field of work]]="IT",Table1[[#This Row],[Income]],0)</f>
        <v>82845</v>
      </c>
      <c r="BU164">
        <f ca="1">IF(Table1[[#This Row],[Field of work]]="Doctor",Table1[[#This Row],[Income]],0)</f>
        <v>0</v>
      </c>
      <c r="BV164">
        <f ca="1">IF(Table1[[#This Row],[Field of work]]="Construction",Table1[[#This Row],[Income]],0)</f>
        <v>0</v>
      </c>
      <c r="BW164">
        <f ca="1">IF(Table1[[#This Row],[Field of work]]="Teaching",Table1[[#This Row],[Income]],0)</f>
        <v>0</v>
      </c>
      <c r="BX164">
        <f ca="1">IF(Table1[[#This Row],[Field of work]]="Music",Table1[[#This Row],[Income]],0)</f>
        <v>0</v>
      </c>
      <c r="BY164">
        <f ca="1">IF(Table1[[#This Row],[Field of work]]="Agriculture",Table1[[#This Row],[Income]],0)</f>
        <v>0</v>
      </c>
      <c r="CA164">
        <f ca="1">IF(Table1[[#This Row],[Debts]]&gt;Table1[[#This Row],[Income]],1,0)</f>
        <v>1</v>
      </c>
      <c r="CL164">
        <f ca="1">IF(Table1[[#This Row],[Net worth of the person]]&gt;$CN$3,Table1[[#This Row],[Age]],0)</f>
        <v>42</v>
      </c>
    </row>
    <row r="165" spans="1:90">
      <c r="A165">
        <f t="shared" ca="1" si="69"/>
        <v>1</v>
      </c>
      <c r="B165">
        <v>162</v>
      </c>
      <c r="C165" t="str">
        <f t="shared" ca="1" si="70"/>
        <v>men</v>
      </c>
      <c r="D165">
        <f t="shared" ca="1" si="71"/>
        <v>44</v>
      </c>
      <c r="E165">
        <f t="shared" ca="1" si="72"/>
        <v>6</v>
      </c>
      <c r="F165" t="str">
        <f t="shared" ca="1" si="60"/>
        <v>Agriculture</v>
      </c>
      <c r="G165">
        <f t="shared" ca="1" si="73"/>
        <v>3</v>
      </c>
      <c r="H165" t="str">
        <f t="shared" ca="1" si="61"/>
        <v>Post Grad</v>
      </c>
      <c r="I165">
        <f t="shared" ca="1" si="85"/>
        <v>1</v>
      </c>
      <c r="J165">
        <f t="shared" ca="1" si="62"/>
        <v>2</v>
      </c>
      <c r="K165">
        <f t="shared" ca="1" si="74"/>
        <v>34761</v>
      </c>
      <c r="L165">
        <f t="shared" ca="1" si="75"/>
        <v>3</v>
      </c>
      <c r="M165" t="str">
        <f t="shared" ca="1" si="63"/>
        <v>Utah</v>
      </c>
      <c r="N165">
        <f t="shared" ca="1" si="78"/>
        <v>208566</v>
      </c>
      <c r="O165">
        <f t="shared" ca="1" si="76"/>
        <v>70636.808294728267</v>
      </c>
      <c r="P165">
        <f t="shared" ca="1" si="79"/>
        <v>60716.560675503715</v>
      </c>
      <c r="Q165">
        <f t="shared" ca="1" si="77"/>
        <v>7029</v>
      </c>
      <c r="R165">
        <f t="shared" ca="1" si="80"/>
        <v>12570.303810885389</v>
      </c>
      <c r="S165">
        <f t="shared" ca="1" si="81"/>
        <v>16727.644841551188</v>
      </c>
      <c r="T165">
        <f t="shared" ca="1" si="82"/>
        <v>286010.20551705488</v>
      </c>
      <c r="U165">
        <f t="shared" ca="1" si="83"/>
        <v>90236.112105613662</v>
      </c>
      <c r="V165">
        <f t="shared" ca="1" si="84"/>
        <v>195774.09341144122</v>
      </c>
      <c r="X165">
        <f ca="1">IF(Table1[[#This Row],[Gender]]="men",1,0)</f>
        <v>1</v>
      </c>
      <c r="Y165">
        <f ca="1">IF(Table1[[#This Row],[Gender]]="women",1,0)</f>
        <v>0</v>
      </c>
      <c r="AE165">
        <f ca="1">IF(Table1[[#This Row],[Field of work]]="IT",1,0)</f>
        <v>0</v>
      </c>
      <c r="AF165">
        <f ca="1">IF(Table1[[#This Row],[Field of work]]="Doctor",1,0)</f>
        <v>0</v>
      </c>
      <c r="AG165">
        <f ca="1">IF(Table1[[#This Row],[Field of work]]="Construction",1,0)</f>
        <v>0</v>
      </c>
      <c r="AH165">
        <f ca="1">IF(Table1[[#This Row],[Field of work]]="Teaching",1,0)</f>
        <v>0</v>
      </c>
      <c r="AI165">
        <f ca="1">IF(Table1[[#This Row],[Field of work]]="Music",1,0)</f>
        <v>0</v>
      </c>
      <c r="AJ165">
        <f ca="1">IF(Table1[[#This Row],[Field of work]]="Agriculture",1,0)</f>
        <v>1</v>
      </c>
      <c r="AO165" s="8">
        <f t="shared" ca="1" si="64"/>
        <v>10389.181583177782</v>
      </c>
      <c r="AR165">
        <f t="shared" ca="1" si="65"/>
        <v>0</v>
      </c>
      <c r="AX165" s="16">
        <f t="shared" ca="1" si="66"/>
        <v>0.27060455711980536</v>
      </c>
      <c r="AY165" s="17">
        <f t="shared" ca="1" si="67"/>
        <v>1</v>
      </c>
      <c r="AZ165" s="17"/>
      <c r="BE165">
        <f t="shared" ca="1" si="68"/>
        <v>0</v>
      </c>
      <c r="BF165">
        <f ca="1">IF(Table1[[#This Row],[Area]]="California",Table1[[#This Row],[Income]],0)</f>
        <v>0</v>
      </c>
      <c r="BG165">
        <f ca="1">IF(Table1[[#This Row],[Area]]="Utah",Table1[[#This Row],[Income]],0)</f>
        <v>34761</v>
      </c>
      <c r="BH165">
        <f ca="1">IF(Table1[[#This Row],[Area]]="North Carolina",Table1[[#This Row],[Income]],0)</f>
        <v>0</v>
      </c>
      <c r="BI165">
        <f ca="1">IF(Table1[[#This Row],[Area]]="Texas",Table1[[#This Row],[Income]],0)</f>
        <v>0</v>
      </c>
      <c r="BJ165">
        <f ca="1">IF(Table1[[#This Row],[Area]]="Pennsylvania",Table1[[#This Row],[Income]],0)</f>
        <v>0</v>
      </c>
      <c r="BK165">
        <f ca="1">IF(Table1[[#This Row],[Area]]="Hawaii",Table1[[#This Row],[Income]],0)</f>
        <v>0</v>
      </c>
      <c r="BL165">
        <f ca="1">IF(Table1[[#This Row],[Area]]="Tennessee",Table1[[#This Row],[Income]],0)</f>
        <v>0</v>
      </c>
      <c r="BM165">
        <f ca="1">IF(Table1[[#This Row],[Area]]="South Dakota",Table1[[#This Row],[Income]],0)</f>
        <v>0</v>
      </c>
      <c r="BN165">
        <f ca="1">IF(Table1[[#This Row],[Area]]="Massachusetts",Table1[[#This Row],[Income]],0)</f>
        <v>0</v>
      </c>
      <c r="BO165">
        <f ca="1">IF(Table1[[#This Row],[Area]]="New Jersey",Table1[[#This Row],[Income]],0)</f>
        <v>0</v>
      </c>
      <c r="BP165">
        <f ca="1">IF(Table1[[#This Row],[Area]]="Georgia",Table1[[#This Row],[Income]],0)</f>
        <v>0</v>
      </c>
      <c r="BQ165">
        <f ca="1">IF(Table1[[#This Row],[Area]]="Indiana",Table1[[#This Row],[Income]],0)</f>
        <v>0</v>
      </c>
      <c r="BR165">
        <f ca="1">IF(Table1[[#This Row],[Area]]="Illinios",Table1[[#This Row],[Income]],0)</f>
        <v>0</v>
      </c>
      <c r="BT165">
        <f ca="1">IF(Table1[[#This Row],[Field of work]]="IT",Table1[[#This Row],[Income]],0)</f>
        <v>0</v>
      </c>
      <c r="BU165">
        <f ca="1">IF(Table1[[#This Row],[Field of work]]="Doctor",Table1[[#This Row],[Income]],0)</f>
        <v>0</v>
      </c>
      <c r="BV165">
        <f ca="1">IF(Table1[[#This Row],[Field of work]]="Construction",Table1[[#This Row],[Income]],0)</f>
        <v>0</v>
      </c>
      <c r="BW165">
        <f ca="1">IF(Table1[[#This Row],[Field of work]]="Teaching",Table1[[#This Row],[Income]],0)</f>
        <v>0</v>
      </c>
      <c r="BX165">
        <f ca="1">IF(Table1[[#This Row],[Field of work]]="Music",Table1[[#This Row],[Income]],0)</f>
        <v>0</v>
      </c>
      <c r="BY165">
        <f ca="1">IF(Table1[[#This Row],[Field of work]]="Agriculture",Table1[[#This Row],[Income]],0)</f>
        <v>34761</v>
      </c>
      <c r="CA165">
        <f ca="1">IF(Table1[[#This Row],[Debts]]&gt;Table1[[#This Row],[Income]],1,0)</f>
        <v>0</v>
      </c>
      <c r="CL165">
        <f ca="1">IF(Table1[[#This Row],[Net worth of the person]]&gt;$CN$3,Table1[[#This Row],[Age]],0)</f>
        <v>44</v>
      </c>
    </row>
    <row r="166" spans="1:90">
      <c r="A166">
        <f t="shared" ca="1" si="69"/>
        <v>1</v>
      </c>
      <c r="B166">
        <v>163</v>
      </c>
      <c r="C166" t="str">
        <f t="shared" ca="1" si="70"/>
        <v>men</v>
      </c>
      <c r="D166">
        <f t="shared" ca="1" si="71"/>
        <v>29</v>
      </c>
      <c r="E166">
        <f t="shared" ca="1" si="72"/>
        <v>4</v>
      </c>
      <c r="F166" t="str">
        <f t="shared" ca="1" si="60"/>
        <v>Teaching</v>
      </c>
      <c r="G166">
        <f t="shared" ca="1" si="73"/>
        <v>5</v>
      </c>
      <c r="H166" t="str">
        <f t="shared" ca="1" si="61"/>
        <v>Diploma</v>
      </c>
      <c r="I166">
        <f t="shared" ca="1" si="85"/>
        <v>2</v>
      </c>
      <c r="J166">
        <f t="shared" ca="1" si="62"/>
        <v>1</v>
      </c>
      <c r="K166">
        <f t="shared" ca="1" si="74"/>
        <v>44918</v>
      </c>
      <c r="L166">
        <f t="shared" ca="1" si="75"/>
        <v>13</v>
      </c>
      <c r="M166" t="str">
        <f t="shared" ca="1" si="63"/>
        <v>Indiana</v>
      </c>
      <c r="N166">
        <f t="shared" ca="1" si="78"/>
        <v>179672</v>
      </c>
      <c r="O166">
        <f t="shared" ca="1" si="76"/>
        <v>48620.061986829671</v>
      </c>
      <c r="P166">
        <f t="shared" ca="1" si="79"/>
        <v>10389.181583177782</v>
      </c>
      <c r="Q166">
        <f t="shared" ca="1" si="77"/>
        <v>20</v>
      </c>
      <c r="R166">
        <f t="shared" ca="1" si="80"/>
        <v>49129.470750932007</v>
      </c>
      <c r="S166">
        <f t="shared" ca="1" si="81"/>
        <v>54874.82913614314</v>
      </c>
      <c r="T166">
        <f t="shared" ca="1" si="82"/>
        <v>244936.01071932094</v>
      </c>
      <c r="U166">
        <f t="shared" ca="1" si="83"/>
        <v>97769.532737761678</v>
      </c>
      <c r="V166">
        <f t="shared" ca="1" si="84"/>
        <v>147166.47798155926</v>
      </c>
      <c r="X166">
        <f ca="1">IF(Table1[[#This Row],[Gender]]="men",1,0)</f>
        <v>1</v>
      </c>
      <c r="Y166">
        <f ca="1">IF(Table1[[#This Row],[Gender]]="women",1,0)</f>
        <v>0</v>
      </c>
      <c r="AE166">
        <f ca="1">IF(Table1[[#This Row],[Field of work]]="IT",1,0)</f>
        <v>0</v>
      </c>
      <c r="AF166">
        <f ca="1">IF(Table1[[#This Row],[Field of work]]="Doctor",1,0)</f>
        <v>0</v>
      </c>
      <c r="AG166">
        <f ca="1">IF(Table1[[#This Row],[Field of work]]="Construction",1,0)</f>
        <v>0</v>
      </c>
      <c r="AH166">
        <f ca="1">IF(Table1[[#This Row],[Field of work]]="Teaching",1,0)</f>
        <v>1</v>
      </c>
      <c r="AI166">
        <f ca="1">IF(Table1[[#This Row],[Field of work]]="Music",1,0)</f>
        <v>0</v>
      </c>
      <c r="AJ166">
        <f ca="1">IF(Table1[[#This Row],[Field of work]]="Agriculture",1,0)</f>
        <v>0</v>
      </c>
      <c r="AO166" s="8">
        <f t="shared" ca="1" si="64"/>
        <v>53127.511403105396</v>
      </c>
      <c r="AR166">
        <f t="shared" ca="1" si="65"/>
        <v>1</v>
      </c>
      <c r="AX166" s="16">
        <f t="shared" ca="1" si="66"/>
        <v>5.3042569105337674E-2</v>
      </c>
      <c r="AY166" s="17">
        <f t="shared" ca="1" si="67"/>
        <v>1</v>
      </c>
      <c r="AZ166" s="17"/>
      <c r="BE166">
        <f t="shared" ca="1" si="68"/>
        <v>0</v>
      </c>
      <c r="BF166">
        <f ca="1">IF(Table1[[#This Row],[Area]]="California",Table1[[#This Row],[Income]],0)</f>
        <v>0</v>
      </c>
      <c r="BG166">
        <f ca="1">IF(Table1[[#This Row],[Area]]="Utah",Table1[[#This Row],[Income]],0)</f>
        <v>0</v>
      </c>
      <c r="BH166">
        <f ca="1">IF(Table1[[#This Row],[Area]]="North Carolina",Table1[[#This Row],[Income]],0)</f>
        <v>0</v>
      </c>
      <c r="BI166">
        <f ca="1">IF(Table1[[#This Row],[Area]]="Texas",Table1[[#This Row],[Income]],0)</f>
        <v>0</v>
      </c>
      <c r="BJ166">
        <f ca="1">IF(Table1[[#This Row],[Area]]="Pennsylvania",Table1[[#This Row],[Income]],0)</f>
        <v>0</v>
      </c>
      <c r="BK166">
        <f ca="1">IF(Table1[[#This Row],[Area]]="Hawaii",Table1[[#This Row],[Income]],0)</f>
        <v>0</v>
      </c>
      <c r="BL166">
        <f ca="1">IF(Table1[[#This Row],[Area]]="Tennessee",Table1[[#This Row],[Income]],0)</f>
        <v>0</v>
      </c>
      <c r="BM166">
        <f ca="1">IF(Table1[[#This Row],[Area]]="South Dakota",Table1[[#This Row],[Income]],0)</f>
        <v>0</v>
      </c>
      <c r="BN166">
        <f ca="1">IF(Table1[[#This Row],[Area]]="Massachusetts",Table1[[#This Row],[Income]],0)</f>
        <v>0</v>
      </c>
      <c r="BO166">
        <f ca="1">IF(Table1[[#This Row],[Area]]="New Jersey",Table1[[#This Row],[Income]],0)</f>
        <v>0</v>
      </c>
      <c r="BP166">
        <f ca="1">IF(Table1[[#This Row],[Area]]="Georgia",Table1[[#This Row],[Income]],0)</f>
        <v>0</v>
      </c>
      <c r="BQ166">
        <f ca="1">IF(Table1[[#This Row],[Area]]="Indiana",Table1[[#This Row],[Income]],0)</f>
        <v>44918</v>
      </c>
      <c r="BR166">
        <f ca="1">IF(Table1[[#This Row],[Area]]="Illinios",Table1[[#This Row],[Income]],0)</f>
        <v>0</v>
      </c>
      <c r="BT166">
        <f ca="1">IF(Table1[[#This Row],[Field of work]]="IT",Table1[[#This Row],[Income]],0)</f>
        <v>0</v>
      </c>
      <c r="BU166">
        <f ca="1">IF(Table1[[#This Row],[Field of work]]="Doctor",Table1[[#This Row],[Income]],0)</f>
        <v>0</v>
      </c>
      <c r="BV166">
        <f ca="1">IF(Table1[[#This Row],[Field of work]]="Construction",Table1[[#This Row],[Income]],0)</f>
        <v>0</v>
      </c>
      <c r="BW166">
        <f ca="1">IF(Table1[[#This Row],[Field of work]]="Teaching",Table1[[#This Row],[Income]],0)</f>
        <v>44918</v>
      </c>
      <c r="BX166">
        <f ca="1">IF(Table1[[#This Row],[Field of work]]="Music",Table1[[#This Row],[Income]],0)</f>
        <v>0</v>
      </c>
      <c r="BY166">
        <f ca="1">IF(Table1[[#This Row],[Field of work]]="Agriculture",Table1[[#This Row],[Income]],0)</f>
        <v>0</v>
      </c>
      <c r="CA166">
        <f ca="1">IF(Table1[[#This Row],[Debts]]&gt;Table1[[#This Row],[Income]],1,0)</f>
        <v>1</v>
      </c>
      <c r="CL166">
        <f ca="1">IF(Table1[[#This Row],[Net worth of the person]]&gt;$CN$3,Table1[[#This Row],[Age]],0)</f>
        <v>29</v>
      </c>
    </row>
    <row r="167" spans="1:90">
      <c r="A167">
        <f t="shared" ca="1" si="69"/>
        <v>1</v>
      </c>
      <c r="B167">
        <v>164</v>
      </c>
      <c r="C167" t="str">
        <f t="shared" ca="1" si="70"/>
        <v>men</v>
      </c>
      <c r="D167">
        <f t="shared" ca="1" si="71"/>
        <v>41</v>
      </c>
      <c r="E167">
        <f t="shared" ca="1" si="72"/>
        <v>3</v>
      </c>
      <c r="F167" t="str">
        <f t="shared" ca="1" si="60"/>
        <v>Construction</v>
      </c>
      <c r="G167">
        <f t="shared" ca="1" si="73"/>
        <v>4</v>
      </c>
      <c r="H167" t="str">
        <f t="shared" ca="1" si="61"/>
        <v>Phd</v>
      </c>
      <c r="I167">
        <f t="shared" ca="1" si="85"/>
        <v>3</v>
      </c>
      <c r="J167">
        <f t="shared" ca="1" si="62"/>
        <v>2</v>
      </c>
      <c r="K167">
        <f t="shared" ca="1" si="74"/>
        <v>83001</v>
      </c>
      <c r="L167">
        <f t="shared" ca="1" si="75"/>
        <v>5</v>
      </c>
      <c r="M167" t="str">
        <f t="shared" ca="1" si="63"/>
        <v>Texas</v>
      </c>
      <c r="N167">
        <f t="shared" ca="1" si="78"/>
        <v>332004</v>
      </c>
      <c r="O167">
        <f t="shared" ca="1" si="76"/>
        <v>17610.345113248528</v>
      </c>
      <c r="P167">
        <f t="shared" ca="1" si="79"/>
        <v>106255.02280621079</v>
      </c>
      <c r="Q167">
        <f t="shared" ca="1" si="77"/>
        <v>922</v>
      </c>
      <c r="R167">
        <f t="shared" ca="1" si="80"/>
        <v>82361.841923416054</v>
      </c>
      <c r="S167">
        <f t="shared" ca="1" si="81"/>
        <v>92856.790481414981</v>
      </c>
      <c r="T167">
        <f t="shared" ca="1" si="82"/>
        <v>531115.81328762579</v>
      </c>
      <c r="U167">
        <f t="shared" ca="1" si="83"/>
        <v>100894.18703666457</v>
      </c>
      <c r="V167">
        <f t="shared" ca="1" si="84"/>
        <v>430221.62625096121</v>
      </c>
      <c r="X167">
        <f ca="1">IF(Table1[[#This Row],[Gender]]="men",1,0)</f>
        <v>1</v>
      </c>
      <c r="Y167">
        <f ca="1">IF(Table1[[#This Row],[Gender]]="women",1,0)</f>
        <v>0</v>
      </c>
      <c r="AE167">
        <f ca="1">IF(Table1[[#This Row],[Field of work]]="IT",1,0)</f>
        <v>0</v>
      </c>
      <c r="AF167">
        <f ca="1">IF(Table1[[#This Row],[Field of work]]="Doctor",1,0)</f>
        <v>0</v>
      </c>
      <c r="AG167">
        <f ca="1">IF(Table1[[#This Row],[Field of work]]="Construction",1,0)</f>
        <v>1</v>
      </c>
      <c r="AH167">
        <f ca="1">IF(Table1[[#This Row],[Field of work]]="Teaching",1,0)</f>
        <v>0</v>
      </c>
      <c r="AI167">
        <f ca="1">IF(Table1[[#This Row],[Field of work]]="Music",1,0)</f>
        <v>0</v>
      </c>
      <c r="AJ167">
        <f ca="1">IF(Table1[[#This Row],[Field of work]]="Agriculture",1,0)</f>
        <v>0</v>
      </c>
      <c r="AO167" s="8">
        <f t="shared" ca="1" si="64"/>
        <v>6911.2881732550586</v>
      </c>
      <c r="AR167">
        <f t="shared" ca="1" si="65"/>
        <v>1</v>
      </c>
      <c r="AX167" s="16">
        <f t="shared" ca="1" si="66"/>
        <v>0.86210400032998447</v>
      </c>
      <c r="AY167" s="17">
        <f t="shared" ca="1" si="67"/>
        <v>0</v>
      </c>
      <c r="AZ167" s="17"/>
      <c r="BE167">
        <f t="shared" ca="1" si="68"/>
        <v>0</v>
      </c>
      <c r="BF167">
        <f ca="1">IF(Table1[[#This Row],[Area]]="California",Table1[[#This Row],[Income]],0)</f>
        <v>0</v>
      </c>
      <c r="BG167">
        <f ca="1">IF(Table1[[#This Row],[Area]]="Utah",Table1[[#This Row],[Income]],0)</f>
        <v>0</v>
      </c>
      <c r="BH167">
        <f ca="1">IF(Table1[[#This Row],[Area]]="North Carolina",Table1[[#This Row],[Income]],0)</f>
        <v>0</v>
      </c>
      <c r="BI167">
        <f ca="1">IF(Table1[[#This Row],[Area]]="Texas",Table1[[#This Row],[Income]],0)</f>
        <v>83001</v>
      </c>
      <c r="BJ167">
        <f ca="1">IF(Table1[[#This Row],[Area]]="Pennsylvania",Table1[[#This Row],[Income]],0)</f>
        <v>0</v>
      </c>
      <c r="BK167">
        <f ca="1">IF(Table1[[#This Row],[Area]]="Hawaii",Table1[[#This Row],[Income]],0)</f>
        <v>0</v>
      </c>
      <c r="BL167">
        <f ca="1">IF(Table1[[#This Row],[Area]]="Tennessee",Table1[[#This Row],[Income]],0)</f>
        <v>0</v>
      </c>
      <c r="BM167">
        <f ca="1">IF(Table1[[#This Row],[Area]]="South Dakota",Table1[[#This Row],[Income]],0)</f>
        <v>0</v>
      </c>
      <c r="BN167">
        <f ca="1">IF(Table1[[#This Row],[Area]]="Massachusetts",Table1[[#This Row],[Income]],0)</f>
        <v>0</v>
      </c>
      <c r="BO167">
        <f ca="1">IF(Table1[[#This Row],[Area]]="New Jersey",Table1[[#This Row],[Income]],0)</f>
        <v>0</v>
      </c>
      <c r="BP167">
        <f ca="1">IF(Table1[[#This Row],[Area]]="Georgia",Table1[[#This Row],[Income]],0)</f>
        <v>0</v>
      </c>
      <c r="BQ167">
        <f ca="1">IF(Table1[[#This Row],[Area]]="Indiana",Table1[[#This Row],[Income]],0)</f>
        <v>0</v>
      </c>
      <c r="BR167">
        <f ca="1">IF(Table1[[#This Row],[Area]]="Illinios",Table1[[#This Row],[Income]],0)</f>
        <v>0</v>
      </c>
      <c r="BT167">
        <f ca="1">IF(Table1[[#This Row],[Field of work]]="IT",Table1[[#This Row],[Income]],0)</f>
        <v>0</v>
      </c>
      <c r="BU167">
        <f ca="1">IF(Table1[[#This Row],[Field of work]]="Doctor",Table1[[#This Row],[Income]],0)</f>
        <v>0</v>
      </c>
      <c r="BV167">
        <f ca="1">IF(Table1[[#This Row],[Field of work]]="Construction",Table1[[#This Row],[Income]],0)</f>
        <v>83001</v>
      </c>
      <c r="BW167">
        <f ca="1">IF(Table1[[#This Row],[Field of work]]="Teaching",Table1[[#This Row],[Income]],0)</f>
        <v>0</v>
      </c>
      <c r="BX167">
        <f ca="1">IF(Table1[[#This Row],[Field of work]]="Music",Table1[[#This Row],[Income]],0)</f>
        <v>0</v>
      </c>
      <c r="BY167">
        <f ca="1">IF(Table1[[#This Row],[Field of work]]="Agriculture",Table1[[#This Row],[Income]],0)</f>
        <v>0</v>
      </c>
      <c r="CA167">
        <f ca="1">IF(Table1[[#This Row],[Debts]]&gt;Table1[[#This Row],[Income]],1,0)</f>
        <v>0</v>
      </c>
      <c r="CL167">
        <f ca="1">IF(Table1[[#This Row],[Net worth of the person]]&gt;$CN$3,Table1[[#This Row],[Age]],0)</f>
        <v>41</v>
      </c>
    </row>
    <row r="168" spans="1:90">
      <c r="A168">
        <f t="shared" ca="1" si="69"/>
        <v>1</v>
      </c>
      <c r="B168">
        <v>165</v>
      </c>
      <c r="C168" t="str">
        <f t="shared" ca="1" si="70"/>
        <v>men</v>
      </c>
      <c r="D168">
        <f t="shared" ca="1" si="71"/>
        <v>45</v>
      </c>
      <c r="E168">
        <f t="shared" ca="1" si="72"/>
        <v>6</v>
      </c>
      <c r="F168" t="str">
        <f t="shared" ca="1" si="60"/>
        <v>Agriculture</v>
      </c>
      <c r="G168">
        <f t="shared" ca="1" si="73"/>
        <v>1</v>
      </c>
      <c r="H168" t="str">
        <f t="shared" ca="1" si="61"/>
        <v>High school</v>
      </c>
      <c r="I168">
        <f t="shared" ca="1" si="85"/>
        <v>1</v>
      </c>
      <c r="J168">
        <f t="shared" ca="1" si="62"/>
        <v>2</v>
      </c>
      <c r="K168">
        <f t="shared" ca="1" si="74"/>
        <v>35905</v>
      </c>
      <c r="L168">
        <f t="shared" ca="1" si="75"/>
        <v>10</v>
      </c>
      <c r="M168" t="str">
        <f t="shared" ca="1" si="63"/>
        <v>Massachusetts</v>
      </c>
      <c r="N168">
        <f t="shared" ca="1" si="78"/>
        <v>215430</v>
      </c>
      <c r="O168">
        <f t="shared" ca="1" si="76"/>
        <v>185723.06479108855</v>
      </c>
      <c r="P168">
        <f t="shared" ca="1" si="79"/>
        <v>13822.576346510117</v>
      </c>
      <c r="Q168">
        <f t="shared" ca="1" si="77"/>
        <v>1597</v>
      </c>
      <c r="R168">
        <f t="shared" ca="1" si="80"/>
        <v>9346.0762324268508</v>
      </c>
      <c r="S168">
        <f t="shared" ca="1" si="81"/>
        <v>13455.15861283157</v>
      </c>
      <c r="T168">
        <f t="shared" ca="1" si="82"/>
        <v>242707.7349593417</v>
      </c>
      <c r="U168">
        <f t="shared" ca="1" si="83"/>
        <v>196666.1410235154</v>
      </c>
      <c r="V168">
        <f t="shared" ca="1" si="84"/>
        <v>46041.593935826299</v>
      </c>
      <c r="X168">
        <f ca="1">IF(Table1[[#This Row],[Gender]]="men",1,0)</f>
        <v>1</v>
      </c>
      <c r="Y168">
        <f ca="1">IF(Table1[[#This Row],[Gender]]="women",1,0)</f>
        <v>0</v>
      </c>
      <c r="AE168">
        <f ca="1">IF(Table1[[#This Row],[Field of work]]="IT",1,0)</f>
        <v>0</v>
      </c>
      <c r="AF168">
        <f ca="1">IF(Table1[[#This Row],[Field of work]]="Doctor",1,0)</f>
        <v>0</v>
      </c>
      <c r="AG168">
        <f ca="1">IF(Table1[[#This Row],[Field of work]]="Construction",1,0)</f>
        <v>0</v>
      </c>
      <c r="AH168">
        <f ca="1">IF(Table1[[#This Row],[Field of work]]="Teaching",1,0)</f>
        <v>0</v>
      </c>
      <c r="AI168">
        <f ca="1">IF(Table1[[#This Row],[Field of work]]="Music",1,0)</f>
        <v>0</v>
      </c>
      <c r="AJ168">
        <f ca="1">IF(Table1[[#This Row],[Field of work]]="Agriculture",1,0)</f>
        <v>1</v>
      </c>
      <c r="AO168" s="8">
        <f t="shared" ca="1" si="64"/>
        <v>30298.421598409681</v>
      </c>
      <c r="AR168">
        <f t="shared" ca="1" si="65"/>
        <v>1</v>
      </c>
      <c r="AX168" s="16">
        <f t="shared" ca="1" si="66"/>
        <v>0.21305857655194338</v>
      </c>
      <c r="AY168" s="17">
        <f t="shared" ca="1" si="67"/>
        <v>1</v>
      </c>
      <c r="AZ168" s="17"/>
      <c r="BE168">
        <f t="shared" ca="1" si="68"/>
        <v>0</v>
      </c>
      <c r="BF168">
        <f ca="1">IF(Table1[[#This Row],[Area]]="California",Table1[[#This Row],[Income]],0)</f>
        <v>0</v>
      </c>
      <c r="BG168">
        <f ca="1">IF(Table1[[#This Row],[Area]]="Utah",Table1[[#This Row],[Income]],0)</f>
        <v>0</v>
      </c>
      <c r="BH168">
        <f ca="1">IF(Table1[[#This Row],[Area]]="North Carolina",Table1[[#This Row],[Income]],0)</f>
        <v>0</v>
      </c>
      <c r="BI168">
        <f ca="1">IF(Table1[[#This Row],[Area]]="Texas",Table1[[#This Row],[Income]],0)</f>
        <v>0</v>
      </c>
      <c r="BJ168">
        <f ca="1">IF(Table1[[#This Row],[Area]]="Pennsylvania",Table1[[#This Row],[Income]],0)</f>
        <v>0</v>
      </c>
      <c r="BK168">
        <f ca="1">IF(Table1[[#This Row],[Area]]="Hawaii",Table1[[#This Row],[Income]],0)</f>
        <v>0</v>
      </c>
      <c r="BL168">
        <f ca="1">IF(Table1[[#This Row],[Area]]="Tennessee",Table1[[#This Row],[Income]],0)</f>
        <v>0</v>
      </c>
      <c r="BM168">
        <f ca="1">IF(Table1[[#This Row],[Area]]="South Dakota",Table1[[#This Row],[Income]],0)</f>
        <v>0</v>
      </c>
      <c r="BN168">
        <f ca="1">IF(Table1[[#This Row],[Area]]="Massachusetts",Table1[[#This Row],[Income]],0)</f>
        <v>35905</v>
      </c>
      <c r="BO168">
        <f ca="1">IF(Table1[[#This Row],[Area]]="New Jersey",Table1[[#This Row],[Income]],0)</f>
        <v>0</v>
      </c>
      <c r="BP168">
        <f ca="1">IF(Table1[[#This Row],[Area]]="Georgia",Table1[[#This Row],[Income]],0)</f>
        <v>0</v>
      </c>
      <c r="BQ168">
        <f ca="1">IF(Table1[[#This Row],[Area]]="Indiana",Table1[[#This Row],[Income]],0)</f>
        <v>0</v>
      </c>
      <c r="BR168">
        <f ca="1">IF(Table1[[#This Row],[Area]]="Illinios",Table1[[#This Row],[Income]],0)</f>
        <v>0</v>
      </c>
      <c r="BT168">
        <f ca="1">IF(Table1[[#This Row],[Field of work]]="IT",Table1[[#This Row],[Income]],0)</f>
        <v>0</v>
      </c>
      <c r="BU168">
        <f ca="1">IF(Table1[[#This Row],[Field of work]]="Doctor",Table1[[#This Row],[Income]],0)</f>
        <v>0</v>
      </c>
      <c r="BV168">
        <f ca="1">IF(Table1[[#This Row],[Field of work]]="Construction",Table1[[#This Row],[Income]],0)</f>
        <v>0</v>
      </c>
      <c r="BW168">
        <f ca="1">IF(Table1[[#This Row],[Field of work]]="Teaching",Table1[[#This Row],[Income]],0)</f>
        <v>0</v>
      </c>
      <c r="BX168">
        <f ca="1">IF(Table1[[#This Row],[Field of work]]="Music",Table1[[#This Row],[Income]],0)</f>
        <v>0</v>
      </c>
      <c r="BY168">
        <f ca="1">IF(Table1[[#This Row],[Field of work]]="Agriculture",Table1[[#This Row],[Income]],0)</f>
        <v>35905</v>
      </c>
      <c r="CA168">
        <f ca="1">IF(Table1[[#This Row],[Debts]]&gt;Table1[[#This Row],[Income]],1,0)</f>
        <v>0</v>
      </c>
      <c r="CL168">
        <f ca="1">IF(Table1[[#This Row],[Net worth of the person]]&gt;$CN$3,Table1[[#This Row],[Age]],0)</f>
        <v>45</v>
      </c>
    </row>
    <row r="169" spans="1:90">
      <c r="A169">
        <f t="shared" ca="1" si="69"/>
        <v>1</v>
      </c>
      <c r="B169">
        <v>166</v>
      </c>
      <c r="C169" t="str">
        <f t="shared" ca="1" si="70"/>
        <v>men</v>
      </c>
      <c r="D169">
        <f t="shared" ca="1" si="71"/>
        <v>28</v>
      </c>
      <c r="E169">
        <f t="shared" ca="1" si="72"/>
        <v>5</v>
      </c>
      <c r="F169" t="str">
        <f t="shared" ca="1" si="60"/>
        <v>Music</v>
      </c>
      <c r="G169">
        <f t="shared" ca="1" si="73"/>
        <v>5</v>
      </c>
      <c r="H169" t="str">
        <f t="shared" ca="1" si="61"/>
        <v>Diploma</v>
      </c>
      <c r="I169">
        <f t="shared" ca="1" si="85"/>
        <v>1</v>
      </c>
      <c r="J169">
        <f t="shared" ca="1" si="62"/>
        <v>1</v>
      </c>
      <c r="K169">
        <f t="shared" ca="1" si="74"/>
        <v>61051</v>
      </c>
      <c r="L169">
        <f t="shared" ca="1" si="75"/>
        <v>10</v>
      </c>
      <c r="M169" t="str">
        <f t="shared" ca="1" si="63"/>
        <v>Massachusetts</v>
      </c>
      <c r="N169">
        <f t="shared" ca="1" si="78"/>
        <v>366306</v>
      </c>
      <c r="O169">
        <f t="shared" ca="1" si="76"/>
        <v>78044.634942436169</v>
      </c>
      <c r="P169">
        <f t="shared" ca="1" si="79"/>
        <v>30298.421598409681</v>
      </c>
      <c r="Q169">
        <f t="shared" ca="1" si="77"/>
        <v>16364</v>
      </c>
      <c r="R169">
        <f t="shared" ca="1" si="80"/>
        <v>73418.934804498989</v>
      </c>
      <c r="S169">
        <f t="shared" ca="1" si="81"/>
        <v>52263.016525846579</v>
      </c>
      <c r="T169">
        <f t="shared" ca="1" si="82"/>
        <v>448867.43812425621</v>
      </c>
      <c r="U169">
        <f t="shared" ca="1" si="83"/>
        <v>167827.56974693516</v>
      </c>
      <c r="V169">
        <f t="shared" ca="1" si="84"/>
        <v>281039.86837732105</v>
      </c>
      <c r="X169">
        <f ca="1">IF(Table1[[#This Row],[Gender]]="men",1,0)</f>
        <v>1</v>
      </c>
      <c r="Y169">
        <f ca="1">IF(Table1[[#This Row],[Gender]]="women",1,0)</f>
        <v>0</v>
      </c>
      <c r="AE169">
        <f ca="1">IF(Table1[[#This Row],[Field of work]]="IT",1,0)</f>
        <v>0</v>
      </c>
      <c r="AF169">
        <f ca="1">IF(Table1[[#This Row],[Field of work]]="Doctor",1,0)</f>
        <v>0</v>
      </c>
      <c r="AG169">
        <f ca="1">IF(Table1[[#This Row],[Field of work]]="Construction",1,0)</f>
        <v>0</v>
      </c>
      <c r="AH169">
        <f ca="1">IF(Table1[[#This Row],[Field of work]]="Teaching",1,0)</f>
        <v>0</v>
      </c>
      <c r="AI169">
        <f ca="1">IF(Table1[[#This Row],[Field of work]]="Music",1,0)</f>
        <v>1</v>
      </c>
      <c r="AJ169">
        <f ca="1">IF(Table1[[#This Row],[Field of work]]="Agriculture",1,0)</f>
        <v>0</v>
      </c>
      <c r="AO169" s="8">
        <f t="shared" ca="1" si="64"/>
        <v>11322.967094110723</v>
      </c>
      <c r="AR169">
        <f t="shared" ca="1" si="65"/>
        <v>0</v>
      </c>
      <c r="AX169" s="16">
        <f t="shared" ca="1" si="66"/>
        <v>0.26340382555362007</v>
      </c>
      <c r="AY169" s="17">
        <f t="shared" ca="1" si="67"/>
        <v>1</v>
      </c>
      <c r="AZ169" s="17"/>
      <c r="BE169">
        <f t="shared" ca="1" si="68"/>
        <v>0</v>
      </c>
      <c r="BF169">
        <f ca="1">IF(Table1[[#This Row],[Area]]="California",Table1[[#This Row],[Income]],0)</f>
        <v>0</v>
      </c>
      <c r="BG169">
        <f ca="1">IF(Table1[[#This Row],[Area]]="Utah",Table1[[#This Row],[Income]],0)</f>
        <v>0</v>
      </c>
      <c r="BH169">
        <f ca="1">IF(Table1[[#This Row],[Area]]="North Carolina",Table1[[#This Row],[Income]],0)</f>
        <v>0</v>
      </c>
      <c r="BI169">
        <f ca="1">IF(Table1[[#This Row],[Area]]="Texas",Table1[[#This Row],[Income]],0)</f>
        <v>0</v>
      </c>
      <c r="BJ169">
        <f ca="1">IF(Table1[[#This Row],[Area]]="Pennsylvania",Table1[[#This Row],[Income]],0)</f>
        <v>0</v>
      </c>
      <c r="BK169">
        <f ca="1">IF(Table1[[#This Row],[Area]]="Hawaii",Table1[[#This Row],[Income]],0)</f>
        <v>0</v>
      </c>
      <c r="BL169">
        <f ca="1">IF(Table1[[#This Row],[Area]]="Tennessee",Table1[[#This Row],[Income]],0)</f>
        <v>0</v>
      </c>
      <c r="BM169">
        <f ca="1">IF(Table1[[#This Row],[Area]]="South Dakota",Table1[[#This Row],[Income]],0)</f>
        <v>0</v>
      </c>
      <c r="BN169">
        <f ca="1">IF(Table1[[#This Row],[Area]]="Massachusetts",Table1[[#This Row],[Income]],0)</f>
        <v>61051</v>
      </c>
      <c r="BO169">
        <f ca="1">IF(Table1[[#This Row],[Area]]="New Jersey",Table1[[#This Row],[Income]],0)</f>
        <v>0</v>
      </c>
      <c r="BP169">
        <f ca="1">IF(Table1[[#This Row],[Area]]="Georgia",Table1[[#This Row],[Income]],0)</f>
        <v>0</v>
      </c>
      <c r="BQ169">
        <f ca="1">IF(Table1[[#This Row],[Area]]="Indiana",Table1[[#This Row],[Income]],0)</f>
        <v>0</v>
      </c>
      <c r="BR169">
        <f ca="1">IF(Table1[[#This Row],[Area]]="Illinios",Table1[[#This Row],[Income]],0)</f>
        <v>0</v>
      </c>
      <c r="BT169">
        <f ca="1">IF(Table1[[#This Row],[Field of work]]="IT",Table1[[#This Row],[Income]],0)</f>
        <v>0</v>
      </c>
      <c r="BU169">
        <f ca="1">IF(Table1[[#This Row],[Field of work]]="Doctor",Table1[[#This Row],[Income]],0)</f>
        <v>0</v>
      </c>
      <c r="BV169">
        <f ca="1">IF(Table1[[#This Row],[Field of work]]="Construction",Table1[[#This Row],[Income]],0)</f>
        <v>0</v>
      </c>
      <c r="BW169">
        <f ca="1">IF(Table1[[#This Row],[Field of work]]="Teaching",Table1[[#This Row],[Income]],0)</f>
        <v>0</v>
      </c>
      <c r="BX169">
        <f ca="1">IF(Table1[[#This Row],[Field of work]]="Music",Table1[[#This Row],[Income]],0)</f>
        <v>61051</v>
      </c>
      <c r="BY169">
        <f ca="1">IF(Table1[[#This Row],[Field of work]]="Agriculture",Table1[[#This Row],[Income]],0)</f>
        <v>0</v>
      </c>
      <c r="CA169">
        <f ca="1">IF(Table1[[#This Row],[Debts]]&gt;Table1[[#This Row],[Income]],1,0)</f>
        <v>1</v>
      </c>
      <c r="CL169">
        <f ca="1">IF(Table1[[#This Row],[Net worth of the person]]&gt;$CN$3,Table1[[#This Row],[Age]],0)</f>
        <v>28</v>
      </c>
    </row>
    <row r="170" spans="1:90">
      <c r="A170">
        <f t="shared" ca="1" si="69"/>
        <v>2</v>
      </c>
      <c r="B170">
        <v>167</v>
      </c>
      <c r="C170" t="str">
        <f t="shared" ca="1" si="70"/>
        <v>women</v>
      </c>
      <c r="D170">
        <f t="shared" ca="1" si="71"/>
        <v>25</v>
      </c>
      <c r="E170">
        <f t="shared" ca="1" si="72"/>
        <v>6</v>
      </c>
      <c r="F170" t="str">
        <f t="shared" ca="1" si="60"/>
        <v>Agriculture</v>
      </c>
      <c r="G170">
        <f t="shared" ca="1" si="73"/>
        <v>2</v>
      </c>
      <c r="H170" t="str">
        <f t="shared" ca="1" si="61"/>
        <v>Grad</v>
      </c>
      <c r="I170">
        <f t="shared" ca="1" si="85"/>
        <v>1</v>
      </c>
      <c r="J170">
        <f t="shared" ca="1" si="62"/>
        <v>2</v>
      </c>
      <c r="K170">
        <f t="shared" ca="1" si="74"/>
        <v>31570</v>
      </c>
      <c r="L170">
        <f t="shared" ca="1" si="75"/>
        <v>2</v>
      </c>
      <c r="M170" t="str">
        <f t="shared" ca="1" si="63"/>
        <v>California</v>
      </c>
      <c r="N170">
        <f t="shared" ca="1" si="78"/>
        <v>126280</v>
      </c>
      <c r="O170">
        <f t="shared" ca="1" si="76"/>
        <v>33262.635090911142</v>
      </c>
      <c r="P170">
        <f t="shared" ca="1" si="79"/>
        <v>22645.934188221447</v>
      </c>
      <c r="Q170">
        <f t="shared" ca="1" si="77"/>
        <v>13468</v>
      </c>
      <c r="R170">
        <f t="shared" ca="1" si="80"/>
        <v>43065.455967987582</v>
      </c>
      <c r="S170">
        <f t="shared" ca="1" si="81"/>
        <v>39343.939201144836</v>
      </c>
      <c r="T170">
        <f t="shared" ca="1" si="82"/>
        <v>188269.87338936626</v>
      </c>
      <c r="U170">
        <f t="shared" ca="1" si="83"/>
        <v>89796.091058898717</v>
      </c>
      <c r="V170">
        <f t="shared" ca="1" si="84"/>
        <v>98473.78233046754</v>
      </c>
      <c r="X170">
        <f ca="1">IF(Table1[[#This Row],[Gender]]="men",1,0)</f>
        <v>0</v>
      </c>
      <c r="Y170">
        <f ca="1">IF(Table1[[#This Row],[Gender]]="women",1,0)</f>
        <v>1</v>
      </c>
      <c r="AE170">
        <f ca="1">IF(Table1[[#This Row],[Field of work]]="IT",1,0)</f>
        <v>0</v>
      </c>
      <c r="AF170">
        <f ca="1">IF(Table1[[#This Row],[Field of work]]="Doctor",1,0)</f>
        <v>0</v>
      </c>
      <c r="AG170">
        <f ca="1">IF(Table1[[#This Row],[Field of work]]="Construction",1,0)</f>
        <v>0</v>
      </c>
      <c r="AH170">
        <f ca="1">IF(Table1[[#This Row],[Field of work]]="Teaching",1,0)</f>
        <v>0</v>
      </c>
      <c r="AI170">
        <f ca="1">IF(Table1[[#This Row],[Field of work]]="Music",1,0)</f>
        <v>0</v>
      </c>
      <c r="AJ170">
        <f ca="1">IF(Table1[[#This Row],[Field of work]]="Agriculture",1,0)</f>
        <v>1</v>
      </c>
      <c r="AO170" s="8">
        <f t="shared" ca="1" si="64"/>
        <v>71117.278332282483</v>
      </c>
      <c r="AR170">
        <f t="shared" ca="1" si="65"/>
        <v>1</v>
      </c>
      <c r="AX170" s="16">
        <f t="shared" ca="1" si="66"/>
        <v>0.20632381455394344</v>
      </c>
      <c r="AY170" s="17">
        <f t="shared" ca="1" si="67"/>
        <v>1</v>
      </c>
      <c r="AZ170" s="17"/>
      <c r="BE170">
        <f t="shared" ca="1" si="68"/>
        <v>0</v>
      </c>
      <c r="BF170">
        <f ca="1">IF(Table1[[#This Row],[Area]]="California",Table1[[#This Row],[Income]],0)</f>
        <v>31570</v>
      </c>
      <c r="BG170">
        <f ca="1">IF(Table1[[#This Row],[Area]]="Utah",Table1[[#This Row],[Income]],0)</f>
        <v>0</v>
      </c>
      <c r="BH170">
        <f ca="1">IF(Table1[[#This Row],[Area]]="North Carolina",Table1[[#This Row],[Income]],0)</f>
        <v>0</v>
      </c>
      <c r="BI170">
        <f ca="1">IF(Table1[[#This Row],[Area]]="Texas",Table1[[#This Row],[Income]],0)</f>
        <v>0</v>
      </c>
      <c r="BJ170">
        <f ca="1">IF(Table1[[#This Row],[Area]]="Pennsylvania",Table1[[#This Row],[Income]],0)</f>
        <v>0</v>
      </c>
      <c r="BK170">
        <f ca="1">IF(Table1[[#This Row],[Area]]="Hawaii",Table1[[#This Row],[Income]],0)</f>
        <v>0</v>
      </c>
      <c r="BL170">
        <f ca="1">IF(Table1[[#This Row],[Area]]="Tennessee",Table1[[#This Row],[Income]],0)</f>
        <v>0</v>
      </c>
      <c r="BM170">
        <f ca="1">IF(Table1[[#This Row],[Area]]="South Dakota",Table1[[#This Row],[Income]],0)</f>
        <v>0</v>
      </c>
      <c r="BN170">
        <f ca="1">IF(Table1[[#This Row],[Area]]="Massachusetts",Table1[[#This Row],[Income]],0)</f>
        <v>0</v>
      </c>
      <c r="BO170">
        <f ca="1">IF(Table1[[#This Row],[Area]]="New Jersey",Table1[[#This Row],[Income]],0)</f>
        <v>0</v>
      </c>
      <c r="BP170">
        <f ca="1">IF(Table1[[#This Row],[Area]]="Georgia",Table1[[#This Row],[Income]],0)</f>
        <v>0</v>
      </c>
      <c r="BQ170">
        <f ca="1">IF(Table1[[#This Row],[Area]]="Indiana",Table1[[#This Row],[Income]],0)</f>
        <v>0</v>
      </c>
      <c r="BR170">
        <f ca="1">IF(Table1[[#This Row],[Area]]="Illinios",Table1[[#This Row],[Income]],0)</f>
        <v>0</v>
      </c>
      <c r="BT170">
        <f ca="1">IF(Table1[[#This Row],[Field of work]]="IT",Table1[[#This Row],[Income]],0)</f>
        <v>0</v>
      </c>
      <c r="BU170">
        <f ca="1">IF(Table1[[#This Row],[Field of work]]="Doctor",Table1[[#This Row],[Income]],0)</f>
        <v>0</v>
      </c>
      <c r="BV170">
        <f ca="1">IF(Table1[[#This Row],[Field of work]]="Construction",Table1[[#This Row],[Income]],0)</f>
        <v>0</v>
      </c>
      <c r="BW170">
        <f ca="1">IF(Table1[[#This Row],[Field of work]]="Teaching",Table1[[#This Row],[Income]],0)</f>
        <v>0</v>
      </c>
      <c r="BX170">
        <f ca="1">IF(Table1[[#This Row],[Field of work]]="Music",Table1[[#This Row],[Income]],0)</f>
        <v>0</v>
      </c>
      <c r="BY170">
        <f ca="1">IF(Table1[[#This Row],[Field of work]]="Agriculture",Table1[[#This Row],[Income]],0)</f>
        <v>31570</v>
      </c>
      <c r="CA170">
        <f ca="1">IF(Table1[[#This Row],[Debts]]&gt;Table1[[#This Row],[Income]],1,0)</f>
        <v>1</v>
      </c>
      <c r="CL170">
        <f ca="1">IF(Table1[[#This Row],[Net worth of the person]]&gt;$CN$3,Table1[[#This Row],[Age]],0)</f>
        <v>25</v>
      </c>
    </row>
    <row r="171" spans="1:90">
      <c r="A171">
        <f t="shared" ca="1" si="69"/>
        <v>1</v>
      </c>
      <c r="B171">
        <v>168</v>
      </c>
      <c r="C171" t="str">
        <f t="shared" ca="1" si="70"/>
        <v>men</v>
      </c>
      <c r="D171">
        <f t="shared" ca="1" si="71"/>
        <v>26</v>
      </c>
      <c r="E171">
        <f t="shared" ca="1" si="72"/>
        <v>6</v>
      </c>
      <c r="F171" t="str">
        <f t="shared" ca="1" si="60"/>
        <v>Agriculture</v>
      </c>
      <c r="G171">
        <f t="shared" ca="1" si="73"/>
        <v>4</v>
      </c>
      <c r="H171" t="str">
        <f t="shared" ca="1" si="61"/>
        <v>Phd</v>
      </c>
      <c r="I171">
        <f t="shared" ca="1" si="85"/>
        <v>1</v>
      </c>
      <c r="J171">
        <f t="shared" ca="1" si="62"/>
        <v>1</v>
      </c>
      <c r="K171">
        <f t="shared" ca="1" si="74"/>
        <v>87539</v>
      </c>
      <c r="L171">
        <f t="shared" ca="1" si="75"/>
        <v>4</v>
      </c>
      <c r="M171" t="str">
        <f t="shared" ca="1" si="63"/>
        <v>North Carolina</v>
      </c>
      <c r="N171">
        <f t="shared" ca="1" si="78"/>
        <v>262617</v>
      </c>
      <c r="O171">
        <f t="shared" ca="1" si="76"/>
        <v>54184.141206712964</v>
      </c>
      <c r="P171">
        <f t="shared" ca="1" si="79"/>
        <v>71117.278332282483</v>
      </c>
      <c r="Q171">
        <f t="shared" ca="1" si="77"/>
        <v>36752</v>
      </c>
      <c r="R171">
        <f t="shared" ca="1" si="80"/>
        <v>30994.501429520071</v>
      </c>
      <c r="S171">
        <f t="shared" ca="1" si="81"/>
        <v>35490.09878902568</v>
      </c>
      <c r="T171">
        <f t="shared" ca="1" si="82"/>
        <v>369224.37712130818</v>
      </c>
      <c r="U171">
        <f t="shared" ca="1" si="83"/>
        <v>121930.64263623302</v>
      </c>
      <c r="V171">
        <f t="shared" ca="1" si="84"/>
        <v>247293.73448507517</v>
      </c>
      <c r="X171">
        <f ca="1">IF(Table1[[#This Row],[Gender]]="men",1,0)</f>
        <v>1</v>
      </c>
      <c r="Y171">
        <f ca="1">IF(Table1[[#This Row],[Gender]]="women",1,0)</f>
        <v>0</v>
      </c>
      <c r="AE171">
        <f ca="1">IF(Table1[[#This Row],[Field of work]]="IT",1,0)</f>
        <v>0</v>
      </c>
      <c r="AF171">
        <f ca="1">IF(Table1[[#This Row],[Field of work]]="Doctor",1,0)</f>
        <v>0</v>
      </c>
      <c r="AG171">
        <f ca="1">IF(Table1[[#This Row],[Field of work]]="Construction",1,0)</f>
        <v>0</v>
      </c>
      <c r="AH171">
        <f ca="1">IF(Table1[[#This Row],[Field of work]]="Teaching",1,0)</f>
        <v>0</v>
      </c>
      <c r="AI171">
        <f ca="1">IF(Table1[[#This Row],[Field of work]]="Music",1,0)</f>
        <v>0</v>
      </c>
      <c r="AJ171">
        <f ca="1">IF(Table1[[#This Row],[Field of work]]="Agriculture",1,0)</f>
        <v>1</v>
      </c>
      <c r="AO171" s="8">
        <f t="shared" ca="1" si="64"/>
        <v>34044.92854305292</v>
      </c>
      <c r="AR171">
        <f t="shared" ca="1" si="65"/>
        <v>1</v>
      </c>
      <c r="AX171" s="16">
        <f t="shared" ca="1" si="66"/>
        <v>0.50771110747270853</v>
      </c>
      <c r="AY171" s="17">
        <f t="shared" ca="1" si="67"/>
        <v>0</v>
      </c>
      <c r="AZ171" s="17"/>
      <c r="BE171">
        <f t="shared" ca="1" si="68"/>
        <v>0</v>
      </c>
      <c r="BF171">
        <f ca="1">IF(Table1[[#This Row],[Area]]="California",Table1[[#This Row],[Income]],0)</f>
        <v>0</v>
      </c>
      <c r="BG171">
        <f ca="1">IF(Table1[[#This Row],[Area]]="Utah",Table1[[#This Row],[Income]],0)</f>
        <v>0</v>
      </c>
      <c r="BH171">
        <f ca="1">IF(Table1[[#This Row],[Area]]="North Carolina",Table1[[#This Row],[Income]],0)</f>
        <v>87539</v>
      </c>
      <c r="BI171">
        <f ca="1">IF(Table1[[#This Row],[Area]]="Texas",Table1[[#This Row],[Income]],0)</f>
        <v>0</v>
      </c>
      <c r="BJ171">
        <f ca="1">IF(Table1[[#This Row],[Area]]="Pennsylvania",Table1[[#This Row],[Income]],0)</f>
        <v>0</v>
      </c>
      <c r="BK171">
        <f ca="1">IF(Table1[[#This Row],[Area]]="Hawaii",Table1[[#This Row],[Income]],0)</f>
        <v>0</v>
      </c>
      <c r="BL171">
        <f ca="1">IF(Table1[[#This Row],[Area]]="Tennessee",Table1[[#This Row],[Income]],0)</f>
        <v>0</v>
      </c>
      <c r="BM171">
        <f ca="1">IF(Table1[[#This Row],[Area]]="South Dakota",Table1[[#This Row],[Income]],0)</f>
        <v>0</v>
      </c>
      <c r="BN171">
        <f ca="1">IF(Table1[[#This Row],[Area]]="Massachusetts",Table1[[#This Row],[Income]],0)</f>
        <v>0</v>
      </c>
      <c r="BO171">
        <f ca="1">IF(Table1[[#This Row],[Area]]="New Jersey",Table1[[#This Row],[Income]],0)</f>
        <v>0</v>
      </c>
      <c r="BP171">
        <f ca="1">IF(Table1[[#This Row],[Area]]="Georgia",Table1[[#This Row],[Income]],0)</f>
        <v>0</v>
      </c>
      <c r="BQ171">
        <f ca="1">IF(Table1[[#This Row],[Area]]="Indiana",Table1[[#This Row],[Income]],0)</f>
        <v>0</v>
      </c>
      <c r="BR171">
        <f ca="1">IF(Table1[[#This Row],[Area]]="Illinios",Table1[[#This Row],[Income]],0)</f>
        <v>0</v>
      </c>
      <c r="BT171">
        <f ca="1">IF(Table1[[#This Row],[Field of work]]="IT",Table1[[#This Row],[Income]],0)</f>
        <v>0</v>
      </c>
      <c r="BU171">
        <f ca="1">IF(Table1[[#This Row],[Field of work]]="Doctor",Table1[[#This Row],[Income]],0)</f>
        <v>0</v>
      </c>
      <c r="BV171">
        <f ca="1">IF(Table1[[#This Row],[Field of work]]="Construction",Table1[[#This Row],[Income]],0)</f>
        <v>0</v>
      </c>
      <c r="BW171">
        <f ca="1">IF(Table1[[#This Row],[Field of work]]="Teaching",Table1[[#This Row],[Income]],0)</f>
        <v>0</v>
      </c>
      <c r="BX171">
        <f ca="1">IF(Table1[[#This Row],[Field of work]]="Music",Table1[[#This Row],[Income]],0)</f>
        <v>0</v>
      </c>
      <c r="BY171">
        <f ca="1">IF(Table1[[#This Row],[Field of work]]="Agriculture",Table1[[#This Row],[Income]],0)</f>
        <v>87539</v>
      </c>
      <c r="CA171">
        <f ca="1">IF(Table1[[#This Row],[Debts]]&gt;Table1[[#This Row],[Income]],1,0)</f>
        <v>0</v>
      </c>
      <c r="CL171">
        <f ca="1">IF(Table1[[#This Row],[Net worth of the person]]&gt;$CN$3,Table1[[#This Row],[Age]],0)</f>
        <v>26</v>
      </c>
    </row>
    <row r="172" spans="1:90">
      <c r="A172">
        <f t="shared" ca="1" si="69"/>
        <v>2</v>
      </c>
      <c r="B172">
        <v>169</v>
      </c>
      <c r="C172" t="str">
        <f t="shared" ca="1" si="70"/>
        <v>women</v>
      </c>
      <c r="D172">
        <f t="shared" ca="1" si="71"/>
        <v>31</v>
      </c>
      <c r="E172">
        <f t="shared" ca="1" si="72"/>
        <v>6</v>
      </c>
      <c r="F172" t="str">
        <f t="shared" ca="1" si="60"/>
        <v>Agriculture</v>
      </c>
      <c r="G172">
        <f t="shared" ca="1" si="73"/>
        <v>3</v>
      </c>
      <c r="H172" t="str">
        <f t="shared" ca="1" si="61"/>
        <v>Post Grad</v>
      </c>
      <c r="I172">
        <f t="shared" ca="1" si="85"/>
        <v>0</v>
      </c>
      <c r="J172">
        <f t="shared" ca="1" si="62"/>
        <v>3</v>
      </c>
      <c r="K172">
        <f t="shared" ca="1" si="74"/>
        <v>44181</v>
      </c>
      <c r="L172">
        <f t="shared" ca="1" si="75"/>
        <v>7</v>
      </c>
      <c r="M172" t="str">
        <f t="shared" ca="1" si="63"/>
        <v>Hawaii</v>
      </c>
      <c r="N172">
        <f t="shared" ca="1" si="78"/>
        <v>132543</v>
      </c>
      <c r="O172">
        <f t="shared" ca="1" si="76"/>
        <v>67293.553317755213</v>
      </c>
      <c r="P172">
        <f t="shared" ca="1" si="79"/>
        <v>102134.78562915875</v>
      </c>
      <c r="Q172">
        <f t="shared" ca="1" si="77"/>
        <v>26626</v>
      </c>
      <c r="R172">
        <f t="shared" ca="1" si="80"/>
        <v>57616.713184253698</v>
      </c>
      <c r="S172">
        <f t="shared" ca="1" si="81"/>
        <v>7934.5902129078804</v>
      </c>
      <c r="T172">
        <f t="shared" ca="1" si="82"/>
        <v>242612.37584206663</v>
      </c>
      <c r="U172">
        <f t="shared" ca="1" si="83"/>
        <v>151536.26650200892</v>
      </c>
      <c r="V172">
        <f t="shared" ca="1" si="84"/>
        <v>91076.109340057708</v>
      </c>
      <c r="X172">
        <f ca="1">IF(Table1[[#This Row],[Gender]]="men",1,0)</f>
        <v>0</v>
      </c>
      <c r="Y172">
        <f ca="1">IF(Table1[[#This Row],[Gender]]="women",1,0)</f>
        <v>1</v>
      </c>
      <c r="AE172">
        <f ca="1">IF(Table1[[#This Row],[Field of work]]="IT",1,0)</f>
        <v>0</v>
      </c>
      <c r="AF172">
        <f ca="1">IF(Table1[[#This Row],[Field of work]]="Doctor",1,0)</f>
        <v>0</v>
      </c>
      <c r="AG172">
        <f ca="1">IF(Table1[[#This Row],[Field of work]]="Construction",1,0)</f>
        <v>0</v>
      </c>
      <c r="AH172">
        <f ca="1">IF(Table1[[#This Row],[Field of work]]="Teaching",1,0)</f>
        <v>0</v>
      </c>
      <c r="AI172">
        <f ca="1">IF(Table1[[#This Row],[Field of work]]="Music",1,0)</f>
        <v>0</v>
      </c>
      <c r="AJ172">
        <f ca="1">IF(Table1[[#This Row],[Field of work]]="Agriculture",1,0)</f>
        <v>1</v>
      </c>
      <c r="AO172" s="8">
        <f t="shared" ca="1" si="64"/>
        <v>34346.389788605971</v>
      </c>
      <c r="AR172">
        <f t="shared" ca="1" si="65"/>
        <v>1</v>
      </c>
      <c r="AX172" s="16">
        <f t="shared" ca="1" si="66"/>
        <v>0.89737475740167472</v>
      </c>
      <c r="AY172" s="17">
        <f t="shared" ca="1" si="67"/>
        <v>0</v>
      </c>
      <c r="AZ172" s="17"/>
      <c r="BE172">
        <f t="shared" ca="1" si="68"/>
        <v>0</v>
      </c>
      <c r="BF172">
        <f ca="1">IF(Table1[[#This Row],[Area]]="California",Table1[[#This Row],[Income]],0)</f>
        <v>0</v>
      </c>
      <c r="BG172">
        <f ca="1">IF(Table1[[#This Row],[Area]]="Utah",Table1[[#This Row],[Income]],0)</f>
        <v>0</v>
      </c>
      <c r="BH172">
        <f ca="1">IF(Table1[[#This Row],[Area]]="North Carolina",Table1[[#This Row],[Income]],0)</f>
        <v>0</v>
      </c>
      <c r="BI172">
        <f ca="1">IF(Table1[[#This Row],[Area]]="Texas",Table1[[#This Row],[Income]],0)</f>
        <v>0</v>
      </c>
      <c r="BJ172">
        <f ca="1">IF(Table1[[#This Row],[Area]]="Pennsylvania",Table1[[#This Row],[Income]],0)</f>
        <v>0</v>
      </c>
      <c r="BK172">
        <f ca="1">IF(Table1[[#This Row],[Area]]="Hawaii",Table1[[#This Row],[Income]],0)</f>
        <v>44181</v>
      </c>
      <c r="BL172">
        <f ca="1">IF(Table1[[#This Row],[Area]]="Tennessee",Table1[[#This Row],[Income]],0)</f>
        <v>0</v>
      </c>
      <c r="BM172">
        <f ca="1">IF(Table1[[#This Row],[Area]]="South Dakota",Table1[[#This Row],[Income]],0)</f>
        <v>0</v>
      </c>
      <c r="BN172">
        <f ca="1">IF(Table1[[#This Row],[Area]]="Massachusetts",Table1[[#This Row],[Income]],0)</f>
        <v>0</v>
      </c>
      <c r="BO172">
        <f ca="1">IF(Table1[[#This Row],[Area]]="New Jersey",Table1[[#This Row],[Income]],0)</f>
        <v>0</v>
      </c>
      <c r="BP172">
        <f ca="1">IF(Table1[[#This Row],[Area]]="Georgia",Table1[[#This Row],[Income]],0)</f>
        <v>0</v>
      </c>
      <c r="BQ172">
        <f ca="1">IF(Table1[[#This Row],[Area]]="Indiana",Table1[[#This Row],[Income]],0)</f>
        <v>0</v>
      </c>
      <c r="BR172">
        <f ca="1">IF(Table1[[#This Row],[Area]]="Illinios",Table1[[#This Row],[Income]],0)</f>
        <v>0</v>
      </c>
      <c r="BT172">
        <f ca="1">IF(Table1[[#This Row],[Field of work]]="IT",Table1[[#This Row],[Income]],0)</f>
        <v>0</v>
      </c>
      <c r="BU172">
        <f ca="1">IF(Table1[[#This Row],[Field of work]]="Doctor",Table1[[#This Row],[Income]],0)</f>
        <v>0</v>
      </c>
      <c r="BV172">
        <f ca="1">IF(Table1[[#This Row],[Field of work]]="Construction",Table1[[#This Row],[Income]],0)</f>
        <v>0</v>
      </c>
      <c r="BW172">
        <f ca="1">IF(Table1[[#This Row],[Field of work]]="Teaching",Table1[[#This Row],[Income]],0)</f>
        <v>0</v>
      </c>
      <c r="BX172">
        <f ca="1">IF(Table1[[#This Row],[Field of work]]="Music",Table1[[#This Row],[Income]],0)</f>
        <v>0</v>
      </c>
      <c r="BY172">
        <f ca="1">IF(Table1[[#This Row],[Field of work]]="Agriculture",Table1[[#This Row],[Income]],0)</f>
        <v>44181</v>
      </c>
      <c r="CA172">
        <f ca="1">IF(Table1[[#This Row],[Debts]]&gt;Table1[[#This Row],[Income]],1,0)</f>
        <v>1</v>
      </c>
      <c r="CL172">
        <f ca="1">IF(Table1[[#This Row],[Net worth of the person]]&gt;$CN$3,Table1[[#This Row],[Age]],0)</f>
        <v>31</v>
      </c>
    </row>
    <row r="173" spans="1:90">
      <c r="A173">
        <f t="shared" ca="1" si="69"/>
        <v>2</v>
      </c>
      <c r="B173">
        <v>170</v>
      </c>
      <c r="C173" t="str">
        <f t="shared" ca="1" si="70"/>
        <v>women</v>
      </c>
      <c r="D173">
        <f t="shared" ca="1" si="71"/>
        <v>29</v>
      </c>
      <c r="E173">
        <f t="shared" ca="1" si="72"/>
        <v>2</v>
      </c>
      <c r="F173" t="str">
        <f t="shared" ca="1" si="60"/>
        <v>Doctor</v>
      </c>
      <c r="G173">
        <f t="shared" ca="1" si="73"/>
        <v>3</v>
      </c>
      <c r="H173" t="str">
        <f t="shared" ca="1" si="61"/>
        <v>Post Grad</v>
      </c>
      <c r="I173">
        <f t="shared" ca="1" si="85"/>
        <v>1</v>
      </c>
      <c r="J173">
        <f t="shared" ca="1" si="62"/>
        <v>2</v>
      </c>
      <c r="K173">
        <f t="shared" ca="1" si="74"/>
        <v>55043</v>
      </c>
      <c r="L173">
        <f t="shared" ca="1" si="75"/>
        <v>3</v>
      </c>
      <c r="M173" t="str">
        <f t="shared" ca="1" si="63"/>
        <v>Utah</v>
      </c>
      <c r="N173">
        <f t="shared" ca="1" si="78"/>
        <v>275215</v>
      </c>
      <c r="O173">
        <f t="shared" ca="1" si="76"/>
        <v>246970.9938583019</v>
      </c>
      <c r="P173">
        <f t="shared" ca="1" si="79"/>
        <v>68692.779577211943</v>
      </c>
      <c r="Q173">
        <f t="shared" ca="1" si="77"/>
        <v>22235</v>
      </c>
      <c r="R173">
        <f t="shared" ca="1" si="80"/>
        <v>99926.5360467602</v>
      </c>
      <c r="S173">
        <f t="shared" ca="1" si="81"/>
        <v>50736.259564890985</v>
      </c>
      <c r="T173">
        <f t="shared" ca="1" si="82"/>
        <v>394644.03914210293</v>
      </c>
      <c r="U173">
        <f t="shared" ca="1" si="83"/>
        <v>369132.52990506211</v>
      </c>
      <c r="V173">
        <f t="shared" ca="1" si="84"/>
        <v>25511.509237040824</v>
      </c>
      <c r="X173">
        <f ca="1">IF(Table1[[#This Row],[Gender]]="men",1,0)</f>
        <v>0</v>
      </c>
      <c r="Y173">
        <f ca="1">IF(Table1[[#This Row],[Gender]]="women",1,0)</f>
        <v>1</v>
      </c>
      <c r="AE173">
        <f ca="1">IF(Table1[[#This Row],[Field of work]]="IT",1,0)</f>
        <v>0</v>
      </c>
      <c r="AF173">
        <f ca="1">IF(Table1[[#This Row],[Field of work]]="Doctor",1,0)</f>
        <v>1</v>
      </c>
      <c r="AG173">
        <f ca="1">IF(Table1[[#This Row],[Field of work]]="Construction",1,0)</f>
        <v>0</v>
      </c>
      <c r="AH173">
        <f ca="1">IF(Table1[[#This Row],[Field of work]]="Teaching",1,0)</f>
        <v>0</v>
      </c>
      <c r="AI173">
        <f ca="1">IF(Table1[[#This Row],[Field of work]]="Music",1,0)</f>
        <v>0</v>
      </c>
      <c r="AJ173">
        <f ca="1">IF(Table1[[#This Row],[Field of work]]="Agriculture",1,0)</f>
        <v>0</v>
      </c>
      <c r="AO173" s="8">
        <f t="shared" ca="1" si="64"/>
        <v>39002.608418166215</v>
      </c>
      <c r="AR173">
        <f t="shared" ca="1" si="65"/>
        <v>1</v>
      </c>
      <c r="AX173" s="16">
        <f t="shared" ca="1" si="66"/>
        <v>0.6758762752355888</v>
      </c>
      <c r="AY173" s="17">
        <f t="shared" ca="1" si="67"/>
        <v>0</v>
      </c>
      <c r="AZ173" s="17"/>
      <c r="BE173">
        <f t="shared" ca="1" si="68"/>
        <v>0</v>
      </c>
      <c r="BF173">
        <f ca="1">IF(Table1[[#This Row],[Area]]="California",Table1[[#This Row],[Income]],0)</f>
        <v>0</v>
      </c>
      <c r="BG173">
        <f ca="1">IF(Table1[[#This Row],[Area]]="Utah",Table1[[#This Row],[Income]],0)</f>
        <v>55043</v>
      </c>
      <c r="BH173">
        <f ca="1">IF(Table1[[#This Row],[Area]]="North Carolina",Table1[[#This Row],[Income]],0)</f>
        <v>0</v>
      </c>
      <c r="BI173">
        <f ca="1">IF(Table1[[#This Row],[Area]]="Texas",Table1[[#This Row],[Income]],0)</f>
        <v>0</v>
      </c>
      <c r="BJ173">
        <f ca="1">IF(Table1[[#This Row],[Area]]="Pennsylvania",Table1[[#This Row],[Income]],0)</f>
        <v>0</v>
      </c>
      <c r="BK173">
        <f ca="1">IF(Table1[[#This Row],[Area]]="Hawaii",Table1[[#This Row],[Income]],0)</f>
        <v>0</v>
      </c>
      <c r="BL173">
        <f ca="1">IF(Table1[[#This Row],[Area]]="Tennessee",Table1[[#This Row],[Income]],0)</f>
        <v>0</v>
      </c>
      <c r="BM173">
        <f ca="1">IF(Table1[[#This Row],[Area]]="South Dakota",Table1[[#This Row],[Income]],0)</f>
        <v>0</v>
      </c>
      <c r="BN173">
        <f ca="1">IF(Table1[[#This Row],[Area]]="Massachusetts",Table1[[#This Row],[Income]],0)</f>
        <v>0</v>
      </c>
      <c r="BO173">
        <f ca="1">IF(Table1[[#This Row],[Area]]="New Jersey",Table1[[#This Row],[Income]],0)</f>
        <v>0</v>
      </c>
      <c r="BP173">
        <f ca="1">IF(Table1[[#This Row],[Area]]="Georgia",Table1[[#This Row],[Income]],0)</f>
        <v>0</v>
      </c>
      <c r="BQ173">
        <f ca="1">IF(Table1[[#This Row],[Area]]="Indiana",Table1[[#This Row],[Income]],0)</f>
        <v>0</v>
      </c>
      <c r="BR173">
        <f ca="1">IF(Table1[[#This Row],[Area]]="Illinios",Table1[[#This Row],[Income]],0)</f>
        <v>0</v>
      </c>
      <c r="BT173">
        <f ca="1">IF(Table1[[#This Row],[Field of work]]="IT",Table1[[#This Row],[Income]],0)</f>
        <v>0</v>
      </c>
      <c r="BU173">
        <f ca="1">IF(Table1[[#This Row],[Field of work]]="Doctor",Table1[[#This Row],[Income]],0)</f>
        <v>55043</v>
      </c>
      <c r="BV173">
        <f ca="1">IF(Table1[[#This Row],[Field of work]]="Construction",Table1[[#This Row],[Income]],0)</f>
        <v>0</v>
      </c>
      <c r="BW173">
        <f ca="1">IF(Table1[[#This Row],[Field of work]]="Teaching",Table1[[#This Row],[Income]],0)</f>
        <v>0</v>
      </c>
      <c r="BX173">
        <f ca="1">IF(Table1[[#This Row],[Field of work]]="Music",Table1[[#This Row],[Income]],0)</f>
        <v>0</v>
      </c>
      <c r="BY173">
        <f ca="1">IF(Table1[[#This Row],[Field of work]]="Agriculture",Table1[[#This Row],[Income]],0)</f>
        <v>0</v>
      </c>
      <c r="CA173">
        <f ca="1">IF(Table1[[#This Row],[Debts]]&gt;Table1[[#This Row],[Income]],1,0)</f>
        <v>1</v>
      </c>
      <c r="CL173">
        <f ca="1">IF(Table1[[#This Row],[Net worth of the person]]&gt;$CN$3,Table1[[#This Row],[Age]],0)</f>
        <v>29</v>
      </c>
    </row>
    <row r="174" spans="1:90">
      <c r="A174">
        <f t="shared" ca="1" si="69"/>
        <v>2</v>
      </c>
      <c r="B174">
        <v>171</v>
      </c>
      <c r="C174" t="str">
        <f t="shared" ca="1" si="70"/>
        <v>women</v>
      </c>
      <c r="D174">
        <f t="shared" ca="1" si="71"/>
        <v>44</v>
      </c>
      <c r="E174">
        <f t="shared" ca="1" si="72"/>
        <v>2</v>
      </c>
      <c r="F174" t="str">
        <f t="shared" ca="1" si="60"/>
        <v>Doctor</v>
      </c>
      <c r="G174">
        <f t="shared" ca="1" si="73"/>
        <v>5</v>
      </c>
      <c r="H174" t="str">
        <f t="shared" ca="1" si="61"/>
        <v>Diploma</v>
      </c>
      <c r="I174">
        <f t="shared" ca="1" si="85"/>
        <v>2</v>
      </c>
      <c r="J174">
        <f t="shared" ca="1" si="62"/>
        <v>1</v>
      </c>
      <c r="K174">
        <f t="shared" ca="1" si="74"/>
        <v>49817</v>
      </c>
      <c r="L174">
        <f t="shared" ca="1" si="75"/>
        <v>13</v>
      </c>
      <c r="M174" t="str">
        <f t="shared" ca="1" si="63"/>
        <v>Indiana</v>
      </c>
      <c r="N174">
        <f t="shared" ca="1" si="78"/>
        <v>149451</v>
      </c>
      <c r="O174">
        <f t="shared" ca="1" si="76"/>
        <v>101010.38521023399</v>
      </c>
      <c r="P174">
        <f t="shared" ca="1" si="79"/>
        <v>39002.608418166215</v>
      </c>
      <c r="Q174">
        <f t="shared" ca="1" si="77"/>
        <v>16094</v>
      </c>
      <c r="R174">
        <f t="shared" ca="1" si="80"/>
        <v>92664.57491789847</v>
      </c>
      <c r="S174">
        <f t="shared" ca="1" si="81"/>
        <v>13448.736631898666</v>
      </c>
      <c r="T174">
        <f t="shared" ca="1" si="82"/>
        <v>201902.34505006491</v>
      </c>
      <c r="U174">
        <f t="shared" ca="1" si="83"/>
        <v>209768.96012813246</v>
      </c>
      <c r="V174">
        <f t="shared" ca="1" si="84"/>
        <v>-7866.6150780675525</v>
      </c>
      <c r="X174">
        <f ca="1">IF(Table1[[#This Row],[Gender]]="men",1,0)</f>
        <v>0</v>
      </c>
      <c r="Y174">
        <f ca="1">IF(Table1[[#This Row],[Gender]]="women",1,0)</f>
        <v>1</v>
      </c>
      <c r="AE174">
        <f ca="1">IF(Table1[[#This Row],[Field of work]]="IT",1,0)</f>
        <v>0</v>
      </c>
      <c r="AF174">
        <f ca="1">IF(Table1[[#This Row],[Field of work]]="Doctor",1,0)</f>
        <v>1</v>
      </c>
      <c r="AG174">
        <f ca="1">IF(Table1[[#This Row],[Field of work]]="Construction",1,0)</f>
        <v>0</v>
      </c>
      <c r="AH174">
        <f ca="1">IF(Table1[[#This Row],[Field of work]]="Teaching",1,0)</f>
        <v>0</v>
      </c>
      <c r="AI174">
        <f ca="1">IF(Table1[[#This Row],[Field of work]]="Music",1,0)</f>
        <v>0</v>
      </c>
      <c r="AJ174">
        <f ca="1">IF(Table1[[#This Row],[Field of work]]="Agriculture",1,0)</f>
        <v>0</v>
      </c>
      <c r="AO174" s="8">
        <f t="shared" ca="1" si="64"/>
        <v>24445.566920744419</v>
      </c>
      <c r="AR174">
        <f t="shared" ca="1" si="65"/>
        <v>1</v>
      </c>
      <c r="AX174" s="16">
        <f t="shared" ca="1" si="66"/>
        <v>0.88832790412657925</v>
      </c>
      <c r="AY174" s="17">
        <f t="shared" ca="1" si="67"/>
        <v>0</v>
      </c>
      <c r="AZ174" s="17"/>
      <c r="BE174">
        <f t="shared" ca="1" si="68"/>
        <v>0</v>
      </c>
      <c r="BF174">
        <f ca="1">IF(Table1[[#This Row],[Area]]="California",Table1[[#This Row],[Income]],0)</f>
        <v>0</v>
      </c>
      <c r="BG174">
        <f ca="1">IF(Table1[[#This Row],[Area]]="Utah",Table1[[#This Row],[Income]],0)</f>
        <v>0</v>
      </c>
      <c r="BH174">
        <f ca="1">IF(Table1[[#This Row],[Area]]="North Carolina",Table1[[#This Row],[Income]],0)</f>
        <v>0</v>
      </c>
      <c r="BI174">
        <f ca="1">IF(Table1[[#This Row],[Area]]="Texas",Table1[[#This Row],[Income]],0)</f>
        <v>0</v>
      </c>
      <c r="BJ174">
        <f ca="1">IF(Table1[[#This Row],[Area]]="Pennsylvania",Table1[[#This Row],[Income]],0)</f>
        <v>0</v>
      </c>
      <c r="BK174">
        <f ca="1">IF(Table1[[#This Row],[Area]]="Hawaii",Table1[[#This Row],[Income]],0)</f>
        <v>0</v>
      </c>
      <c r="BL174">
        <f ca="1">IF(Table1[[#This Row],[Area]]="Tennessee",Table1[[#This Row],[Income]],0)</f>
        <v>0</v>
      </c>
      <c r="BM174">
        <f ca="1">IF(Table1[[#This Row],[Area]]="South Dakota",Table1[[#This Row],[Income]],0)</f>
        <v>0</v>
      </c>
      <c r="BN174">
        <f ca="1">IF(Table1[[#This Row],[Area]]="Massachusetts",Table1[[#This Row],[Income]],0)</f>
        <v>0</v>
      </c>
      <c r="BO174">
        <f ca="1">IF(Table1[[#This Row],[Area]]="New Jersey",Table1[[#This Row],[Income]],0)</f>
        <v>0</v>
      </c>
      <c r="BP174">
        <f ca="1">IF(Table1[[#This Row],[Area]]="Georgia",Table1[[#This Row],[Income]],0)</f>
        <v>0</v>
      </c>
      <c r="BQ174">
        <f ca="1">IF(Table1[[#This Row],[Area]]="Indiana",Table1[[#This Row],[Income]],0)</f>
        <v>49817</v>
      </c>
      <c r="BR174">
        <f ca="1">IF(Table1[[#This Row],[Area]]="Illinios",Table1[[#This Row],[Income]],0)</f>
        <v>0</v>
      </c>
      <c r="BT174">
        <f ca="1">IF(Table1[[#This Row],[Field of work]]="IT",Table1[[#This Row],[Income]],0)</f>
        <v>0</v>
      </c>
      <c r="BU174">
        <f ca="1">IF(Table1[[#This Row],[Field of work]]="Doctor",Table1[[#This Row],[Income]],0)</f>
        <v>49817</v>
      </c>
      <c r="BV174">
        <f ca="1">IF(Table1[[#This Row],[Field of work]]="Construction",Table1[[#This Row],[Income]],0)</f>
        <v>0</v>
      </c>
      <c r="BW174">
        <f ca="1">IF(Table1[[#This Row],[Field of work]]="Teaching",Table1[[#This Row],[Income]],0)</f>
        <v>0</v>
      </c>
      <c r="BX174">
        <f ca="1">IF(Table1[[#This Row],[Field of work]]="Music",Table1[[#This Row],[Income]],0)</f>
        <v>0</v>
      </c>
      <c r="BY174">
        <f ca="1">IF(Table1[[#This Row],[Field of work]]="Agriculture",Table1[[#This Row],[Income]],0)</f>
        <v>0</v>
      </c>
      <c r="CA174">
        <f ca="1">IF(Table1[[#This Row],[Debts]]&gt;Table1[[#This Row],[Income]],1,0)</f>
        <v>1</v>
      </c>
      <c r="CL174">
        <f ca="1">IF(Table1[[#This Row],[Net worth of the person]]&gt;$CN$3,Table1[[#This Row],[Age]],0)</f>
        <v>0</v>
      </c>
    </row>
    <row r="175" spans="1:90">
      <c r="A175">
        <f t="shared" ca="1" si="69"/>
        <v>2</v>
      </c>
      <c r="B175">
        <v>172</v>
      </c>
      <c r="C175" t="str">
        <f t="shared" ca="1" si="70"/>
        <v>women</v>
      </c>
      <c r="D175">
        <f t="shared" ca="1" si="71"/>
        <v>34</v>
      </c>
      <c r="E175">
        <f t="shared" ca="1" si="72"/>
        <v>4</v>
      </c>
      <c r="F175" t="str">
        <f t="shared" ca="1" si="60"/>
        <v>Teaching</v>
      </c>
      <c r="G175">
        <f t="shared" ca="1" si="73"/>
        <v>5</v>
      </c>
      <c r="H175" t="str">
        <f t="shared" ca="1" si="61"/>
        <v>Diploma</v>
      </c>
      <c r="I175">
        <f t="shared" ca="1" si="85"/>
        <v>2</v>
      </c>
      <c r="J175">
        <f t="shared" ca="1" si="62"/>
        <v>1</v>
      </c>
      <c r="K175">
        <f t="shared" ca="1" si="74"/>
        <v>41975</v>
      </c>
      <c r="L175">
        <f t="shared" ca="1" si="75"/>
        <v>10</v>
      </c>
      <c r="M175" t="str">
        <f t="shared" ca="1" si="63"/>
        <v>Massachusetts</v>
      </c>
      <c r="N175">
        <f t="shared" ca="1" si="78"/>
        <v>209875</v>
      </c>
      <c r="O175">
        <f t="shared" ca="1" si="76"/>
        <v>186437.81887856583</v>
      </c>
      <c r="P175">
        <f t="shared" ca="1" si="79"/>
        <v>24445.566920744419</v>
      </c>
      <c r="Q175">
        <f t="shared" ca="1" si="77"/>
        <v>17793</v>
      </c>
      <c r="R175">
        <f t="shared" ca="1" si="80"/>
        <v>62642.925932031794</v>
      </c>
      <c r="S175">
        <f t="shared" ca="1" si="81"/>
        <v>47616.735172276</v>
      </c>
      <c r="T175">
        <f t="shared" ca="1" si="82"/>
        <v>281937.30209302041</v>
      </c>
      <c r="U175">
        <f t="shared" ca="1" si="83"/>
        <v>266873.74481059762</v>
      </c>
      <c r="V175">
        <f t="shared" ca="1" si="84"/>
        <v>15063.557282422786</v>
      </c>
      <c r="X175">
        <f ca="1">IF(Table1[[#This Row],[Gender]]="men",1,0)</f>
        <v>0</v>
      </c>
      <c r="Y175">
        <f ca="1">IF(Table1[[#This Row],[Gender]]="women",1,0)</f>
        <v>1</v>
      </c>
      <c r="AE175">
        <f ca="1">IF(Table1[[#This Row],[Field of work]]="IT",1,0)</f>
        <v>0</v>
      </c>
      <c r="AF175">
        <f ca="1">IF(Table1[[#This Row],[Field of work]]="Doctor",1,0)</f>
        <v>0</v>
      </c>
      <c r="AG175">
        <f ca="1">IF(Table1[[#This Row],[Field of work]]="Construction",1,0)</f>
        <v>0</v>
      </c>
      <c r="AH175">
        <f ca="1">IF(Table1[[#This Row],[Field of work]]="Teaching",1,0)</f>
        <v>1</v>
      </c>
      <c r="AI175">
        <f ca="1">IF(Table1[[#This Row],[Field of work]]="Music",1,0)</f>
        <v>0</v>
      </c>
      <c r="AJ175">
        <f ca="1">IF(Table1[[#This Row],[Field of work]]="Agriculture",1,0)</f>
        <v>0</v>
      </c>
      <c r="AO175" s="8">
        <f t="shared" ca="1" si="64"/>
        <v>38394.693167630234</v>
      </c>
      <c r="AR175">
        <f t="shared" ca="1" si="65"/>
        <v>1</v>
      </c>
      <c r="AX175" s="16">
        <f t="shared" ca="1" si="66"/>
        <v>8.7223165197047869E-2</v>
      </c>
      <c r="AY175" s="17">
        <f t="shared" ca="1" si="67"/>
        <v>1</v>
      </c>
      <c r="AZ175" s="17"/>
      <c r="BE175">
        <f t="shared" ca="1" si="68"/>
        <v>0</v>
      </c>
      <c r="BF175">
        <f ca="1">IF(Table1[[#This Row],[Area]]="California",Table1[[#This Row],[Income]],0)</f>
        <v>0</v>
      </c>
      <c r="BG175">
        <f ca="1">IF(Table1[[#This Row],[Area]]="Utah",Table1[[#This Row],[Income]],0)</f>
        <v>0</v>
      </c>
      <c r="BH175">
        <f ca="1">IF(Table1[[#This Row],[Area]]="North Carolina",Table1[[#This Row],[Income]],0)</f>
        <v>0</v>
      </c>
      <c r="BI175">
        <f ca="1">IF(Table1[[#This Row],[Area]]="Texas",Table1[[#This Row],[Income]],0)</f>
        <v>0</v>
      </c>
      <c r="BJ175">
        <f ca="1">IF(Table1[[#This Row],[Area]]="Pennsylvania",Table1[[#This Row],[Income]],0)</f>
        <v>0</v>
      </c>
      <c r="BK175">
        <f ca="1">IF(Table1[[#This Row],[Area]]="Hawaii",Table1[[#This Row],[Income]],0)</f>
        <v>0</v>
      </c>
      <c r="BL175">
        <f ca="1">IF(Table1[[#This Row],[Area]]="Tennessee",Table1[[#This Row],[Income]],0)</f>
        <v>0</v>
      </c>
      <c r="BM175">
        <f ca="1">IF(Table1[[#This Row],[Area]]="South Dakota",Table1[[#This Row],[Income]],0)</f>
        <v>0</v>
      </c>
      <c r="BN175">
        <f ca="1">IF(Table1[[#This Row],[Area]]="Massachusetts",Table1[[#This Row],[Income]],0)</f>
        <v>41975</v>
      </c>
      <c r="BO175">
        <f ca="1">IF(Table1[[#This Row],[Area]]="New Jersey",Table1[[#This Row],[Income]],0)</f>
        <v>0</v>
      </c>
      <c r="BP175">
        <f ca="1">IF(Table1[[#This Row],[Area]]="Georgia",Table1[[#This Row],[Income]],0)</f>
        <v>0</v>
      </c>
      <c r="BQ175">
        <f ca="1">IF(Table1[[#This Row],[Area]]="Indiana",Table1[[#This Row],[Income]],0)</f>
        <v>0</v>
      </c>
      <c r="BR175">
        <f ca="1">IF(Table1[[#This Row],[Area]]="Illinios",Table1[[#This Row],[Income]],0)</f>
        <v>0</v>
      </c>
      <c r="BT175">
        <f ca="1">IF(Table1[[#This Row],[Field of work]]="IT",Table1[[#This Row],[Income]],0)</f>
        <v>0</v>
      </c>
      <c r="BU175">
        <f ca="1">IF(Table1[[#This Row],[Field of work]]="Doctor",Table1[[#This Row],[Income]],0)</f>
        <v>0</v>
      </c>
      <c r="BV175">
        <f ca="1">IF(Table1[[#This Row],[Field of work]]="Construction",Table1[[#This Row],[Income]],0)</f>
        <v>0</v>
      </c>
      <c r="BW175">
        <f ca="1">IF(Table1[[#This Row],[Field of work]]="Teaching",Table1[[#This Row],[Income]],0)</f>
        <v>41975</v>
      </c>
      <c r="BX175">
        <f ca="1">IF(Table1[[#This Row],[Field of work]]="Music",Table1[[#This Row],[Income]],0)</f>
        <v>0</v>
      </c>
      <c r="BY175">
        <f ca="1">IF(Table1[[#This Row],[Field of work]]="Agriculture",Table1[[#This Row],[Income]],0)</f>
        <v>0</v>
      </c>
      <c r="CA175">
        <f ca="1">IF(Table1[[#This Row],[Debts]]&gt;Table1[[#This Row],[Income]],1,0)</f>
        <v>1</v>
      </c>
      <c r="CL175">
        <f ca="1">IF(Table1[[#This Row],[Net worth of the person]]&gt;$CN$3,Table1[[#This Row],[Age]],0)</f>
        <v>34</v>
      </c>
    </row>
    <row r="176" spans="1:90">
      <c r="A176">
        <f t="shared" ca="1" si="69"/>
        <v>2</v>
      </c>
      <c r="B176">
        <v>173</v>
      </c>
      <c r="C176" t="str">
        <f t="shared" ca="1" si="70"/>
        <v>women</v>
      </c>
      <c r="D176">
        <f t="shared" ca="1" si="71"/>
        <v>41</v>
      </c>
      <c r="E176">
        <f t="shared" ca="1" si="72"/>
        <v>5</v>
      </c>
      <c r="F176" t="str">
        <f t="shared" ca="1" si="60"/>
        <v>Music</v>
      </c>
      <c r="G176">
        <f t="shared" ca="1" si="73"/>
        <v>3</v>
      </c>
      <c r="H176" t="str">
        <f t="shared" ca="1" si="61"/>
        <v>Post Grad</v>
      </c>
      <c r="I176">
        <f t="shared" ca="1" si="85"/>
        <v>3</v>
      </c>
      <c r="J176">
        <f t="shared" ca="1" si="62"/>
        <v>2</v>
      </c>
      <c r="K176">
        <f t="shared" ca="1" si="74"/>
        <v>42531</v>
      </c>
      <c r="L176">
        <f t="shared" ca="1" si="75"/>
        <v>8</v>
      </c>
      <c r="M176" t="str">
        <f t="shared" ca="1" si="63"/>
        <v>Tennessee</v>
      </c>
      <c r="N176">
        <f t="shared" ca="1" si="78"/>
        <v>255186</v>
      </c>
      <c r="O176">
        <f t="shared" ca="1" si="76"/>
        <v>22258.130633973858</v>
      </c>
      <c r="P176">
        <f t="shared" ca="1" si="79"/>
        <v>76789.386335260468</v>
      </c>
      <c r="Q176">
        <f t="shared" ca="1" si="77"/>
        <v>47156</v>
      </c>
      <c r="R176">
        <f t="shared" ca="1" si="80"/>
        <v>73161.545091717475</v>
      </c>
      <c r="S176">
        <f t="shared" ca="1" si="81"/>
        <v>62064.532449633836</v>
      </c>
      <c r="T176">
        <f t="shared" ca="1" si="82"/>
        <v>394039.91878489428</v>
      </c>
      <c r="U176">
        <f t="shared" ca="1" si="83"/>
        <v>142575.67572569134</v>
      </c>
      <c r="V176">
        <f t="shared" ca="1" si="84"/>
        <v>251464.24305920294</v>
      </c>
      <c r="X176">
        <f ca="1">IF(Table1[[#This Row],[Gender]]="men",1,0)</f>
        <v>0</v>
      </c>
      <c r="Y176">
        <f ca="1">IF(Table1[[#This Row],[Gender]]="women",1,0)</f>
        <v>1</v>
      </c>
      <c r="AE176">
        <f ca="1">IF(Table1[[#This Row],[Field of work]]="IT",1,0)</f>
        <v>0</v>
      </c>
      <c r="AF176">
        <f ca="1">IF(Table1[[#This Row],[Field of work]]="Doctor",1,0)</f>
        <v>0</v>
      </c>
      <c r="AG176">
        <f ca="1">IF(Table1[[#This Row],[Field of work]]="Construction",1,0)</f>
        <v>0</v>
      </c>
      <c r="AH176">
        <f ca="1">IF(Table1[[#This Row],[Field of work]]="Teaching",1,0)</f>
        <v>0</v>
      </c>
      <c r="AI176">
        <f ca="1">IF(Table1[[#This Row],[Field of work]]="Music",1,0)</f>
        <v>1</v>
      </c>
      <c r="AJ176">
        <f ca="1">IF(Table1[[#This Row],[Field of work]]="Agriculture",1,0)</f>
        <v>0</v>
      </c>
      <c r="AO176" s="8">
        <f t="shared" ca="1" si="64"/>
        <v>66461.758921279194</v>
      </c>
      <c r="AR176">
        <f t="shared" ca="1" si="65"/>
        <v>1</v>
      </c>
      <c r="AX176" s="16">
        <f t="shared" ca="1" si="66"/>
        <v>0.1090660756327424</v>
      </c>
      <c r="AY176" s="17">
        <f t="shared" ca="1" si="67"/>
        <v>1</v>
      </c>
      <c r="AZ176" s="17"/>
      <c r="BE176">
        <f t="shared" ca="1" si="68"/>
        <v>0</v>
      </c>
      <c r="BF176">
        <f ca="1">IF(Table1[[#This Row],[Area]]="California",Table1[[#This Row],[Income]],0)</f>
        <v>0</v>
      </c>
      <c r="BG176">
        <f ca="1">IF(Table1[[#This Row],[Area]]="Utah",Table1[[#This Row],[Income]],0)</f>
        <v>0</v>
      </c>
      <c r="BH176">
        <f ca="1">IF(Table1[[#This Row],[Area]]="North Carolina",Table1[[#This Row],[Income]],0)</f>
        <v>0</v>
      </c>
      <c r="BI176">
        <f ca="1">IF(Table1[[#This Row],[Area]]="Texas",Table1[[#This Row],[Income]],0)</f>
        <v>0</v>
      </c>
      <c r="BJ176">
        <f ca="1">IF(Table1[[#This Row],[Area]]="Pennsylvania",Table1[[#This Row],[Income]],0)</f>
        <v>0</v>
      </c>
      <c r="BK176">
        <f ca="1">IF(Table1[[#This Row],[Area]]="Hawaii",Table1[[#This Row],[Income]],0)</f>
        <v>0</v>
      </c>
      <c r="BL176">
        <f ca="1">IF(Table1[[#This Row],[Area]]="Tennessee",Table1[[#This Row],[Income]],0)</f>
        <v>42531</v>
      </c>
      <c r="BM176">
        <f ca="1">IF(Table1[[#This Row],[Area]]="South Dakota",Table1[[#This Row],[Income]],0)</f>
        <v>0</v>
      </c>
      <c r="BN176">
        <f ca="1">IF(Table1[[#This Row],[Area]]="Massachusetts",Table1[[#This Row],[Income]],0)</f>
        <v>0</v>
      </c>
      <c r="BO176">
        <f ca="1">IF(Table1[[#This Row],[Area]]="New Jersey",Table1[[#This Row],[Income]],0)</f>
        <v>0</v>
      </c>
      <c r="BP176">
        <f ca="1">IF(Table1[[#This Row],[Area]]="Georgia",Table1[[#This Row],[Income]],0)</f>
        <v>0</v>
      </c>
      <c r="BQ176">
        <f ca="1">IF(Table1[[#This Row],[Area]]="Indiana",Table1[[#This Row],[Income]],0)</f>
        <v>0</v>
      </c>
      <c r="BR176">
        <f ca="1">IF(Table1[[#This Row],[Area]]="Illinios",Table1[[#This Row],[Income]],0)</f>
        <v>0</v>
      </c>
      <c r="BT176">
        <f ca="1">IF(Table1[[#This Row],[Field of work]]="IT",Table1[[#This Row],[Income]],0)</f>
        <v>0</v>
      </c>
      <c r="BU176">
        <f ca="1">IF(Table1[[#This Row],[Field of work]]="Doctor",Table1[[#This Row],[Income]],0)</f>
        <v>0</v>
      </c>
      <c r="BV176">
        <f ca="1">IF(Table1[[#This Row],[Field of work]]="Construction",Table1[[#This Row],[Income]],0)</f>
        <v>0</v>
      </c>
      <c r="BW176">
        <f ca="1">IF(Table1[[#This Row],[Field of work]]="Teaching",Table1[[#This Row],[Income]],0)</f>
        <v>0</v>
      </c>
      <c r="BX176">
        <f ca="1">IF(Table1[[#This Row],[Field of work]]="Music",Table1[[#This Row],[Income]],0)</f>
        <v>42531</v>
      </c>
      <c r="BY176">
        <f ca="1">IF(Table1[[#This Row],[Field of work]]="Agriculture",Table1[[#This Row],[Income]],0)</f>
        <v>0</v>
      </c>
      <c r="CA176">
        <f ca="1">IF(Table1[[#This Row],[Debts]]&gt;Table1[[#This Row],[Income]],1,0)</f>
        <v>1</v>
      </c>
      <c r="CL176">
        <f ca="1">IF(Table1[[#This Row],[Net worth of the person]]&gt;$CN$3,Table1[[#This Row],[Age]],0)</f>
        <v>41</v>
      </c>
    </row>
    <row r="177" spans="1:90">
      <c r="A177">
        <f t="shared" ca="1" si="69"/>
        <v>2</v>
      </c>
      <c r="B177">
        <v>174</v>
      </c>
      <c r="C177" t="str">
        <f t="shared" ca="1" si="70"/>
        <v>women</v>
      </c>
      <c r="D177">
        <f t="shared" ca="1" si="71"/>
        <v>36</v>
      </c>
      <c r="E177">
        <f t="shared" ca="1" si="72"/>
        <v>3</v>
      </c>
      <c r="F177" t="str">
        <f t="shared" ca="1" si="60"/>
        <v>Construction</v>
      </c>
      <c r="G177">
        <f t="shared" ca="1" si="73"/>
        <v>4</v>
      </c>
      <c r="H177" t="str">
        <f t="shared" ca="1" si="61"/>
        <v>Phd</v>
      </c>
      <c r="I177">
        <f t="shared" ca="1" si="85"/>
        <v>1</v>
      </c>
      <c r="J177">
        <f t="shared" ca="1" si="62"/>
        <v>2</v>
      </c>
      <c r="K177">
        <f t="shared" ca="1" si="74"/>
        <v>87057</v>
      </c>
      <c r="L177">
        <f t="shared" ca="1" si="75"/>
        <v>3</v>
      </c>
      <c r="M177" t="str">
        <f t="shared" ca="1" si="63"/>
        <v>Utah</v>
      </c>
      <c r="N177">
        <f t="shared" ca="1" si="78"/>
        <v>348228</v>
      </c>
      <c r="O177">
        <f t="shared" ca="1" si="76"/>
        <v>37979.86138543862</v>
      </c>
      <c r="P177">
        <f t="shared" ca="1" si="79"/>
        <v>132923.51784255839</v>
      </c>
      <c r="Q177">
        <f t="shared" ca="1" si="77"/>
        <v>43604</v>
      </c>
      <c r="R177">
        <f t="shared" ca="1" si="80"/>
        <v>57954.076680779734</v>
      </c>
      <c r="S177">
        <f t="shared" ca="1" si="81"/>
        <v>75212.145799752354</v>
      </c>
      <c r="T177">
        <f t="shared" ca="1" si="82"/>
        <v>556363.66364231077</v>
      </c>
      <c r="U177">
        <f t="shared" ca="1" si="83"/>
        <v>139537.93806621834</v>
      </c>
      <c r="V177">
        <f t="shared" ca="1" si="84"/>
        <v>416825.72557609243</v>
      </c>
      <c r="X177">
        <f ca="1">IF(Table1[[#This Row],[Gender]]="men",1,0)</f>
        <v>0</v>
      </c>
      <c r="Y177">
        <f ca="1">IF(Table1[[#This Row],[Gender]]="women",1,0)</f>
        <v>1</v>
      </c>
      <c r="AE177">
        <f ca="1">IF(Table1[[#This Row],[Field of work]]="IT",1,0)</f>
        <v>0</v>
      </c>
      <c r="AF177">
        <f ca="1">IF(Table1[[#This Row],[Field of work]]="Doctor",1,0)</f>
        <v>0</v>
      </c>
      <c r="AG177">
        <f ca="1">IF(Table1[[#This Row],[Field of work]]="Construction",1,0)</f>
        <v>1</v>
      </c>
      <c r="AH177">
        <f ca="1">IF(Table1[[#This Row],[Field of work]]="Teaching",1,0)</f>
        <v>0</v>
      </c>
      <c r="AI177">
        <f ca="1">IF(Table1[[#This Row],[Field of work]]="Music",1,0)</f>
        <v>0</v>
      </c>
      <c r="AJ177">
        <f ca="1">IF(Table1[[#This Row],[Field of work]]="Agriculture",1,0)</f>
        <v>0</v>
      </c>
      <c r="AO177" s="8">
        <f t="shared" ca="1" si="64"/>
        <v>66545.036134177513</v>
      </c>
      <c r="AR177">
        <f t="shared" ca="1" si="65"/>
        <v>1</v>
      </c>
      <c r="AX177" s="16">
        <f t="shared" ca="1" si="66"/>
        <v>0.81610867174066837</v>
      </c>
      <c r="AY177" s="17">
        <f t="shared" ca="1" si="67"/>
        <v>0</v>
      </c>
      <c r="AZ177" s="17"/>
      <c r="BE177">
        <f t="shared" ca="1" si="68"/>
        <v>0</v>
      </c>
      <c r="BF177">
        <f ca="1">IF(Table1[[#This Row],[Area]]="California",Table1[[#This Row],[Income]],0)</f>
        <v>0</v>
      </c>
      <c r="BG177">
        <f ca="1">IF(Table1[[#This Row],[Area]]="Utah",Table1[[#This Row],[Income]],0)</f>
        <v>87057</v>
      </c>
      <c r="BH177">
        <f ca="1">IF(Table1[[#This Row],[Area]]="North Carolina",Table1[[#This Row],[Income]],0)</f>
        <v>0</v>
      </c>
      <c r="BI177">
        <f ca="1">IF(Table1[[#This Row],[Area]]="Texas",Table1[[#This Row],[Income]],0)</f>
        <v>0</v>
      </c>
      <c r="BJ177">
        <f ca="1">IF(Table1[[#This Row],[Area]]="Pennsylvania",Table1[[#This Row],[Income]],0)</f>
        <v>0</v>
      </c>
      <c r="BK177">
        <f ca="1">IF(Table1[[#This Row],[Area]]="Hawaii",Table1[[#This Row],[Income]],0)</f>
        <v>0</v>
      </c>
      <c r="BL177">
        <f ca="1">IF(Table1[[#This Row],[Area]]="Tennessee",Table1[[#This Row],[Income]],0)</f>
        <v>0</v>
      </c>
      <c r="BM177">
        <f ca="1">IF(Table1[[#This Row],[Area]]="South Dakota",Table1[[#This Row],[Income]],0)</f>
        <v>0</v>
      </c>
      <c r="BN177">
        <f ca="1">IF(Table1[[#This Row],[Area]]="Massachusetts",Table1[[#This Row],[Income]],0)</f>
        <v>0</v>
      </c>
      <c r="BO177">
        <f ca="1">IF(Table1[[#This Row],[Area]]="New Jersey",Table1[[#This Row],[Income]],0)</f>
        <v>0</v>
      </c>
      <c r="BP177">
        <f ca="1">IF(Table1[[#This Row],[Area]]="Georgia",Table1[[#This Row],[Income]],0)</f>
        <v>0</v>
      </c>
      <c r="BQ177">
        <f ca="1">IF(Table1[[#This Row],[Area]]="Indiana",Table1[[#This Row],[Income]],0)</f>
        <v>0</v>
      </c>
      <c r="BR177">
        <f ca="1">IF(Table1[[#This Row],[Area]]="Illinios",Table1[[#This Row],[Income]],0)</f>
        <v>0</v>
      </c>
      <c r="BT177">
        <f ca="1">IF(Table1[[#This Row],[Field of work]]="IT",Table1[[#This Row],[Income]],0)</f>
        <v>0</v>
      </c>
      <c r="BU177">
        <f ca="1">IF(Table1[[#This Row],[Field of work]]="Doctor",Table1[[#This Row],[Income]],0)</f>
        <v>0</v>
      </c>
      <c r="BV177">
        <f ca="1">IF(Table1[[#This Row],[Field of work]]="Construction",Table1[[#This Row],[Income]],0)</f>
        <v>87057</v>
      </c>
      <c r="BW177">
        <f ca="1">IF(Table1[[#This Row],[Field of work]]="Teaching",Table1[[#This Row],[Income]],0)</f>
        <v>0</v>
      </c>
      <c r="BX177">
        <f ca="1">IF(Table1[[#This Row],[Field of work]]="Music",Table1[[#This Row],[Income]],0)</f>
        <v>0</v>
      </c>
      <c r="BY177">
        <f ca="1">IF(Table1[[#This Row],[Field of work]]="Agriculture",Table1[[#This Row],[Income]],0)</f>
        <v>0</v>
      </c>
      <c r="CA177">
        <f ca="1">IF(Table1[[#This Row],[Debts]]&gt;Table1[[#This Row],[Income]],1,0)</f>
        <v>0</v>
      </c>
      <c r="CL177">
        <f ca="1">IF(Table1[[#This Row],[Net worth of the person]]&gt;$CN$3,Table1[[#This Row],[Age]],0)</f>
        <v>36</v>
      </c>
    </row>
    <row r="178" spans="1:90">
      <c r="A178">
        <f t="shared" ca="1" si="69"/>
        <v>2</v>
      </c>
      <c r="B178">
        <v>175</v>
      </c>
      <c r="C178" t="str">
        <f t="shared" ca="1" si="70"/>
        <v>women</v>
      </c>
      <c r="D178">
        <f t="shared" ca="1" si="71"/>
        <v>37</v>
      </c>
      <c r="E178">
        <f t="shared" ca="1" si="72"/>
        <v>2</v>
      </c>
      <c r="F178" t="str">
        <f t="shared" ca="1" si="60"/>
        <v>Doctor</v>
      </c>
      <c r="G178">
        <f t="shared" ca="1" si="73"/>
        <v>5</v>
      </c>
      <c r="H178" t="str">
        <f t="shared" ca="1" si="61"/>
        <v>Diploma</v>
      </c>
      <c r="I178">
        <f t="shared" ca="1" si="85"/>
        <v>2</v>
      </c>
      <c r="J178">
        <f t="shared" ca="1" si="62"/>
        <v>1</v>
      </c>
      <c r="K178">
        <f t="shared" ca="1" si="74"/>
        <v>88260</v>
      </c>
      <c r="L178">
        <f t="shared" ca="1" si="75"/>
        <v>8</v>
      </c>
      <c r="M178" t="str">
        <f t="shared" ca="1" si="63"/>
        <v>Tennessee</v>
      </c>
      <c r="N178">
        <f t="shared" ca="1" si="78"/>
        <v>441300</v>
      </c>
      <c r="O178">
        <f t="shared" ca="1" si="76"/>
        <v>360148.75683915697</v>
      </c>
      <c r="P178">
        <f t="shared" ca="1" si="79"/>
        <v>66545.036134177513</v>
      </c>
      <c r="Q178">
        <f t="shared" ca="1" si="77"/>
        <v>47623</v>
      </c>
      <c r="R178">
        <f t="shared" ca="1" si="80"/>
        <v>81697.830948010829</v>
      </c>
      <c r="S178">
        <f t="shared" ca="1" si="81"/>
        <v>15236.388433801229</v>
      </c>
      <c r="T178">
        <f t="shared" ca="1" si="82"/>
        <v>523081.42456797877</v>
      </c>
      <c r="U178">
        <f t="shared" ca="1" si="83"/>
        <v>489469.58778716781</v>
      </c>
      <c r="V178">
        <f t="shared" ca="1" si="84"/>
        <v>33611.836780810961</v>
      </c>
      <c r="X178">
        <f ca="1">IF(Table1[[#This Row],[Gender]]="men",1,0)</f>
        <v>0</v>
      </c>
      <c r="Y178">
        <f ca="1">IF(Table1[[#This Row],[Gender]]="women",1,0)</f>
        <v>1</v>
      </c>
      <c r="AE178">
        <f ca="1">IF(Table1[[#This Row],[Field of work]]="IT",1,0)</f>
        <v>0</v>
      </c>
      <c r="AF178">
        <f ca="1">IF(Table1[[#This Row],[Field of work]]="Doctor",1,0)</f>
        <v>1</v>
      </c>
      <c r="AG178">
        <f ca="1">IF(Table1[[#This Row],[Field of work]]="Construction",1,0)</f>
        <v>0</v>
      </c>
      <c r="AH178">
        <f ca="1">IF(Table1[[#This Row],[Field of work]]="Teaching",1,0)</f>
        <v>0</v>
      </c>
      <c r="AI178">
        <f ca="1">IF(Table1[[#This Row],[Field of work]]="Music",1,0)</f>
        <v>0</v>
      </c>
      <c r="AJ178">
        <f ca="1">IF(Table1[[#This Row],[Field of work]]="Agriculture",1,0)</f>
        <v>0</v>
      </c>
      <c r="AO178" s="8">
        <f t="shared" ca="1" si="64"/>
        <v>13378.159173393131</v>
      </c>
      <c r="AR178">
        <f t="shared" ca="1" si="65"/>
        <v>1</v>
      </c>
      <c r="AX178" s="16">
        <f t="shared" ca="1" si="66"/>
        <v>0.26162161595675293</v>
      </c>
      <c r="AY178" s="17">
        <f t="shared" ca="1" si="67"/>
        <v>1</v>
      </c>
      <c r="AZ178" s="17"/>
      <c r="BE178">
        <f t="shared" ca="1" si="68"/>
        <v>0</v>
      </c>
      <c r="BF178">
        <f ca="1">IF(Table1[[#This Row],[Area]]="California",Table1[[#This Row],[Income]],0)</f>
        <v>0</v>
      </c>
      <c r="BG178">
        <f ca="1">IF(Table1[[#This Row],[Area]]="Utah",Table1[[#This Row],[Income]],0)</f>
        <v>0</v>
      </c>
      <c r="BH178">
        <f ca="1">IF(Table1[[#This Row],[Area]]="North Carolina",Table1[[#This Row],[Income]],0)</f>
        <v>0</v>
      </c>
      <c r="BI178">
        <f ca="1">IF(Table1[[#This Row],[Area]]="Texas",Table1[[#This Row],[Income]],0)</f>
        <v>0</v>
      </c>
      <c r="BJ178">
        <f ca="1">IF(Table1[[#This Row],[Area]]="Pennsylvania",Table1[[#This Row],[Income]],0)</f>
        <v>0</v>
      </c>
      <c r="BK178">
        <f ca="1">IF(Table1[[#This Row],[Area]]="Hawaii",Table1[[#This Row],[Income]],0)</f>
        <v>0</v>
      </c>
      <c r="BL178">
        <f ca="1">IF(Table1[[#This Row],[Area]]="Tennessee",Table1[[#This Row],[Income]],0)</f>
        <v>88260</v>
      </c>
      <c r="BM178">
        <f ca="1">IF(Table1[[#This Row],[Area]]="South Dakota",Table1[[#This Row],[Income]],0)</f>
        <v>0</v>
      </c>
      <c r="BN178">
        <f ca="1">IF(Table1[[#This Row],[Area]]="Massachusetts",Table1[[#This Row],[Income]],0)</f>
        <v>0</v>
      </c>
      <c r="BO178">
        <f ca="1">IF(Table1[[#This Row],[Area]]="New Jersey",Table1[[#This Row],[Income]],0)</f>
        <v>0</v>
      </c>
      <c r="BP178">
        <f ca="1">IF(Table1[[#This Row],[Area]]="Georgia",Table1[[#This Row],[Income]],0)</f>
        <v>0</v>
      </c>
      <c r="BQ178">
        <f ca="1">IF(Table1[[#This Row],[Area]]="Indiana",Table1[[#This Row],[Income]],0)</f>
        <v>0</v>
      </c>
      <c r="BR178">
        <f ca="1">IF(Table1[[#This Row],[Area]]="Illinios",Table1[[#This Row],[Income]],0)</f>
        <v>0</v>
      </c>
      <c r="BT178">
        <f ca="1">IF(Table1[[#This Row],[Field of work]]="IT",Table1[[#This Row],[Income]],0)</f>
        <v>0</v>
      </c>
      <c r="BU178">
        <f ca="1">IF(Table1[[#This Row],[Field of work]]="Doctor",Table1[[#This Row],[Income]],0)</f>
        <v>88260</v>
      </c>
      <c r="BV178">
        <f ca="1">IF(Table1[[#This Row],[Field of work]]="Construction",Table1[[#This Row],[Income]],0)</f>
        <v>0</v>
      </c>
      <c r="BW178">
        <f ca="1">IF(Table1[[#This Row],[Field of work]]="Teaching",Table1[[#This Row],[Income]],0)</f>
        <v>0</v>
      </c>
      <c r="BX178">
        <f ca="1">IF(Table1[[#This Row],[Field of work]]="Music",Table1[[#This Row],[Income]],0)</f>
        <v>0</v>
      </c>
      <c r="BY178">
        <f ca="1">IF(Table1[[#This Row],[Field of work]]="Agriculture",Table1[[#This Row],[Income]],0)</f>
        <v>0</v>
      </c>
      <c r="CA178">
        <f ca="1">IF(Table1[[#This Row],[Debts]]&gt;Table1[[#This Row],[Income]],1,0)</f>
        <v>0</v>
      </c>
      <c r="CL178">
        <f ca="1">IF(Table1[[#This Row],[Net worth of the person]]&gt;$CN$3,Table1[[#This Row],[Age]],0)</f>
        <v>37</v>
      </c>
    </row>
    <row r="179" spans="1:90">
      <c r="A179">
        <f t="shared" ca="1" si="69"/>
        <v>1</v>
      </c>
      <c r="B179">
        <v>176</v>
      </c>
      <c r="C179" t="str">
        <f t="shared" ca="1" si="70"/>
        <v>men</v>
      </c>
      <c r="D179">
        <f t="shared" ca="1" si="71"/>
        <v>39</v>
      </c>
      <c r="E179">
        <f t="shared" ca="1" si="72"/>
        <v>4</v>
      </c>
      <c r="F179" t="str">
        <f t="shared" ca="1" si="60"/>
        <v>Teaching</v>
      </c>
      <c r="G179">
        <f t="shared" ca="1" si="73"/>
        <v>3</v>
      </c>
      <c r="H179" t="str">
        <f t="shared" ca="1" si="61"/>
        <v>Post Grad</v>
      </c>
      <c r="I179">
        <f t="shared" ca="1" si="85"/>
        <v>3</v>
      </c>
      <c r="J179">
        <f t="shared" ca="1" si="62"/>
        <v>1</v>
      </c>
      <c r="K179">
        <f t="shared" ca="1" si="74"/>
        <v>79443</v>
      </c>
      <c r="L179">
        <f t="shared" ca="1" si="75"/>
        <v>8</v>
      </c>
      <c r="M179" t="str">
        <f t="shared" ca="1" si="63"/>
        <v>Tennessee</v>
      </c>
      <c r="N179">
        <f t="shared" ca="1" si="78"/>
        <v>397215</v>
      </c>
      <c r="O179">
        <f t="shared" ca="1" si="76"/>
        <v>103920.03018226162</v>
      </c>
      <c r="P179">
        <f t="shared" ca="1" si="79"/>
        <v>13378.159173393131</v>
      </c>
      <c r="Q179">
        <f t="shared" ca="1" si="77"/>
        <v>4939</v>
      </c>
      <c r="R179">
        <f t="shared" ca="1" si="80"/>
        <v>144637.87850587786</v>
      </c>
      <c r="S179">
        <f t="shared" ca="1" si="81"/>
        <v>12955.445600504891</v>
      </c>
      <c r="T179">
        <f t="shared" ca="1" si="82"/>
        <v>423548.60477389803</v>
      </c>
      <c r="U179">
        <f t="shared" ca="1" si="83"/>
        <v>253496.90868813946</v>
      </c>
      <c r="V179">
        <f t="shared" ca="1" si="84"/>
        <v>170051.69608575857</v>
      </c>
      <c r="X179">
        <f ca="1">IF(Table1[[#This Row],[Gender]]="men",1,0)</f>
        <v>1</v>
      </c>
      <c r="Y179">
        <f ca="1">IF(Table1[[#This Row],[Gender]]="women",1,0)</f>
        <v>0</v>
      </c>
      <c r="AE179">
        <f ca="1">IF(Table1[[#This Row],[Field of work]]="IT",1,0)</f>
        <v>0</v>
      </c>
      <c r="AF179">
        <f ca="1">IF(Table1[[#This Row],[Field of work]]="Doctor",1,0)</f>
        <v>0</v>
      </c>
      <c r="AG179">
        <f ca="1">IF(Table1[[#This Row],[Field of work]]="Construction",1,0)</f>
        <v>0</v>
      </c>
      <c r="AH179">
        <f ca="1">IF(Table1[[#This Row],[Field of work]]="Teaching",1,0)</f>
        <v>1</v>
      </c>
      <c r="AI179">
        <f ca="1">IF(Table1[[#This Row],[Field of work]]="Music",1,0)</f>
        <v>0</v>
      </c>
      <c r="AJ179">
        <f ca="1">IF(Table1[[#This Row],[Field of work]]="Agriculture",1,0)</f>
        <v>0</v>
      </c>
      <c r="AO179" s="8">
        <f t="shared" ca="1" si="64"/>
        <v>64868.606241590176</v>
      </c>
      <c r="AR179">
        <f t="shared" ca="1" si="65"/>
        <v>1</v>
      </c>
      <c r="AX179" s="16">
        <f t="shared" ca="1" si="66"/>
        <v>0.8730821737229939</v>
      </c>
      <c r="AY179" s="17">
        <f t="shared" ca="1" si="67"/>
        <v>0</v>
      </c>
      <c r="AZ179" s="17"/>
      <c r="BE179">
        <f t="shared" ca="1" si="68"/>
        <v>0</v>
      </c>
      <c r="BF179">
        <f ca="1">IF(Table1[[#This Row],[Area]]="California",Table1[[#This Row],[Income]],0)</f>
        <v>0</v>
      </c>
      <c r="BG179">
        <f ca="1">IF(Table1[[#This Row],[Area]]="Utah",Table1[[#This Row],[Income]],0)</f>
        <v>0</v>
      </c>
      <c r="BH179">
        <f ca="1">IF(Table1[[#This Row],[Area]]="North Carolina",Table1[[#This Row],[Income]],0)</f>
        <v>0</v>
      </c>
      <c r="BI179">
        <f ca="1">IF(Table1[[#This Row],[Area]]="Texas",Table1[[#This Row],[Income]],0)</f>
        <v>0</v>
      </c>
      <c r="BJ179">
        <f ca="1">IF(Table1[[#This Row],[Area]]="Pennsylvania",Table1[[#This Row],[Income]],0)</f>
        <v>0</v>
      </c>
      <c r="BK179">
        <f ca="1">IF(Table1[[#This Row],[Area]]="Hawaii",Table1[[#This Row],[Income]],0)</f>
        <v>0</v>
      </c>
      <c r="BL179">
        <f ca="1">IF(Table1[[#This Row],[Area]]="Tennessee",Table1[[#This Row],[Income]],0)</f>
        <v>79443</v>
      </c>
      <c r="BM179">
        <f ca="1">IF(Table1[[#This Row],[Area]]="South Dakota",Table1[[#This Row],[Income]],0)</f>
        <v>0</v>
      </c>
      <c r="BN179">
        <f ca="1">IF(Table1[[#This Row],[Area]]="Massachusetts",Table1[[#This Row],[Income]],0)</f>
        <v>0</v>
      </c>
      <c r="BO179">
        <f ca="1">IF(Table1[[#This Row],[Area]]="New Jersey",Table1[[#This Row],[Income]],0)</f>
        <v>0</v>
      </c>
      <c r="BP179">
        <f ca="1">IF(Table1[[#This Row],[Area]]="Georgia",Table1[[#This Row],[Income]],0)</f>
        <v>0</v>
      </c>
      <c r="BQ179">
        <f ca="1">IF(Table1[[#This Row],[Area]]="Indiana",Table1[[#This Row],[Income]],0)</f>
        <v>0</v>
      </c>
      <c r="BR179">
        <f ca="1">IF(Table1[[#This Row],[Area]]="Illinios",Table1[[#This Row],[Income]],0)</f>
        <v>0</v>
      </c>
      <c r="BT179">
        <f ca="1">IF(Table1[[#This Row],[Field of work]]="IT",Table1[[#This Row],[Income]],0)</f>
        <v>0</v>
      </c>
      <c r="BU179">
        <f ca="1">IF(Table1[[#This Row],[Field of work]]="Doctor",Table1[[#This Row],[Income]],0)</f>
        <v>0</v>
      </c>
      <c r="BV179">
        <f ca="1">IF(Table1[[#This Row],[Field of work]]="Construction",Table1[[#This Row],[Income]],0)</f>
        <v>0</v>
      </c>
      <c r="BW179">
        <f ca="1">IF(Table1[[#This Row],[Field of work]]="Teaching",Table1[[#This Row],[Income]],0)</f>
        <v>79443</v>
      </c>
      <c r="BX179">
        <f ca="1">IF(Table1[[#This Row],[Field of work]]="Music",Table1[[#This Row],[Income]],0)</f>
        <v>0</v>
      </c>
      <c r="BY179">
        <f ca="1">IF(Table1[[#This Row],[Field of work]]="Agriculture",Table1[[#This Row],[Income]],0)</f>
        <v>0</v>
      </c>
      <c r="CA179">
        <f ca="1">IF(Table1[[#This Row],[Debts]]&gt;Table1[[#This Row],[Income]],1,0)</f>
        <v>1</v>
      </c>
      <c r="CL179">
        <f ca="1">IF(Table1[[#This Row],[Net worth of the person]]&gt;$CN$3,Table1[[#This Row],[Age]],0)</f>
        <v>39</v>
      </c>
    </row>
    <row r="180" spans="1:90">
      <c r="A180">
        <f t="shared" ca="1" si="69"/>
        <v>1</v>
      </c>
      <c r="B180">
        <v>177</v>
      </c>
      <c r="C180" t="str">
        <f t="shared" ca="1" si="70"/>
        <v>men</v>
      </c>
      <c r="D180">
        <f t="shared" ca="1" si="71"/>
        <v>30</v>
      </c>
      <c r="E180">
        <f t="shared" ca="1" si="72"/>
        <v>2</v>
      </c>
      <c r="F180" t="str">
        <f t="shared" ca="1" si="60"/>
        <v>Doctor</v>
      </c>
      <c r="G180">
        <f t="shared" ca="1" si="73"/>
        <v>4</v>
      </c>
      <c r="H180" t="str">
        <f t="shared" ca="1" si="61"/>
        <v>Phd</v>
      </c>
      <c r="I180">
        <f t="shared" ca="1" si="85"/>
        <v>1</v>
      </c>
      <c r="J180">
        <f t="shared" ca="1" si="62"/>
        <v>2</v>
      </c>
      <c r="K180">
        <f t="shared" ca="1" si="74"/>
        <v>78647</v>
      </c>
      <c r="L180">
        <f t="shared" ca="1" si="75"/>
        <v>4</v>
      </c>
      <c r="M180" t="str">
        <f t="shared" ca="1" si="63"/>
        <v>North Carolina</v>
      </c>
      <c r="N180">
        <f t="shared" ca="1" si="78"/>
        <v>471882</v>
      </c>
      <c r="O180">
        <f t="shared" ca="1" si="76"/>
        <v>411991.76230075379</v>
      </c>
      <c r="P180">
        <f t="shared" ca="1" si="79"/>
        <v>129737.21248318035</v>
      </c>
      <c r="Q180">
        <f t="shared" ca="1" si="77"/>
        <v>11590</v>
      </c>
      <c r="R180">
        <f t="shared" ca="1" si="80"/>
        <v>20817.565811704499</v>
      </c>
      <c r="S180">
        <f t="shared" ca="1" si="81"/>
        <v>81011.552148713221</v>
      </c>
      <c r="T180">
        <f t="shared" ca="1" si="82"/>
        <v>682630.7646318936</v>
      </c>
      <c r="U180">
        <f t="shared" ca="1" si="83"/>
        <v>444399.32811245829</v>
      </c>
      <c r="V180">
        <f t="shared" ca="1" si="84"/>
        <v>238231.43651943532</v>
      </c>
      <c r="X180">
        <f ca="1">IF(Table1[[#This Row],[Gender]]="men",1,0)</f>
        <v>1</v>
      </c>
      <c r="Y180">
        <f ca="1">IF(Table1[[#This Row],[Gender]]="women",1,0)</f>
        <v>0</v>
      </c>
      <c r="AE180">
        <f ca="1">IF(Table1[[#This Row],[Field of work]]="IT",1,0)</f>
        <v>0</v>
      </c>
      <c r="AF180">
        <f ca="1">IF(Table1[[#This Row],[Field of work]]="Doctor",1,0)</f>
        <v>1</v>
      </c>
      <c r="AG180">
        <f ca="1">IF(Table1[[#This Row],[Field of work]]="Construction",1,0)</f>
        <v>0</v>
      </c>
      <c r="AH180">
        <f ca="1">IF(Table1[[#This Row],[Field of work]]="Teaching",1,0)</f>
        <v>0</v>
      </c>
      <c r="AI180">
        <f ca="1">IF(Table1[[#This Row],[Field of work]]="Music",1,0)</f>
        <v>0</v>
      </c>
      <c r="AJ180">
        <f ca="1">IF(Table1[[#This Row],[Field of work]]="Agriculture",1,0)</f>
        <v>0</v>
      </c>
      <c r="AO180" s="8">
        <f t="shared" ca="1" si="64"/>
        <v>24634.846627667914</v>
      </c>
      <c r="AR180">
        <f t="shared" ca="1" si="65"/>
        <v>1</v>
      </c>
      <c r="AX180" s="16">
        <f t="shared" ca="1" si="66"/>
        <v>0.90433600225870991</v>
      </c>
      <c r="AY180" s="17">
        <f t="shared" ca="1" si="67"/>
        <v>0</v>
      </c>
      <c r="AZ180" s="17"/>
      <c r="BE180">
        <f t="shared" ca="1" si="68"/>
        <v>0</v>
      </c>
      <c r="BF180">
        <f ca="1">IF(Table1[[#This Row],[Area]]="California",Table1[[#This Row],[Income]],0)</f>
        <v>0</v>
      </c>
      <c r="BG180">
        <f ca="1">IF(Table1[[#This Row],[Area]]="Utah",Table1[[#This Row],[Income]],0)</f>
        <v>0</v>
      </c>
      <c r="BH180">
        <f ca="1">IF(Table1[[#This Row],[Area]]="North Carolina",Table1[[#This Row],[Income]],0)</f>
        <v>78647</v>
      </c>
      <c r="BI180">
        <f ca="1">IF(Table1[[#This Row],[Area]]="Texas",Table1[[#This Row],[Income]],0)</f>
        <v>0</v>
      </c>
      <c r="BJ180">
        <f ca="1">IF(Table1[[#This Row],[Area]]="Pennsylvania",Table1[[#This Row],[Income]],0)</f>
        <v>0</v>
      </c>
      <c r="BK180">
        <f ca="1">IF(Table1[[#This Row],[Area]]="Hawaii",Table1[[#This Row],[Income]],0)</f>
        <v>0</v>
      </c>
      <c r="BL180">
        <f ca="1">IF(Table1[[#This Row],[Area]]="Tennessee",Table1[[#This Row],[Income]],0)</f>
        <v>0</v>
      </c>
      <c r="BM180">
        <f ca="1">IF(Table1[[#This Row],[Area]]="South Dakota",Table1[[#This Row],[Income]],0)</f>
        <v>0</v>
      </c>
      <c r="BN180">
        <f ca="1">IF(Table1[[#This Row],[Area]]="Massachusetts",Table1[[#This Row],[Income]],0)</f>
        <v>0</v>
      </c>
      <c r="BO180">
        <f ca="1">IF(Table1[[#This Row],[Area]]="New Jersey",Table1[[#This Row],[Income]],0)</f>
        <v>0</v>
      </c>
      <c r="BP180">
        <f ca="1">IF(Table1[[#This Row],[Area]]="Georgia",Table1[[#This Row],[Income]],0)</f>
        <v>0</v>
      </c>
      <c r="BQ180">
        <f ca="1">IF(Table1[[#This Row],[Area]]="Indiana",Table1[[#This Row],[Income]],0)</f>
        <v>0</v>
      </c>
      <c r="BR180">
        <f ca="1">IF(Table1[[#This Row],[Area]]="Illinios",Table1[[#This Row],[Income]],0)</f>
        <v>0</v>
      </c>
      <c r="BT180">
        <f ca="1">IF(Table1[[#This Row],[Field of work]]="IT",Table1[[#This Row],[Income]],0)</f>
        <v>0</v>
      </c>
      <c r="BU180">
        <f ca="1">IF(Table1[[#This Row],[Field of work]]="Doctor",Table1[[#This Row],[Income]],0)</f>
        <v>78647</v>
      </c>
      <c r="BV180">
        <f ca="1">IF(Table1[[#This Row],[Field of work]]="Construction",Table1[[#This Row],[Income]],0)</f>
        <v>0</v>
      </c>
      <c r="BW180">
        <f ca="1">IF(Table1[[#This Row],[Field of work]]="Teaching",Table1[[#This Row],[Income]],0)</f>
        <v>0</v>
      </c>
      <c r="BX180">
        <f ca="1">IF(Table1[[#This Row],[Field of work]]="Music",Table1[[#This Row],[Income]],0)</f>
        <v>0</v>
      </c>
      <c r="BY180">
        <f ca="1">IF(Table1[[#This Row],[Field of work]]="Agriculture",Table1[[#This Row],[Income]],0)</f>
        <v>0</v>
      </c>
      <c r="CA180">
        <f ca="1">IF(Table1[[#This Row],[Debts]]&gt;Table1[[#This Row],[Income]],1,0)</f>
        <v>0</v>
      </c>
      <c r="CL180">
        <f ca="1">IF(Table1[[#This Row],[Net worth of the person]]&gt;$CN$3,Table1[[#This Row],[Age]],0)</f>
        <v>30</v>
      </c>
    </row>
    <row r="181" spans="1:90">
      <c r="A181">
        <f t="shared" ca="1" si="69"/>
        <v>1</v>
      </c>
      <c r="B181">
        <v>178</v>
      </c>
      <c r="C181" t="str">
        <f t="shared" ca="1" si="70"/>
        <v>men</v>
      </c>
      <c r="D181">
        <f t="shared" ca="1" si="71"/>
        <v>30</v>
      </c>
      <c r="E181">
        <f t="shared" ca="1" si="72"/>
        <v>3</v>
      </c>
      <c r="F181" t="str">
        <f t="shared" ca="1" si="60"/>
        <v>Construction</v>
      </c>
      <c r="G181">
        <f t="shared" ca="1" si="73"/>
        <v>2</v>
      </c>
      <c r="H181" t="str">
        <f t="shared" ca="1" si="61"/>
        <v>Grad</v>
      </c>
      <c r="I181">
        <f t="shared" ca="1" si="85"/>
        <v>1</v>
      </c>
      <c r="J181">
        <f t="shared" ca="1" si="62"/>
        <v>1</v>
      </c>
      <c r="K181">
        <f t="shared" ca="1" si="74"/>
        <v>72394</v>
      </c>
      <c r="L181">
        <f t="shared" ca="1" si="75"/>
        <v>12</v>
      </c>
      <c r="M181" t="str">
        <f t="shared" ca="1" si="63"/>
        <v>Georgia</v>
      </c>
      <c r="N181">
        <f t="shared" ca="1" si="78"/>
        <v>361970</v>
      </c>
      <c r="O181">
        <f t="shared" ca="1" si="76"/>
        <v>327342.50273758522</v>
      </c>
      <c r="P181">
        <f t="shared" ca="1" si="79"/>
        <v>24634.846627667914</v>
      </c>
      <c r="Q181">
        <f t="shared" ca="1" si="77"/>
        <v>23727</v>
      </c>
      <c r="R181">
        <f t="shared" ca="1" si="80"/>
        <v>132617.98628870692</v>
      </c>
      <c r="S181">
        <f t="shared" ca="1" si="81"/>
        <v>43400.288001969238</v>
      </c>
      <c r="T181">
        <f t="shared" ca="1" si="82"/>
        <v>430005.13462963712</v>
      </c>
      <c r="U181">
        <f t="shared" ca="1" si="83"/>
        <v>483687.48902629211</v>
      </c>
      <c r="V181">
        <f t="shared" ca="1" si="84"/>
        <v>-53682.354396654991</v>
      </c>
      <c r="X181">
        <f ca="1">IF(Table1[[#This Row],[Gender]]="men",1,0)</f>
        <v>1</v>
      </c>
      <c r="Y181">
        <f ca="1">IF(Table1[[#This Row],[Gender]]="women",1,0)</f>
        <v>0</v>
      </c>
      <c r="AE181">
        <f ca="1">IF(Table1[[#This Row],[Field of work]]="IT",1,0)</f>
        <v>0</v>
      </c>
      <c r="AF181">
        <f ca="1">IF(Table1[[#This Row],[Field of work]]="Doctor",1,0)</f>
        <v>0</v>
      </c>
      <c r="AG181">
        <f ca="1">IF(Table1[[#This Row],[Field of work]]="Construction",1,0)</f>
        <v>1</v>
      </c>
      <c r="AH181">
        <f ca="1">IF(Table1[[#This Row],[Field of work]]="Teaching",1,0)</f>
        <v>0</v>
      </c>
      <c r="AI181">
        <f ca="1">IF(Table1[[#This Row],[Field of work]]="Music",1,0)</f>
        <v>0</v>
      </c>
      <c r="AJ181">
        <f ca="1">IF(Table1[[#This Row],[Field of work]]="Agriculture",1,0)</f>
        <v>0</v>
      </c>
      <c r="AO181" s="8">
        <f t="shared" ca="1" si="64"/>
        <v>2817.7122008515453</v>
      </c>
      <c r="AR181">
        <f t="shared" ca="1" si="65"/>
        <v>1</v>
      </c>
      <c r="AX181" s="16">
        <f t="shared" ca="1" si="66"/>
        <v>0.84174991333035198</v>
      </c>
      <c r="AY181" s="17">
        <f t="shared" ca="1" si="67"/>
        <v>0</v>
      </c>
      <c r="AZ181" s="17"/>
      <c r="BE181">
        <f t="shared" ca="1" si="68"/>
        <v>0</v>
      </c>
      <c r="BF181">
        <f ca="1">IF(Table1[[#This Row],[Area]]="California",Table1[[#This Row],[Income]],0)</f>
        <v>0</v>
      </c>
      <c r="BG181">
        <f ca="1">IF(Table1[[#This Row],[Area]]="Utah",Table1[[#This Row],[Income]],0)</f>
        <v>0</v>
      </c>
      <c r="BH181">
        <f ca="1">IF(Table1[[#This Row],[Area]]="North Carolina",Table1[[#This Row],[Income]],0)</f>
        <v>0</v>
      </c>
      <c r="BI181">
        <f ca="1">IF(Table1[[#This Row],[Area]]="Texas",Table1[[#This Row],[Income]],0)</f>
        <v>0</v>
      </c>
      <c r="BJ181">
        <f ca="1">IF(Table1[[#This Row],[Area]]="Pennsylvania",Table1[[#This Row],[Income]],0)</f>
        <v>0</v>
      </c>
      <c r="BK181">
        <f ca="1">IF(Table1[[#This Row],[Area]]="Hawaii",Table1[[#This Row],[Income]],0)</f>
        <v>0</v>
      </c>
      <c r="BL181">
        <f ca="1">IF(Table1[[#This Row],[Area]]="Tennessee",Table1[[#This Row],[Income]],0)</f>
        <v>0</v>
      </c>
      <c r="BM181">
        <f ca="1">IF(Table1[[#This Row],[Area]]="South Dakota",Table1[[#This Row],[Income]],0)</f>
        <v>0</v>
      </c>
      <c r="BN181">
        <f ca="1">IF(Table1[[#This Row],[Area]]="Massachusetts",Table1[[#This Row],[Income]],0)</f>
        <v>0</v>
      </c>
      <c r="BO181">
        <f ca="1">IF(Table1[[#This Row],[Area]]="New Jersey",Table1[[#This Row],[Income]],0)</f>
        <v>0</v>
      </c>
      <c r="BP181">
        <f ca="1">IF(Table1[[#This Row],[Area]]="Georgia",Table1[[#This Row],[Income]],0)</f>
        <v>72394</v>
      </c>
      <c r="BQ181">
        <f ca="1">IF(Table1[[#This Row],[Area]]="Indiana",Table1[[#This Row],[Income]],0)</f>
        <v>0</v>
      </c>
      <c r="BR181">
        <f ca="1">IF(Table1[[#This Row],[Area]]="Illinios",Table1[[#This Row],[Income]],0)</f>
        <v>0</v>
      </c>
      <c r="BT181">
        <f ca="1">IF(Table1[[#This Row],[Field of work]]="IT",Table1[[#This Row],[Income]],0)</f>
        <v>0</v>
      </c>
      <c r="BU181">
        <f ca="1">IF(Table1[[#This Row],[Field of work]]="Doctor",Table1[[#This Row],[Income]],0)</f>
        <v>0</v>
      </c>
      <c r="BV181">
        <f ca="1">IF(Table1[[#This Row],[Field of work]]="Construction",Table1[[#This Row],[Income]],0)</f>
        <v>72394</v>
      </c>
      <c r="BW181">
        <f ca="1">IF(Table1[[#This Row],[Field of work]]="Teaching",Table1[[#This Row],[Income]],0)</f>
        <v>0</v>
      </c>
      <c r="BX181">
        <f ca="1">IF(Table1[[#This Row],[Field of work]]="Music",Table1[[#This Row],[Income]],0)</f>
        <v>0</v>
      </c>
      <c r="BY181">
        <f ca="1">IF(Table1[[#This Row],[Field of work]]="Agriculture",Table1[[#This Row],[Income]],0)</f>
        <v>0</v>
      </c>
      <c r="CA181">
        <f ca="1">IF(Table1[[#This Row],[Debts]]&gt;Table1[[#This Row],[Income]],1,0)</f>
        <v>1</v>
      </c>
      <c r="CL181">
        <f ca="1">IF(Table1[[#This Row],[Net worth of the person]]&gt;$CN$3,Table1[[#This Row],[Age]],0)</f>
        <v>0</v>
      </c>
    </row>
    <row r="182" spans="1:90">
      <c r="A182">
        <f t="shared" ca="1" si="69"/>
        <v>2</v>
      </c>
      <c r="B182">
        <v>179</v>
      </c>
      <c r="C182" t="str">
        <f t="shared" ca="1" si="70"/>
        <v>women</v>
      </c>
      <c r="D182">
        <f t="shared" ca="1" si="71"/>
        <v>44</v>
      </c>
      <c r="E182">
        <f t="shared" ca="1" si="72"/>
        <v>5</v>
      </c>
      <c r="F182" t="str">
        <f t="shared" ca="1" si="60"/>
        <v>Music</v>
      </c>
      <c r="G182">
        <f t="shared" ca="1" si="73"/>
        <v>3</v>
      </c>
      <c r="H182" t="str">
        <f t="shared" ca="1" si="61"/>
        <v>Post Grad</v>
      </c>
      <c r="I182">
        <f t="shared" ca="1" si="85"/>
        <v>2</v>
      </c>
      <c r="J182">
        <f t="shared" ca="1" si="62"/>
        <v>1</v>
      </c>
      <c r="K182">
        <f t="shared" ca="1" si="74"/>
        <v>29501</v>
      </c>
      <c r="L182">
        <f t="shared" ca="1" si="75"/>
        <v>10</v>
      </c>
      <c r="M182" t="str">
        <f t="shared" ca="1" si="63"/>
        <v>Massachusetts</v>
      </c>
      <c r="N182">
        <f t="shared" ca="1" si="78"/>
        <v>147505</v>
      </c>
      <c r="O182">
        <f t="shared" ca="1" si="76"/>
        <v>124162.32096579357</v>
      </c>
      <c r="P182">
        <f t="shared" ca="1" si="79"/>
        <v>2817.7122008515453</v>
      </c>
      <c r="Q182">
        <f t="shared" ca="1" si="77"/>
        <v>2595</v>
      </c>
      <c r="R182">
        <f t="shared" ca="1" si="80"/>
        <v>39515.650865756281</v>
      </c>
      <c r="S182">
        <f t="shared" ca="1" si="81"/>
        <v>3220.0927007844498</v>
      </c>
      <c r="T182">
        <f t="shared" ca="1" si="82"/>
        <v>153542.804901636</v>
      </c>
      <c r="U182">
        <f t="shared" ca="1" si="83"/>
        <v>166272.97183154983</v>
      </c>
      <c r="V182">
        <f t="shared" ca="1" si="84"/>
        <v>-12730.16692991383</v>
      </c>
      <c r="X182">
        <f ca="1">IF(Table1[[#This Row],[Gender]]="men",1,0)</f>
        <v>0</v>
      </c>
      <c r="Y182">
        <f ca="1">IF(Table1[[#This Row],[Gender]]="women",1,0)</f>
        <v>1</v>
      </c>
      <c r="AE182">
        <f ca="1">IF(Table1[[#This Row],[Field of work]]="IT",1,0)</f>
        <v>0</v>
      </c>
      <c r="AF182">
        <f ca="1">IF(Table1[[#This Row],[Field of work]]="Doctor",1,0)</f>
        <v>0</v>
      </c>
      <c r="AG182">
        <f ca="1">IF(Table1[[#This Row],[Field of work]]="Construction",1,0)</f>
        <v>0</v>
      </c>
      <c r="AH182">
        <f ca="1">IF(Table1[[#This Row],[Field of work]]="Teaching",1,0)</f>
        <v>0</v>
      </c>
      <c r="AI182">
        <f ca="1">IF(Table1[[#This Row],[Field of work]]="Music",1,0)</f>
        <v>1</v>
      </c>
      <c r="AJ182">
        <f ca="1">IF(Table1[[#This Row],[Field of work]]="Agriculture",1,0)</f>
        <v>0</v>
      </c>
      <c r="AO182" s="8">
        <f t="shared" ca="1" si="64"/>
        <v>33856.256268785823</v>
      </c>
      <c r="AR182">
        <f t="shared" ca="1" si="65"/>
        <v>1</v>
      </c>
      <c r="AX182" s="16">
        <f t="shared" ca="1" si="66"/>
        <v>0.39067438599418047</v>
      </c>
      <c r="AY182" s="17">
        <f t="shared" ca="1" si="67"/>
        <v>1</v>
      </c>
      <c r="AZ182" s="17"/>
      <c r="BE182">
        <f t="shared" ca="1" si="68"/>
        <v>0</v>
      </c>
      <c r="BF182">
        <f ca="1">IF(Table1[[#This Row],[Area]]="California",Table1[[#This Row],[Income]],0)</f>
        <v>0</v>
      </c>
      <c r="BG182">
        <f ca="1">IF(Table1[[#This Row],[Area]]="Utah",Table1[[#This Row],[Income]],0)</f>
        <v>0</v>
      </c>
      <c r="BH182">
        <f ca="1">IF(Table1[[#This Row],[Area]]="North Carolina",Table1[[#This Row],[Income]],0)</f>
        <v>0</v>
      </c>
      <c r="BI182">
        <f ca="1">IF(Table1[[#This Row],[Area]]="Texas",Table1[[#This Row],[Income]],0)</f>
        <v>0</v>
      </c>
      <c r="BJ182">
        <f ca="1">IF(Table1[[#This Row],[Area]]="Pennsylvania",Table1[[#This Row],[Income]],0)</f>
        <v>0</v>
      </c>
      <c r="BK182">
        <f ca="1">IF(Table1[[#This Row],[Area]]="Hawaii",Table1[[#This Row],[Income]],0)</f>
        <v>0</v>
      </c>
      <c r="BL182">
        <f ca="1">IF(Table1[[#This Row],[Area]]="Tennessee",Table1[[#This Row],[Income]],0)</f>
        <v>0</v>
      </c>
      <c r="BM182">
        <f ca="1">IF(Table1[[#This Row],[Area]]="South Dakota",Table1[[#This Row],[Income]],0)</f>
        <v>0</v>
      </c>
      <c r="BN182">
        <f ca="1">IF(Table1[[#This Row],[Area]]="Massachusetts",Table1[[#This Row],[Income]],0)</f>
        <v>29501</v>
      </c>
      <c r="BO182">
        <f ca="1">IF(Table1[[#This Row],[Area]]="New Jersey",Table1[[#This Row],[Income]],0)</f>
        <v>0</v>
      </c>
      <c r="BP182">
        <f ca="1">IF(Table1[[#This Row],[Area]]="Georgia",Table1[[#This Row],[Income]],0)</f>
        <v>0</v>
      </c>
      <c r="BQ182">
        <f ca="1">IF(Table1[[#This Row],[Area]]="Indiana",Table1[[#This Row],[Income]],0)</f>
        <v>0</v>
      </c>
      <c r="BR182">
        <f ca="1">IF(Table1[[#This Row],[Area]]="Illinios",Table1[[#This Row],[Income]],0)</f>
        <v>0</v>
      </c>
      <c r="BT182">
        <f ca="1">IF(Table1[[#This Row],[Field of work]]="IT",Table1[[#This Row],[Income]],0)</f>
        <v>0</v>
      </c>
      <c r="BU182">
        <f ca="1">IF(Table1[[#This Row],[Field of work]]="Doctor",Table1[[#This Row],[Income]],0)</f>
        <v>0</v>
      </c>
      <c r="BV182">
        <f ca="1">IF(Table1[[#This Row],[Field of work]]="Construction",Table1[[#This Row],[Income]],0)</f>
        <v>0</v>
      </c>
      <c r="BW182">
        <f ca="1">IF(Table1[[#This Row],[Field of work]]="Teaching",Table1[[#This Row],[Income]],0)</f>
        <v>0</v>
      </c>
      <c r="BX182">
        <f ca="1">IF(Table1[[#This Row],[Field of work]]="Music",Table1[[#This Row],[Income]],0)</f>
        <v>29501</v>
      </c>
      <c r="BY182">
        <f ca="1">IF(Table1[[#This Row],[Field of work]]="Agriculture",Table1[[#This Row],[Income]],0)</f>
        <v>0</v>
      </c>
      <c r="CA182">
        <f ca="1">IF(Table1[[#This Row],[Debts]]&gt;Table1[[#This Row],[Income]],1,0)</f>
        <v>1</v>
      </c>
      <c r="CL182">
        <f ca="1">IF(Table1[[#This Row],[Net worth of the person]]&gt;$CN$3,Table1[[#This Row],[Age]],0)</f>
        <v>0</v>
      </c>
    </row>
    <row r="183" spans="1:90">
      <c r="A183">
        <f t="shared" ca="1" si="69"/>
        <v>1</v>
      </c>
      <c r="B183">
        <v>180</v>
      </c>
      <c r="C183" t="str">
        <f t="shared" ca="1" si="70"/>
        <v>men</v>
      </c>
      <c r="D183">
        <f t="shared" ca="1" si="71"/>
        <v>35</v>
      </c>
      <c r="E183">
        <f t="shared" ca="1" si="72"/>
        <v>3</v>
      </c>
      <c r="F183" t="str">
        <f t="shared" ca="1" si="60"/>
        <v>Construction</v>
      </c>
      <c r="G183">
        <f t="shared" ca="1" si="73"/>
        <v>3</v>
      </c>
      <c r="H183" t="str">
        <f t="shared" ca="1" si="61"/>
        <v>Post Grad</v>
      </c>
      <c r="I183">
        <f t="shared" ca="1" si="85"/>
        <v>0</v>
      </c>
      <c r="J183">
        <f t="shared" ca="1" si="62"/>
        <v>1</v>
      </c>
      <c r="K183">
        <f t="shared" ca="1" si="74"/>
        <v>76667</v>
      </c>
      <c r="L183">
        <f t="shared" ca="1" si="75"/>
        <v>13</v>
      </c>
      <c r="M183" t="str">
        <f t="shared" ca="1" si="63"/>
        <v>Indiana</v>
      </c>
      <c r="N183">
        <f t="shared" ca="1" si="78"/>
        <v>230001</v>
      </c>
      <c r="O183">
        <f t="shared" ca="1" si="76"/>
        <v>89855.499453047509</v>
      </c>
      <c r="P183">
        <f t="shared" ca="1" si="79"/>
        <v>33856.256268785823</v>
      </c>
      <c r="Q183">
        <f t="shared" ca="1" si="77"/>
        <v>5316</v>
      </c>
      <c r="R183">
        <f t="shared" ca="1" si="80"/>
        <v>109496.33542289396</v>
      </c>
      <c r="S183">
        <f t="shared" ca="1" si="81"/>
        <v>105139.7627380339</v>
      </c>
      <c r="T183">
        <f t="shared" ca="1" si="82"/>
        <v>368997.0190068197</v>
      </c>
      <c r="U183">
        <f t="shared" ca="1" si="83"/>
        <v>204667.83487594145</v>
      </c>
      <c r="V183">
        <f t="shared" ca="1" si="84"/>
        <v>164329.18413087825</v>
      </c>
      <c r="X183">
        <f ca="1">IF(Table1[[#This Row],[Gender]]="men",1,0)</f>
        <v>1</v>
      </c>
      <c r="Y183">
        <f ca="1">IF(Table1[[#This Row],[Gender]]="women",1,0)</f>
        <v>0</v>
      </c>
      <c r="AE183">
        <f ca="1">IF(Table1[[#This Row],[Field of work]]="IT",1,0)</f>
        <v>0</v>
      </c>
      <c r="AF183">
        <f ca="1">IF(Table1[[#This Row],[Field of work]]="Doctor",1,0)</f>
        <v>0</v>
      </c>
      <c r="AG183">
        <f ca="1">IF(Table1[[#This Row],[Field of work]]="Construction",1,0)</f>
        <v>1</v>
      </c>
      <c r="AH183">
        <f ca="1">IF(Table1[[#This Row],[Field of work]]="Teaching",1,0)</f>
        <v>0</v>
      </c>
      <c r="AI183">
        <f ca="1">IF(Table1[[#This Row],[Field of work]]="Music",1,0)</f>
        <v>0</v>
      </c>
      <c r="AJ183">
        <f ca="1">IF(Table1[[#This Row],[Field of work]]="Agriculture",1,0)</f>
        <v>0</v>
      </c>
      <c r="AO183" s="8">
        <f t="shared" ca="1" si="64"/>
        <v>35825.921778347583</v>
      </c>
      <c r="AR183">
        <f t="shared" ca="1" si="65"/>
        <v>1</v>
      </c>
      <c r="AX183" s="16">
        <f t="shared" ca="1" si="66"/>
        <v>0.67439276778552071</v>
      </c>
      <c r="AY183" s="17">
        <f t="shared" ca="1" si="67"/>
        <v>0</v>
      </c>
      <c r="AZ183" s="17"/>
      <c r="BE183">
        <f t="shared" ca="1" si="68"/>
        <v>0</v>
      </c>
      <c r="BF183">
        <f ca="1">IF(Table1[[#This Row],[Area]]="California",Table1[[#This Row],[Income]],0)</f>
        <v>0</v>
      </c>
      <c r="BG183">
        <f ca="1">IF(Table1[[#This Row],[Area]]="Utah",Table1[[#This Row],[Income]],0)</f>
        <v>0</v>
      </c>
      <c r="BH183">
        <f ca="1">IF(Table1[[#This Row],[Area]]="North Carolina",Table1[[#This Row],[Income]],0)</f>
        <v>0</v>
      </c>
      <c r="BI183">
        <f ca="1">IF(Table1[[#This Row],[Area]]="Texas",Table1[[#This Row],[Income]],0)</f>
        <v>0</v>
      </c>
      <c r="BJ183">
        <f ca="1">IF(Table1[[#This Row],[Area]]="Pennsylvania",Table1[[#This Row],[Income]],0)</f>
        <v>0</v>
      </c>
      <c r="BK183">
        <f ca="1">IF(Table1[[#This Row],[Area]]="Hawaii",Table1[[#This Row],[Income]],0)</f>
        <v>0</v>
      </c>
      <c r="BL183">
        <f ca="1">IF(Table1[[#This Row],[Area]]="Tennessee",Table1[[#This Row],[Income]],0)</f>
        <v>0</v>
      </c>
      <c r="BM183">
        <f ca="1">IF(Table1[[#This Row],[Area]]="South Dakota",Table1[[#This Row],[Income]],0)</f>
        <v>0</v>
      </c>
      <c r="BN183">
        <f ca="1">IF(Table1[[#This Row],[Area]]="Massachusetts",Table1[[#This Row],[Income]],0)</f>
        <v>0</v>
      </c>
      <c r="BO183">
        <f ca="1">IF(Table1[[#This Row],[Area]]="New Jersey",Table1[[#This Row],[Income]],0)</f>
        <v>0</v>
      </c>
      <c r="BP183">
        <f ca="1">IF(Table1[[#This Row],[Area]]="Georgia",Table1[[#This Row],[Income]],0)</f>
        <v>0</v>
      </c>
      <c r="BQ183">
        <f ca="1">IF(Table1[[#This Row],[Area]]="Indiana",Table1[[#This Row],[Income]],0)</f>
        <v>76667</v>
      </c>
      <c r="BR183">
        <f ca="1">IF(Table1[[#This Row],[Area]]="Illinios",Table1[[#This Row],[Income]],0)</f>
        <v>0</v>
      </c>
      <c r="BT183">
        <f ca="1">IF(Table1[[#This Row],[Field of work]]="IT",Table1[[#This Row],[Income]],0)</f>
        <v>0</v>
      </c>
      <c r="BU183">
        <f ca="1">IF(Table1[[#This Row],[Field of work]]="Doctor",Table1[[#This Row],[Income]],0)</f>
        <v>0</v>
      </c>
      <c r="BV183">
        <f ca="1">IF(Table1[[#This Row],[Field of work]]="Construction",Table1[[#This Row],[Income]],0)</f>
        <v>76667</v>
      </c>
      <c r="BW183">
        <f ca="1">IF(Table1[[#This Row],[Field of work]]="Teaching",Table1[[#This Row],[Income]],0)</f>
        <v>0</v>
      </c>
      <c r="BX183">
        <f ca="1">IF(Table1[[#This Row],[Field of work]]="Music",Table1[[#This Row],[Income]],0)</f>
        <v>0</v>
      </c>
      <c r="BY183">
        <f ca="1">IF(Table1[[#This Row],[Field of work]]="Agriculture",Table1[[#This Row],[Income]],0)</f>
        <v>0</v>
      </c>
      <c r="CA183">
        <f ca="1">IF(Table1[[#This Row],[Debts]]&gt;Table1[[#This Row],[Income]],1,0)</f>
        <v>1</v>
      </c>
      <c r="CL183">
        <f ca="1">IF(Table1[[#This Row],[Net worth of the person]]&gt;$CN$3,Table1[[#This Row],[Age]],0)</f>
        <v>35</v>
      </c>
    </row>
    <row r="184" spans="1:90">
      <c r="A184">
        <f t="shared" ca="1" si="69"/>
        <v>2</v>
      </c>
      <c r="B184">
        <v>181</v>
      </c>
      <c r="C184" t="str">
        <f t="shared" ca="1" si="70"/>
        <v>women</v>
      </c>
      <c r="D184">
        <f t="shared" ca="1" si="71"/>
        <v>30</v>
      </c>
      <c r="E184">
        <f t="shared" ca="1" si="72"/>
        <v>3</v>
      </c>
      <c r="F184" t="str">
        <f t="shared" ca="1" si="60"/>
        <v>Construction</v>
      </c>
      <c r="G184">
        <f t="shared" ca="1" si="73"/>
        <v>5</v>
      </c>
      <c r="H184" t="str">
        <f t="shared" ca="1" si="61"/>
        <v>Diploma</v>
      </c>
      <c r="I184">
        <f t="shared" ca="1" si="85"/>
        <v>2</v>
      </c>
      <c r="J184">
        <f t="shared" ca="1" si="62"/>
        <v>1</v>
      </c>
      <c r="K184">
        <f t="shared" ca="1" si="74"/>
        <v>46073</v>
      </c>
      <c r="L184">
        <f t="shared" ca="1" si="75"/>
        <v>10</v>
      </c>
      <c r="M184" t="str">
        <f t="shared" ca="1" si="63"/>
        <v>Massachusetts</v>
      </c>
      <c r="N184">
        <f t="shared" ca="1" si="78"/>
        <v>184292</v>
      </c>
      <c r="O184">
        <f t="shared" ca="1" si="76"/>
        <v>124285.19196072918</v>
      </c>
      <c r="P184">
        <f t="shared" ca="1" si="79"/>
        <v>35825.921778347583</v>
      </c>
      <c r="Q184">
        <f t="shared" ca="1" si="77"/>
        <v>13382</v>
      </c>
      <c r="R184">
        <f t="shared" ca="1" si="80"/>
        <v>22956.00938702315</v>
      </c>
      <c r="S184">
        <f t="shared" ca="1" si="81"/>
        <v>17707.862992573886</v>
      </c>
      <c r="T184">
        <f t="shared" ca="1" si="82"/>
        <v>237825.78477092145</v>
      </c>
      <c r="U184">
        <f t="shared" ca="1" si="83"/>
        <v>160623.20134775236</v>
      </c>
      <c r="V184">
        <f t="shared" ca="1" si="84"/>
        <v>77202.583423169097</v>
      </c>
      <c r="X184">
        <f ca="1">IF(Table1[[#This Row],[Gender]]="men",1,0)</f>
        <v>0</v>
      </c>
      <c r="Y184">
        <f ca="1">IF(Table1[[#This Row],[Gender]]="women",1,0)</f>
        <v>1</v>
      </c>
      <c r="AE184">
        <f ca="1">IF(Table1[[#This Row],[Field of work]]="IT",1,0)</f>
        <v>0</v>
      </c>
      <c r="AF184">
        <f ca="1">IF(Table1[[#This Row],[Field of work]]="Doctor",1,0)</f>
        <v>0</v>
      </c>
      <c r="AG184">
        <f ca="1">IF(Table1[[#This Row],[Field of work]]="Construction",1,0)</f>
        <v>1</v>
      </c>
      <c r="AH184">
        <f ca="1">IF(Table1[[#This Row],[Field of work]]="Teaching",1,0)</f>
        <v>0</v>
      </c>
      <c r="AI184">
        <f ca="1">IF(Table1[[#This Row],[Field of work]]="Music",1,0)</f>
        <v>0</v>
      </c>
      <c r="AJ184">
        <f ca="1">IF(Table1[[#This Row],[Field of work]]="Agriculture",1,0)</f>
        <v>0</v>
      </c>
      <c r="AO184" s="8">
        <f t="shared" ca="1" si="64"/>
        <v>6637.1475027566148</v>
      </c>
      <c r="AR184">
        <f t="shared" ca="1" si="65"/>
        <v>0</v>
      </c>
      <c r="AX184" s="16">
        <f t="shared" ca="1" si="66"/>
        <v>0.30243915425177204</v>
      </c>
      <c r="AY184" s="17">
        <f t="shared" ca="1" si="67"/>
        <v>1</v>
      </c>
      <c r="AZ184" s="17"/>
      <c r="BE184">
        <f t="shared" ca="1" si="68"/>
        <v>0</v>
      </c>
      <c r="BF184">
        <f ca="1">IF(Table1[[#This Row],[Area]]="California",Table1[[#This Row],[Income]],0)</f>
        <v>0</v>
      </c>
      <c r="BG184">
        <f ca="1">IF(Table1[[#This Row],[Area]]="Utah",Table1[[#This Row],[Income]],0)</f>
        <v>0</v>
      </c>
      <c r="BH184">
        <f ca="1">IF(Table1[[#This Row],[Area]]="North Carolina",Table1[[#This Row],[Income]],0)</f>
        <v>0</v>
      </c>
      <c r="BI184">
        <f ca="1">IF(Table1[[#This Row],[Area]]="Texas",Table1[[#This Row],[Income]],0)</f>
        <v>0</v>
      </c>
      <c r="BJ184">
        <f ca="1">IF(Table1[[#This Row],[Area]]="Pennsylvania",Table1[[#This Row],[Income]],0)</f>
        <v>0</v>
      </c>
      <c r="BK184">
        <f ca="1">IF(Table1[[#This Row],[Area]]="Hawaii",Table1[[#This Row],[Income]],0)</f>
        <v>0</v>
      </c>
      <c r="BL184">
        <f ca="1">IF(Table1[[#This Row],[Area]]="Tennessee",Table1[[#This Row],[Income]],0)</f>
        <v>0</v>
      </c>
      <c r="BM184">
        <f ca="1">IF(Table1[[#This Row],[Area]]="South Dakota",Table1[[#This Row],[Income]],0)</f>
        <v>0</v>
      </c>
      <c r="BN184">
        <f ca="1">IF(Table1[[#This Row],[Area]]="Massachusetts",Table1[[#This Row],[Income]],0)</f>
        <v>46073</v>
      </c>
      <c r="BO184">
        <f ca="1">IF(Table1[[#This Row],[Area]]="New Jersey",Table1[[#This Row],[Income]],0)</f>
        <v>0</v>
      </c>
      <c r="BP184">
        <f ca="1">IF(Table1[[#This Row],[Area]]="Georgia",Table1[[#This Row],[Income]],0)</f>
        <v>0</v>
      </c>
      <c r="BQ184">
        <f ca="1">IF(Table1[[#This Row],[Area]]="Indiana",Table1[[#This Row],[Income]],0)</f>
        <v>0</v>
      </c>
      <c r="BR184">
        <f ca="1">IF(Table1[[#This Row],[Area]]="Illinios",Table1[[#This Row],[Income]],0)</f>
        <v>0</v>
      </c>
      <c r="BT184">
        <f ca="1">IF(Table1[[#This Row],[Field of work]]="IT",Table1[[#This Row],[Income]],0)</f>
        <v>0</v>
      </c>
      <c r="BU184">
        <f ca="1">IF(Table1[[#This Row],[Field of work]]="Doctor",Table1[[#This Row],[Income]],0)</f>
        <v>0</v>
      </c>
      <c r="BV184">
        <f ca="1">IF(Table1[[#This Row],[Field of work]]="Construction",Table1[[#This Row],[Income]],0)</f>
        <v>46073</v>
      </c>
      <c r="BW184">
        <f ca="1">IF(Table1[[#This Row],[Field of work]]="Teaching",Table1[[#This Row],[Income]],0)</f>
        <v>0</v>
      </c>
      <c r="BX184">
        <f ca="1">IF(Table1[[#This Row],[Field of work]]="Music",Table1[[#This Row],[Income]],0)</f>
        <v>0</v>
      </c>
      <c r="BY184">
        <f ca="1">IF(Table1[[#This Row],[Field of work]]="Agriculture",Table1[[#This Row],[Income]],0)</f>
        <v>0</v>
      </c>
      <c r="CA184">
        <f ca="1">IF(Table1[[#This Row],[Debts]]&gt;Table1[[#This Row],[Income]],1,0)</f>
        <v>0</v>
      </c>
      <c r="CL184">
        <f ca="1">IF(Table1[[#This Row],[Net worth of the person]]&gt;$CN$3,Table1[[#This Row],[Age]],0)</f>
        <v>30</v>
      </c>
    </row>
    <row r="185" spans="1:90">
      <c r="A185">
        <f t="shared" ca="1" si="69"/>
        <v>2</v>
      </c>
      <c r="B185">
        <v>182</v>
      </c>
      <c r="C185" t="str">
        <f t="shared" ca="1" si="70"/>
        <v>women</v>
      </c>
      <c r="D185">
        <f t="shared" ca="1" si="71"/>
        <v>29</v>
      </c>
      <c r="E185">
        <f t="shared" ca="1" si="72"/>
        <v>2</v>
      </c>
      <c r="F185" t="str">
        <f t="shared" ca="1" si="60"/>
        <v>Doctor</v>
      </c>
      <c r="G185">
        <f t="shared" ca="1" si="73"/>
        <v>3</v>
      </c>
      <c r="H185" t="str">
        <f t="shared" ca="1" si="61"/>
        <v>Post Grad</v>
      </c>
      <c r="I185">
        <f t="shared" ca="1" si="85"/>
        <v>0</v>
      </c>
      <c r="J185">
        <f t="shared" ca="1" si="62"/>
        <v>2</v>
      </c>
      <c r="K185">
        <f t="shared" ca="1" si="74"/>
        <v>28230</v>
      </c>
      <c r="L185">
        <f t="shared" ca="1" si="75"/>
        <v>11</v>
      </c>
      <c r="M185" t="str">
        <f t="shared" ca="1" si="63"/>
        <v>New Jersey</v>
      </c>
      <c r="N185">
        <f t="shared" ca="1" si="78"/>
        <v>141150</v>
      </c>
      <c r="O185">
        <f t="shared" ca="1" si="76"/>
        <v>42689.286622637621</v>
      </c>
      <c r="P185">
        <f t="shared" ca="1" si="79"/>
        <v>13274.29500551323</v>
      </c>
      <c r="Q185">
        <f t="shared" ca="1" si="77"/>
        <v>1741</v>
      </c>
      <c r="R185">
        <f t="shared" ca="1" si="80"/>
        <v>24518.909811866837</v>
      </c>
      <c r="S185">
        <f t="shared" ca="1" si="81"/>
        <v>38760.936371457392</v>
      </c>
      <c r="T185">
        <f t="shared" ca="1" si="82"/>
        <v>193185.23137697062</v>
      </c>
      <c r="U185">
        <f t="shared" ca="1" si="83"/>
        <v>68949.196434504454</v>
      </c>
      <c r="V185">
        <f t="shared" ca="1" si="84"/>
        <v>124236.03494246617</v>
      </c>
      <c r="X185">
        <f ca="1">IF(Table1[[#This Row],[Gender]]="men",1,0)</f>
        <v>0</v>
      </c>
      <c r="Y185">
        <f ca="1">IF(Table1[[#This Row],[Gender]]="women",1,0)</f>
        <v>1</v>
      </c>
      <c r="AE185">
        <f ca="1">IF(Table1[[#This Row],[Field of work]]="IT",1,0)</f>
        <v>0</v>
      </c>
      <c r="AF185">
        <f ca="1">IF(Table1[[#This Row],[Field of work]]="Doctor",1,0)</f>
        <v>1</v>
      </c>
      <c r="AG185">
        <f ca="1">IF(Table1[[#This Row],[Field of work]]="Construction",1,0)</f>
        <v>0</v>
      </c>
      <c r="AH185">
        <f ca="1">IF(Table1[[#This Row],[Field of work]]="Teaching",1,0)</f>
        <v>0</v>
      </c>
      <c r="AI185">
        <f ca="1">IF(Table1[[#This Row],[Field of work]]="Music",1,0)</f>
        <v>0</v>
      </c>
      <c r="AJ185">
        <f ca="1">IF(Table1[[#This Row],[Field of work]]="Agriculture",1,0)</f>
        <v>0</v>
      </c>
      <c r="AO185" s="8">
        <f t="shared" ca="1" si="64"/>
        <v>13534.759875557345</v>
      </c>
      <c r="AR185">
        <f t="shared" ca="1" si="65"/>
        <v>1</v>
      </c>
      <c r="AX185" s="16">
        <f t="shared" ca="1" si="66"/>
        <v>0.65968284846083713</v>
      </c>
      <c r="AY185" s="17">
        <f t="shared" ca="1" si="67"/>
        <v>0</v>
      </c>
      <c r="AZ185" s="17"/>
      <c r="BE185">
        <f t="shared" ca="1" si="68"/>
        <v>0</v>
      </c>
      <c r="BF185">
        <f ca="1">IF(Table1[[#This Row],[Area]]="California",Table1[[#This Row],[Income]],0)</f>
        <v>0</v>
      </c>
      <c r="BG185">
        <f ca="1">IF(Table1[[#This Row],[Area]]="Utah",Table1[[#This Row],[Income]],0)</f>
        <v>0</v>
      </c>
      <c r="BH185">
        <f ca="1">IF(Table1[[#This Row],[Area]]="North Carolina",Table1[[#This Row],[Income]],0)</f>
        <v>0</v>
      </c>
      <c r="BI185">
        <f ca="1">IF(Table1[[#This Row],[Area]]="Texas",Table1[[#This Row],[Income]],0)</f>
        <v>0</v>
      </c>
      <c r="BJ185">
        <f ca="1">IF(Table1[[#This Row],[Area]]="Pennsylvania",Table1[[#This Row],[Income]],0)</f>
        <v>0</v>
      </c>
      <c r="BK185">
        <f ca="1">IF(Table1[[#This Row],[Area]]="Hawaii",Table1[[#This Row],[Income]],0)</f>
        <v>0</v>
      </c>
      <c r="BL185">
        <f ca="1">IF(Table1[[#This Row],[Area]]="Tennessee",Table1[[#This Row],[Income]],0)</f>
        <v>0</v>
      </c>
      <c r="BM185">
        <f ca="1">IF(Table1[[#This Row],[Area]]="South Dakota",Table1[[#This Row],[Income]],0)</f>
        <v>0</v>
      </c>
      <c r="BN185">
        <f ca="1">IF(Table1[[#This Row],[Area]]="Massachusetts",Table1[[#This Row],[Income]],0)</f>
        <v>0</v>
      </c>
      <c r="BO185">
        <f ca="1">IF(Table1[[#This Row],[Area]]="New Jersey",Table1[[#This Row],[Income]],0)</f>
        <v>28230</v>
      </c>
      <c r="BP185">
        <f ca="1">IF(Table1[[#This Row],[Area]]="Georgia",Table1[[#This Row],[Income]],0)</f>
        <v>0</v>
      </c>
      <c r="BQ185">
        <f ca="1">IF(Table1[[#This Row],[Area]]="Indiana",Table1[[#This Row],[Income]],0)</f>
        <v>0</v>
      </c>
      <c r="BR185">
        <f ca="1">IF(Table1[[#This Row],[Area]]="Illinios",Table1[[#This Row],[Income]],0)</f>
        <v>0</v>
      </c>
      <c r="BT185">
        <f ca="1">IF(Table1[[#This Row],[Field of work]]="IT",Table1[[#This Row],[Income]],0)</f>
        <v>0</v>
      </c>
      <c r="BU185">
        <f ca="1">IF(Table1[[#This Row],[Field of work]]="Doctor",Table1[[#This Row],[Income]],0)</f>
        <v>28230</v>
      </c>
      <c r="BV185">
        <f ca="1">IF(Table1[[#This Row],[Field of work]]="Construction",Table1[[#This Row],[Income]],0)</f>
        <v>0</v>
      </c>
      <c r="BW185">
        <f ca="1">IF(Table1[[#This Row],[Field of work]]="Teaching",Table1[[#This Row],[Income]],0)</f>
        <v>0</v>
      </c>
      <c r="BX185">
        <f ca="1">IF(Table1[[#This Row],[Field of work]]="Music",Table1[[#This Row],[Income]],0)</f>
        <v>0</v>
      </c>
      <c r="BY185">
        <f ca="1">IF(Table1[[#This Row],[Field of work]]="Agriculture",Table1[[#This Row],[Income]],0)</f>
        <v>0</v>
      </c>
      <c r="CA185">
        <f ca="1">IF(Table1[[#This Row],[Debts]]&gt;Table1[[#This Row],[Income]],1,0)</f>
        <v>0</v>
      </c>
      <c r="CL185">
        <f ca="1">IF(Table1[[#This Row],[Net worth of the person]]&gt;$CN$3,Table1[[#This Row],[Age]],0)</f>
        <v>29</v>
      </c>
    </row>
    <row r="186" spans="1:90">
      <c r="A186">
        <f t="shared" ca="1" si="69"/>
        <v>2</v>
      </c>
      <c r="B186">
        <v>183</v>
      </c>
      <c r="C186" t="str">
        <f t="shared" ca="1" si="70"/>
        <v>women</v>
      </c>
      <c r="D186">
        <f t="shared" ca="1" si="71"/>
        <v>33</v>
      </c>
      <c r="E186">
        <f t="shared" ca="1" si="72"/>
        <v>2</v>
      </c>
      <c r="F186" t="str">
        <f t="shared" ca="1" si="60"/>
        <v>Doctor</v>
      </c>
      <c r="G186">
        <f t="shared" ca="1" si="73"/>
        <v>2</v>
      </c>
      <c r="H186" t="str">
        <f t="shared" ca="1" si="61"/>
        <v>Grad</v>
      </c>
      <c r="I186">
        <f t="shared" ca="1" si="85"/>
        <v>0</v>
      </c>
      <c r="J186">
        <f t="shared" ca="1" si="62"/>
        <v>1</v>
      </c>
      <c r="K186">
        <f t="shared" ca="1" si="74"/>
        <v>54573</v>
      </c>
      <c r="L186">
        <f t="shared" ca="1" si="75"/>
        <v>8</v>
      </c>
      <c r="M186" t="str">
        <f t="shared" ca="1" si="63"/>
        <v>Tennessee</v>
      </c>
      <c r="N186">
        <f t="shared" ca="1" si="78"/>
        <v>218292</v>
      </c>
      <c r="O186">
        <f t="shared" ca="1" si="76"/>
        <v>144003.48835621306</v>
      </c>
      <c r="P186">
        <f t="shared" ca="1" si="79"/>
        <v>13534.759875557345</v>
      </c>
      <c r="Q186">
        <f t="shared" ca="1" si="77"/>
        <v>10150</v>
      </c>
      <c r="R186">
        <f t="shared" ca="1" si="80"/>
        <v>96177.783613544059</v>
      </c>
      <c r="S186">
        <f t="shared" ca="1" si="81"/>
        <v>9326.7637182963426</v>
      </c>
      <c r="T186">
        <f t="shared" ca="1" si="82"/>
        <v>241153.52359385369</v>
      </c>
      <c r="U186">
        <f t="shared" ca="1" si="83"/>
        <v>250331.2719697571</v>
      </c>
      <c r="V186">
        <f t="shared" ca="1" si="84"/>
        <v>-9177.7483759034076</v>
      </c>
      <c r="X186">
        <f ca="1">IF(Table1[[#This Row],[Gender]]="men",1,0)</f>
        <v>0</v>
      </c>
      <c r="Y186">
        <f ca="1">IF(Table1[[#This Row],[Gender]]="women",1,0)</f>
        <v>1</v>
      </c>
      <c r="AE186">
        <f ca="1">IF(Table1[[#This Row],[Field of work]]="IT",1,0)</f>
        <v>0</v>
      </c>
      <c r="AF186">
        <f ca="1">IF(Table1[[#This Row],[Field of work]]="Doctor",1,0)</f>
        <v>1</v>
      </c>
      <c r="AG186">
        <f ca="1">IF(Table1[[#This Row],[Field of work]]="Construction",1,0)</f>
        <v>0</v>
      </c>
      <c r="AH186">
        <f ca="1">IF(Table1[[#This Row],[Field of work]]="Teaching",1,0)</f>
        <v>0</v>
      </c>
      <c r="AI186">
        <f ca="1">IF(Table1[[#This Row],[Field of work]]="Music",1,0)</f>
        <v>0</v>
      </c>
      <c r="AJ186">
        <f ca="1">IF(Table1[[#This Row],[Field of work]]="Agriculture",1,0)</f>
        <v>0</v>
      </c>
      <c r="AO186" s="8">
        <f t="shared" ca="1" si="64"/>
        <v>1609.9264485668007</v>
      </c>
      <c r="AR186">
        <f t="shared" ca="1" si="65"/>
        <v>1</v>
      </c>
      <c r="AX186" s="16">
        <f t="shared" ca="1" si="66"/>
        <v>0.53282037085734812</v>
      </c>
      <c r="AY186" s="17">
        <f t="shared" ca="1" si="67"/>
        <v>0</v>
      </c>
      <c r="AZ186" s="17"/>
      <c r="BE186">
        <f t="shared" ca="1" si="68"/>
        <v>0</v>
      </c>
      <c r="BF186">
        <f ca="1">IF(Table1[[#This Row],[Area]]="California",Table1[[#This Row],[Income]],0)</f>
        <v>0</v>
      </c>
      <c r="BG186">
        <f ca="1">IF(Table1[[#This Row],[Area]]="Utah",Table1[[#This Row],[Income]],0)</f>
        <v>0</v>
      </c>
      <c r="BH186">
        <f ca="1">IF(Table1[[#This Row],[Area]]="North Carolina",Table1[[#This Row],[Income]],0)</f>
        <v>0</v>
      </c>
      <c r="BI186">
        <f ca="1">IF(Table1[[#This Row],[Area]]="Texas",Table1[[#This Row],[Income]],0)</f>
        <v>0</v>
      </c>
      <c r="BJ186">
        <f ca="1">IF(Table1[[#This Row],[Area]]="Pennsylvania",Table1[[#This Row],[Income]],0)</f>
        <v>0</v>
      </c>
      <c r="BK186">
        <f ca="1">IF(Table1[[#This Row],[Area]]="Hawaii",Table1[[#This Row],[Income]],0)</f>
        <v>0</v>
      </c>
      <c r="BL186">
        <f ca="1">IF(Table1[[#This Row],[Area]]="Tennessee",Table1[[#This Row],[Income]],0)</f>
        <v>54573</v>
      </c>
      <c r="BM186">
        <f ca="1">IF(Table1[[#This Row],[Area]]="South Dakota",Table1[[#This Row],[Income]],0)</f>
        <v>0</v>
      </c>
      <c r="BN186">
        <f ca="1">IF(Table1[[#This Row],[Area]]="Massachusetts",Table1[[#This Row],[Income]],0)</f>
        <v>0</v>
      </c>
      <c r="BO186">
        <f ca="1">IF(Table1[[#This Row],[Area]]="New Jersey",Table1[[#This Row],[Income]],0)</f>
        <v>0</v>
      </c>
      <c r="BP186">
        <f ca="1">IF(Table1[[#This Row],[Area]]="Georgia",Table1[[#This Row],[Income]],0)</f>
        <v>0</v>
      </c>
      <c r="BQ186">
        <f ca="1">IF(Table1[[#This Row],[Area]]="Indiana",Table1[[#This Row],[Income]],0)</f>
        <v>0</v>
      </c>
      <c r="BR186">
        <f ca="1">IF(Table1[[#This Row],[Area]]="Illinios",Table1[[#This Row],[Income]],0)</f>
        <v>0</v>
      </c>
      <c r="BT186">
        <f ca="1">IF(Table1[[#This Row],[Field of work]]="IT",Table1[[#This Row],[Income]],0)</f>
        <v>0</v>
      </c>
      <c r="BU186">
        <f ca="1">IF(Table1[[#This Row],[Field of work]]="Doctor",Table1[[#This Row],[Income]],0)</f>
        <v>54573</v>
      </c>
      <c r="BV186">
        <f ca="1">IF(Table1[[#This Row],[Field of work]]="Construction",Table1[[#This Row],[Income]],0)</f>
        <v>0</v>
      </c>
      <c r="BW186">
        <f ca="1">IF(Table1[[#This Row],[Field of work]]="Teaching",Table1[[#This Row],[Income]],0)</f>
        <v>0</v>
      </c>
      <c r="BX186">
        <f ca="1">IF(Table1[[#This Row],[Field of work]]="Music",Table1[[#This Row],[Income]],0)</f>
        <v>0</v>
      </c>
      <c r="BY186">
        <f ca="1">IF(Table1[[#This Row],[Field of work]]="Agriculture",Table1[[#This Row],[Income]],0)</f>
        <v>0</v>
      </c>
      <c r="CA186">
        <f ca="1">IF(Table1[[#This Row],[Debts]]&gt;Table1[[#This Row],[Income]],1,0)</f>
        <v>1</v>
      </c>
      <c r="CL186">
        <f ca="1">IF(Table1[[#This Row],[Net worth of the person]]&gt;$CN$3,Table1[[#This Row],[Age]],0)</f>
        <v>0</v>
      </c>
    </row>
    <row r="187" spans="1:90">
      <c r="A187">
        <f t="shared" ca="1" si="69"/>
        <v>2</v>
      </c>
      <c r="B187">
        <v>184</v>
      </c>
      <c r="C187" t="str">
        <f t="shared" ca="1" si="70"/>
        <v>women</v>
      </c>
      <c r="D187">
        <f t="shared" ca="1" si="71"/>
        <v>34</v>
      </c>
      <c r="E187">
        <f t="shared" ca="1" si="72"/>
        <v>3</v>
      </c>
      <c r="F187" t="str">
        <f t="shared" ca="1" si="60"/>
        <v>Construction</v>
      </c>
      <c r="G187">
        <f t="shared" ca="1" si="73"/>
        <v>5</v>
      </c>
      <c r="H187" t="str">
        <f t="shared" ca="1" si="61"/>
        <v>Diploma</v>
      </c>
      <c r="I187">
        <f t="shared" ca="1" si="85"/>
        <v>3</v>
      </c>
      <c r="J187">
        <f t="shared" ca="1" si="62"/>
        <v>1</v>
      </c>
      <c r="K187">
        <f t="shared" ca="1" si="74"/>
        <v>40637</v>
      </c>
      <c r="L187">
        <f t="shared" ca="1" si="75"/>
        <v>1</v>
      </c>
      <c r="M187" t="str">
        <f t="shared" ca="1" si="63"/>
        <v>Florida</v>
      </c>
      <c r="N187">
        <f t="shared" ca="1" si="78"/>
        <v>121911</v>
      </c>
      <c r="O187">
        <f t="shared" ca="1" si="76"/>
        <v>64956.66423159017</v>
      </c>
      <c r="P187">
        <f t="shared" ca="1" si="79"/>
        <v>1609.9264485668007</v>
      </c>
      <c r="Q187">
        <f t="shared" ca="1" si="77"/>
        <v>1440</v>
      </c>
      <c r="R187">
        <f t="shared" ca="1" si="80"/>
        <v>68466.094617650175</v>
      </c>
      <c r="S187">
        <f t="shared" ca="1" si="81"/>
        <v>48332.252264945979</v>
      </c>
      <c r="T187">
        <f t="shared" ca="1" si="82"/>
        <v>171853.17871351278</v>
      </c>
      <c r="U187">
        <f t="shared" ca="1" si="83"/>
        <v>134862.75884924034</v>
      </c>
      <c r="V187">
        <f t="shared" ca="1" si="84"/>
        <v>36990.419864272437</v>
      </c>
      <c r="X187">
        <f ca="1">IF(Table1[[#This Row],[Gender]]="men",1,0)</f>
        <v>0</v>
      </c>
      <c r="Y187">
        <f ca="1">IF(Table1[[#This Row],[Gender]]="women",1,0)</f>
        <v>1</v>
      </c>
      <c r="AE187">
        <f ca="1">IF(Table1[[#This Row],[Field of work]]="IT",1,0)</f>
        <v>0</v>
      </c>
      <c r="AF187">
        <f ca="1">IF(Table1[[#This Row],[Field of work]]="Doctor",1,0)</f>
        <v>0</v>
      </c>
      <c r="AG187">
        <f ca="1">IF(Table1[[#This Row],[Field of work]]="Construction",1,0)</f>
        <v>1</v>
      </c>
      <c r="AH187">
        <f ca="1">IF(Table1[[#This Row],[Field of work]]="Teaching",1,0)</f>
        <v>0</v>
      </c>
      <c r="AI187">
        <f ca="1">IF(Table1[[#This Row],[Field of work]]="Music",1,0)</f>
        <v>0</v>
      </c>
      <c r="AJ187">
        <f ca="1">IF(Table1[[#This Row],[Field of work]]="Agriculture",1,0)</f>
        <v>0</v>
      </c>
      <c r="AO187" s="8">
        <f t="shared" ca="1" si="64"/>
        <v>9461.4163590547159</v>
      </c>
      <c r="AR187">
        <f t="shared" ca="1" si="65"/>
        <v>1</v>
      </c>
      <c r="AX187" s="16">
        <f t="shared" ca="1" si="66"/>
        <v>0.52284300504837755</v>
      </c>
      <c r="AY187" s="17">
        <f t="shared" ca="1" si="67"/>
        <v>0</v>
      </c>
      <c r="AZ187" s="17"/>
      <c r="BE187">
        <f t="shared" ca="1" si="68"/>
        <v>40637</v>
      </c>
      <c r="BF187">
        <f ca="1">IF(Table1[[#This Row],[Area]]="California",Table1[[#This Row],[Income]],0)</f>
        <v>0</v>
      </c>
      <c r="BG187">
        <f ca="1">IF(Table1[[#This Row],[Area]]="Utah",Table1[[#This Row],[Income]],0)</f>
        <v>0</v>
      </c>
      <c r="BH187">
        <f ca="1">IF(Table1[[#This Row],[Area]]="North Carolina",Table1[[#This Row],[Income]],0)</f>
        <v>0</v>
      </c>
      <c r="BI187">
        <f ca="1">IF(Table1[[#This Row],[Area]]="Texas",Table1[[#This Row],[Income]],0)</f>
        <v>0</v>
      </c>
      <c r="BJ187">
        <f ca="1">IF(Table1[[#This Row],[Area]]="Pennsylvania",Table1[[#This Row],[Income]],0)</f>
        <v>0</v>
      </c>
      <c r="BK187">
        <f ca="1">IF(Table1[[#This Row],[Area]]="Hawaii",Table1[[#This Row],[Income]],0)</f>
        <v>0</v>
      </c>
      <c r="BL187">
        <f ca="1">IF(Table1[[#This Row],[Area]]="Tennessee",Table1[[#This Row],[Income]],0)</f>
        <v>0</v>
      </c>
      <c r="BM187">
        <f ca="1">IF(Table1[[#This Row],[Area]]="South Dakota",Table1[[#This Row],[Income]],0)</f>
        <v>0</v>
      </c>
      <c r="BN187">
        <f ca="1">IF(Table1[[#This Row],[Area]]="Massachusetts",Table1[[#This Row],[Income]],0)</f>
        <v>0</v>
      </c>
      <c r="BO187">
        <f ca="1">IF(Table1[[#This Row],[Area]]="New Jersey",Table1[[#This Row],[Income]],0)</f>
        <v>0</v>
      </c>
      <c r="BP187">
        <f ca="1">IF(Table1[[#This Row],[Area]]="Georgia",Table1[[#This Row],[Income]],0)</f>
        <v>0</v>
      </c>
      <c r="BQ187">
        <f ca="1">IF(Table1[[#This Row],[Area]]="Indiana",Table1[[#This Row],[Income]],0)</f>
        <v>0</v>
      </c>
      <c r="BR187">
        <f ca="1">IF(Table1[[#This Row],[Area]]="Illinios",Table1[[#This Row],[Income]],0)</f>
        <v>0</v>
      </c>
      <c r="BT187">
        <f ca="1">IF(Table1[[#This Row],[Field of work]]="IT",Table1[[#This Row],[Income]],0)</f>
        <v>0</v>
      </c>
      <c r="BU187">
        <f ca="1">IF(Table1[[#This Row],[Field of work]]="Doctor",Table1[[#This Row],[Income]],0)</f>
        <v>0</v>
      </c>
      <c r="BV187">
        <f ca="1">IF(Table1[[#This Row],[Field of work]]="Construction",Table1[[#This Row],[Income]],0)</f>
        <v>40637</v>
      </c>
      <c r="BW187">
        <f ca="1">IF(Table1[[#This Row],[Field of work]]="Teaching",Table1[[#This Row],[Income]],0)</f>
        <v>0</v>
      </c>
      <c r="BX187">
        <f ca="1">IF(Table1[[#This Row],[Field of work]]="Music",Table1[[#This Row],[Income]],0)</f>
        <v>0</v>
      </c>
      <c r="BY187">
        <f ca="1">IF(Table1[[#This Row],[Field of work]]="Agriculture",Table1[[#This Row],[Income]],0)</f>
        <v>0</v>
      </c>
      <c r="CA187">
        <f ca="1">IF(Table1[[#This Row],[Debts]]&gt;Table1[[#This Row],[Income]],1,0)</f>
        <v>1</v>
      </c>
      <c r="CL187">
        <f ca="1">IF(Table1[[#This Row],[Net worth of the person]]&gt;$CN$3,Table1[[#This Row],[Age]],0)</f>
        <v>34</v>
      </c>
    </row>
    <row r="188" spans="1:90">
      <c r="A188">
        <f t="shared" ca="1" si="69"/>
        <v>2</v>
      </c>
      <c r="B188">
        <v>185</v>
      </c>
      <c r="C188" t="str">
        <f t="shared" ca="1" si="70"/>
        <v>women</v>
      </c>
      <c r="D188">
        <f t="shared" ca="1" si="71"/>
        <v>27</v>
      </c>
      <c r="E188">
        <f t="shared" ca="1" si="72"/>
        <v>5</v>
      </c>
      <c r="F188" t="str">
        <f t="shared" ca="1" si="60"/>
        <v>Music</v>
      </c>
      <c r="G188">
        <f t="shared" ca="1" si="73"/>
        <v>4</v>
      </c>
      <c r="H188" t="str">
        <f t="shared" ca="1" si="61"/>
        <v>Phd</v>
      </c>
      <c r="I188">
        <f t="shared" ca="1" si="85"/>
        <v>1</v>
      </c>
      <c r="J188">
        <f t="shared" ca="1" si="62"/>
        <v>1</v>
      </c>
      <c r="K188">
        <f t="shared" ca="1" si="74"/>
        <v>50256</v>
      </c>
      <c r="L188">
        <f t="shared" ca="1" si="75"/>
        <v>10</v>
      </c>
      <c r="M188" t="str">
        <f t="shared" ca="1" si="63"/>
        <v>Massachusetts</v>
      </c>
      <c r="N188">
        <f t="shared" ca="1" si="78"/>
        <v>301536</v>
      </c>
      <c r="O188">
        <f t="shared" ca="1" si="76"/>
        <v>157655.98837026759</v>
      </c>
      <c r="P188">
        <f t="shared" ca="1" si="79"/>
        <v>9461.4163590547159</v>
      </c>
      <c r="Q188">
        <f t="shared" ca="1" si="77"/>
        <v>5463</v>
      </c>
      <c r="R188">
        <f t="shared" ca="1" si="80"/>
        <v>63657.34094627569</v>
      </c>
      <c r="S188">
        <f t="shared" ca="1" si="81"/>
        <v>73428.910263743761</v>
      </c>
      <c r="T188">
        <f t="shared" ca="1" si="82"/>
        <v>384426.32662279852</v>
      </c>
      <c r="U188">
        <f t="shared" ca="1" si="83"/>
        <v>226776.32931654327</v>
      </c>
      <c r="V188">
        <f t="shared" ca="1" si="84"/>
        <v>157649.99730625525</v>
      </c>
      <c r="X188">
        <f ca="1">IF(Table1[[#This Row],[Gender]]="men",1,0)</f>
        <v>0</v>
      </c>
      <c r="Y188">
        <f ca="1">IF(Table1[[#This Row],[Gender]]="women",1,0)</f>
        <v>1</v>
      </c>
      <c r="AE188">
        <f ca="1">IF(Table1[[#This Row],[Field of work]]="IT",1,0)</f>
        <v>0</v>
      </c>
      <c r="AF188">
        <f ca="1">IF(Table1[[#This Row],[Field of work]]="Doctor",1,0)</f>
        <v>0</v>
      </c>
      <c r="AG188">
        <f ca="1">IF(Table1[[#This Row],[Field of work]]="Construction",1,0)</f>
        <v>0</v>
      </c>
      <c r="AH188">
        <f ca="1">IF(Table1[[#This Row],[Field of work]]="Teaching",1,0)</f>
        <v>0</v>
      </c>
      <c r="AI188">
        <f ca="1">IF(Table1[[#This Row],[Field of work]]="Music",1,0)</f>
        <v>1</v>
      </c>
      <c r="AJ188">
        <f ca="1">IF(Table1[[#This Row],[Field of work]]="Agriculture",1,0)</f>
        <v>0</v>
      </c>
      <c r="AO188" s="8">
        <f t="shared" ca="1" si="64"/>
        <v>41856.223463057984</v>
      </c>
      <c r="AR188">
        <f t="shared" ca="1" si="65"/>
        <v>1</v>
      </c>
      <c r="AX188" s="16">
        <f t="shared" ca="1" si="66"/>
        <v>0.93354097320254681</v>
      </c>
      <c r="AY188" s="17">
        <f t="shared" ca="1" si="67"/>
        <v>0</v>
      </c>
      <c r="AZ188" s="17"/>
      <c r="BE188">
        <f t="shared" ca="1" si="68"/>
        <v>0</v>
      </c>
      <c r="BF188">
        <f ca="1">IF(Table1[[#This Row],[Area]]="California",Table1[[#This Row],[Income]],0)</f>
        <v>0</v>
      </c>
      <c r="BG188">
        <f ca="1">IF(Table1[[#This Row],[Area]]="Utah",Table1[[#This Row],[Income]],0)</f>
        <v>0</v>
      </c>
      <c r="BH188">
        <f ca="1">IF(Table1[[#This Row],[Area]]="North Carolina",Table1[[#This Row],[Income]],0)</f>
        <v>0</v>
      </c>
      <c r="BI188">
        <f ca="1">IF(Table1[[#This Row],[Area]]="Texas",Table1[[#This Row],[Income]],0)</f>
        <v>0</v>
      </c>
      <c r="BJ188">
        <f ca="1">IF(Table1[[#This Row],[Area]]="Pennsylvania",Table1[[#This Row],[Income]],0)</f>
        <v>0</v>
      </c>
      <c r="BK188">
        <f ca="1">IF(Table1[[#This Row],[Area]]="Hawaii",Table1[[#This Row],[Income]],0)</f>
        <v>0</v>
      </c>
      <c r="BL188">
        <f ca="1">IF(Table1[[#This Row],[Area]]="Tennessee",Table1[[#This Row],[Income]],0)</f>
        <v>0</v>
      </c>
      <c r="BM188">
        <f ca="1">IF(Table1[[#This Row],[Area]]="South Dakota",Table1[[#This Row],[Income]],0)</f>
        <v>0</v>
      </c>
      <c r="BN188">
        <f ca="1">IF(Table1[[#This Row],[Area]]="Massachusetts",Table1[[#This Row],[Income]],0)</f>
        <v>50256</v>
      </c>
      <c r="BO188">
        <f ca="1">IF(Table1[[#This Row],[Area]]="New Jersey",Table1[[#This Row],[Income]],0)</f>
        <v>0</v>
      </c>
      <c r="BP188">
        <f ca="1">IF(Table1[[#This Row],[Area]]="Georgia",Table1[[#This Row],[Income]],0)</f>
        <v>0</v>
      </c>
      <c r="BQ188">
        <f ca="1">IF(Table1[[#This Row],[Area]]="Indiana",Table1[[#This Row],[Income]],0)</f>
        <v>0</v>
      </c>
      <c r="BR188">
        <f ca="1">IF(Table1[[#This Row],[Area]]="Illinios",Table1[[#This Row],[Income]],0)</f>
        <v>0</v>
      </c>
      <c r="BT188">
        <f ca="1">IF(Table1[[#This Row],[Field of work]]="IT",Table1[[#This Row],[Income]],0)</f>
        <v>0</v>
      </c>
      <c r="BU188">
        <f ca="1">IF(Table1[[#This Row],[Field of work]]="Doctor",Table1[[#This Row],[Income]],0)</f>
        <v>0</v>
      </c>
      <c r="BV188">
        <f ca="1">IF(Table1[[#This Row],[Field of work]]="Construction",Table1[[#This Row],[Income]],0)</f>
        <v>0</v>
      </c>
      <c r="BW188">
        <f ca="1">IF(Table1[[#This Row],[Field of work]]="Teaching",Table1[[#This Row],[Income]],0)</f>
        <v>0</v>
      </c>
      <c r="BX188">
        <f ca="1">IF(Table1[[#This Row],[Field of work]]="Music",Table1[[#This Row],[Income]],0)</f>
        <v>50256</v>
      </c>
      <c r="BY188">
        <f ca="1">IF(Table1[[#This Row],[Field of work]]="Agriculture",Table1[[#This Row],[Income]],0)</f>
        <v>0</v>
      </c>
      <c r="CA188">
        <f ca="1">IF(Table1[[#This Row],[Debts]]&gt;Table1[[#This Row],[Income]],1,0)</f>
        <v>1</v>
      </c>
      <c r="CL188">
        <f ca="1">IF(Table1[[#This Row],[Net worth of the person]]&gt;$CN$3,Table1[[#This Row],[Age]],0)</f>
        <v>27</v>
      </c>
    </row>
    <row r="189" spans="1:90">
      <c r="A189">
        <f t="shared" ca="1" si="69"/>
        <v>1</v>
      </c>
      <c r="B189">
        <v>186</v>
      </c>
      <c r="C189" t="str">
        <f t="shared" ca="1" si="70"/>
        <v>men</v>
      </c>
      <c r="D189">
        <f t="shared" ca="1" si="71"/>
        <v>27</v>
      </c>
      <c r="E189">
        <f t="shared" ca="1" si="72"/>
        <v>2</v>
      </c>
      <c r="F189" t="str">
        <f t="shared" ca="1" si="60"/>
        <v>Doctor</v>
      </c>
      <c r="G189">
        <f t="shared" ca="1" si="73"/>
        <v>5</v>
      </c>
      <c r="H189" t="str">
        <f t="shared" ca="1" si="61"/>
        <v>Diploma</v>
      </c>
      <c r="I189">
        <f t="shared" ca="1" si="85"/>
        <v>1</v>
      </c>
      <c r="J189">
        <f t="shared" ca="1" si="62"/>
        <v>2</v>
      </c>
      <c r="K189">
        <f t="shared" ca="1" si="74"/>
        <v>54073</v>
      </c>
      <c r="L189">
        <f t="shared" ca="1" si="75"/>
        <v>12</v>
      </c>
      <c r="M189" t="str">
        <f t="shared" ca="1" si="63"/>
        <v>Georgia</v>
      </c>
      <c r="N189">
        <f t="shared" ca="1" si="78"/>
        <v>162219</v>
      </c>
      <c r="O189">
        <f t="shared" ca="1" si="76"/>
        <v>151438.08313194395</v>
      </c>
      <c r="P189">
        <f t="shared" ca="1" si="79"/>
        <v>83712.446926115968</v>
      </c>
      <c r="Q189">
        <f t="shared" ca="1" si="77"/>
        <v>57036</v>
      </c>
      <c r="R189">
        <f t="shared" ca="1" si="80"/>
        <v>100.35143578420725</v>
      </c>
      <c r="S189">
        <f t="shared" ca="1" si="81"/>
        <v>64662.568436069691</v>
      </c>
      <c r="T189">
        <f t="shared" ca="1" si="82"/>
        <v>310594.01536218566</v>
      </c>
      <c r="U189">
        <f t="shared" ca="1" si="83"/>
        <v>208574.43456772817</v>
      </c>
      <c r="V189">
        <f t="shared" ca="1" si="84"/>
        <v>102019.58079445749</v>
      </c>
      <c r="X189">
        <f ca="1">IF(Table1[[#This Row],[Gender]]="men",1,0)</f>
        <v>1</v>
      </c>
      <c r="Y189">
        <f ca="1">IF(Table1[[#This Row],[Gender]]="women",1,0)</f>
        <v>0</v>
      </c>
      <c r="AE189">
        <f ca="1">IF(Table1[[#This Row],[Field of work]]="IT",1,0)</f>
        <v>0</v>
      </c>
      <c r="AF189">
        <f ca="1">IF(Table1[[#This Row],[Field of work]]="Doctor",1,0)</f>
        <v>1</v>
      </c>
      <c r="AG189">
        <f ca="1">IF(Table1[[#This Row],[Field of work]]="Construction",1,0)</f>
        <v>0</v>
      </c>
      <c r="AH189">
        <f ca="1">IF(Table1[[#This Row],[Field of work]]="Teaching",1,0)</f>
        <v>0</v>
      </c>
      <c r="AI189">
        <f ca="1">IF(Table1[[#This Row],[Field of work]]="Music",1,0)</f>
        <v>0</v>
      </c>
      <c r="AJ189">
        <f ca="1">IF(Table1[[#This Row],[Field of work]]="Agriculture",1,0)</f>
        <v>0</v>
      </c>
      <c r="AO189" s="8">
        <f t="shared" ca="1" si="64"/>
        <v>53030.165531660496</v>
      </c>
      <c r="AR189">
        <f t="shared" ca="1" si="65"/>
        <v>1</v>
      </c>
      <c r="AX189" s="16">
        <f t="shared" ca="1" si="66"/>
        <v>0.10321054647830608</v>
      </c>
      <c r="AY189" s="17">
        <f t="shared" ca="1" si="67"/>
        <v>1</v>
      </c>
      <c r="AZ189" s="17"/>
      <c r="BE189">
        <f t="shared" ca="1" si="68"/>
        <v>0</v>
      </c>
      <c r="BF189">
        <f ca="1">IF(Table1[[#This Row],[Area]]="California",Table1[[#This Row],[Income]],0)</f>
        <v>0</v>
      </c>
      <c r="BG189">
        <f ca="1">IF(Table1[[#This Row],[Area]]="Utah",Table1[[#This Row],[Income]],0)</f>
        <v>0</v>
      </c>
      <c r="BH189">
        <f ca="1">IF(Table1[[#This Row],[Area]]="North Carolina",Table1[[#This Row],[Income]],0)</f>
        <v>0</v>
      </c>
      <c r="BI189">
        <f ca="1">IF(Table1[[#This Row],[Area]]="Texas",Table1[[#This Row],[Income]],0)</f>
        <v>0</v>
      </c>
      <c r="BJ189">
        <f ca="1">IF(Table1[[#This Row],[Area]]="Pennsylvania",Table1[[#This Row],[Income]],0)</f>
        <v>0</v>
      </c>
      <c r="BK189">
        <f ca="1">IF(Table1[[#This Row],[Area]]="Hawaii",Table1[[#This Row],[Income]],0)</f>
        <v>0</v>
      </c>
      <c r="BL189">
        <f ca="1">IF(Table1[[#This Row],[Area]]="Tennessee",Table1[[#This Row],[Income]],0)</f>
        <v>0</v>
      </c>
      <c r="BM189">
        <f ca="1">IF(Table1[[#This Row],[Area]]="South Dakota",Table1[[#This Row],[Income]],0)</f>
        <v>0</v>
      </c>
      <c r="BN189">
        <f ca="1">IF(Table1[[#This Row],[Area]]="Massachusetts",Table1[[#This Row],[Income]],0)</f>
        <v>0</v>
      </c>
      <c r="BO189">
        <f ca="1">IF(Table1[[#This Row],[Area]]="New Jersey",Table1[[#This Row],[Income]],0)</f>
        <v>0</v>
      </c>
      <c r="BP189">
        <f ca="1">IF(Table1[[#This Row],[Area]]="Georgia",Table1[[#This Row],[Income]],0)</f>
        <v>54073</v>
      </c>
      <c r="BQ189">
        <f ca="1">IF(Table1[[#This Row],[Area]]="Indiana",Table1[[#This Row],[Income]],0)</f>
        <v>0</v>
      </c>
      <c r="BR189">
        <f ca="1">IF(Table1[[#This Row],[Area]]="Illinios",Table1[[#This Row],[Income]],0)</f>
        <v>0</v>
      </c>
      <c r="BT189">
        <f ca="1">IF(Table1[[#This Row],[Field of work]]="IT",Table1[[#This Row],[Income]],0)</f>
        <v>0</v>
      </c>
      <c r="BU189">
        <f ca="1">IF(Table1[[#This Row],[Field of work]]="Doctor",Table1[[#This Row],[Income]],0)</f>
        <v>54073</v>
      </c>
      <c r="BV189">
        <f ca="1">IF(Table1[[#This Row],[Field of work]]="Construction",Table1[[#This Row],[Income]],0)</f>
        <v>0</v>
      </c>
      <c r="BW189">
        <f ca="1">IF(Table1[[#This Row],[Field of work]]="Teaching",Table1[[#This Row],[Income]],0)</f>
        <v>0</v>
      </c>
      <c r="BX189">
        <f ca="1">IF(Table1[[#This Row],[Field of work]]="Music",Table1[[#This Row],[Income]],0)</f>
        <v>0</v>
      </c>
      <c r="BY189">
        <f ca="1">IF(Table1[[#This Row],[Field of work]]="Agriculture",Table1[[#This Row],[Income]],0)</f>
        <v>0</v>
      </c>
      <c r="CA189">
        <f ca="1">IF(Table1[[#This Row],[Debts]]&gt;Table1[[#This Row],[Income]],1,0)</f>
        <v>0</v>
      </c>
      <c r="CL189">
        <f ca="1">IF(Table1[[#This Row],[Net worth of the person]]&gt;$CN$3,Table1[[#This Row],[Age]],0)</f>
        <v>27</v>
      </c>
    </row>
    <row r="190" spans="1:90">
      <c r="A190">
        <f t="shared" ca="1" si="69"/>
        <v>2</v>
      </c>
      <c r="B190">
        <v>187</v>
      </c>
      <c r="C190" t="str">
        <f t="shared" ca="1" si="70"/>
        <v>women</v>
      </c>
      <c r="D190">
        <f t="shared" ca="1" si="71"/>
        <v>31</v>
      </c>
      <c r="E190">
        <f t="shared" ca="1" si="72"/>
        <v>2</v>
      </c>
      <c r="F190" t="str">
        <f t="shared" ca="1" si="60"/>
        <v>Doctor</v>
      </c>
      <c r="G190">
        <f t="shared" ca="1" si="73"/>
        <v>5</v>
      </c>
      <c r="H190" t="str">
        <f t="shared" ca="1" si="61"/>
        <v>Diploma</v>
      </c>
      <c r="I190">
        <f t="shared" ca="1" si="85"/>
        <v>0</v>
      </c>
      <c r="J190">
        <f t="shared" ca="1" si="62"/>
        <v>1</v>
      </c>
      <c r="K190">
        <f t="shared" ca="1" si="74"/>
        <v>55130</v>
      </c>
      <c r="L190">
        <f t="shared" ca="1" si="75"/>
        <v>12</v>
      </c>
      <c r="M190" t="str">
        <f t="shared" ca="1" si="63"/>
        <v>Georgia</v>
      </c>
      <c r="N190">
        <f t="shared" ca="1" si="78"/>
        <v>275650</v>
      </c>
      <c r="O190">
        <f t="shared" ca="1" si="76"/>
        <v>28449.987136745069</v>
      </c>
      <c r="P190">
        <f t="shared" ca="1" si="79"/>
        <v>53030.165531660496</v>
      </c>
      <c r="Q190">
        <f t="shared" ca="1" si="77"/>
        <v>26533</v>
      </c>
      <c r="R190">
        <f t="shared" ca="1" si="80"/>
        <v>61148.951877228901</v>
      </c>
      <c r="S190">
        <f t="shared" ca="1" si="81"/>
        <v>70575.512431078256</v>
      </c>
      <c r="T190">
        <f t="shared" ca="1" si="82"/>
        <v>399255.67796273873</v>
      </c>
      <c r="U190">
        <f t="shared" ca="1" si="83"/>
        <v>116131.93901397397</v>
      </c>
      <c r="V190">
        <f t="shared" ca="1" si="84"/>
        <v>283123.73894876475</v>
      </c>
      <c r="X190">
        <f ca="1">IF(Table1[[#This Row],[Gender]]="men",1,0)</f>
        <v>0</v>
      </c>
      <c r="Y190">
        <f ca="1">IF(Table1[[#This Row],[Gender]]="women",1,0)</f>
        <v>1</v>
      </c>
      <c r="AE190">
        <f ca="1">IF(Table1[[#This Row],[Field of work]]="IT",1,0)</f>
        <v>0</v>
      </c>
      <c r="AF190">
        <f ca="1">IF(Table1[[#This Row],[Field of work]]="Doctor",1,0)</f>
        <v>1</v>
      </c>
      <c r="AG190">
        <f ca="1">IF(Table1[[#This Row],[Field of work]]="Construction",1,0)</f>
        <v>0</v>
      </c>
      <c r="AH190">
        <f ca="1">IF(Table1[[#This Row],[Field of work]]="Teaching",1,0)</f>
        <v>0</v>
      </c>
      <c r="AI190">
        <f ca="1">IF(Table1[[#This Row],[Field of work]]="Music",1,0)</f>
        <v>0</v>
      </c>
      <c r="AJ190">
        <f ca="1">IF(Table1[[#This Row],[Field of work]]="Agriculture",1,0)</f>
        <v>0</v>
      </c>
      <c r="AO190" s="8">
        <f t="shared" ca="1" si="64"/>
        <v>64491.550408050061</v>
      </c>
      <c r="AR190">
        <f t="shared" ca="1" si="65"/>
        <v>1</v>
      </c>
      <c r="AX190" s="16">
        <f t="shared" ca="1" si="66"/>
        <v>0.7536045473324513</v>
      </c>
      <c r="AY190" s="17">
        <f t="shared" ca="1" si="67"/>
        <v>0</v>
      </c>
      <c r="AZ190" s="17"/>
      <c r="BE190">
        <f t="shared" ca="1" si="68"/>
        <v>0</v>
      </c>
      <c r="BF190">
        <f ca="1">IF(Table1[[#This Row],[Area]]="California",Table1[[#This Row],[Income]],0)</f>
        <v>0</v>
      </c>
      <c r="BG190">
        <f ca="1">IF(Table1[[#This Row],[Area]]="Utah",Table1[[#This Row],[Income]],0)</f>
        <v>0</v>
      </c>
      <c r="BH190">
        <f ca="1">IF(Table1[[#This Row],[Area]]="North Carolina",Table1[[#This Row],[Income]],0)</f>
        <v>0</v>
      </c>
      <c r="BI190">
        <f ca="1">IF(Table1[[#This Row],[Area]]="Texas",Table1[[#This Row],[Income]],0)</f>
        <v>0</v>
      </c>
      <c r="BJ190">
        <f ca="1">IF(Table1[[#This Row],[Area]]="Pennsylvania",Table1[[#This Row],[Income]],0)</f>
        <v>0</v>
      </c>
      <c r="BK190">
        <f ca="1">IF(Table1[[#This Row],[Area]]="Hawaii",Table1[[#This Row],[Income]],0)</f>
        <v>0</v>
      </c>
      <c r="BL190">
        <f ca="1">IF(Table1[[#This Row],[Area]]="Tennessee",Table1[[#This Row],[Income]],0)</f>
        <v>0</v>
      </c>
      <c r="BM190">
        <f ca="1">IF(Table1[[#This Row],[Area]]="South Dakota",Table1[[#This Row],[Income]],0)</f>
        <v>0</v>
      </c>
      <c r="BN190">
        <f ca="1">IF(Table1[[#This Row],[Area]]="Massachusetts",Table1[[#This Row],[Income]],0)</f>
        <v>0</v>
      </c>
      <c r="BO190">
        <f ca="1">IF(Table1[[#This Row],[Area]]="New Jersey",Table1[[#This Row],[Income]],0)</f>
        <v>0</v>
      </c>
      <c r="BP190">
        <f ca="1">IF(Table1[[#This Row],[Area]]="Georgia",Table1[[#This Row],[Income]],0)</f>
        <v>55130</v>
      </c>
      <c r="BQ190">
        <f ca="1">IF(Table1[[#This Row],[Area]]="Indiana",Table1[[#This Row],[Income]],0)</f>
        <v>0</v>
      </c>
      <c r="BR190">
        <f ca="1">IF(Table1[[#This Row],[Area]]="Illinios",Table1[[#This Row],[Income]],0)</f>
        <v>0</v>
      </c>
      <c r="BT190">
        <f ca="1">IF(Table1[[#This Row],[Field of work]]="IT",Table1[[#This Row],[Income]],0)</f>
        <v>0</v>
      </c>
      <c r="BU190">
        <f ca="1">IF(Table1[[#This Row],[Field of work]]="Doctor",Table1[[#This Row],[Income]],0)</f>
        <v>55130</v>
      </c>
      <c r="BV190">
        <f ca="1">IF(Table1[[#This Row],[Field of work]]="Construction",Table1[[#This Row],[Income]],0)</f>
        <v>0</v>
      </c>
      <c r="BW190">
        <f ca="1">IF(Table1[[#This Row],[Field of work]]="Teaching",Table1[[#This Row],[Income]],0)</f>
        <v>0</v>
      </c>
      <c r="BX190">
        <f ca="1">IF(Table1[[#This Row],[Field of work]]="Music",Table1[[#This Row],[Income]],0)</f>
        <v>0</v>
      </c>
      <c r="BY190">
        <f ca="1">IF(Table1[[#This Row],[Field of work]]="Agriculture",Table1[[#This Row],[Income]],0)</f>
        <v>0</v>
      </c>
      <c r="CA190">
        <f ca="1">IF(Table1[[#This Row],[Debts]]&gt;Table1[[#This Row],[Income]],1,0)</f>
        <v>1</v>
      </c>
      <c r="CL190">
        <f ca="1">IF(Table1[[#This Row],[Net worth of the person]]&gt;$CN$3,Table1[[#This Row],[Age]],0)</f>
        <v>31</v>
      </c>
    </row>
    <row r="191" spans="1:90">
      <c r="A191">
        <f t="shared" ca="1" si="69"/>
        <v>2</v>
      </c>
      <c r="B191">
        <v>188</v>
      </c>
      <c r="C191" t="str">
        <f t="shared" ca="1" si="70"/>
        <v>women</v>
      </c>
      <c r="D191">
        <f t="shared" ca="1" si="71"/>
        <v>27</v>
      </c>
      <c r="E191">
        <f t="shared" ca="1" si="72"/>
        <v>2</v>
      </c>
      <c r="F191" t="str">
        <f t="shared" ca="1" si="60"/>
        <v>Doctor</v>
      </c>
      <c r="G191">
        <f t="shared" ca="1" si="73"/>
        <v>2</v>
      </c>
      <c r="H191" t="str">
        <f t="shared" ca="1" si="61"/>
        <v>Grad</v>
      </c>
      <c r="I191">
        <f t="shared" ca="1" si="85"/>
        <v>1</v>
      </c>
      <c r="J191">
        <f t="shared" ca="1" si="62"/>
        <v>2</v>
      </c>
      <c r="K191">
        <f t="shared" ca="1" si="74"/>
        <v>72702</v>
      </c>
      <c r="L191">
        <f t="shared" ca="1" si="75"/>
        <v>6</v>
      </c>
      <c r="M191" t="str">
        <f t="shared" ca="1" si="63"/>
        <v>Pennsylvania</v>
      </c>
      <c r="N191">
        <f t="shared" ca="1" si="78"/>
        <v>363510</v>
      </c>
      <c r="O191">
        <f t="shared" ca="1" si="76"/>
        <v>273942.78900081938</v>
      </c>
      <c r="P191">
        <f t="shared" ca="1" si="79"/>
        <v>128983.10081610012</v>
      </c>
      <c r="Q191">
        <f t="shared" ca="1" si="77"/>
        <v>57884</v>
      </c>
      <c r="R191">
        <f t="shared" ca="1" si="80"/>
        <v>130070.71562315963</v>
      </c>
      <c r="S191">
        <f t="shared" ca="1" si="81"/>
        <v>19941.481753401065</v>
      </c>
      <c r="T191">
        <f t="shared" ca="1" si="82"/>
        <v>512434.58256950119</v>
      </c>
      <c r="U191">
        <f t="shared" ca="1" si="83"/>
        <v>461897.50462397898</v>
      </c>
      <c r="V191">
        <f t="shared" ca="1" si="84"/>
        <v>50537.077945522207</v>
      </c>
      <c r="X191">
        <f ca="1">IF(Table1[[#This Row],[Gender]]="men",1,0)</f>
        <v>0</v>
      </c>
      <c r="Y191">
        <f ca="1">IF(Table1[[#This Row],[Gender]]="women",1,0)</f>
        <v>1</v>
      </c>
      <c r="AE191">
        <f ca="1">IF(Table1[[#This Row],[Field of work]]="IT",1,0)</f>
        <v>0</v>
      </c>
      <c r="AF191">
        <f ca="1">IF(Table1[[#This Row],[Field of work]]="Doctor",1,0)</f>
        <v>1</v>
      </c>
      <c r="AG191">
        <f ca="1">IF(Table1[[#This Row],[Field of work]]="Construction",1,0)</f>
        <v>0</v>
      </c>
      <c r="AH191">
        <f ca="1">IF(Table1[[#This Row],[Field of work]]="Teaching",1,0)</f>
        <v>0</v>
      </c>
      <c r="AI191">
        <f ca="1">IF(Table1[[#This Row],[Field of work]]="Music",1,0)</f>
        <v>0</v>
      </c>
      <c r="AJ191">
        <f ca="1">IF(Table1[[#This Row],[Field of work]]="Agriculture",1,0)</f>
        <v>0</v>
      </c>
      <c r="AO191" s="8">
        <f t="shared" ca="1" si="64"/>
        <v>21228.58171678297</v>
      </c>
      <c r="AR191">
        <f t="shared" ca="1" si="65"/>
        <v>1</v>
      </c>
      <c r="AX191" s="16">
        <f t="shared" ca="1" si="66"/>
        <v>0.4979740886968802</v>
      </c>
      <c r="AY191" s="17">
        <f t="shared" ca="1" si="67"/>
        <v>1</v>
      </c>
      <c r="AZ191" s="17"/>
      <c r="BE191">
        <f t="shared" ca="1" si="68"/>
        <v>0</v>
      </c>
      <c r="BF191">
        <f ca="1">IF(Table1[[#This Row],[Area]]="California",Table1[[#This Row],[Income]],0)</f>
        <v>0</v>
      </c>
      <c r="BG191">
        <f ca="1">IF(Table1[[#This Row],[Area]]="Utah",Table1[[#This Row],[Income]],0)</f>
        <v>0</v>
      </c>
      <c r="BH191">
        <f ca="1">IF(Table1[[#This Row],[Area]]="North Carolina",Table1[[#This Row],[Income]],0)</f>
        <v>0</v>
      </c>
      <c r="BI191">
        <f ca="1">IF(Table1[[#This Row],[Area]]="Texas",Table1[[#This Row],[Income]],0)</f>
        <v>0</v>
      </c>
      <c r="BJ191">
        <f ca="1">IF(Table1[[#This Row],[Area]]="Pennsylvania",Table1[[#This Row],[Income]],0)</f>
        <v>72702</v>
      </c>
      <c r="BK191">
        <f ca="1">IF(Table1[[#This Row],[Area]]="Hawaii",Table1[[#This Row],[Income]],0)</f>
        <v>0</v>
      </c>
      <c r="BL191">
        <f ca="1">IF(Table1[[#This Row],[Area]]="Tennessee",Table1[[#This Row],[Income]],0)</f>
        <v>0</v>
      </c>
      <c r="BM191">
        <f ca="1">IF(Table1[[#This Row],[Area]]="South Dakota",Table1[[#This Row],[Income]],0)</f>
        <v>0</v>
      </c>
      <c r="BN191">
        <f ca="1">IF(Table1[[#This Row],[Area]]="Massachusetts",Table1[[#This Row],[Income]],0)</f>
        <v>0</v>
      </c>
      <c r="BO191">
        <f ca="1">IF(Table1[[#This Row],[Area]]="New Jersey",Table1[[#This Row],[Income]],0)</f>
        <v>0</v>
      </c>
      <c r="BP191">
        <f ca="1">IF(Table1[[#This Row],[Area]]="Georgia",Table1[[#This Row],[Income]],0)</f>
        <v>0</v>
      </c>
      <c r="BQ191">
        <f ca="1">IF(Table1[[#This Row],[Area]]="Indiana",Table1[[#This Row],[Income]],0)</f>
        <v>0</v>
      </c>
      <c r="BR191">
        <f ca="1">IF(Table1[[#This Row],[Area]]="Illinios",Table1[[#This Row],[Income]],0)</f>
        <v>0</v>
      </c>
      <c r="BT191">
        <f ca="1">IF(Table1[[#This Row],[Field of work]]="IT",Table1[[#This Row],[Income]],0)</f>
        <v>0</v>
      </c>
      <c r="BU191">
        <f ca="1">IF(Table1[[#This Row],[Field of work]]="Doctor",Table1[[#This Row],[Income]],0)</f>
        <v>72702</v>
      </c>
      <c r="BV191">
        <f ca="1">IF(Table1[[#This Row],[Field of work]]="Construction",Table1[[#This Row],[Income]],0)</f>
        <v>0</v>
      </c>
      <c r="BW191">
        <f ca="1">IF(Table1[[#This Row],[Field of work]]="Teaching",Table1[[#This Row],[Income]],0)</f>
        <v>0</v>
      </c>
      <c r="BX191">
        <f ca="1">IF(Table1[[#This Row],[Field of work]]="Music",Table1[[#This Row],[Income]],0)</f>
        <v>0</v>
      </c>
      <c r="BY191">
        <f ca="1">IF(Table1[[#This Row],[Field of work]]="Agriculture",Table1[[#This Row],[Income]],0)</f>
        <v>0</v>
      </c>
      <c r="CA191">
        <f ca="1">IF(Table1[[#This Row],[Debts]]&gt;Table1[[#This Row],[Income]],1,0)</f>
        <v>1</v>
      </c>
      <c r="CL191">
        <f ca="1">IF(Table1[[#This Row],[Net worth of the person]]&gt;$CN$3,Table1[[#This Row],[Age]],0)</f>
        <v>27</v>
      </c>
    </row>
    <row r="192" spans="1:90">
      <c r="A192">
        <f t="shared" ca="1" si="69"/>
        <v>2</v>
      </c>
      <c r="B192">
        <v>189</v>
      </c>
      <c r="C192" t="str">
        <f t="shared" ca="1" si="70"/>
        <v>women</v>
      </c>
      <c r="D192">
        <f t="shared" ca="1" si="71"/>
        <v>45</v>
      </c>
      <c r="E192">
        <f t="shared" ca="1" si="72"/>
        <v>1</v>
      </c>
      <c r="F192" t="str">
        <f t="shared" ca="1" si="60"/>
        <v>IT</v>
      </c>
      <c r="G192">
        <f t="shared" ca="1" si="73"/>
        <v>1</v>
      </c>
      <c r="H192" t="str">
        <f t="shared" ca="1" si="61"/>
        <v>High school</v>
      </c>
      <c r="I192">
        <f t="shared" ca="1" si="85"/>
        <v>1</v>
      </c>
      <c r="J192">
        <f t="shared" ca="1" si="62"/>
        <v>3</v>
      </c>
      <c r="K192">
        <f t="shared" ca="1" si="74"/>
        <v>75710</v>
      </c>
      <c r="L192">
        <f t="shared" ca="1" si="75"/>
        <v>10</v>
      </c>
      <c r="M192" t="str">
        <f t="shared" ca="1" si="63"/>
        <v>Massachusetts</v>
      </c>
      <c r="N192">
        <f t="shared" ca="1" si="78"/>
        <v>454260</v>
      </c>
      <c r="O192">
        <f t="shared" ca="1" si="76"/>
        <v>226209.70953144479</v>
      </c>
      <c r="P192">
        <f t="shared" ca="1" si="79"/>
        <v>63685.745150348914</v>
      </c>
      <c r="Q192">
        <f t="shared" ca="1" si="77"/>
        <v>7281</v>
      </c>
      <c r="R192">
        <f t="shared" ca="1" si="80"/>
        <v>44327.694997492385</v>
      </c>
      <c r="S192">
        <f t="shared" ca="1" si="81"/>
        <v>95217.562933261041</v>
      </c>
      <c r="T192">
        <f t="shared" ca="1" si="82"/>
        <v>613163.30808360991</v>
      </c>
      <c r="U192">
        <f t="shared" ca="1" si="83"/>
        <v>277818.40452893719</v>
      </c>
      <c r="V192">
        <f t="shared" ca="1" si="84"/>
        <v>335344.90355467272</v>
      </c>
      <c r="X192">
        <f ca="1">IF(Table1[[#This Row],[Gender]]="men",1,0)</f>
        <v>0</v>
      </c>
      <c r="Y192">
        <f ca="1">IF(Table1[[#This Row],[Gender]]="women",1,0)</f>
        <v>1</v>
      </c>
      <c r="AE192">
        <f ca="1">IF(Table1[[#This Row],[Field of work]]="IT",1,0)</f>
        <v>1</v>
      </c>
      <c r="AF192">
        <f ca="1">IF(Table1[[#This Row],[Field of work]]="Doctor",1,0)</f>
        <v>0</v>
      </c>
      <c r="AG192">
        <f ca="1">IF(Table1[[#This Row],[Field of work]]="Construction",1,0)</f>
        <v>0</v>
      </c>
      <c r="AH192">
        <f ca="1">IF(Table1[[#This Row],[Field of work]]="Teaching",1,0)</f>
        <v>0</v>
      </c>
      <c r="AI192">
        <f ca="1">IF(Table1[[#This Row],[Field of work]]="Music",1,0)</f>
        <v>0</v>
      </c>
      <c r="AJ192">
        <f ca="1">IF(Table1[[#This Row],[Field of work]]="Agriculture",1,0)</f>
        <v>0</v>
      </c>
      <c r="AO192" s="8">
        <f t="shared" ca="1" si="64"/>
        <v>10115.394211675721</v>
      </c>
      <c r="AR192">
        <f t="shared" ca="1" si="65"/>
        <v>1</v>
      </c>
      <c r="AX192" s="16">
        <f t="shared" ca="1" si="66"/>
        <v>0.60781394517268428</v>
      </c>
      <c r="AY192" s="17">
        <f t="shared" ca="1" si="67"/>
        <v>0</v>
      </c>
      <c r="AZ192" s="17"/>
      <c r="BE192">
        <f t="shared" ca="1" si="68"/>
        <v>0</v>
      </c>
      <c r="BF192">
        <f ca="1">IF(Table1[[#This Row],[Area]]="California",Table1[[#This Row],[Income]],0)</f>
        <v>0</v>
      </c>
      <c r="BG192">
        <f ca="1">IF(Table1[[#This Row],[Area]]="Utah",Table1[[#This Row],[Income]],0)</f>
        <v>0</v>
      </c>
      <c r="BH192">
        <f ca="1">IF(Table1[[#This Row],[Area]]="North Carolina",Table1[[#This Row],[Income]],0)</f>
        <v>0</v>
      </c>
      <c r="BI192">
        <f ca="1">IF(Table1[[#This Row],[Area]]="Texas",Table1[[#This Row],[Income]],0)</f>
        <v>0</v>
      </c>
      <c r="BJ192">
        <f ca="1">IF(Table1[[#This Row],[Area]]="Pennsylvania",Table1[[#This Row],[Income]],0)</f>
        <v>0</v>
      </c>
      <c r="BK192">
        <f ca="1">IF(Table1[[#This Row],[Area]]="Hawaii",Table1[[#This Row],[Income]],0)</f>
        <v>0</v>
      </c>
      <c r="BL192">
        <f ca="1">IF(Table1[[#This Row],[Area]]="Tennessee",Table1[[#This Row],[Income]],0)</f>
        <v>0</v>
      </c>
      <c r="BM192">
        <f ca="1">IF(Table1[[#This Row],[Area]]="South Dakota",Table1[[#This Row],[Income]],0)</f>
        <v>0</v>
      </c>
      <c r="BN192">
        <f ca="1">IF(Table1[[#This Row],[Area]]="Massachusetts",Table1[[#This Row],[Income]],0)</f>
        <v>75710</v>
      </c>
      <c r="BO192">
        <f ca="1">IF(Table1[[#This Row],[Area]]="New Jersey",Table1[[#This Row],[Income]],0)</f>
        <v>0</v>
      </c>
      <c r="BP192">
        <f ca="1">IF(Table1[[#This Row],[Area]]="Georgia",Table1[[#This Row],[Income]],0)</f>
        <v>0</v>
      </c>
      <c r="BQ192">
        <f ca="1">IF(Table1[[#This Row],[Area]]="Indiana",Table1[[#This Row],[Income]],0)</f>
        <v>0</v>
      </c>
      <c r="BR192">
        <f ca="1">IF(Table1[[#This Row],[Area]]="Illinios",Table1[[#This Row],[Income]],0)</f>
        <v>0</v>
      </c>
      <c r="BT192">
        <f ca="1">IF(Table1[[#This Row],[Field of work]]="IT",Table1[[#This Row],[Income]],0)</f>
        <v>75710</v>
      </c>
      <c r="BU192">
        <f ca="1">IF(Table1[[#This Row],[Field of work]]="Doctor",Table1[[#This Row],[Income]],0)</f>
        <v>0</v>
      </c>
      <c r="BV192">
        <f ca="1">IF(Table1[[#This Row],[Field of work]]="Construction",Table1[[#This Row],[Income]],0)</f>
        <v>0</v>
      </c>
      <c r="BW192">
        <f ca="1">IF(Table1[[#This Row],[Field of work]]="Teaching",Table1[[#This Row],[Income]],0)</f>
        <v>0</v>
      </c>
      <c r="BX192">
        <f ca="1">IF(Table1[[#This Row],[Field of work]]="Music",Table1[[#This Row],[Income]],0)</f>
        <v>0</v>
      </c>
      <c r="BY192">
        <f ca="1">IF(Table1[[#This Row],[Field of work]]="Agriculture",Table1[[#This Row],[Income]],0)</f>
        <v>0</v>
      </c>
      <c r="CA192">
        <f ca="1">IF(Table1[[#This Row],[Debts]]&gt;Table1[[#This Row],[Income]],1,0)</f>
        <v>0</v>
      </c>
      <c r="CL192">
        <f ca="1">IF(Table1[[#This Row],[Net worth of the person]]&gt;$CN$3,Table1[[#This Row],[Age]],0)</f>
        <v>45</v>
      </c>
    </row>
    <row r="193" spans="1:90">
      <c r="A193">
        <f t="shared" ca="1" si="69"/>
        <v>2</v>
      </c>
      <c r="B193">
        <v>190</v>
      </c>
      <c r="C193" t="str">
        <f t="shared" ca="1" si="70"/>
        <v>women</v>
      </c>
      <c r="D193">
        <f t="shared" ca="1" si="71"/>
        <v>30</v>
      </c>
      <c r="E193">
        <f t="shared" ca="1" si="72"/>
        <v>3</v>
      </c>
      <c r="F193" t="str">
        <f t="shared" ca="1" si="60"/>
        <v>Construction</v>
      </c>
      <c r="G193">
        <f t="shared" ca="1" si="73"/>
        <v>5</v>
      </c>
      <c r="H193" t="str">
        <f t="shared" ca="1" si="61"/>
        <v>Diploma</v>
      </c>
      <c r="I193">
        <f t="shared" ca="1" si="85"/>
        <v>2</v>
      </c>
      <c r="J193">
        <f t="shared" ca="1" si="62"/>
        <v>1</v>
      </c>
      <c r="K193">
        <f t="shared" ca="1" si="74"/>
        <v>47086</v>
      </c>
      <c r="L193">
        <f t="shared" ca="1" si="75"/>
        <v>12</v>
      </c>
      <c r="M193" t="str">
        <f t="shared" ca="1" si="63"/>
        <v>Georgia</v>
      </c>
      <c r="N193">
        <f t="shared" ca="1" si="78"/>
        <v>282516</v>
      </c>
      <c r="O193">
        <f t="shared" ca="1" si="76"/>
        <v>171717.16453440607</v>
      </c>
      <c r="P193">
        <f t="shared" ca="1" si="79"/>
        <v>10115.394211675721</v>
      </c>
      <c r="Q193">
        <f t="shared" ca="1" si="77"/>
        <v>8322</v>
      </c>
      <c r="R193">
        <f t="shared" ca="1" si="80"/>
        <v>3959.3828554980919</v>
      </c>
      <c r="S193">
        <f t="shared" ca="1" si="81"/>
        <v>25470.619572428212</v>
      </c>
      <c r="T193">
        <f t="shared" ca="1" si="82"/>
        <v>318102.01378410397</v>
      </c>
      <c r="U193">
        <f t="shared" ca="1" si="83"/>
        <v>183998.54738990415</v>
      </c>
      <c r="V193">
        <f t="shared" ca="1" si="84"/>
        <v>134103.46639419982</v>
      </c>
      <c r="X193">
        <f ca="1">IF(Table1[[#This Row],[Gender]]="men",1,0)</f>
        <v>0</v>
      </c>
      <c r="Y193">
        <f ca="1">IF(Table1[[#This Row],[Gender]]="women",1,0)</f>
        <v>1</v>
      </c>
      <c r="AE193">
        <f ca="1">IF(Table1[[#This Row],[Field of work]]="IT",1,0)</f>
        <v>0</v>
      </c>
      <c r="AF193">
        <f ca="1">IF(Table1[[#This Row],[Field of work]]="Doctor",1,0)</f>
        <v>0</v>
      </c>
      <c r="AG193">
        <f ca="1">IF(Table1[[#This Row],[Field of work]]="Construction",1,0)</f>
        <v>1</v>
      </c>
      <c r="AH193">
        <f ca="1">IF(Table1[[#This Row],[Field of work]]="Teaching",1,0)</f>
        <v>0</v>
      </c>
      <c r="AI193">
        <f ca="1">IF(Table1[[#This Row],[Field of work]]="Music",1,0)</f>
        <v>0</v>
      </c>
      <c r="AJ193">
        <f ca="1">IF(Table1[[#This Row],[Field of work]]="Agriculture",1,0)</f>
        <v>0</v>
      </c>
      <c r="AO193" s="8">
        <f t="shared" ca="1" si="64"/>
        <v>21764.309736601052</v>
      </c>
      <c r="AR193">
        <f t="shared" ca="1" si="65"/>
        <v>1</v>
      </c>
      <c r="AX193" s="16">
        <f t="shared" ca="1" si="66"/>
        <v>0.53221755114513802</v>
      </c>
      <c r="AY193" s="17">
        <f t="shared" ca="1" si="67"/>
        <v>0</v>
      </c>
      <c r="AZ193" s="17"/>
      <c r="BE193">
        <f t="shared" ca="1" si="68"/>
        <v>0</v>
      </c>
      <c r="BF193">
        <f ca="1">IF(Table1[[#This Row],[Area]]="California",Table1[[#This Row],[Income]],0)</f>
        <v>0</v>
      </c>
      <c r="BG193">
        <f ca="1">IF(Table1[[#This Row],[Area]]="Utah",Table1[[#This Row],[Income]],0)</f>
        <v>0</v>
      </c>
      <c r="BH193">
        <f ca="1">IF(Table1[[#This Row],[Area]]="North Carolina",Table1[[#This Row],[Income]],0)</f>
        <v>0</v>
      </c>
      <c r="BI193">
        <f ca="1">IF(Table1[[#This Row],[Area]]="Texas",Table1[[#This Row],[Income]],0)</f>
        <v>0</v>
      </c>
      <c r="BJ193">
        <f ca="1">IF(Table1[[#This Row],[Area]]="Pennsylvania",Table1[[#This Row],[Income]],0)</f>
        <v>0</v>
      </c>
      <c r="BK193">
        <f ca="1">IF(Table1[[#This Row],[Area]]="Hawaii",Table1[[#This Row],[Income]],0)</f>
        <v>0</v>
      </c>
      <c r="BL193">
        <f ca="1">IF(Table1[[#This Row],[Area]]="Tennessee",Table1[[#This Row],[Income]],0)</f>
        <v>0</v>
      </c>
      <c r="BM193">
        <f ca="1">IF(Table1[[#This Row],[Area]]="South Dakota",Table1[[#This Row],[Income]],0)</f>
        <v>0</v>
      </c>
      <c r="BN193">
        <f ca="1">IF(Table1[[#This Row],[Area]]="Massachusetts",Table1[[#This Row],[Income]],0)</f>
        <v>0</v>
      </c>
      <c r="BO193">
        <f ca="1">IF(Table1[[#This Row],[Area]]="New Jersey",Table1[[#This Row],[Income]],0)</f>
        <v>0</v>
      </c>
      <c r="BP193">
        <f ca="1">IF(Table1[[#This Row],[Area]]="Georgia",Table1[[#This Row],[Income]],0)</f>
        <v>47086</v>
      </c>
      <c r="BQ193">
        <f ca="1">IF(Table1[[#This Row],[Area]]="Indiana",Table1[[#This Row],[Income]],0)</f>
        <v>0</v>
      </c>
      <c r="BR193">
        <f ca="1">IF(Table1[[#This Row],[Area]]="Illinios",Table1[[#This Row],[Income]],0)</f>
        <v>0</v>
      </c>
      <c r="BT193">
        <f ca="1">IF(Table1[[#This Row],[Field of work]]="IT",Table1[[#This Row],[Income]],0)</f>
        <v>0</v>
      </c>
      <c r="BU193">
        <f ca="1">IF(Table1[[#This Row],[Field of work]]="Doctor",Table1[[#This Row],[Income]],0)</f>
        <v>0</v>
      </c>
      <c r="BV193">
        <f ca="1">IF(Table1[[#This Row],[Field of work]]="Construction",Table1[[#This Row],[Income]],0)</f>
        <v>47086</v>
      </c>
      <c r="BW193">
        <f ca="1">IF(Table1[[#This Row],[Field of work]]="Teaching",Table1[[#This Row],[Income]],0)</f>
        <v>0</v>
      </c>
      <c r="BX193">
        <f ca="1">IF(Table1[[#This Row],[Field of work]]="Music",Table1[[#This Row],[Income]],0)</f>
        <v>0</v>
      </c>
      <c r="BY193">
        <f ca="1">IF(Table1[[#This Row],[Field of work]]="Agriculture",Table1[[#This Row],[Income]],0)</f>
        <v>0</v>
      </c>
      <c r="CA193">
        <f ca="1">IF(Table1[[#This Row],[Debts]]&gt;Table1[[#This Row],[Income]],1,0)</f>
        <v>0</v>
      </c>
      <c r="CL193">
        <f ca="1">IF(Table1[[#This Row],[Net worth of the person]]&gt;$CN$3,Table1[[#This Row],[Age]],0)</f>
        <v>30</v>
      </c>
    </row>
    <row r="194" spans="1:90">
      <c r="A194">
        <f t="shared" ca="1" si="69"/>
        <v>2</v>
      </c>
      <c r="B194">
        <v>191</v>
      </c>
      <c r="C194" t="str">
        <f t="shared" ca="1" si="70"/>
        <v>women</v>
      </c>
      <c r="D194">
        <f t="shared" ca="1" si="71"/>
        <v>29</v>
      </c>
      <c r="E194">
        <f t="shared" ca="1" si="72"/>
        <v>3</v>
      </c>
      <c r="F194" t="str">
        <f t="shared" ca="1" si="60"/>
        <v>Construction</v>
      </c>
      <c r="G194">
        <f t="shared" ca="1" si="73"/>
        <v>3</v>
      </c>
      <c r="H194" t="str">
        <f t="shared" ca="1" si="61"/>
        <v>Post Grad</v>
      </c>
      <c r="I194">
        <f t="shared" ca="1" si="85"/>
        <v>2</v>
      </c>
      <c r="J194">
        <f t="shared" ca="1" si="62"/>
        <v>1</v>
      </c>
      <c r="K194">
        <f t="shared" ca="1" si="74"/>
        <v>42920</v>
      </c>
      <c r="L194">
        <f t="shared" ca="1" si="75"/>
        <v>3</v>
      </c>
      <c r="M194" t="str">
        <f t="shared" ca="1" si="63"/>
        <v>Utah</v>
      </c>
      <c r="N194">
        <f t="shared" ca="1" si="78"/>
        <v>128760</v>
      </c>
      <c r="O194">
        <f t="shared" ca="1" si="76"/>
        <v>68528.331885447973</v>
      </c>
      <c r="P194">
        <f t="shared" ca="1" si="79"/>
        <v>21764.309736601052</v>
      </c>
      <c r="Q194">
        <f t="shared" ca="1" si="77"/>
        <v>11827</v>
      </c>
      <c r="R194">
        <f t="shared" ca="1" si="80"/>
        <v>43462.873418919349</v>
      </c>
      <c r="S194">
        <f t="shared" ca="1" si="81"/>
        <v>45713.132023508217</v>
      </c>
      <c r="T194">
        <f t="shared" ca="1" si="82"/>
        <v>196237.44176010927</v>
      </c>
      <c r="U194">
        <f t="shared" ca="1" si="83"/>
        <v>123818.20530436732</v>
      </c>
      <c r="V194">
        <f t="shared" ca="1" si="84"/>
        <v>72419.23645574195</v>
      </c>
      <c r="X194">
        <f ca="1">IF(Table1[[#This Row],[Gender]]="men",1,0)</f>
        <v>0</v>
      </c>
      <c r="Y194">
        <f ca="1">IF(Table1[[#This Row],[Gender]]="women",1,0)</f>
        <v>1</v>
      </c>
      <c r="AE194">
        <f ca="1">IF(Table1[[#This Row],[Field of work]]="IT",1,0)</f>
        <v>0</v>
      </c>
      <c r="AF194">
        <f ca="1">IF(Table1[[#This Row],[Field of work]]="Doctor",1,0)</f>
        <v>0</v>
      </c>
      <c r="AG194">
        <f ca="1">IF(Table1[[#This Row],[Field of work]]="Construction",1,0)</f>
        <v>1</v>
      </c>
      <c r="AH194">
        <f ca="1">IF(Table1[[#This Row],[Field of work]]="Teaching",1,0)</f>
        <v>0</v>
      </c>
      <c r="AI194">
        <f ca="1">IF(Table1[[#This Row],[Field of work]]="Music",1,0)</f>
        <v>0</v>
      </c>
      <c r="AJ194">
        <f ca="1">IF(Table1[[#This Row],[Field of work]]="Agriculture",1,0)</f>
        <v>0</v>
      </c>
      <c r="AO194" s="8">
        <f t="shared" ca="1" si="64"/>
        <v>20175.22439950192</v>
      </c>
      <c r="AR194">
        <f t="shared" ca="1" si="65"/>
        <v>1</v>
      </c>
      <c r="AX194" s="16">
        <f t="shared" ca="1" si="66"/>
        <v>0.27215886369698128</v>
      </c>
      <c r="AY194" s="17">
        <f t="shared" ca="1" si="67"/>
        <v>1</v>
      </c>
      <c r="AZ194" s="17"/>
      <c r="BE194">
        <f t="shared" ca="1" si="68"/>
        <v>0</v>
      </c>
      <c r="BF194">
        <f ca="1">IF(Table1[[#This Row],[Area]]="California",Table1[[#This Row],[Income]],0)</f>
        <v>0</v>
      </c>
      <c r="BG194">
        <f ca="1">IF(Table1[[#This Row],[Area]]="Utah",Table1[[#This Row],[Income]],0)</f>
        <v>42920</v>
      </c>
      <c r="BH194">
        <f ca="1">IF(Table1[[#This Row],[Area]]="North Carolina",Table1[[#This Row],[Income]],0)</f>
        <v>0</v>
      </c>
      <c r="BI194">
        <f ca="1">IF(Table1[[#This Row],[Area]]="Texas",Table1[[#This Row],[Income]],0)</f>
        <v>0</v>
      </c>
      <c r="BJ194">
        <f ca="1">IF(Table1[[#This Row],[Area]]="Pennsylvania",Table1[[#This Row],[Income]],0)</f>
        <v>0</v>
      </c>
      <c r="BK194">
        <f ca="1">IF(Table1[[#This Row],[Area]]="Hawaii",Table1[[#This Row],[Income]],0)</f>
        <v>0</v>
      </c>
      <c r="BL194">
        <f ca="1">IF(Table1[[#This Row],[Area]]="Tennessee",Table1[[#This Row],[Income]],0)</f>
        <v>0</v>
      </c>
      <c r="BM194">
        <f ca="1">IF(Table1[[#This Row],[Area]]="South Dakota",Table1[[#This Row],[Income]],0)</f>
        <v>0</v>
      </c>
      <c r="BN194">
        <f ca="1">IF(Table1[[#This Row],[Area]]="Massachusetts",Table1[[#This Row],[Income]],0)</f>
        <v>0</v>
      </c>
      <c r="BO194">
        <f ca="1">IF(Table1[[#This Row],[Area]]="New Jersey",Table1[[#This Row],[Income]],0)</f>
        <v>0</v>
      </c>
      <c r="BP194">
        <f ca="1">IF(Table1[[#This Row],[Area]]="Georgia",Table1[[#This Row],[Income]],0)</f>
        <v>0</v>
      </c>
      <c r="BQ194">
        <f ca="1">IF(Table1[[#This Row],[Area]]="Indiana",Table1[[#This Row],[Income]],0)</f>
        <v>0</v>
      </c>
      <c r="BR194">
        <f ca="1">IF(Table1[[#This Row],[Area]]="Illinios",Table1[[#This Row],[Income]],0)</f>
        <v>0</v>
      </c>
      <c r="BT194">
        <f ca="1">IF(Table1[[#This Row],[Field of work]]="IT",Table1[[#This Row],[Income]],0)</f>
        <v>0</v>
      </c>
      <c r="BU194">
        <f ca="1">IF(Table1[[#This Row],[Field of work]]="Doctor",Table1[[#This Row],[Income]],0)</f>
        <v>0</v>
      </c>
      <c r="BV194">
        <f ca="1">IF(Table1[[#This Row],[Field of work]]="Construction",Table1[[#This Row],[Income]],0)</f>
        <v>42920</v>
      </c>
      <c r="BW194">
        <f ca="1">IF(Table1[[#This Row],[Field of work]]="Teaching",Table1[[#This Row],[Income]],0)</f>
        <v>0</v>
      </c>
      <c r="BX194">
        <f ca="1">IF(Table1[[#This Row],[Field of work]]="Music",Table1[[#This Row],[Income]],0)</f>
        <v>0</v>
      </c>
      <c r="BY194">
        <f ca="1">IF(Table1[[#This Row],[Field of work]]="Agriculture",Table1[[#This Row],[Income]],0)</f>
        <v>0</v>
      </c>
      <c r="CA194">
        <f ca="1">IF(Table1[[#This Row],[Debts]]&gt;Table1[[#This Row],[Income]],1,0)</f>
        <v>1</v>
      </c>
      <c r="CL194">
        <f ca="1">IF(Table1[[#This Row],[Net worth of the person]]&gt;$CN$3,Table1[[#This Row],[Age]],0)</f>
        <v>29</v>
      </c>
    </row>
    <row r="195" spans="1:90">
      <c r="A195">
        <f t="shared" ca="1" si="69"/>
        <v>1</v>
      </c>
      <c r="B195">
        <v>192</v>
      </c>
      <c r="C195" t="str">
        <f t="shared" ca="1" si="70"/>
        <v>men</v>
      </c>
      <c r="D195">
        <f t="shared" ca="1" si="71"/>
        <v>31</v>
      </c>
      <c r="E195">
        <f t="shared" ca="1" si="72"/>
        <v>2</v>
      </c>
      <c r="F195" t="str">
        <f t="shared" ca="1" si="60"/>
        <v>Doctor</v>
      </c>
      <c r="G195">
        <f t="shared" ca="1" si="73"/>
        <v>3</v>
      </c>
      <c r="H195" t="str">
        <f t="shared" ca="1" si="61"/>
        <v>Post Grad</v>
      </c>
      <c r="I195">
        <f t="shared" ca="1" si="85"/>
        <v>3</v>
      </c>
      <c r="J195">
        <f t="shared" ca="1" si="62"/>
        <v>3</v>
      </c>
      <c r="K195">
        <f t="shared" ca="1" si="74"/>
        <v>81170</v>
      </c>
      <c r="L195">
        <f t="shared" ca="1" si="75"/>
        <v>5</v>
      </c>
      <c r="M195" t="str">
        <f t="shared" ca="1" si="63"/>
        <v>Texas</v>
      </c>
      <c r="N195">
        <f t="shared" ca="1" si="78"/>
        <v>487020</v>
      </c>
      <c r="O195">
        <f t="shared" ca="1" si="76"/>
        <v>132546.80979770381</v>
      </c>
      <c r="P195">
        <f t="shared" ca="1" si="79"/>
        <v>60525.673198505763</v>
      </c>
      <c r="Q195">
        <f t="shared" ca="1" si="77"/>
        <v>1215</v>
      </c>
      <c r="R195">
        <f t="shared" ca="1" si="80"/>
        <v>34031.504573201222</v>
      </c>
      <c r="S195">
        <f t="shared" ca="1" si="81"/>
        <v>38613.597005580785</v>
      </c>
      <c r="T195">
        <f t="shared" ca="1" si="82"/>
        <v>586159.27020408656</v>
      </c>
      <c r="U195">
        <f t="shared" ca="1" si="83"/>
        <v>167793.31437090505</v>
      </c>
      <c r="V195">
        <f t="shared" ca="1" si="84"/>
        <v>418365.95583318151</v>
      </c>
      <c r="X195">
        <f ca="1">IF(Table1[[#This Row],[Gender]]="men",1,0)</f>
        <v>1</v>
      </c>
      <c r="Y195">
        <f ca="1">IF(Table1[[#This Row],[Gender]]="women",1,0)</f>
        <v>0</v>
      </c>
      <c r="AE195">
        <f ca="1">IF(Table1[[#This Row],[Field of work]]="IT",1,0)</f>
        <v>0</v>
      </c>
      <c r="AF195">
        <f ca="1">IF(Table1[[#This Row],[Field of work]]="Doctor",1,0)</f>
        <v>1</v>
      </c>
      <c r="AG195">
        <f ca="1">IF(Table1[[#This Row],[Field of work]]="Construction",1,0)</f>
        <v>0</v>
      </c>
      <c r="AH195">
        <f ca="1">IF(Table1[[#This Row],[Field of work]]="Teaching",1,0)</f>
        <v>0</v>
      </c>
      <c r="AI195">
        <f ca="1">IF(Table1[[#This Row],[Field of work]]="Music",1,0)</f>
        <v>0</v>
      </c>
      <c r="AJ195">
        <f ca="1">IF(Table1[[#This Row],[Field of work]]="Agriculture",1,0)</f>
        <v>0</v>
      </c>
      <c r="AO195" s="8">
        <f t="shared" ca="1" si="64"/>
        <v>61989.053887109047</v>
      </c>
      <c r="AR195">
        <f t="shared" ca="1" si="65"/>
        <v>1</v>
      </c>
      <c r="AX195" s="16">
        <f t="shared" ca="1" si="66"/>
        <v>0.26653234745675336</v>
      </c>
      <c r="AY195" s="17">
        <f t="shared" ca="1" si="67"/>
        <v>1</v>
      </c>
      <c r="AZ195" s="17"/>
      <c r="BE195">
        <f t="shared" ca="1" si="68"/>
        <v>0</v>
      </c>
      <c r="BF195">
        <f ca="1">IF(Table1[[#This Row],[Area]]="California",Table1[[#This Row],[Income]],0)</f>
        <v>0</v>
      </c>
      <c r="BG195">
        <f ca="1">IF(Table1[[#This Row],[Area]]="Utah",Table1[[#This Row],[Income]],0)</f>
        <v>0</v>
      </c>
      <c r="BH195">
        <f ca="1">IF(Table1[[#This Row],[Area]]="North Carolina",Table1[[#This Row],[Income]],0)</f>
        <v>0</v>
      </c>
      <c r="BI195">
        <f ca="1">IF(Table1[[#This Row],[Area]]="Texas",Table1[[#This Row],[Income]],0)</f>
        <v>81170</v>
      </c>
      <c r="BJ195">
        <f ca="1">IF(Table1[[#This Row],[Area]]="Pennsylvania",Table1[[#This Row],[Income]],0)</f>
        <v>0</v>
      </c>
      <c r="BK195">
        <f ca="1">IF(Table1[[#This Row],[Area]]="Hawaii",Table1[[#This Row],[Income]],0)</f>
        <v>0</v>
      </c>
      <c r="BL195">
        <f ca="1">IF(Table1[[#This Row],[Area]]="Tennessee",Table1[[#This Row],[Income]],0)</f>
        <v>0</v>
      </c>
      <c r="BM195">
        <f ca="1">IF(Table1[[#This Row],[Area]]="South Dakota",Table1[[#This Row],[Income]],0)</f>
        <v>0</v>
      </c>
      <c r="BN195">
        <f ca="1">IF(Table1[[#This Row],[Area]]="Massachusetts",Table1[[#This Row],[Income]],0)</f>
        <v>0</v>
      </c>
      <c r="BO195">
        <f ca="1">IF(Table1[[#This Row],[Area]]="New Jersey",Table1[[#This Row],[Income]],0)</f>
        <v>0</v>
      </c>
      <c r="BP195">
        <f ca="1">IF(Table1[[#This Row],[Area]]="Georgia",Table1[[#This Row],[Income]],0)</f>
        <v>0</v>
      </c>
      <c r="BQ195">
        <f ca="1">IF(Table1[[#This Row],[Area]]="Indiana",Table1[[#This Row],[Income]],0)</f>
        <v>0</v>
      </c>
      <c r="BR195">
        <f ca="1">IF(Table1[[#This Row],[Area]]="Illinios",Table1[[#This Row],[Income]],0)</f>
        <v>0</v>
      </c>
      <c r="BT195">
        <f ca="1">IF(Table1[[#This Row],[Field of work]]="IT",Table1[[#This Row],[Income]],0)</f>
        <v>0</v>
      </c>
      <c r="BU195">
        <f ca="1">IF(Table1[[#This Row],[Field of work]]="Doctor",Table1[[#This Row],[Income]],0)</f>
        <v>81170</v>
      </c>
      <c r="BV195">
        <f ca="1">IF(Table1[[#This Row],[Field of work]]="Construction",Table1[[#This Row],[Income]],0)</f>
        <v>0</v>
      </c>
      <c r="BW195">
        <f ca="1">IF(Table1[[#This Row],[Field of work]]="Teaching",Table1[[#This Row],[Income]],0)</f>
        <v>0</v>
      </c>
      <c r="BX195">
        <f ca="1">IF(Table1[[#This Row],[Field of work]]="Music",Table1[[#This Row],[Income]],0)</f>
        <v>0</v>
      </c>
      <c r="BY195">
        <f ca="1">IF(Table1[[#This Row],[Field of work]]="Agriculture",Table1[[#This Row],[Income]],0)</f>
        <v>0</v>
      </c>
      <c r="CA195">
        <f ca="1">IF(Table1[[#This Row],[Debts]]&gt;Table1[[#This Row],[Income]],1,0)</f>
        <v>0</v>
      </c>
      <c r="CL195">
        <f ca="1">IF(Table1[[#This Row],[Net worth of the person]]&gt;$CN$3,Table1[[#This Row],[Age]],0)</f>
        <v>31</v>
      </c>
    </row>
    <row r="196" spans="1:90">
      <c r="A196">
        <f t="shared" ca="1" si="69"/>
        <v>2</v>
      </c>
      <c r="B196">
        <v>193</v>
      </c>
      <c r="C196" t="str">
        <f t="shared" ca="1" si="70"/>
        <v>women</v>
      </c>
      <c r="D196">
        <f t="shared" ca="1" si="71"/>
        <v>30</v>
      </c>
      <c r="E196">
        <f t="shared" ca="1" si="72"/>
        <v>4</v>
      </c>
      <c r="F196" t="str">
        <f t="shared" ref="F196:F259" ca="1" si="86">VLOOKUP(E196,$CQ$5:$CR$10,2)</f>
        <v>Teaching</v>
      </c>
      <c r="G196">
        <f t="shared" ca="1" si="73"/>
        <v>2</v>
      </c>
      <c r="H196" t="str">
        <f t="shared" ref="H196:H259" ca="1" si="87">VLOOKUP(G196,$CS$5:$CT$9,2)</f>
        <v>Grad</v>
      </c>
      <c r="I196">
        <f t="shared" ca="1" si="85"/>
        <v>0</v>
      </c>
      <c r="J196">
        <f t="shared" ref="J196:J259" ca="1" si="88">RANDBETWEEN(1,3)</f>
        <v>3</v>
      </c>
      <c r="K196">
        <f t="shared" ca="1" si="74"/>
        <v>75446</v>
      </c>
      <c r="L196">
        <f t="shared" ca="1" si="75"/>
        <v>10</v>
      </c>
      <c r="M196" t="str">
        <f t="shared" ref="M196:M259" ca="1" si="89">VLOOKUP(L196,$CQ$15:$CR$28,2)</f>
        <v>Massachusetts</v>
      </c>
      <c r="N196">
        <f t="shared" ca="1" si="78"/>
        <v>377230</v>
      </c>
      <c r="O196">
        <f t="shared" ca="1" si="76"/>
        <v>100543.99743111107</v>
      </c>
      <c r="P196">
        <f t="shared" ca="1" si="79"/>
        <v>185967.16166132715</v>
      </c>
      <c r="Q196">
        <f t="shared" ca="1" si="77"/>
        <v>129105</v>
      </c>
      <c r="R196">
        <f t="shared" ca="1" si="80"/>
        <v>30647.558842742055</v>
      </c>
      <c r="S196">
        <f t="shared" ca="1" si="81"/>
        <v>29832.68964491431</v>
      </c>
      <c r="T196">
        <f t="shared" ca="1" si="82"/>
        <v>593029.85130624147</v>
      </c>
      <c r="U196">
        <f t="shared" ca="1" si="83"/>
        <v>260296.55627385312</v>
      </c>
      <c r="V196">
        <f t="shared" ca="1" si="84"/>
        <v>332733.29503238836</v>
      </c>
      <c r="X196">
        <f ca="1">IF(Table1[[#This Row],[Gender]]="men",1,0)</f>
        <v>0</v>
      </c>
      <c r="Y196">
        <f ca="1">IF(Table1[[#This Row],[Gender]]="women",1,0)</f>
        <v>1</v>
      </c>
      <c r="AE196">
        <f ca="1">IF(Table1[[#This Row],[Field of work]]="IT",1,0)</f>
        <v>0</v>
      </c>
      <c r="AF196">
        <f ca="1">IF(Table1[[#This Row],[Field of work]]="Doctor",1,0)</f>
        <v>0</v>
      </c>
      <c r="AG196">
        <f ca="1">IF(Table1[[#This Row],[Field of work]]="Construction",1,0)</f>
        <v>0</v>
      </c>
      <c r="AH196">
        <f ca="1">IF(Table1[[#This Row],[Field of work]]="Teaching",1,0)</f>
        <v>1</v>
      </c>
      <c r="AI196">
        <f ca="1">IF(Table1[[#This Row],[Field of work]]="Music",1,0)</f>
        <v>0</v>
      </c>
      <c r="AJ196">
        <f ca="1">IF(Table1[[#This Row],[Field of work]]="Agriculture",1,0)</f>
        <v>0</v>
      </c>
      <c r="AO196" s="8">
        <f t="shared" ref="AO196:AO259" ca="1" si="90">P197/J197</f>
        <v>13872.520058540866</v>
      </c>
      <c r="AR196">
        <f t="shared" ref="AR196:AR259" ca="1" si="91">IF(U197&gt;$AT$2,1,0)</f>
        <v>1</v>
      </c>
      <c r="AX196" s="16">
        <f t="shared" ref="AX196:AX259" ca="1" si="92">O197/N197</f>
        <v>0.47093821745110098</v>
      </c>
      <c r="AY196" s="17">
        <f t="shared" ref="AY196:AY259" ca="1" si="93">IF(AX196&lt;$BA$2,1,0)</f>
        <v>1</v>
      </c>
      <c r="AZ196" s="17"/>
      <c r="BE196">
        <f t="shared" ref="BE196:BE259" ca="1" si="94">IF(M196="Florida",K196,0)</f>
        <v>0</v>
      </c>
      <c r="BF196">
        <f ca="1">IF(Table1[[#This Row],[Area]]="California",Table1[[#This Row],[Income]],0)</f>
        <v>0</v>
      </c>
      <c r="BG196">
        <f ca="1">IF(Table1[[#This Row],[Area]]="Utah",Table1[[#This Row],[Income]],0)</f>
        <v>0</v>
      </c>
      <c r="BH196">
        <f ca="1">IF(Table1[[#This Row],[Area]]="North Carolina",Table1[[#This Row],[Income]],0)</f>
        <v>0</v>
      </c>
      <c r="BI196">
        <f ca="1">IF(Table1[[#This Row],[Area]]="Texas",Table1[[#This Row],[Income]],0)</f>
        <v>0</v>
      </c>
      <c r="BJ196">
        <f ca="1">IF(Table1[[#This Row],[Area]]="Pennsylvania",Table1[[#This Row],[Income]],0)</f>
        <v>0</v>
      </c>
      <c r="BK196">
        <f ca="1">IF(Table1[[#This Row],[Area]]="Hawaii",Table1[[#This Row],[Income]],0)</f>
        <v>0</v>
      </c>
      <c r="BL196">
        <f ca="1">IF(Table1[[#This Row],[Area]]="Tennessee",Table1[[#This Row],[Income]],0)</f>
        <v>0</v>
      </c>
      <c r="BM196">
        <f ca="1">IF(Table1[[#This Row],[Area]]="South Dakota",Table1[[#This Row],[Income]],0)</f>
        <v>0</v>
      </c>
      <c r="BN196">
        <f ca="1">IF(Table1[[#This Row],[Area]]="Massachusetts",Table1[[#This Row],[Income]],0)</f>
        <v>75446</v>
      </c>
      <c r="BO196">
        <f ca="1">IF(Table1[[#This Row],[Area]]="New Jersey",Table1[[#This Row],[Income]],0)</f>
        <v>0</v>
      </c>
      <c r="BP196">
        <f ca="1">IF(Table1[[#This Row],[Area]]="Georgia",Table1[[#This Row],[Income]],0)</f>
        <v>0</v>
      </c>
      <c r="BQ196">
        <f ca="1">IF(Table1[[#This Row],[Area]]="Indiana",Table1[[#This Row],[Income]],0)</f>
        <v>0</v>
      </c>
      <c r="BR196">
        <f ca="1">IF(Table1[[#This Row],[Area]]="Illinios",Table1[[#This Row],[Income]],0)</f>
        <v>0</v>
      </c>
      <c r="BT196">
        <f ca="1">IF(Table1[[#This Row],[Field of work]]="IT",Table1[[#This Row],[Income]],0)</f>
        <v>0</v>
      </c>
      <c r="BU196">
        <f ca="1">IF(Table1[[#This Row],[Field of work]]="Doctor",Table1[[#This Row],[Income]],0)</f>
        <v>0</v>
      </c>
      <c r="BV196">
        <f ca="1">IF(Table1[[#This Row],[Field of work]]="Construction",Table1[[#This Row],[Income]],0)</f>
        <v>0</v>
      </c>
      <c r="BW196">
        <f ca="1">IF(Table1[[#This Row],[Field of work]]="Teaching",Table1[[#This Row],[Income]],0)</f>
        <v>75446</v>
      </c>
      <c r="BX196">
        <f ca="1">IF(Table1[[#This Row],[Field of work]]="Music",Table1[[#This Row],[Income]],0)</f>
        <v>0</v>
      </c>
      <c r="BY196">
        <f ca="1">IF(Table1[[#This Row],[Field of work]]="Agriculture",Table1[[#This Row],[Income]],0)</f>
        <v>0</v>
      </c>
      <c r="CA196">
        <f ca="1">IF(Table1[[#This Row],[Debts]]&gt;Table1[[#This Row],[Income]],1,0)</f>
        <v>0</v>
      </c>
      <c r="CL196">
        <f ca="1">IF(Table1[[#This Row],[Net worth of the person]]&gt;$CN$3,Table1[[#This Row],[Age]],0)</f>
        <v>30</v>
      </c>
    </row>
    <row r="197" spans="1:90">
      <c r="A197">
        <f t="shared" ref="A197:A260" ca="1" si="95">RANDBETWEEN(1,2)</f>
        <v>2</v>
      </c>
      <c r="B197">
        <v>194</v>
      </c>
      <c r="C197" t="str">
        <f t="shared" ref="C197:C260" ca="1" si="96">IF(A197=1,"men","women")</f>
        <v>women</v>
      </c>
      <c r="D197">
        <f t="shared" ref="D197:D260" ca="1" si="97">RANDBETWEEN(25,45)</f>
        <v>39</v>
      </c>
      <c r="E197">
        <f t="shared" ref="E197:E260" ca="1" si="98">RANDBETWEEN(1,6)</f>
        <v>2</v>
      </c>
      <c r="F197" t="str">
        <f t="shared" ca="1" si="86"/>
        <v>Doctor</v>
      </c>
      <c r="G197">
        <f t="shared" ref="G197:G260" ca="1" si="99">RANDBETWEEN(1,5)</f>
        <v>1</v>
      </c>
      <c r="H197" t="str">
        <f t="shared" ca="1" si="87"/>
        <v>High school</v>
      </c>
      <c r="I197">
        <f t="shared" ca="1" si="85"/>
        <v>0</v>
      </c>
      <c r="J197">
        <f t="shared" ca="1" si="88"/>
        <v>1</v>
      </c>
      <c r="K197">
        <f t="shared" ref="K197:K260" ca="1" si="100">RANDBETWEEN(25000,90000)</f>
        <v>46985</v>
      </c>
      <c r="L197">
        <f t="shared" ref="L197:L260" ca="1" si="101">RANDBETWEEN(1,14)</f>
        <v>3</v>
      </c>
      <c r="M197" t="str">
        <f t="shared" ca="1" si="89"/>
        <v>Utah</v>
      </c>
      <c r="N197">
        <f t="shared" ca="1" si="78"/>
        <v>140955</v>
      </c>
      <c r="O197">
        <f t="shared" ref="O197:O260" ca="1" si="102">RAND()*N197</f>
        <v>66381.096440819936</v>
      </c>
      <c r="P197">
        <f t="shared" ca="1" si="79"/>
        <v>13872.520058540866</v>
      </c>
      <c r="Q197">
        <f t="shared" ref="Q197:Q260" ca="1" si="103">RANDBETWEEN(0,P197)</f>
        <v>4933</v>
      </c>
      <c r="R197">
        <f t="shared" ca="1" si="80"/>
        <v>66138.723913603695</v>
      </c>
      <c r="S197">
        <f t="shared" ca="1" si="81"/>
        <v>22174.538520053218</v>
      </c>
      <c r="T197">
        <f t="shared" ca="1" si="82"/>
        <v>177002.05857859406</v>
      </c>
      <c r="U197">
        <f t="shared" ca="1" si="83"/>
        <v>137452.82035442363</v>
      </c>
      <c r="V197">
        <f t="shared" ca="1" si="84"/>
        <v>39549.238224170433</v>
      </c>
      <c r="X197">
        <f ca="1">IF(Table1[[#This Row],[Gender]]="men",1,0)</f>
        <v>0</v>
      </c>
      <c r="Y197">
        <f ca="1">IF(Table1[[#This Row],[Gender]]="women",1,0)</f>
        <v>1</v>
      </c>
      <c r="AE197">
        <f ca="1">IF(Table1[[#This Row],[Field of work]]="IT",1,0)</f>
        <v>0</v>
      </c>
      <c r="AF197">
        <f ca="1">IF(Table1[[#This Row],[Field of work]]="Doctor",1,0)</f>
        <v>1</v>
      </c>
      <c r="AG197">
        <f ca="1">IF(Table1[[#This Row],[Field of work]]="Construction",1,0)</f>
        <v>0</v>
      </c>
      <c r="AH197">
        <f ca="1">IF(Table1[[#This Row],[Field of work]]="Teaching",1,0)</f>
        <v>0</v>
      </c>
      <c r="AI197">
        <f ca="1">IF(Table1[[#This Row],[Field of work]]="Music",1,0)</f>
        <v>0</v>
      </c>
      <c r="AJ197">
        <f ca="1">IF(Table1[[#This Row],[Field of work]]="Agriculture",1,0)</f>
        <v>0</v>
      </c>
      <c r="AO197" s="8">
        <f t="shared" ca="1" si="90"/>
        <v>18931.666590735702</v>
      </c>
      <c r="AR197">
        <f t="shared" ca="1" si="91"/>
        <v>1</v>
      </c>
      <c r="AX197" s="16">
        <f t="shared" ca="1" si="92"/>
        <v>0.51460099306999463</v>
      </c>
      <c r="AY197" s="17">
        <f t="shared" ca="1" si="93"/>
        <v>0</v>
      </c>
      <c r="AZ197" s="17"/>
      <c r="BE197">
        <f t="shared" ca="1" si="94"/>
        <v>0</v>
      </c>
      <c r="BF197">
        <f ca="1">IF(Table1[[#This Row],[Area]]="California",Table1[[#This Row],[Income]],0)</f>
        <v>0</v>
      </c>
      <c r="BG197">
        <f ca="1">IF(Table1[[#This Row],[Area]]="Utah",Table1[[#This Row],[Income]],0)</f>
        <v>46985</v>
      </c>
      <c r="BH197">
        <f ca="1">IF(Table1[[#This Row],[Area]]="North Carolina",Table1[[#This Row],[Income]],0)</f>
        <v>0</v>
      </c>
      <c r="BI197">
        <f ca="1">IF(Table1[[#This Row],[Area]]="Texas",Table1[[#This Row],[Income]],0)</f>
        <v>0</v>
      </c>
      <c r="BJ197">
        <f ca="1">IF(Table1[[#This Row],[Area]]="Pennsylvania",Table1[[#This Row],[Income]],0)</f>
        <v>0</v>
      </c>
      <c r="BK197">
        <f ca="1">IF(Table1[[#This Row],[Area]]="Hawaii",Table1[[#This Row],[Income]],0)</f>
        <v>0</v>
      </c>
      <c r="BL197">
        <f ca="1">IF(Table1[[#This Row],[Area]]="Tennessee",Table1[[#This Row],[Income]],0)</f>
        <v>0</v>
      </c>
      <c r="BM197">
        <f ca="1">IF(Table1[[#This Row],[Area]]="South Dakota",Table1[[#This Row],[Income]],0)</f>
        <v>0</v>
      </c>
      <c r="BN197">
        <f ca="1">IF(Table1[[#This Row],[Area]]="Massachusetts",Table1[[#This Row],[Income]],0)</f>
        <v>0</v>
      </c>
      <c r="BO197">
        <f ca="1">IF(Table1[[#This Row],[Area]]="New Jersey",Table1[[#This Row],[Income]],0)</f>
        <v>0</v>
      </c>
      <c r="BP197">
        <f ca="1">IF(Table1[[#This Row],[Area]]="Georgia",Table1[[#This Row],[Income]],0)</f>
        <v>0</v>
      </c>
      <c r="BQ197">
        <f ca="1">IF(Table1[[#This Row],[Area]]="Indiana",Table1[[#This Row],[Income]],0)</f>
        <v>0</v>
      </c>
      <c r="BR197">
        <f ca="1">IF(Table1[[#This Row],[Area]]="Illinios",Table1[[#This Row],[Income]],0)</f>
        <v>0</v>
      </c>
      <c r="BT197">
        <f ca="1">IF(Table1[[#This Row],[Field of work]]="IT",Table1[[#This Row],[Income]],0)</f>
        <v>0</v>
      </c>
      <c r="BU197">
        <f ca="1">IF(Table1[[#This Row],[Field of work]]="Doctor",Table1[[#This Row],[Income]],0)</f>
        <v>46985</v>
      </c>
      <c r="BV197">
        <f ca="1">IF(Table1[[#This Row],[Field of work]]="Construction",Table1[[#This Row],[Income]],0)</f>
        <v>0</v>
      </c>
      <c r="BW197">
        <f ca="1">IF(Table1[[#This Row],[Field of work]]="Teaching",Table1[[#This Row],[Income]],0)</f>
        <v>0</v>
      </c>
      <c r="BX197">
        <f ca="1">IF(Table1[[#This Row],[Field of work]]="Music",Table1[[#This Row],[Income]],0)</f>
        <v>0</v>
      </c>
      <c r="BY197">
        <f ca="1">IF(Table1[[#This Row],[Field of work]]="Agriculture",Table1[[#This Row],[Income]],0)</f>
        <v>0</v>
      </c>
      <c r="CA197">
        <f ca="1">IF(Table1[[#This Row],[Debts]]&gt;Table1[[#This Row],[Income]],1,0)</f>
        <v>1</v>
      </c>
      <c r="CL197">
        <f ca="1">IF(Table1[[#This Row],[Net worth of the person]]&gt;$CN$3,Table1[[#This Row],[Age]],0)</f>
        <v>39</v>
      </c>
    </row>
    <row r="198" spans="1:90">
      <c r="A198">
        <f t="shared" ca="1" si="95"/>
        <v>1</v>
      </c>
      <c r="B198">
        <v>195</v>
      </c>
      <c r="C198" t="str">
        <f t="shared" ca="1" si="96"/>
        <v>men</v>
      </c>
      <c r="D198">
        <f t="shared" ca="1" si="97"/>
        <v>33</v>
      </c>
      <c r="E198">
        <f t="shared" ca="1" si="98"/>
        <v>3</v>
      </c>
      <c r="F198" t="str">
        <f t="shared" ca="1" si="86"/>
        <v>Construction</v>
      </c>
      <c r="G198">
        <f t="shared" ca="1" si="99"/>
        <v>5</v>
      </c>
      <c r="H198" t="str">
        <f t="shared" ca="1" si="87"/>
        <v>Diploma</v>
      </c>
      <c r="I198">
        <f t="shared" ca="1" si="85"/>
        <v>0</v>
      </c>
      <c r="J198">
        <f t="shared" ca="1" si="88"/>
        <v>1</v>
      </c>
      <c r="K198">
        <f t="shared" ca="1" si="100"/>
        <v>35589</v>
      </c>
      <c r="L198">
        <f t="shared" ca="1" si="101"/>
        <v>10</v>
      </c>
      <c r="M198" t="str">
        <f t="shared" ca="1" si="89"/>
        <v>Massachusetts</v>
      </c>
      <c r="N198">
        <f t="shared" ca="1" si="78"/>
        <v>213534</v>
      </c>
      <c r="O198">
        <f t="shared" ca="1" si="102"/>
        <v>109884.80845420824</v>
      </c>
      <c r="P198">
        <f t="shared" ca="1" si="79"/>
        <v>18931.666590735702</v>
      </c>
      <c r="Q198">
        <f t="shared" ca="1" si="103"/>
        <v>11375</v>
      </c>
      <c r="R198">
        <f t="shared" ca="1" si="80"/>
        <v>890.48732776398708</v>
      </c>
      <c r="S198">
        <f t="shared" ca="1" si="81"/>
        <v>25442.71702202407</v>
      </c>
      <c r="T198">
        <f t="shared" ca="1" si="82"/>
        <v>257908.38361275976</v>
      </c>
      <c r="U198">
        <f t="shared" ca="1" si="83"/>
        <v>122150.29578197222</v>
      </c>
      <c r="V198">
        <f t="shared" ca="1" si="84"/>
        <v>135758.08783078752</v>
      </c>
      <c r="X198">
        <f ca="1">IF(Table1[[#This Row],[Gender]]="men",1,0)</f>
        <v>1</v>
      </c>
      <c r="Y198">
        <f ca="1">IF(Table1[[#This Row],[Gender]]="women",1,0)</f>
        <v>0</v>
      </c>
      <c r="AE198">
        <f ca="1">IF(Table1[[#This Row],[Field of work]]="IT",1,0)</f>
        <v>0</v>
      </c>
      <c r="AF198">
        <f ca="1">IF(Table1[[#This Row],[Field of work]]="Doctor",1,0)</f>
        <v>0</v>
      </c>
      <c r="AG198">
        <f ca="1">IF(Table1[[#This Row],[Field of work]]="Construction",1,0)</f>
        <v>1</v>
      </c>
      <c r="AH198">
        <f ca="1">IF(Table1[[#This Row],[Field of work]]="Teaching",1,0)</f>
        <v>0</v>
      </c>
      <c r="AI198">
        <f ca="1">IF(Table1[[#This Row],[Field of work]]="Music",1,0)</f>
        <v>0</v>
      </c>
      <c r="AJ198">
        <f ca="1">IF(Table1[[#This Row],[Field of work]]="Agriculture",1,0)</f>
        <v>0</v>
      </c>
      <c r="AO198" s="8">
        <f t="shared" ca="1" si="90"/>
        <v>64975.994701351927</v>
      </c>
      <c r="AR198">
        <f t="shared" ca="1" si="91"/>
        <v>1</v>
      </c>
      <c r="AX198" s="16">
        <f t="shared" ca="1" si="92"/>
        <v>0.24068817146291988</v>
      </c>
      <c r="AY198" s="17">
        <f t="shared" ca="1" si="93"/>
        <v>1</v>
      </c>
      <c r="AZ198" s="17"/>
      <c r="BE198">
        <f t="shared" ca="1" si="94"/>
        <v>0</v>
      </c>
      <c r="BF198">
        <f ca="1">IF(Table1[[#This Row],[Area]]="California",Table1[[#This Row],[Income]],0)</f>
        <v>0</v>
      </c>
      <c r="BG198">
        <f ca="1">IF(Table1[[#This Row],[Area]]="Utah",Table1[[#This Row],[Income]],0)</f>
        <v>0</v>
      </c>
      <c r="BH198">
        <f ca="1">IF(Table1[[#This Row],[Area]]="North Carolina",Table1[[#This Row],[Income]],0)</f>
        <v>0</v>
      </c>
      <c r="BI198">
        <f ca="1">IF(Table1[[#This Row],[Area]]="Texas",Table1[[#This Row],[Income]],0)</f>
        <v>0</v>
      </c>
      <c r="BJ198">
        <f ca="1">IF(Table1[[#This Row],[Area]]="Pennsylvania",Table1[[#This Row],[Income]],0)</f>
        <v>0</v>
      </c>
      <c r="BK198">
        <f ca="1">IF(Table1[[#This Row],[Area]]="Hawaii",Table1[[#This Row],[Income]],0)</f>
        <v>0</v>
      </c>
      <c r="BL198">
        <f ca="1">IF(Table1[[#This Row],[Area]]="Tennessee",Table1[[#This Row],[Income]],0)</f>
        <v>0</v>
      </c>
      <c r="BM198">
        <f ca="1">IF(Table1[[#This Row],[Area]]="South Dakota",Table1[[#This Row],[Income]],0)</f>
        <v>0</v>
      </c>
      <c r="BN198">
        <f ca="1">IF(Table1[[#This Row],[Area]]="Massachusetts",Table1[[#This Row],[Income]],0)</f>
        <v>35589</v>
      </c>
      <c r="BO198">
        <f ca="1">IF(Table1[[#This Row],[Area]]="New Jersey",Table1[[#This Row],[Income]],0)</f>
        <v>0</v>
      </c>
      <c r="BP198">
        <f ca="1">IF(Table1[[#This Row],[Area]]="Georgia",Table1[[#This Row],[Income]],0)</f>
        <v>0</v>
      </c>
      <c r="BQ198">
        <f ca="1">IF(Table1[[#This Row],[Area]]="Indiana",Table1[[#This Row],[Income]],0)</f>
        <v>0</v>
      </c>
      <c r="BR198">
        <f ca="1">IF(Table1[[#This Row],[Area]]="Illinios",Table1[[#This Row],[Income]],0)</f>
        <v>0</v>
      </c>
      <c r="BT198">
        <f ca="1">IF(Table1[[#This Row],[Field of work]]="IT",Table1[[#This Row],[Income]],0)</f>
        <v>0</v>
      </c>
      <c r="BU198">
        <f ca="1">IF(Table1[[#This Row],[Field of work]]="Doctor",Table1[[#This Row],[Income]],0)</f>
        <v>0</v>
      </c>
      <c r="BV198">
        <f ca="1">IF(Table1[[#This Row],[Field of work]]="Construction",Table1[[#This Row],[Income]],0)</f>
        <v>35589</v>
      </c>
      <c r="BW198">
        <f ca="1">IF(Table1[[#This Row],[Field of work]]="Teaching",Table1[[#This Row],[Income]],0)</f>
        <v>0</v>
      </c>
      <c r="BX198">
        <f ca="1">IF(Table1[[#This Row],[Field of work]]="Music",Table1[[#This Row],[Income]],0)</f>
        <v>0</v>
      </c>
      <c r="BY198">
        <f ca="1">IF(Table1[[#This Row],[Field of work]]="Agriculture",Table1[[#This Row],[Income]],0)</f>
        <v>0</v>
      </c>
      <c r="CA198">
        <f ca="1">IF(Table1[[#This Row],[Debts]]&gt;Table1[[#This Row],[Income]],1,0)</f>
        <v>0</v>
      </c>
      <c r="CL198">
        <f ca="1">IF(Table1[[#This Row],[Net worth of the person]]&gt;$CN$3,Table1[[#This Row],[Age]],0)</f>
        <v>33</v>
      </c>
    </row>
    <row r="199" spans="1:90">
      <c r="A199">
        <f t="shared" ca="1" si="95"/>
        <v>2</v>
      </c>
      <c r="B199">
        <v>196</v>
      </c>
      <c r="C199" t="str">
        <f t="shared" ca="1" si="96"/>
        <v>women</v>
      </c>
      <c r="D199">
        <f t="shared" ca="1" si="97"/>
        <v>31</v>
      </c>
      <c r="E199">
        <f t="shared" ca="1" si="98"/>
        <v>6</v>
      </c>
      <c r="F199" t="str">
        <f t="shared" ca="1" si="86"/>
        <v>Agriculture</v>
      </c>
      <c r="G199">
        <f t="shared" ca="1" si="99"/>
        <v>2</v>
      </c>
      <c r="H199" t="str">
        <f t="shared" ca="1" si="87"/>
        <v>Grad</v>
      </c>
      <c r="I199">
        <f t="shared" ca="1" si="85"/>
        <v>3</v>
      </c>
      <c r="J199">
        <f t="shared" ca="1" si="88"/>
        <v>1</v>
      </c>
      <c r="K199">
        <f t="shared" ca="1" si="100"/>
        <v>72291</v>
      </c>
      <c r="L199">
        <f t="shared" ca="1" si="101"/>
        <v>9</v>
      </c>
      <c r="M199" t="str">
        <f t="shared" ca="1" si="89"/>
        <v>South Dakota</v>
      </c>
      <c r="N199">
        <f t="shared" ca="1" si="78"/>
        <v>289164</v>
      </c>
      <c r="O199">
        <f t="shared" ca="1" si="102"/>
        <v>69598.354412903762</v>
      </c>
      <c r="P199">
        <f t="shared" ca="1" si="79"/>
        <v>64975.994701351927</v>
      </c>
      <c r="Q199">
        <f t="shared" ca="1" si="103"/>
        <v>38675</v>
      </c>
      <c r="R199">
        <f t="shared" ca="1" si="80"/>
        <v>44425.725339011879</v>
      </c>
      <c r="S199">
        <f t="shared" ca="1" si="81"/>
        <v>9364.2436054316058</v>
      </c>
      <c r="T199">
        <f t="shared" ca="1" si="82"/>
        <v>363504.23830678349</v>
      </c>
      <c r="U199">
        <f t="shared" ca="1" si="83"/>
        <v>152699.07975191565</v>
      </c>
      <c r="V199">
        <f t="shared" ca="1" si="84"/>
        <v>210805.15855486784</v>
      </c>
      <c r="X199">
        <f ca="1">IF(Table1[[#This Row],[Gender]]="men",1,0)</f>
        <v>0</v>
      </c>
      <c r="Y199">
        <f ca="1">IF(Table1[[#This Row],[Gender]]="women",1,0)</f>
        <v>1</v>
      </c>
      <c r="AE199">
        <f ca="1">IF(Table1[[#This Row],[Field of work]]="IT",1,0)</f>
        <v>0</v>
      </c>
      <c r="AF199">
        <f ca="1">IF(Table1[[#This Row],[Field of work]]="Doctor",1,0)</f>
        <v>0</v>
      </c>
      <c r="AG199">
        <f ca="1">IF(Table1[[#This Row],[Field of work]]="Construction",1,0)</f>
        <v>0</v>
      </c>
      <c r="AH199">
        <f ca="1">IF(Table1[[#This Row],[Field of work]]="Teaching",1,0)</f>
        <v>0</v>
      </c>
      <c r="AI199">
        <f ca="1">IF(Table1[[#This Row],[Field of work]]="Music",1,0)</f>
        <v>0</v>
      </c>
      <c r="AJ199">
        <f ca="1">IF(Table1[[#This Row],[Field of work]]="Agriculture",1,0)</f>
        <v>1</v>
      </c>
      <c r="AO199" s="8">
        <f t="shared" ca="1" si="90"/>
        <v>27989.987176797174</v>
      </c>
      <c r="AR199">
        <f t="shared" ca="1" si="91"/>
        <v>1</v>
      </c>
      <c r="AX199" s="16">
        <f t="shared" ca="1" si="92"/>
        <v>0.73371522834526182</v>
      </c>
      <c r="AY199" s="17">
        <f t="shared" ca="1" si="93"/>
        <v>0</v>
      </c>
      <c r="AZ199" s="17"/>
      <c r="BE199">
        <f t="shared" ca="1" si="94"/>
        <v>0</v>
      </c>
      <c r="BF199">
        <f ca="1">IF(Table1[[#This Row],[Area]]="California",Table1[[#This Row],[Income]],0)</f>
        <v>0</v>
      </c>
      <c r="BG199">
        <f ca="1">IF(Table1[[#This Row],[Area]]="Utah",Table1[[#This Row],[Income]],0)</f>
        <v>0</v>
      </c>
      <c r="BH199">
        <f ca="1">IF(Table1[[#This Row],[Area]]="North Carolina",Table1[[#This Row],[Income]],0)</f>
        <v>0</v>
      </c>
      <c r="BI199">
        <f ca="1">IF(Table1[[#This Row],[Area]]="Texas",Table1[[#This Row],[Income]],0)</f>
        <v>0</v>
      </c>
      <c r="BJ199">
        <f ca="1">IF(Table1[[#This Row],[Area]]="Pennsylvania",Table1[[#This Row],[Income]],0)</f>
        <v>0</v>
      </c>
      <c r="BK199">
        <f ca="1">IF(Table1[[#This Row],[Area]]="Hawaii",Table1[[#This Row],[Income]],0)</f>
        <v>0</v>
      </c>
      <c r="BL199">
        <f ca="1">IF(Table1[[#This Row],[Area]]="Tennessee",Table1[[#This Row],[Income]],0)</f>
        <v>0</v>
      </c>
      <c r="BM199">
        <f ca="1">IF(Table1[[#This Row],[Area]]="South Dakota",Table1[[#This Row],[Income]],0)</f>
        <v>72291</v>
      </c>
      <c r="BN199">
        <f ca="1">IF(Table1[[#This Row],[Area]]="Massachusetts",Table1[[#This Row],[Income]],0)</f>
        <v>0</v>
      </c>
      <c r="BO199">
        <f ca="1">IF(Table1[[#This Row],[Area]]="New Jersey",Table1[[#This Row],[Income]],0)</f>
        <v>0</v>
      </c>
      <c r="BP199">
        <f ca="1">IF(Table1[[#This Row],[Area]]="Georgia",Table1[[#This Row],[Income]],0)</f>
        <v>0</v>
      </c>
      <c r="BQ199">
        <f ca="1">IF(Table1[[#This Row],[Area]]="Indiana",Table1[[#This Row],[Income]],0)</f>
        <v>0</v>
      </c>
      <c r="BR199">
        <f ca="1">IF(Table1[[#This Row],[Area]]="Illinios",Table1[[#This Row],[Income]],0)</f>
        <v>0</v>
      </c>
      <c r="BT199">
        <f ca="1">IF(Table1[[#This Row],[Field of work]]="IT",Table1[[#This Row],[Income]],0)</f>
        <v>0</v>
      </c>
      <c r="BU199">
        <f ca="1">IF(Table1[[#This Row],[Field of work]]="Doctor",Table1[[#This Row],[Income]],0)</f>
        <v>0</v>
      </c>
      <c r="BV199">
        <f ca="1">IF(Table1[[#This Row],[Field of work]]="Construction",Table1[[#This Row],[Income]],0)</f>
        <v>0</v>
      </c>
      <c r="BW199">
        <f ca="1">IF(Table1[[#This Row],[Field of work]]="Teaching",Table1[[#This Row],[Income]],0)</f>
        <v>0</v>
      </c>
      <c r="BX199">
        <f ca="1">IF(Table1[[#This Row],[Field of work]]="Music",Table1[[#This Row],[Income]],0)</f>
        <v>0</v>
      </c>
      <c r="BY199">
        <f ca="1">IF(Table1[[#This Row],[Field of work]]="Agriculture",Table1[[#This Row],[Income]],0)</f>
        <v>72291</v>
      </c>
      <c r="CA199">
        <f ca="1">IF(Table1[[#This Row],[Debts]]&gt;Table1[[#This Row],[Income]],1,0)</f>
        <v>0</v>
      </c>
      <c r="CL199">
        <f ca="1">IF(Table1[[#This Row],[Net worth of the person]]&gt;$CN$3,Table1[[#This Row],[Age]],0)</f>
        <v>31</v>
      </c>
    </row>
    <row r="200" spans="1:90">
      <c r="A200">
        <f t="shared" ca="1" si="95"/>
        <v>1</v>
      </c>
      <c r="B200">
        <v>197</v>
      </c>
      <c r="C200" t="str">
        <f t="shared" ca="1" si="96"/>
        <v>men</v>
      </c>
      <c r="D200">
        <f t="shared" ca="1" si="97"/>
        <v>36</v>
      </c>
      <c r="E200">
        <f t="shared" ca="1" si="98"/>
        <v>3</v>
      </c>
      <c r="F200" t="str">
        <f t="shared" ca="1" si="86"/>
        <v>Construction</v>
      </c>
      <c r="G200">
        <f t="shared" ca="1" si="99"/>
        <v>3</v>
      </c>
      <c r="H200" t="str">
        <f t="shared" ca="1" si="87"/>
        <v>Post Grad</v>
      </c>
      <c r="I200">
        <f t="shared" ca="1" si="85"/>
        <v>1</v>
      </c>
      <c r="J200">
        <f t="shared" ca="1" si="88"/>
        <v>3</v>
      </c>
      <c r="K200">
        <f t="shared" ca="1" si="100"/>
        <v>83085</v>
      </c>
      <c r="L200">
        <f t="shared" ca="1" si="101"/>
        <v>8</v>
      </c>
      <c r="M200" t="str">
        <f t="shared" ca="1" si="89"/>
        <v>Tennessee</v>
      </c>
      <c r="N200">
        <f t="shared" ca="1" si="78"/>
        <v>498510</v>
      </c>
      <c r="O200">
        <f t="shared" ca="1" si="102"/>
        <v>365764.37848239648</v>
      </c>
      <c r="P200">
        <f t="shared" ca="1" si="79"/>
        <v>83969.96153039152</v>
      </c>
      <c r="Q200">
        <f t="shared" ca="1" si="103"/>
        <v>32966</v>
      </c>
      <c r="R200">
        <f t="shared" ca="1" si="80"/>
        <v>80082.24078798831</v>
      </c>
      <c r="S200">
        <f t="shared" ca="1" si="81"/>
        <v>10882.161645425622</v>
      </c>
      <c r="T200">
        <f t="shared" ca="1" si="82"/>
        <v>593362.12317581708</v>
      </c>
      <c r="U200">
        <f t="shared" ca="1" si="83"/>
        <v>478812.61927038478</v>
      </c>
      <c r="V200">
        <f t="shared" ca="1" si="84"/>
        <v>114549.5039054323</v>
      </c>
      <c r="X200">
        <f ca="1">IF(Table1[[#This Row],[Gender]]="men",1,0)</f>
        <v>1</v>
      </c>
      <c r="Y200">
        <f ca="1">IF(Table1[[#This Row],[Gender]]="women",1,0)</f>
        <v>0</v>
      </c>
      <c r="AE200">
        <f ca="1">IF(Table1[[#This Row],[Field of work]]="IT",1,0)</f>
        <v>0</v>
      </c>
      <c r="AF200">
        <f ca="1">IF(Table1[[#This Row],[Field of work]]="Doctor",1,0)</f>
        <v>0</v>
      </c>
      <c r="AG200">
        <f ca="1">IF(Table1[[#This Row],[Field of work]]="Construction",1,0)</f>
        <v>1</v>
      </c>
      <c r="AH200">
        <f ca="1">IF(Table1[[#This Row],[Field of work]]="Teaching",1,0)</f>
        <v>0</v>
      </c>
      <c r="AI200">
        <f ca="1">IF(Table1[[#This Row],[Field of work]]="Music",1,0)</f>
        <v>0</v>
      </c>
      <c r="AJ200">
        <f ca="1">IF(Table1[[#This Row],[Field of work]]="Agriculture",1,0)</f>
        <v>0</v>
      </c>
      <c r="AO200" s="8">
        <f t="shared" ca="1" si="90"/>
        <v>26010.88070420943</v>
      </c>
      <c r="AR200">
        <f t="shared" ca="1" si="91"/>
        <v>1</v>
      </c>
      <c r="AX200" s="16">
        <f t="shared" ca="1" si="92"/>
        <v>0.91253601404906737</v>
      </c>
      <c r="AY200" s="17">
        <f t="shared" ca="1" si="93"/>
        <v>0</v>
      </c>
      <c r="AZ200" s="17"/>
      <c r="BE200">
        <f t="shared" ca="1" si="94"/>
        <v>0</v>
      </c>
      <c r="BF200">
        <f ca="1">IF(Table1[[#This Row],[Area]]="California",Table1[[#This Row],[Income]],0)</f>
        <v>0</v>
      </c>
      <c r="BG200">
        <f ca="1">IF(Table1[[#This Row],[Area]]="Utah",Table1[[#This Row],[Income]],0)</f>
        <v>0</v>
      </c>
      <c r="BH200">
        <f ca="1">IF(Table1[[#This Row],[Area]]="North Carolina",Table1[[#This Row],[Income]],0)</f>
        <v>0</v>
      </c>
      <c r="BI200">
        <f ca="1">IF(Table1[[#This Row],[Area]]="Texas",Table1[[#This Row],[Income]],0)</f>
        <v>0</v>
      </c>
      <c r="BJ200">
        <f ca="1">IF(Table1[[#This Row],[Area]]="Pennsylvania",Table1[[#This Row],[Income]],0)</f>
        <v>0</v>
      </c>
      <c r="BK200">
        <f ca="1">IF(Table1[[#This Row],[Area]]="Hawaii",Table1[[#This Row],[Income]],0)</f>
        <v>0</v>
      </c>
      <c r="BL200">
        <f ca="1">IF(Table1[[#This Row],[Area]]="Tennessee",Table1[[#This Row],[Income]],0)</f>
        <v>83085</v>
      </c>
      <c r="BM200">
        <f ca="1">IF(Table1[[#This Row],[Area]]="South Dakota",Table1[[#This Row],[Income]],0)</f>
        <v>0</v>
      </c>
      <c r="BN200">
        <f ca="1">IF(Table1[[#This Row],[Area]]="Massachusetts",Table1[[#This Row],[Income]],0)</f>
        <v>0</v>
      </c>
      <c r="BO200">
        <f ca="1">IF(Table1[[#This Row],[Area]]="New Jersey",Table1[[#This Row],[Income]],0)</f>
        <v>0</v>
      </c>
      <c r="BP200">
        <f ca="1">IF(Table1[[#This Row],[Area]]="Georgia",Table1[[#This Row],[Income]],0)</f>
        <v>0</v>
      </c>
      <c r="BQ200">
        <f ca="1">IF(Table1[[#This Row],[Area]]="Indiana",Table1[[#This Row],[Income]],0)</f>
        <v>0</v>
      </c>
      <c r="BR200">
        <f ca="1">IF(Table1[[#This Row],[Area]]="Illinios",Table1[[#This Row],[Income]],0)</f>
        <v>0</v>
      </c>
      <c r="BT200">
        <f ca="1">IF(Table1[[#This Row],[Field of work]]="IT",Table1[[#This Row],[Income]],0)</f>
        <v>0</v>
      </c>
      <c r="BU200">
        <f ca="1">IF(Table1[[#This Row],[Field of work]]="Doctor",Table1[[#This Row],[Income]],0)</f>
        <v>0</v>
      </c>
      <c r="BV200">
        <f ca="1">IF(Table1[[#This Row],[Field of work]]="Construction",Table1[[#This Row],[Income]],0)</f>
        <v>83085</v>
      </c>
      <c r="BW200">
        <f ca="1">IF(Table1[[#This Row],[Field of work]]="Teaching",Table1[[#This Row],[Income]],0)</f>
        <v>0</v>
      </c>
      <c r="BX200">
        <f ca="1">IF(Table1[[#This Row],[Field of work]]="Music",Table1[[#This Row],[Income]],0)</f>
        <v>0</v>
      </c>
      <c r="BY200">
        <f ca="1">IF(Table1[[#This Row],[Field of work]]="Agriculture",Table1[[#This Row],[Income]],0)</f>
        <v>0</v>
      </c>
      <c r="CA200">
        <f ca="1">IF(Table1[[#This Row],[Debts]]&gt;Table1[[#This Row],[Income]],1,0)</f>
        <v>0</v>
      </c>
      <c r="CL200">
        <f ca="1">IF(Table1[[#This Row],[Net worth of the person]]&gt;$CN$3,Table1[[#This Row],[Age]],0)</f>
        <v>36</v>
      </c>
    </row>
    <row r="201" spans="1:90">
      <c r="A201">
        <f t="shared" ca="1" si="95"/>
        <v>1</v>
      </c>
      <c r="B201">
        <v>198</v>
      </c>
      <c r="C201" t="str">
        <f t="shared" ca="1" si="96"/>
        <v>men</v>
      </c>
      <c r="D201">
        <f t="shared" ca="1" si="97"/>
        <v>31</v>
      </c>
      <c r="E201">
        <f t="shared" ca="1" si="98"/>
        <v>3</v>
      </c>
      <c r="F201" t="str">
        <f t="shared" ca="1" si="86"/>
        <v>Construction</v>
      </c>
      <c r="G201">
        <f t="shared" ca="1" si="99"/>
        <v>5</v>
      </c>
      <c r="H201" t="str">
        <f t="shared" ca="1" si="87"/>
        <v>Diploma</v>
      </c>
      <c r="I201">
        <f t="shared" ca="1" si="85"/>
        <v>2</v>
      </c>
      <c r="J201">
        <f t="shared" ca="1" si="88"/>
        <v>2</v>
      </c>
      <c r="K201">
        <f t="shared" ca="1" si="100"/>
        <v>56001</v>
      </c>
      <c r="L201">
        <f t="shared" ca="1" si="101"/>
        <v>14</v>
      </c>
      <c r="M201" t="str">
        <f t="shared" ca="1" si="89"/>
        <v>Illinios</v>
      </c>
      <c r="N201">
        <f t="shared" ca="1" si="78"/>
        <v>336006</v>
      </c>
      <c r="O201">
        <f t="shared" ca="1" si="102"/>
        <v>306617.57593657094</v>
      </c>
      <c r="P201">
        <f t="shared" ca="1" si="79"/>
        <v>52021.761408418861</v>
      </c>
      <c r="Q201">
        <f t="shared" ca="1" si="103"/>
        <v>44600</v>
      </c>
      <c r="R201">
        <f t="shared" ca="1" si="80"/>
        <v>109309.75532780704</v>
      </c>
      <c r="S201">
        <f t="shared" ca="1" si="81"/>
        <v>13442.988595991363</v>
      </c>
      <c r="T201">
        <f t="shared" ca="1" si="82"/>
        <v>401470.75000441022</v>
      </c>
      <c r="U201">
        <f t="shared" ca="1" si="83"/>
        <v>460527.33126437798</v>
      </c>
      <c r="V201">
        <f t="shared" ca="1" si="84"/>
        <v>-59056.581259967759</v>
      </c>
      <c r="X201">
        <f ca="1">IF(Table1[[#This Row],[Gender]]="men",1,0)</f>
        <v>1</v>
      </c>
      <c r="Y201">
        <f ca="1">IF(Table1[[#This Row],[Gender]]="women",1,0)</f>
        <v>0</v>
      </c>
      <c r="AE201">
        <f ca="1">IF(Table1[[#This Row],[Field of work]]="IT",1,0)</f>
        <v>0</v>
      </c>
      <c r="AF201">
        <f ca="1">IF(Table1[[#This Row],[Field of work]]="Doctor",1,0)</f>
        <v>0</v>
      </c>
      <c r="AG201">
        <f ca="1">IF(Table1[[#This Row],[Field of work]]="Construction",1,0)</f>
        <v>1</v>
      </c>
      <c r="AH201">
        <f ca="1">IF(Table1[[#This Row],[Field of work]]="Teaching",1,0)</f>
        <v>0</v>
      </c>
      <c r="AI201">
        <f ca="1">IF(Table1[[#This Row],[Field of work]]="Music",1,0)</f>
        <v>0</v>
      </c>
      <c r="AJ201">
        <f ca="1">IF(Table1[[#This Row],[Field of work]]="Agriculture",1,0)</f>
        <v>0</v>
      </c>
      <c r="AO201" s="8">
        <f t="shared" ca="1" si="90"/>
        <v>27713.466270126355</v>
      </c>
      <c r="AR201">
        <f t="shared" ca="1" si="91"/>
        <v>1</v>
      </c>
      <c r="AX201" s="16">
        <f t="shared" ca="1" si="92"/>
        <v>0.49161342753896042</v>
      </c>
      <c r="AY201" s="17">
        <f t="shared" ca="1" si="93"/>
        <v>1</v>
      </c>
      <c r="AZ201" s="17"/>
      <c r="BE201">
        <f t="shared" ca="1" si="94"/>
        <v>0</v>
      </c>
      <c r="BF201">
        <f ca="1">IF(Table1[[#This Row],[Area]]="California",Table1[[#This Row],[Income]],0)</f>
        <v>0</v>
      </c>
      <c r="BG201">
        <f ca="1">IF(Table1[[#This Row],[Area]]="Utah",Table1[[#This Row],[Income]],0)</f>
        <v>0</v>
      </c>
      <c r="BH201">
        <f ca="1">IF(Table1[[#This Row],[Area]]="North Carolina",Table1[[#This Row],[Income]],0)</f>
        <v>0</v>
      </c>
      <c r="BI201">
        <f ca="1">IF(Table1[[#This Row],[Area]]="Texas",Table1[[#This Row],[Income]],0)</f>
        <v>0</v>
      </c>
      <c r="BJ201">
        <f ca="1">IF(Table1[[#This Row],[Area]]="Pennsylvania",Table1[[#This Row],[Income]],0)</f>
        <v>0</v>
      </c>
      <c r="BK201">
        <f ca="1">IF(Table1[[#This Row],[Area]]="Hawaii",Table1[[#This Row],[Income]],0)</f>
        <v>0</v>
      </c>
      <c r="BL201">
        <f ca="1">IF(Table1[[#This Row],[Area]]="Tennessee",Table1[[#This Row],[Income]],0)</f>
        <v>0</v>
      </c>
      <c r="BM201">
        <f ca="1">IF(Table1[[#This Row],[Area]]="South Dakota",Table1[[#This Row],[Income]],0)</f>
        <v>0</v>
      </c>
      <c r="BN201">
        <f ca="1">IF(Table1[[#This Row],[Area]]="Massachusetts",Table1[[#This Row],[Income]],0)</f>
        <v>0</v>
      </c>
      <c r="BO201">
        <f ca="1">IF(Table1[[#This Row],[Area]]="New Jersey",Table1[[#This Row],[Income]],0)</f>
        <v>0</v>
      </c>
      <c r="BP201">
        <f ca="1">IF(Table1[[#This Row],[Area]]="Georgia",Table1[[#This Row],[Income]],0)</f>
        <v>0</v>
      </c>
      <c r="BQ201">
        <f ca="1">IF(Table1[[#This Row],[Area]]="Indiana",Table1[[#This Row],[Income]],0)</f>
        <v>0</v>
      </c>
      <c r="BR201">
        <f ca="1">IF(Table1[[#This Row],[Area]]="Illinios",Table1[[#This Row],[Income]],0)</f>
        <v>56001</v>
      </c>
      <c r="BT201">
        <f ca="1">IF(Table1[[#This Row],[Field of work]]="IT",Table1[[#This Row],[Income]],0)</f>
        <v>0</v>
      </c>
      <c r="BU201">
        <f ca="1">IF(Table1[[#This Row],[Field of work]]="Doctor",Table1[[#This Row],[Income]],0)</f>
        <v>0</v>
      </c>
      <c r="BV201">
        <f ca="1">IF(Table1[[#This Row],[Field of work]]="Construction",Table1[[#This Row],[Income]],0)</f>
        <v>56001</v>
      </c>
      <c r="BW201">
        <f ca="1">IF(Table1[[#This Row],[Field of work]]="Teaching",Table1[[#This Row],[Income]],0)</f>
        <v>0</v>
      </c>
      <c r="BX201">
        <f ca="1">IF(Table1[[#This Row],[Field of work]]="Music",Table1[[#This Row],[Income]],0)</f>
        <v>0</v>
      </c>
      <c r="BY201">
        <f ca="1">IF(Table1[[#This Row],[Field of work]]="Agriculture",Table1[[#This Row],[Income]],0)</f>
        <v>0</v>
      </c>
      <c r="CA201">
        <f ca="1">IF(Table1[[#This Row],[Debts]]&gt;Table1[[#This Row],[Income]],1,0)</f>
        <v>1</v>
      </c>
      <c r="CL201">
        <f ca="1">IF(Table1[[#This Row],[Net worth of the person]]&gt;$CN$3,Table1[[#This Row],[Age]],0)</f>
        <v>0</v>
      </c>
    </row>
    <row r="202" spans="1:90">
      <c r="A202">
        <f t="shared" ca="1" si="95"/>
        <v>2</v>
      </c>
      <c r="B202">
        <v>199</v>
      </c>
      <c r="C202" t="str">
        <f t="shared" ca="1" si="96"/>
        <v>women</v>
      </c>
      <c r="D202">
        <f t="shared" ca="1" si="97"/>
        <v>45</v>
      </c>
      <c r="E202">
        <f t="shared" ca="1" si="98"/>
        <v>2</v>
      </c>
      <c r="F202" t="str">
        <f t="shared" ca="1" si="86"/>
        <v>Doctor</v>
      </c>
      <c r="G202">
        <f t="shared" ca="1" si="99"/>
        <v>4</v>
      </c>
      <c r="H202" t="str">
        <f t="shared" ca="1" si="87"/>
        <v>Phd</v>
      </c>
      <c r="I202">
        <f t="shared" ca="1" si="85"/>
        <v>2</v>
      </c>
      <c r="J202">
        <f t="shared" ca="1" si="88"/>
        <v>3</v>
      </c>
      <c r="K202">
        <f t="shared" ca="1" si="100"/>
        <v>33488</v>
      </c>
      <c r="L202">
        <f t="shared" ca="1" si="101"/>
        <v>13</v>
      </c>
      <c r="M202" t="str">
        <f t="shared" ca="1" si="89"/>
        <v>Indiana</v>
      </c>
      <c r="N202">
        <f t="shared" ca="1" si="78"/>
        <v>100464</v>
      </c>
      <c r="O202">
        <f t="shared" ca="1" si="102"/>
        <v>49389.451384274122</v>
      </c>
      <c r="P202">
        <f t="shared" ca="1" si="79"/>
        <v>83140.398810379062</v>
      </c>
      <c r="Q202">
        <f t="shared" ca="1" si="103"/>
        <v>20250</v>
      </c>
      <c r="R202">
        <f t="shared" ca="1" si="80"/>
        <v>50309.420275213888</v>
      </c>
      <c r="S202">
        <f t="shared" ca="1" si="81"/>
        <v>48484.659750073348</v>
      </c>
      <c r="T202">
        <f t="shared" ca="1" si="82"/>
        <v>232089.05856045242</v>
      </c>
      <c r="U202">
        <f t="shared" ca="1" si="83"/>
        <v>119948.87165948801</v>
      </c>
      <c r="V202">
        <f t="shared" ca="1" si="84"/>
        <v>112140.18690096441</v>
      </c>
      <c r="X202">
        <f ca="1">IF(Table1[[#This Row],[Gender]]="men",1,0)</f>
        <v>0</v>
      </c>
      <c r="Y202">
        <f ca="1">IF(Table1[[#This Row],[Gender]]="women",1,0)</f>
        <v>1</v>
      </c>
      <c r="AE202">
        <f ca="1">IF(Table1[[#This Row],[Field of work]]="IT",1,0)</f>
        <v>0</v>
      </c>
      <c r="AF202">
        <f ca="1">IF(Table1[[#This Row],[Field of work]]="Doctor",1,0)</f>
        <v>1</v>
      </c>
      <c r="AG202">
        <f ca="1">IF(Table1[[#This Row],[Field of work]]="Construction",1,0)</f>
        <v>0</v>
      </c>
      <c r="AH202">
        <f ca="1">IF(Table1[[#This Row],[Field of work]]="Teaching",1,0)</f>
        <v>0</v>
      </c>
      <c r="AI202">
        <f ca="1">IF(Table1[[#This Row],[Field of work]]="Music",1,0)</f>
        <v>0</v>
      </c>
      <c r="AJ202">
        <f ca="1">IF(Table1[[#This Row],[Field of work]]="Agriculture",1,0)</f>
        <v>0</v>
      </c>
      <c r="AO202" s="8">
        <f t="shared" ca="1" si="90"/>
        <v>21291.375451436881</v>
      </c>
      <c r="AR202">
        <f t="shared" ca="1" si="91"/>
        <v>1</v>
      </c>
      <c r="AX202" s="16">
        <f t="shared" ca="1" si="92"/>
        <v>0.26548905373154641</v>
      </c>
      <c r="AY202" s="17">
        <f t="shared" ca="1" si="93"/>
        <v>1</v>
      </c>
      <c r="AZ202" s="17"/>
      <c r="BE202">
        <f t="shared" ca="1" si="94"/>
        <v>0</v>
      </c>
      <c r="BF202">
        <f ca="1">IF(Table1[[#This Row],[Area]]="California",Table1[[#This Row],[Income]],0)</f>
        <v>0</v>
      </c>
      <c r="BG202">
        <f ca="1">IF(Table1[[#This Row],[Area]]="Utah",Table1[[#This Row],[Income]],0)</f>
        <v>0</v>
      </c>
      <c r="BH202">
        <f ca="1">IF(Table1[[#This Row],[Area]]="North Carolina",Table1[[#This Row],[Income]],0)</f>
        <v>0</v>
      </c>
      <c r="BI202">
        <f ca="1">IF(Table1[[#This Row],[Area]]="Texas",Table1[[#This Row],[Income]],0)</f>
        <v>0</v>
      </c>
      <c r="BJ202">
        <f ca="1">IF(Table1[[#This Row],[Area]]="Pennsylvania",Table1[[#This Row],[Income]],0)</f>
        <v>0</v>
      </c>
      <c r="BK202">
        <f ca="1">IF(Table1[[#This Row],[Area]]="Hawaii",Table1[[#This Row],[Income]],0)</f>
        <v>0</v>
      </c>
      <c r="BL202">
        <f ca="1">IF(Table1[[#This Row],[Area]]="Tennessee",Table1[[#This Row],[Income]],0)</f>
        <v>0</v>
      </c>
      <c r="BM202">
        <f ca="1">IF(Table1[[#This Row],[Area]]="South Dakota",Table1[[#This Row],[Income]],0)</f>
        <v>0</v>
      </c>
      <c r="BN202">
        <f ca="1">IF(Table1[[#This Row],[Area]]="Massachusetts",Table1[[#This Row],[Income]],0)</f>
        <v>0</v>
      </c>
      <c r="BO202">
        <f ca="1">IF(Table1[[#This Row],[Area]]="New Jersey",Table1[[#This Row],[Income]],0)</f>
        <v>0</v>
      </c>
      <c r="BP202">
        <f ca="1">IF(Table1[[#This Row],[Area]]="Georgia",Table1[[#This Row],[Income]],0)</f>
        <v>0</v>
      </c>
      <c r="BQ202">
        <f ca="1">IF(Table1[[#This Row],[Area]]="Indiana",Table1[[#This Row],[Income]],0)</f>
        <v>33488</v>
      </c>
      <c r="BR202">
        <f ca="1">IF(Table1[[#This Row],[Area]]="Illinios",Table1[[#This Row],[Income]],0)</f>
        <v>0</v>
      </c>
      <c r="BT202">
        <f ca="1">IF(Table1[[#This Row],[Field of work]]="IT",Table1[[#This Row],[Income]],0)</f>
        <v>0</v>
      </c>
      <c r="BU202">
        <f ca="1">IF(Table1[[#This Row],[Field of work]]="Doctor",Table1[[#This Row],[Income]],0)</f>
        <v>33488</v>
      </c>
      <c r="BV202">
        <f ca="1">IF(Table1[[#This Row],[Field of work]]="Construction",Table1[[#This Row],[Income]],0)</f>
        <v>0</v>
      </c>
      <c r="BW202">
        <f ca="1">IF(Table1[[#This Row],[Field of work]]="Teaching",Table1[[#This Row],[Income]],0)</f>
        <v>0</v>
      </c>
      <c r="BX202">
        <f ca="1">IF(Table1[[#This Row],[Field of work]]="Music",Table1[[#This Row],[Income]],0)</f>
        <v>0</v>
      </c>
      <c r="BY202">
        <f ca="1">IF(Table1[[#This Row],[Field of work]]="Agriculture",Table1[[#This Row],[Income]],0)</f>
        <v>0</v>
      </c>
      <c r="CA202">
        <f ca="1">IF(Table1[[#This Row],[Debts]]&gt;Table1[[#This Row],[Income]],1,0)</f>
        <v>1</v>
      </c>
      <c r="CL202">
        <f ca="1">IF(Table1[[#This Row],[Net worth of the person]]&gt;$CN$3,Table1[[#This Row],[Age]],0)</f>
        <v>45</v>
      </c>
    </row>
    <row r="203" spans="1:90">
      <c r="A203">
        <f t="shared" ca="1" si="95"/>
        <v>1</v>
      </c>
      <c r="B203">
        <v>200</v>
      </c>
      <c r="C203" t="str">
        <f t="shared" ca="1" si="96"/>
        <v>men</v>
      </c>
      <c r="D203">
        <f t="shared" ca="1" si="97"/>
        <v>30</v>
      </c>
      <c r="E203">
        <f t="shared" ca="1" si="98"/>
        <v>3</v>
      </c>
      <c r="F203" t="str">
        <f t="shared" ca="1" si="86"/>
        <v>Construction</v>
      </c>
      <c r="G203">
        <f t="shared" ca="1" si="99"/>
        <v>3</v>
      </c>
      <c r="H203" t="str">
        <f t="shared" ca="1" si="87"/>
        <v>Post Grad</v>
      </c>
      <c r="I203">
        <f t="shared" ca="1" si="85"/>
        <v>1</v>
      </c>
      <c r="J203">
        <f t="shared" ca="1" si="88"/>
        <v>3</v>
      </c>
      <c r="K203">
        <f t="shared" ca="1" si="100"/>
        <v>56285</v>
      </c>
      <c r="L203">
        <f t="shared" ca="1" si="101"/>
        <v>8</v>
      </c>
      <c r="M203" t="str">
        <f t="shared" ca="1" si="89"/>
        <v>Tennessee</v>
      </c>
      <c r="N203">
        <f t="shared" ca="1" si="78"/>
        <v>225140</v>
      </c>
      <c r="O203">
        <f t="shared" ca="1" si="102"/>
        <v>59772.20555712036</v>
      </c>
      <c r="P203">
        <f t="shared" ca="1" si="79"/>
        <v>63874.12635431064</v>
      </c>
      <c r="Q203">
        <f t="shared" ca="1" si="103"/>
        <v>52236</v>
      </c>
      <c r="R203">
        <f t="shared" ca="1" si="80"/>
        <v>38690.242987169928</v>
      </c>
      <c r="S203">
        <f t="shared" ca="1" si="81"/>
        <v>63368.85426441313</v>
      </c>
      <c r="T203">
        <f t="shared" ca="1" si="82"/>
        <v>352382.98061872378</v>
      </c>
      <c r="U203">
        <f t="shared" ca="1" si="83"/>
        <v>150698.44854429027</v>
      </c>
      <c r="V203">
        <f t="shared" ca="1" si="84"/>
        <v>201684.53207443352</v>
      </c>
      <c r="X203">
        <f ca="1">IF(Table1[[#This Row],[Gender]]="men",1,0)</f>
        <v>1</v>
      </c>
      <c r="Y203">
        <f ca="1">IF(Table1[[#This Row],[Gender]]="women",1,0)</f>
        <v>0</v>
      </c>
      <c r="AE203">
        <f ca="1">IF(Table1[[#This Row],[Field of work]]="IT",1,0)</f>
        <v>0</v>
      </c>
      <c r="AF203">
        <f ca="1">IF(Table1[[#This Row],[Field of work]]="Doctor",1,0)</f>
        <v>0</v>
      </c>
      <c r="AG203">
        <f ca="1">IF(Table1[[#This Row],[Field of work]]="Construction",1,0)</f>
        <v>1</v>
      </c>
      <c r="AH203">
        <f ca="1">IF(Table1[[#This Row],[Field of work]]="Teaching",1,0)</f>
        <v>0</v>
      </c>
      <c r="AI203">
        <f ca="1">IF(Table1[[#This Row],[Field of work]]="Music",1,0)</f>
        <v>0</v>
      </c>
      <c r="AJ203">
        <f ca="1">IF(Table1[[#This Row],[Field of work]]="Agriculture",1,0)</f>
        <v>0</v>
      </c>
      <c r="AO203" s="8">
        <f t="shared" ca="1" si="90"/>
        <v>23404.05966961561</v>
      </c>
      <c r="AR203">
        <f t="shared" ca="1" si="91"/>
        <v>1</v>
      </c>
      <c r="AX203" s="16">
        <f t="shared" ca="1" si="92"/>
        <v>0.94483505424787273</v>
      </c>
      <c r="AY203" s="17">
        <f t="shared" ca="1" si="93"/>
        <v>0</v>
      </c>
      <c r="AZ203" s="17"/>
      <c r="BE203">
        <f t="shared" ca="1" si="94"/>
        <v>0</v>
      </c>
      <c r="BF203">
        <f ca="1">IF(Table1[[#This Row],[Area]]="California",Table1[[#This Row],[Income]],0)</f>
        <v>0</v>
      </c>
      <c r="BG203">
        <f ca="1">IF(Table1[[#This Row],[Area]]="Utah",Table1[[#This Row],[Income]],0)</f>
        <v>0</v>
      </c>
      <c r="BH203">
        <f ca="1">IF(Table1[[#This Row],[Area]]="North Carolina",Table1[[#This Row],[Income]],0)</f>
        <v>0</v>
      </c>
      <c r="BI203">
        <f ca="1">IF(Table1[[#This Row],[Area]]="Texas",Table1[[#This Row],[Income]],0)</f>
        <v>0</v>
      </c>
      <c r="BJ203">
        <f ca="1">IF(Table1[[#This Row],[Area]]="Pennsylvania",Table1[[#This Row],[Income]],0)</f>
        <v>0</v>
      </c>
      <c r="BK203">
        <f ca="1">IF(Table1[[#This Row],[Area]]="Hawaii",Table1[[#This Row],[Income]],0)</f>
        <v>0</v>
      </c>
      <c r="BL203">
        <f ca="1">IF(Table1[[#This Row],[Area]]="Tennessee",Table1[[#This Row],[Income]],0)</f>
        <v>56285</v>
      </c>
      <c r="BM203">
        <f ca="1">IF(Table1[[#This Row],[Area]]="South Dakota",Table1[[#This Row],[Income]],0)</f>
        <v>0</v>
      </c>
      <c r="BN203">
        <f ca="1">IF(Table1[[#This Row],[Area]]="Massachusetts",Table1[[#This Row],[Income]],0)</f>
        <v>0</v>
      </c>
      <c r="BO203">
        <f ca="1">IF(Table1[[#This Row],[Area]]="New Jersey",Table1[[#This Row],[Income]],0)</f>
        <v>0</v>
      </c>
      <c r="BP203">
        <f ca="1">IF(Table1[[#This Row],[Area]]="Georgia",Table1[[#This Row],[Income]],0)</f>
        <v>0</v>
      </c>
      <c r="BQ203">
        <f ca="1">IF(Table1[[#This Row],[Area]]="Indiana",Table1[[#This Row],[Income]],0)</f>
        <v>0</v>
      </c>
      <c r="BR203">
        <f ca="1">IF(Table1[[#This Row],[Area]]="Illinios",Table1[[#This Row],[Income]],0)</f>
        <v>0</v>
      </c>
      <c r="BT203">
        <f ca="1">IF(Table1[[#This Row],[Field of work]]="IT",Table1[[#This Row],[Income]],0)</f>
        <v>0</v>
      </c>
      <c r="BU203">
        <f ca="1">IF(Table1[[#This Row],[Field of work]]="Doctor",Table1[[#This Row],[Income]],0)</f>
        <v>0</v>
      </c>
      <c r="BV203">
        <f ca="1">IF(Table1[[#This Row],[Field of work]]="Construction",Table1[[#This Row],[Income]],0)</f>
        <v>56285</v>
      </c>
      <c r="BW203">
        <f ca="1">IF(Table1[[#This Row],[Field of work]]="Teaching",Table1[[#This Row],[Income]],0)</f>
        <v>0</v>
      </c>
      <c r="BX203">
        <f ca="1">IF(Table1[[#This Row],[Field of work]]="Music",Table1[[#This Row],[Income]],0)</f>
        <v>0</v>
      </c>
      <c r="BY203">
        <f ca="1">IF(Table1[[#This Row],[Field of work]]="Agriculture",Table1[[#This Row],[Income]],0)</f>
        <v>0</v>
      </c>
      <c r="CA203">
        <f ca="1">IF(Table1[[#This Row],[Debts]]&gt;Table1[[#This Row],[Income]],1,0)</f>
        <v>0</v>
      </c>
      <c r="CL203">
        <f ca="1">IF(Table1[[#This Row],[Net worth of the person]]&gt;$CN$3,Table1[[#This Row],[Age]],0)</f>
        <v>30</v>
      </c>
    </row>
    <row r="204" spans="1:90">
      <c r="A204">
        <f t="shared" ca="1" si="95"/>
        <v>2</v>
      </c>
      <c r="B204">
        <v>201</v>
      </c>
      <c r="C204" t="str">
        <f t="shared" ca="1" si="96"/>
        <v>women</v>
      </c>
      <c r="D204">
        <f t="shared" ca="1" si="97"/>
        <v>35</v>
      </c>
      <c r="E204">
        <f t="shared" ca="1" si="98"/>
        <v>2</v>
      </c>
      <c r="F204" t="str">
        <f t="shared" ca="1" si="86"/>
        <v>Doctor</v>
      </c>
      <c r="G204">
        <f t="shared" ca="1" si="99"/>
        <v>5</v>
      </c>
      <c r="H204" t="str">
        <f t="shared" ca="1" si="87"/>
        <v>Diploma</v>
      </c>
      <c r="I204">
        <f t="shared" ca="1" si="85"/>
        <v>0</v>
      </c>
      <c r="J204">
        <f t="shared" ca="1" si="88"/>
        <v>2</v>
      </c>
      <c r="K204">
        <f t="shared" ca="1" si="100"/>
        <v>39865</v>
      </c>
      <c r="L204">
        <f t="shared" ca="1" si="101"/>
        <v>5</v>
      </c>
      <c r="M204" t="str">
        <f t="shared" ca="1" si="89"/>
        <v>Texas</v>
      </c>
      <c r="N204">
        <f t="shared" ca="1" si="78"/>
        <v>239190</v>
      </c>
      <c r="O204">
        <f t="shared" ca="1" si="102"/>
        <v>225995.09662554867</v>
      </c>
      <c r="P204">
        <f t="shared" ca="1" si="79"/>
        <v>46808.11933923122</v>
      </c>
      <c r="Q204">
        <f t="shared" ca="1" si="103"/>
        <v>22047</v>
      </c>
      <c r="R204">
        <f t="shared" ca="1" si="80"/>
        <v>52314.105793289586</v>
      </c>
      <c r="S204">
        <f t="shared" ca="1" si="81"/>
        <v>10043.12845537974</v>
      </c>
      <c r="T204">
        <f t="shared" ca="1" si="82"/>
        <v>296041.24779461097</v>
      </c>
      <c r="U204">
        <f t="shared" ca="1" si="83"/>
        <v>300356.20241883828</v>
      </c>
      <c r="V204">
        <f t="shared" ca="1" si="84"/>
        <v>-4314.9546242273063</v>
      </c>
      <c r="X204">
        <f ca="1">IF(Table1[[#This Row],[Gender]]="men",1,0)</f>
        <v>0</v>
      </c>
      <c r="Y204">
        <f ca="1">IF(Table1[[#This Row],[Gender]]="women",1,0)</f>
        <v>1</v>
      </c>
      <c r="AE204">
        <f ca="1">IF(Table1[[#This Row],[Field of work]]="IT",1,0)</f>
        <v>0</v>
      </c>
      <c r="AF204">
        <f ca="1">IF(Table1[[#This Row],[Field of work]]="Doctor",1,0)</f>
        <v>1</v>
      </c>
      <c r="AG204">
        <f ca="1">IF(Table1[[#This Row],[Field of work]]="Construction",1,0)</f>
        <v>0</v>
      </c>
      <c r="AH204">
        <f ca="1">IF(Table1[[#This Row],[Field of work]]="Teaching",1,0)</f>
        <v>0</v>
      </c>
      <c r="AI204">
        <f ca="1">IF(Table1[[#This Row],[Field of work]]="Music",1,0)</f>
        <v>0</v>
      </c>
      <c r="AJ204">
        <f ca="1">IF(Table1[[#This Row],[Field of work]]="Agriculture",1,0)</f>
        <v>0</v>
      </c>
      <c r="AO204" s="8">
        <f t="shared" ca="1" si="90"/>
        <v>231.05002536825754</v>
      </c>
      <c r="AR204">
        <f t="shared" ca="1" si="91"/>
        <v>1</v>
      </c>
      <c r="AX204" s="16">
        <f t="shared" ca="1" si="92"/>
        <v>0.76058830033795743</v>
      </c>
      <c r="AY204" s="17">
        <f t="shared" ca="1" si="93"/>
        <v>0</v>
      </c>
      <c r="AZ204" s="17"/>
      <c r="BE204">
        <f t="shared" ca="1" si="94"/>
        <v>0</v>
      </c>
      <c r="BF204">
        <f ca="1">IF(Table1[[#This Row],[Area]]="California",Table1[[#This Row],[Income]],0)</f>
        <v>0</v>
      </c>
      <c r="BG204">
        <f ca="1">IF(Table1[[#This Row],[Area]]="Utah",Table1[[#This Row],[Income]],0)</f>
        <v>0</v>
      </c>
      <c r="BH204">
        <f ca="1">IF(Table1[[#This Row],[Area]]="North Carolina",Table1[[#This Row],[Income]],0)</f>
        <v>0</v>
      </c>
      <c r="BI204">
        <f ca="1">IF(Table1[[#This Row],[Area]]="Texas",Table1[[#This Row],[Income]],0)</f>
        <v>39865</v>
      </c>
      <c r="BJ204">
        <f ca="1">IF(Table1[[#This Row],[Area]]="Pennsylvania",Table1[[#This Row],[Income]],0)</f>
        <v>0</v>
      </c>
      <c r="BK204">
        <f ca="1">IF(Table1[[#This Row],[Area]]="Hawaii",Table1[[#This Row],[Income]],0)</f>
        <v>0</v>
      </c>
      <c r="BL204">
        <f ca="1">IF(Table1[[#This Row],[Area]]="Tennessee",Table1[[#This Row],[Income]],0)</f>
        <v>0</v>
      </c>
      <c r="BM204">
        <f ca="1">IF(Table1[[#This Row],[Area]]="South Dakota",Table1[[#This Row],[Income]],0)</f>
        <v>0</v>
      </c>
      <c r="BN204">
        <f ca="1">IF(Table1[[#This Row],[Area]]="Massachusetts",Table1[[#This Row],[Income]],0)</f>
        <v>0</v>
      </c>
      <c r="BO204">
        <f ca="1">IF(Table1[[#This Row],[Area]]="New Jersey",Table1[[#This Row],[Income]],0)</f>
        <v>0</v>
      </c>
      <c r="BP204">
        <f ca="1">IF(Table1[[#This Row],[Area]]="Georgia",Table1[[#This Row],[Income]],0)</f>
        <v>0</v>
      </c>
      <c r="BQ204">
        <f ca="1">IF(Table1[[#This Row],[Area]]="Indiana",Table1[[#This Row],[Income]],0)</f>
        <v>0</v>
      </c>
      <c r="BR204">
        <f ca="1">IF(Table1[[#This Row],[Area]]="Illinios",Table1[[#This Row],[Income]],0)</f>
        <v>0</v>
      </c>
      <c r="BT204">
        <f ca="1">IF(Table1[[#This Row],[Field of work]]="IT",Table1[[#This Row],[Income]],0)</f>
        <v>0</v>
      </c>
      <c r="BU204">
        <f ca="1">IF(Table1[[#This Row],[Field of work]]="Doctor",Table1[[#This Row],[Income]],0)</f>
        <v>39865</v>
      </c>
      <c r="BV204">
        <f ca="1">IF(Table1[[#This Row],[Field of work]]="Construction",Table1[[#This Row],[Income]],0)</f>
        <v>0</v>
      </c>
      <c r="BW204">
        <f ca="1">IF(Table1[[#This Row],[Field of work]]="Teaching",Table1[[#This Row],[Income]],0)</f>
        <v>0</v>
      </c>
      <c r="BX204">
        <f ca="1">IF(Table1[[#This Row],[Field of work]]="Music",Table1[[#This Row],[Income]],0)</f>
        <v>0</v>
      </c>
      <c r="BY204">
        <f ca="1">IF(Table1[[#This Row],[Field of work]]="Agriculture",Table1[[#This Row],[Income]],0)</f>
        <v>0</v>
      </c>
      <c r="CA204">
        <f ca="1">IF(Table1[[#This Row],[Debts]]&gt;Table1[[#This Row],[Income]],1,0)</f>
        <v>1</v>
      </c>
      <c r="CL204">
        <f ca="1">IF(Table1[[#This Row],[Net worth of the person]]&gt;$CN$3,Table1[[#This Row],[Age]],0)</f>
        <v>0</v>
      </c>
    </row>
    <row r="205" spans="1:90">
      <c r="A205">
        <f t="shared" ca="1" si="95"/>
        <v>1</v>
      </c>
      <c r="B205">
        <v>202</v>
      </c>
      <c r="C205" t="str">
        <f t="shared" ca="1" si="96"/>
        <v>men</v>
      </c>
      <c r="D205">
        <f t="shared" ca="1" si="97"/>
        <v>31</v>
      </c>
      <c r="E205">
        <f t="shared" ca="1" si="98"/>
        <v>3</v>
      </c>
      <c r="F205" t="str">
        <f t="shared" ca="1" si="86"/>
        <v>Construction</v>
      </c>
      <c r="G205">
        <f t="shared" ca="1" si="99"/>
        <v>4</v>
      </c>
      <c r="H205" t="str">
        <f t="shared" ca="1" si="87"/>
        <v>Phd</v>
      </c>
      <c r="I205">
        <f t="shared" ca="1" si="85"/>
        <v>1</v>
      </c>
      <c r="J205">
        <f t="shared" ca="1" si="88"/>
        <v>2</v>
      </c>
      <c r="K205">
        <f t="shared" ca="1" si="100"/>
        <v>63742</v>
      </c>
      <c r="L205">
        <f t="shared" ca="1" si="101"/>
        <v>11</v>
      </c>
      <c r="M205" t="str">
        <f t="shared" ca="1" si="89"/>
        <v>New Jersey</v>
      </c>
      <c r="N205">
        <f t="shared" ca="1" si="78"/>
        <v>191226</v>
      </c>
      <c r="O205">
        <f t="shared" ca="1" si="102"/>
        <v>145444.25832042625</v>
      </c>
      <c r="P205">
        <f t="shared" ca="1" si="79"/>
        <v>462.10005073651507</v>
      </c>
      <c r="Q205">
        <f t="shared" ca="1" si="103"/>
        <v>168</v>
      </c>
      <c r="R205">
        <f t="shared" ca="1" si="80"/>
        <v>9426.7542130157435</v>
      </c>
      <c r="S205">
        <f t="shared" ca="1" si="81"/>
        <v>18995.371288010687</v>
      </c>
      <c r="T205">
        <f t="shared" ca="1" si="82"/>
        <v>210683.47133874719</v>
      </c>
      <c r="U205">
        <f t="shared" ca="1" si="83"/>
        <v>155039.012533442</v>
      </c>
      <c r="V205">
        <f t="shared" ca="1" si="84"/>
        <v>55644.458805305185</v>
      </c>
      <c r="X205">
        <f ca="1">IF(Table1[[#This Row],[Gender]]="men",1,0)</f>
        <v>1</v>
      </c>
      <c r="Y205">
        <f ca="1">IF(Table1[[#This Row],[Gender]]="women",1,0)</f>
        <v>0</v>
      </c>
      <c r="AE205">
        <f ca="1">IF(Table1[[#This Row],[Field of work]]="IT",1,0)</f>
        <v>0</v>
      </c>
      <c r="AF205">
        <f ca="1">IF(Table1[[#This Row],[Field of work]]="Doctor",1,0)</f>
        <v>0</v>
      </c>
      <c r="AG205">
        <f ca="1">IF(Table1[[#This Row],[Field of work]]="Construction",1,0)</f>
        <v>1</v>
      </c>
      <c r="AH205">
        <f ca="1">IF(Table1[[#This Row],[Field of work]]="Teaching",1,0)</f>
        <v>0</v>
      </c>
      <c r="AI205">
        <f ca="1">IF(Table1[[#This Row],[Field of work]]="Music",1,0)</f>
        <v>0</v>
      </c>
      <c r="AJ205">
        <f ca="1">IF(Table1[[#This Row],[Field of work]]="Agriculture",1,0)</f>
        <v>0</v>
      </c>
      <c r="AO205" s="8">
        <f t="shared" ca="1" si="90"/>
        <v>963.87345796161196</v>
      </c>
      <c r="AR205">
        <f t="shared" ca="1" si="91"/>
        <v>1</v>
      </c>
      <c r="AX205" s="16">
        <f t="shared" ca="1" si="92"/>
        <v>0.81896216399641819</v>
      </c>
      <c r="AY205" s="17">
        <f t="shared" ca="1" si="93"/>
        <v>0</v>
      </c>
      <c r="AZ205" s="17"/>
      <c r="BE205">
        <f t="shared" ca="1" si="94"/>
        <v>0</v>
      </c>
      <c r="BF205">
        <f ca="1">IF(Table1[[#This Row],[Area]]="California",Table1[[#This Row],[Income]],0)</f>
        <v>0</v>
      </c>
      <c r="BG205">
        <f ca="1">IF(Table1[[#This Row],[Area]]="Utah",Table1[[#This Row],[Income]],0)</f>
        <v>0</v>
      </c>
      <c r="BH205">
        <f ca="1">IF(Table1[[#This Row],[Area]]="North Carolina",Table1[[#This Row],[Income]],0)</f>
        <v>0</v>
      </c>
      <c r="BI205">
        <f ca="1">IF(Table1[[#This Row],[Area]]="Texas",Table1[[#This Row],[Income]],0)</f>
        <v>0</v>
      </c>
      <c r="BJ205">
        <f ca="1">IF(Table1[[#This Row],[Area]]="Pennsylvania",Table1[[#This Row],[Income]],0)</f>
        <v>0</v>
      </c>
      <c r="BK205">
        <f ca="1">IF(Table1[[#This Row],[Area]]="Hawaii",Table1[[#This Row],[Income]],0)</f>
        <v>0</v>
      </c>
      <c r="BL205">
        <f ca="1">IF(Table1[[#This Row],[Area]]="Tennessee",Table1[[#This Row],[Income]],0)</f>
        <v>0</v>
      </c>
      <c r="BM205">
        <f ca="1">IF(Table1[[#This Row],[Area]]="South Dakota",Table1[[#This Row],[Income]],0)</f>
        <v>0</v>
      </c>
      <c r="BN205">
        <f ca="1">IF(Table1[[#This Row],[Area]]="Massachusetts",Table1[[#This Row],[Income]],0)</f>
        <v>0</v>
      </c>
      <c r="BO205">
        <f ca="1">IF(Table1[[#This Row],[Area]]="New Jersey",Table1[[#This Row],[Income]],0)</f>
        <v>63742</v>
      </c>
      <c r="BP205">
        <f ca="1">IF(Table1[[#This Row],[Area]]="Georgia",Table1[[#This Row],[Income]],0)</f>
        <v>0</v>
      </c>
      <c r="BQ205">
        <f ca="1">IF(Table1[[#This Row],[Area]]="Indiana",Table1[[#This Row],[Income]],0)</f>
        <v>0</v>
      </c>
      <c r="BR205">
        <f ca="1">IF(Table1[[#This Row],[Area]]="Illinios",Table1[[#This Row],[Income]],0)</f>
        <v>0</v>
      </c>
      <c r="BT205">
        <f ca="1">IF(Table1[[#This Row],[Field of work]]="IT",Table1[[#This Row],[Income]],0)</f>
        <v>0</v>
      </c>
      <c r="BU205">
        <f ca="1">IF(Table1[[#This Row],[Field of work]]="Doctor",Table1[[#This Row],[Income]],0)</f>
        <v>0</v>
      </c>
      <c r="BV205">
        <f ca="1">IF(Table1[[#This Row],[Field of work]]="Construction",Table1[[#This Row],[Income]],0)</f>
        <v>63742</v>
      </c>
      <c r="BW205">
        <f ca="1">IF(Table1[[#This Row],[Field of work]]="Teaching",Table1[[#This Row],[Income]],0)</f>
        <v>0</v>
      </c>
      <c r="BX205">
        <f ca="1">IF(Table1[[#This Row],[Field of work]]="Music",Table1[[#This Row],[Income]],0)</f>
        <v>0</v>
      </c>
      <c r="BY205">
        <f ca="1">IF(Table1[[#This Row],[Field of work]]="Agriculture",Table1[[#This Row],[Income]],0)</f>
        <v>0</v>
      </c>
      <c r="CA205">
        <f ca="1">IF(Table1[[#This Row],[Debts]]&gt;Table1[[#This Row],[Income]],1,0)</f>
        <v>0</v>
      </c>
      <c r="CL205">
        <f ca="1">IF(Table1[[#This Row],[Net worth of the person]]&gt;$CN$3,Table1[[#This Row],[Age]],0)</f>
        <v>31</v>
      </c>
    </row>
    <row r="206" spans="1:90">
      <c r="A206">
        <f t="shared" ca="1" si="95"/>
        <v>2</v>
      </c>
      <c r="B206">
        <v>203</v>
      </c>
      <c r="C206" t="str">
        <f t="shared" ca="1" si="96"/>
        <v>women</v>
      </c>
      <c r="D206">
        <f t="shared" ca="1" si="97"/>
        <v>38</v>
      </c>
      <c r="E206">
        <f t="shared" ca="1" si="98"/>
        <v>3</v>
      </c>
      <c r="F206" t="str">
        <f t="shared" ca="1" si="86"/>
        <v>Construction</v>
      </c>
      <c r="G206">
        <f t="shared" ca="1" si="99"/>
        <v>1</v>
      </c>
      <c r="H206" t="str">
        <f t="shared" ca="1" si="87"/>
        <v>High school</v>
      </c>
      <c r="I206">
        <f t="shared" ca="1" si="85"/>
        <v>3</v>
      </c>
      <c r="J206">
        <f t="shared" ca="1" si="88"/>
        <v>3</v>
      </c>
      <c r="K206">
        <f t="shared" ca="1" si="100"/>
        <v>27730</v>
      </c>
      <c r="L206">
        <f t="shared" ca="1" si="101"/>
        <v>8</v>
      </c>
      <c r="M206" t="str">
        <f t="shared" ca="1" si="89"/>
        <v>Tennessee</v>
      </c>
      <c r="N206">
        <f t="shared" ca="1" si="78"/>
        <v>110920</v>
      </c>
      <c r="O206">
        <f t="shared" ca="1" si="102"/>
        <v>90839.283230482702</v>
      </c>
      <c r="P206">
        <f t="shared" ca="1" si="79"/>
        <v>2891.6203738848358</v>
      </c>
      <c r="Q206">
        <f t="shared" ca="1" si="103"/>
        <v>100</v>
      </c>
      <c r="R206">
        <f t="shared" ca="1" si="80"/>
        <v>32370.602362091387</v>
      </c>
      <c r="S206">
        <f t="shared" ca="1" si="81"/>
        <v>10343.921393905424</v>
      </c>
      <c r="T206">
        <f t="shared" ca="1" si="82"/>
        <v>124155.54176779027</v>
      </c>
      <c r="U206">
        <f t="shared" ca="1" si="83"/>
        <v>123309.88559257409</v>
      </c>
      <c r="V206">
        <f t="shared" ca="1" si="84"/>
        <v>845.65617521617969</v>
      </c>
      <c r="X206">
        <f ca="1">IF(Table1[[#This Row],[Gender]]="men",1,0)</f>
        <v>0</v>
      </c>
      <c r="Y206">
        <f ca="1">IF(Table1[[#This Row],[Gender]]="women",1,0)</f>
        <v>1</v>
      </c>
      <c r="AE206">
        <f ca="1">IF(Table1[[#This Row],[Field of work]]="IT",1,0)</f>
        <v>0</v>
      </c>
      <c r="AF206">
        <f ca="1">IF(Table1[[#This Row],[Field of work]]="Doctor",1,0)</f>
        <v>0</v>
      </c>
      <c r="AG206">
        <f ca="1">IF(Table1[[#This Row],[Field of work]]="Construction",1,0)</f>
        <v>1</v>
      </c>
      <c r="AH206">
        <f ca="1">IF(Table1[[#This Row],[Field of work]]="Teaching",1,0)</f>
        <v>0</v>
      </c>
      <c r="AI206">
        <f ca="1">IF(Table1[[#This Row],[Field of work]]="Music",1,0)</f>
        <v>0</v>
      </c>
      <c r="AJ206">
        <f ca="1">IF(Table1[[#This Row],[Field of work]]="Agriculture",1,0)</f>
        <v>0</v>
      </c>
      <c r="AO206" s="8">
        <f t="shared" ca="1" si="90"/>
        <v>21820.708820344404</v>
      </c>
      <c r="AR206">
        <f t="shared" ca="1" si="91"/>
        <v>1</v>
      </c>
      <c r="AX206" s="16">
        <f t="shared" ca="1" si="92"/>
        <v>0.71299822813655089</v>
      </c>
      <c r="AY206" s="17">
        <f t="shared" ca="1" si="93"/>
        <v>0</v>
      </c>
      <c r="AZ206" s="17"/>
      <c r="BE206">
        <f t="shared" ca="1" si="94"/>
        <v>0</v>
      </c>
      <c r="BF206">
        <f ca="1">IF(Table1[[#This Row],[Area]]="California",Table1[[#This Row],[Income]],0)</f>
        <v>0</v>
      </c>
      <c r="BG206">
        <f ca="1">IF(Table1[[#This Row],[Area]]="Utah",Table1[[#This Row],[Income]],0)</f>
        <v>0</v>
      </c>
      <c r="BH206">
        <f ca="1">IF(Table1[[#This Row],[Area]]="North Carolina",Table1[[#This Row],[Income]],0)</f>
        <v>0</v>
      </c>
      <c r="BI206">
        <f ca="1">IF(Table1[[#This Row],[Area]]="Texas",Table1[[#This Row],[Income]],0)</f>
        <v>0</v>
      </c>
      <c r="BJ206">
        <f ca="1">IF(Table1[[#This Row],[Area]]="Pennsylvania",Table1[[#This Row],[Income]],0)</f>
        <v>0</v>
      </c>
      <c r="BK206">
        <f ca="1">IF(Table1[[#This Row],[Area]]="Hawaii",Table1[[#This Row],[Income]],0)</f>
        <v>0</v>
      </c>
      <c r="BL206">
        <f ca="1">IF(Table1[[#This Row],[Area]]="Tennessee",Table1[[#This Row],[Income]],0)</f>
        <v>27730</v>
      </c>
      <c r="BM206">
        <f ca="1">IF(Table1[[#This Row],[Area]]="South Dakota",Table1[[#This Row],[Income]],0)</f>
        <v>0</v>
      </c>
      <c r="BN206">
        <f ca="1">IF(Table1[[#This Row],[Area]]="Massachusetts",Table1[[#This Row],[Income]],0)</f>
        <v>0</v>
      </c>
      <c r="BO206">
        <f ca="1">IF(Table1[[#This Row],[Area]]="New Jersey",Table1[[#This Row],[Income]],0)</f>
        <v>0</v>
      </c>
      <c r="BP206">
        <f ca="1">IF(Table1[[#This Row],[Area]]="Georgia",Table1[[#This Row],[Income]],0)</f>
        <v>0</v>
      </c>
      <c r="BQ206">
        <f ca="1">IF(Table1[[#This Row],[Area]]="Indiana",Table1[[#This Row],[Income]],0)</f>
        <v>0</v>
      </c>
      <c r="BR206">
        <f ca="1">IF(Table1[[#This Row],[Area]]="Illinios",Table1[[#This Row],[Income]],0)</f>
        <v>0</v>
      </c>
      <c r="BT206">
        <f ca="1">IF(Table1[[#This Row],[Field of work]]="IT",Table1[[#This Row],[Income]],0)</f>
        <v>0</v>
      </c>
      <c r="BU206">
        <f ca="1">IF(Table1[[#This Row],[Field of work]]="Doctor",Table1[[#This Row],[Income]],0)</f>
        <v>0</v>
      </c>
      <c r="BV206">
        <f ca="1">IF(Table1[[#This Row],[Field of work]]="Construction",Table1[[#This Row],[Income]],0)</f>
        <v>27730</v>
      </c>
      <c r="BW206">
        <f ca="1">IF(Table1[[#This Row],[Field of work]]="Teaching",Table1[[#This Row],[Income]],0)</f>
        <v>0</v>
      </c>
      <c r="BX206">
        <f ca="1">IF(Table1[[#This Row],[Field of work]]="Music",Table1[[#This Row],[Income]],0)</f>
        <v>0</v>
      </c>
      <c r="BY206">
        <f ca="1">IF(Table1[[#This Row],[Field of work]]="Agriculture",Table1[[#This Row],[Income]],0)</f>
        <v>0</v>
      </c>
      <c r="CA206">
        <f ca="1">IF(Table1[[#This Row],[Debts]]&gt;Table1[[#This Row],[Income]],1,0)</f>
        <v>1</v>
      </c>
      <c r="CL206">
        <f ca="1">IF(Table1[[#This Row],[Net worth of the person]]&gt;$CN$3,Table1[[#This Row],[Age]],0)</f>
        <v>0</v>
      </c>
    </row>
    <row r="207" spans="1:90">
      <c r="A207">
        <f t="shared" ca="1" si="95"/>
        <v>2</v>
      </c>
      <c r="B207">
        <v>204</v>
      </c>
      <c r="C207" t="str">
        <f t="shared" ca="1" si="96"/>
        <v>women</v>
      </c>
      <c r="D207">
        <f t="shared" ca="1" si="97"/>
        <v>28</v>
      </c>
      <c r="E207">
        <f t="shared" ca="1" si="98"/>
        <v>2</v>
      </c>
      <c r="F207" t="str">
        <f t="shared" ca="1" si="86"/>
        <v>Doctor</v>
      </c>
      <c r="G207">
        <f t="shared" ca="1" si="99"/>
        <v>3</v>
      </c>
      <c r="H207" t="str">
        <f t="shared" ca="1" si="87"/>
        <v>Post Grad</v>
      </c>
      <c r="I207">
        <f t="shared" ca="1" si="85"/>
        <v>1</v>
      </c>
      <c r="J207">
        <f t="shared" ca="1" si="88"/>
        <v>3</v>
      </c>
      <c r="K207">
        <f t="shared" ca="1" si="100"/>
        <v>33311</v>
      </c>
      <c r="L207">
        <f t="shared" ca="1" si="101"/>
        <v>4</v>
      </c>
      <c r="M207" t="str">
        <f t="shared" ca="1" si="89"/>
        <v>North Carolina</v>
      </c>
      <c r="N207">
        <f t="shared" ca="1" si="78"/>
        <v>133244</v>
      </c>
      <c r="O207">
        <f t="shared" ca="1" si="102"/>
        <v>95002.735909826588</v>
      </c>
      <c r="P207">
        <f t="shared" ca="1" si="79"/>
        <v>65462.126461033215</v>
      </c>
      <c r="Q207">
        <f t="shared" ca="1" si="103"/>
        <v>32797</v>
      </c>
      <c r="R207">
        <f t="shared" ca="1" si="80"/>
        <v>23062.306456259092</v>
      </c>
      <c r="S207">
        <f t="shared" ca="1" si="81"/>
        <v>44920.668952940272</v>
      </c>
      <c r="T207">
        <f t="shared" ca="1" si="82"/>
        <v>243626.79541397348</v>
      </c>
      <c r="U207">
        <f t="shared" ca="1" si="83"/>
        <v>150862.04236608569</v>
      </c>
      <c r="V207">
        <f t="shared" ca="1" si="84"/>
        <v>92764.753047887789</v>
      </c>
      <c r="X207">
        <f ca="1">IF(Table1[[#This Row],[Gender]]="men",1,0)</f>
        <v>0</v>
      </c>
      <c r="Y207">
        <f ca="1">IF(Table1[[#This Row],[Gender]]="women",1,0)</f>
        <v>1</v>
      </c>
      <c r="AE207">
        <f ca="1">IF(Table1[[#This Row],[Field of work]]="IT",1,0)</f>
        <v>0</v>
      </c>
      <c r="AF207">
        <f ca="1">IF(Table1[[#This Row],[Field of work]]="Doctor",1,0)</f>
        <v>1</v>
      </c>
      <c r="AG207">
        <f ca="1">IF(Table1[[#This Row],[Field of work]]="Construction",1,0)</f>
        <v>0</v>
      </c>
      <c r="AH207">
        <f ca="1">IF(Table1[[#This Row],[Field of work]]="Teaching",1,0)</f>
        <v>0</v>
      </c>
      <c r="AI207">
        <f ca="1">IF(Table1[[#This Row],[Field of work]]="Music",1,0)</f>
        <v>0</v>
      </c>
      <c r="AJ207">
        <f ca="1">IF(Table1[[#This Row],[Field of work]]="Agriculture",1,0)</f>
        <v>0</v>
      </c>
      <c r="AO207" s="8">
        <f t="shared" ca="1" si="90"/>
        <v>49679.523298762659</v>
      </c>
      <c r="AR207">
        <f t="shared" ca="1" si="91"/>
        <v>1</v>
      </c>
      <c r="AX207" s="16">
        <f t="shared" ca="1" si="92"/>
        <v>0.46349119952890783</v>
      </c>
      <c r="AY207" s="17">
        <f t="shared" ca="1" si="93"/>
        <v>1</v>
      </c>
      <c r="AZ207" s="17"/>
      <c r="BE207">
        <f t="shared" ca="1" si="94"/>
        <v>0</v>
      </c>
      <c r="BF207">
        <f ca="1">IF(Table1[[#This Row],[Area]]="California",Table1[[#This Row],[Income]],0)</f>
        <v>0</v>
      </c>
      <c r="BG207">
        <f ca="1">IF(Table1[[#This Row],[Area]]="Utah",Table1[[#This Row],[Income]],0)</f>
        <v>0</v>
      </c>
      <c r="BH207">
        <f ca="1">IF(Table1[[#This Row],[Area]]="North Carolina",Table1[[#This Row],[Income]],0)</f>
        <v>33311</v>
      </c>
      <c r="BI207">
        <f ca="1">IF(Table1[[#This Row],[Area]]="Texas",Table1[[#This Row],[Income]],0)</f>
        <v>0</v>
      </c>
      <c r="BJ207">
        <f ca="1">IF(Table1[[#This Row],[Area]]="Pennsylvania",Table1[[#This Row],[Income]],0)</f>
        <v>0</v>
      </c>
      <c r="BK207">
        <f ca="1">IF(Table1[[#This Row],[Area]]="Hawaii",Table1[[#This Row],[Income]],0)</f>
        <v>0</v>
      </c>
      <c r="BL207">
        <f ca="1">IF(Table1[[#This Row],[Area]]="Tennessee",Table1[[#This Row],[Income]],0)</f>
        <v>0</v>
      </c>
      <c r="BM207">
        <f ca="1">IF(Table1[[#This Row],[Area]]="South Dakota",Table1[[#This Row],[Income]],0)</f>
        <v>0</v>
      </c>
      <c r="BN207">
        <f ca="1">IF(Table1[[#This Row],[Area]]="Massachusetts",Table1[[#This Row],[Income]],0)</f>
        <v>0</v>
      </c>
      <c r="BO207">
        <f ca="1">IF(Table1[[#This Row],[Area]]="New Jersey",Table1[[#This Row],[Income]],0)</f>
        <v>0</v>
      </c>
      <c r="BP207">
        <f ca="1">IF(Table1[[#This Row],[Area]]="Georgia",Table1[[#This Row],[Income]],0)</f>
        <v>0</v>
      </c>
      <c r="BQ207">
        <f ca="1">IF(Table1[[#This Row],[Area]]="Indiana",Table1[[#This Row],[Income]],0)</f>
        <v>0</v>
      </c>
      <c r="BR207">
        <f ca="1">IF(Table1[[#This Row],[Area]]="Illinios",Table1[[#This Row],[Income]],0)</f>
        <v>0</v>
      </c>
      <c r="BT207">
        <f ca="1">IF(Table1[[#This Row],[Field of work]]="IT",Table1[[#This Row],[Income]],0)</f>
        <v>0</v>
      </c>
      <c r="BU207">
        <f ca="1">IF(Table1[[#This Row],[Field of work]]="Doctor",Table1[[#This Row],[Income]],0)</f>
        <v>33311</v>
      </c>
      <c r="BV207">
        <f ca="1">IF(Table1[[#This Row],[Field of work]]="Construction",Table1[[#This Row],[Income]],0)</f>
        <v>0</v>
      </c>
      <c r="BW207">
        <f ca="1">IF(Table1[[#This Row],[Field of work]]="Teaching",Table1[[#This Row],[Income]],0)</f>
        <v>0</v>
      </c>
      <c r="BX207">
        <f ca="1">IF(Table1[[#This Row],[Field of work]]="Music",Table1[[#This Row],[Income]],0)</f>
        <v>0</v>
      </c>
      <c r="BY207">
        <f ca="1">IF(Table1[[#This Row],[Field of work]]="Agriculture",Table1[[#This Row],[Income]],0)</f>
        <v>0</v>
      </c>
      <c r="CA207">
        <f ca="1">IF(Table1[[#This Row],[Debts]]&gt;Table1[[#This Row],[Income]],1,0)</f>
        <v>0</v>
      </c>
      <c r="CL207">
        <f ca="1">IF(Table1[[#This Row],[Net worth of the person]]&gt;$CN$3,Table1[[#This Row],[Age]],0)</f>
        <v>28</v>
      </c>
    </row>
    <row r="208" spans="1:90">
      <c r="A208">
        <f t="shared" ca="1" si="95"/>
        <v>1</v>
      </c>
      <c r="B208">
        <v>205</v>
      </c>
      <c r="C208" t="str">
        <f t="shared" ca="1" si="96"/>
        <v>men</v>
      </c>
      <c r="D208">
        <f t="shared" ca="1" si="97"/>
        <v>36</v>
      </c>
      <c r="E208">
        <f t="shared" ca="1" si="98"/>
        <v>1</v>
      </c>
      <c r="F208" t="str">
        <f t="shared" ca="1" si="86"/>
        <v>IT</v>
      </c>
      <c r="G208">
        <f t="shared" ca="1" si="99"/>
        <v>2</v>
      </c>
      <c r="H208" t="str">
        <f t="shared" ca="1" si="87"/>
        <v>Grad</v>
      </c>
      <c r="I208">
        <f t="shared" ca="1" si="85"/>
        <v>2</v>
      </c>
      <c r="J208">
        <f t="shared" ca="1" si="88"/>
        <v>1</v>
      </c>
      <c r="K208">
        <f t="shared" ca="1" si="100"/>
        <v>60915</v>
      </c>
      <c r="L208">
        <f t="shared" ca="1" si="101"/>
        <v>5</v>
      </c>
      <c r="M208" t="str">
        <f t="shared" ca="1" si="89"/>
        <v>Texas</v>
      </c>
      <c r="N208">
        <f t="shared" ca="1" si="78"/>
        <v>243660</v>
      </c>
      <c r="O208">
        <f t="shared" ca="1" si="102"/>
        <v>112934.26567721368</v>
      </c>
      <c r="P208">
        <f t="shared" ca="1" si="79"/>
        <v>49679.523298762659</v>
      </c>
      <c r="Q208">
        <f t="shared" ca="1" si="103"/>
        <v>987</v>
      </c>
      <c r="R208">
        <f t="shared" ca="1" si="80"/>
        <v>48127.964753054664</v>
      </c>
      <c r="S208">
        <f t="shared" ca="1" si="81"/>
        <v>29756.312957116861</v>
      </c>
      <c r="T208">
        <f t="shared" ca="1" si="82"/>
        <v>323095.83625587955</v>
      </c>
      <c r="U208">
        <f t="shared" ca="1" si="83"/>
        <v>162049.23043026833</v>
      </c>
      <c r="V208">
        <f t="shared" ca="1" si="84"/>
        <v>161046.60582561122</v>
      </c>
      <c r="X208">
        <f ca="1">IF(Table1[[#This Row],[Gender]]="men",1,0)</f>
        <v>1</v>
      </c>
      <c r="Y208">
        <f ca="1">IF(Table1[[#This Row],[Gender]]="women",1,0)</f>
        <v>0</v>
      </c>
      <c r="AE208">
        <f ca="1">IF(Table1[[#This Row],[Field of work]]="IT",1,0)</f>
        <v>1</v>
      </c>
      <c r="AF208">
        <f ca="1">IF(Table1[[#This Row],[Field of work]]="Doctor",1,0)</f>
        <v>0</v>
      </c>
      <c r="AG208">
        <f ca="1">IF(Table1[[#This Row],[Field of work]]="Construction",1,0)</f>
        <v>0</v>
      </c>
      <c r="AH208">
        <f ca="1">IF(Table1[[#This Row],[Field of work]]="Teaching",1,0)</f>
        <v>0</v>
      </c>
      <c r="AI208">
        <f ca="1">IF(Table1[[#This Row],[Field of work]]="Music",1,0)</f>
        <v>0</v>
      </c>
      <c r="AJ208">
        <f ca="1">IF(Table1[[#This Row],[Field of work]]="Agriculture",1,0)</f>
        <v>0</v>
      </c>
      <c r="AO208" s="8">
        <f t="shared" ca="1" si="90"/>
        <v>75237.662299040661</v>
      </c>
      <c r="AR208">
        <f t="shared" ca="1" si="91"/>
        <v>1</v>
      </c>
      <c r="AX208" s="16">
        <f t="shared" ca="1" si="92"/>
        <v>0.48187229889712468</v>
      </c>
      <c r="AY208" s="17">
        <f t="shared" ca="1" si="93"/>
        <v>1</v>
      </c>
      <c r="AZ208" s="17"/>
      <c r="BE208">
        <f t="shared" ca="1" si="94"/>
        <v>0</v>
      </c>
      <c r="BF208">
        <f ca="1">IF(Table1[[#This Row],[Area]]="California",Table1[[#This Row],[Income]],0)</f>
        <v>0</v>
      </c>
      <c r="BG208">
        <f ca="1">IF(Table1[[#This Row],[Area]]="Utah",Table1[[#This Row],[Income]],0)</f>
        <v>0</v>
      </c>
      <c r="BH208">
        <f ca="1">IF(Table1[[#This Row],[Area]]="North Carolina",Table1[[#This Row],[Income]],0)</f>
        <v>0</v>
      </c>
      <c r="BI208">
        <f ca="1">IF(Table1[[#This Row],[Area]]="Texas",Table1[[#This Row],[Income]],0)</f>
        <v>60915</v>
      </c>
      <c r="BJ208">
        <f ca="1">IF(Table1[[#This Row],[Area]]="Pennsylvania",Table1[[#This Row],[Income]],0)</f>
        <v>0</v>
      </c>
      <c r="BK208">
        <f ca="1">IF(Table1[[#This Row],[Area]]="Hawaii",Table1[[#This Row],[Income]],0)</f>
        <v>0</v>
      </c>
      <c r="BL208">
        <f ca="1">IF(Table1[[#This Row],[Area]]="Tennessee",Table1[[#This Row],[Income]],0)</f>
        <v>0</v>
      </c>
      <c r="BM208">
        <f ca="1">IF(Table1[[#This Row],[Area]]="South Dakota",Table1[[#This Row],[Income]],0)</f>
        <v>0</v>
      </c>
      <c r="BN208">
        <f ca="1">IF(Table1[[#This Row],[Area]]="Massachusetts",Table1[[#This Row],[Income]],0)</f>
        <v>0</v>
      </c>
      <c r="BO208">
        <f ca="1">IF(Table1[[#This Row],[Area]]="New Jersey",Table1[[#This Row],[Income]],0)</f>
        <v>0</v>
      </c>
      <c r="BP208">
        <f ca="1">IF(Table1[[#This Row],[Area]]="Georgia",Table1[[#This Row],[Income]],0)</f>
        <v>0</v>
      </c>
      <c r="BQ208">
        <f ca="1">IF(Table1[[#This Row],[Area]]="Indiana",Table1[[#This Row],[Income]],0)</f>
        <v>0</v>
      </c>
      <c r="BR208">
        <f ca="1">IF(Table1[[#This Row],[Area]]="Illinios",Table1[[#This Row],[Income]],0)</f>
        <v>0</v>
      </c>
      <c r="BT208">
        <f ca="1">IF(Table1[[#This Row],[Field of work]]="IT",Table1[[#This Row],[Income]],0)</f>
        <v>60915</v>
      </c>
      <c r="BU208">
        <f ca="1">IF(Table1[[#This Row],[Field of work]]="Doctor",Table1[[#This Row],[Income]],0)</f>
        <v>0</v>
      </c>
      <c r="BV208">
        <f ca="1">IF(Table1[[#This Row],[Field of work]]="Construction",Table1[[#This Row],[Income]],0)</f>
        <v>0</v>
      </c>
      <c r="BW208">
        <f ca="1">IF(Table1[[#This Row],[Field of work]]="Teaching",Table1[[#This Row],[Income]],0)</f>
        <v>0</v>
      </c>
      <c r="BX208">
        <f ca="1">IF(Table1[[#This Row],[Field of work]]="Music",Table1[[#This Row],[Income]],0)</f>
        <v>0</v>
      </c>
      <c r="BY208">
        <f ca="1">IF(Table1[[#This Row],[Field of work]]="Agriculture",Table1[[#This Row],[Income]],0)</f>
        <v>0</v>
      </c>
      <c r="CA208">
        <f ca="1">IF(Table1[[#This Row],[Debts]]&gt;Table1[[#This Row],[Income]],1,0)</f>
        <v>0</v>
      </c>
      <c r="CL208">
        <f ca="1">IF(Table1[[#This Row],[Net worth of the person]]&gt;$CN$3,Table1[[#This Row],[Age]],0)</f>
        <v>36</v>
      </c>
    </row>
    <row r="209" spans="1:90">
      <c r="A209">
        <f t="shared" ca="1" si="95"/>
        <v>2</v>
      </c>
      <c r="B209">
        <v>206</v>
      </c>
      <c r="C209" t="str">
        <f t="shared" ca="1" si="96"/>
        <v>women</v>
      </c>
      <c r="D209">
        <f t="shared" ca="1" si="97"/>
        <v>43</v>
      </c>
      <c r="E209">
        <f t="shared" ca="1" si="98"/>
        <v>4</v>
      </c>
      <c r="F209" t="str">
        <f t="shared" ca="1" si="86"/>
        <v>Teaching</v>
      </c>
      <c r="G209">
        <f t="shared" ca="1" si="99"/>
        <v>1</v>
      </c>
      <c r="H209" t="str">
        <f t="shared" ca="1" si="87"/>
        <v>High school</v>
      </c>
      <c r="I209">
        <f t="shared" ca="1" si="85"/>
        <v>2</v>
      </c>
      <c r="J209">
        <f t="shared" ca="1" si="88"/>
        <v>3</v>
      </c>
      <c r="K209">
        <f t="shared" ca="1" si="100"/>
        <v>85998</v>
      </c>
      <c r="L209">
        <f t="shared" ca="1" si="101"/>
        <v>12</v>
      </c>
      <c r="M209" t="str">
        <f t="shared" ca="1" si="89"/>
        <v>Georgia</v>
      </c>
      <c r="N209">
        <f t="shared" ca="1" si="78"/>
        <v>429990</v>
      </c>
      <c r="O209">
        <f t="shared" ca="1" si="102"/>
        <v>207200.26980277465</v>
      </c>
      <c r="P209">
        <f t="shared" ca="1" si="79"/>
        <v>225712.98689712197</v>
      </c>
      <c r="Q209">
        <f t="shared" ca="1" si="103"/>
        <v>117082</v>
      </c>
      <c r="R209">
        <f t="shared" ca="1" si="80"/>
        <v>127220.05396276363</v>
      </c>
      <c r="S209">
        <f t="shared" ca="1" si="81"/>
        <v>5016.4071066144043</v>
      </c>
      <c r="T209">
        <f t="shared" ca="1" si="82"/>
        <v>660719.39400373644</v>
      </c>
      <c r="U209">
        <f t="shared" ca="1" si="83"/>
        <v>451502.32376553828</v>
      </c>
      <c r="V209">
        <f t="shared" ca="1" si="84"/>
        <v>209217.07023819815</v>
      </c>
      <c r="X209">
        <f ca="1">IF(Table1[[#This Row],[Gender]]="men",1,0)</f>
        <v>0</v>
      </c>
      <c r="Y209">
        <f ca="1">IF(Table1[[#This Row],[Gender]]="women",1,0)</f>
        <v>1</v>
      </c>
      <c r="AE209">
        <f ca="1">IF(Table1[[#This Row],[Field of work]]="IT",1,0)</f>
        <v>0</v>
      </c>
      <c r="AF209">
        <f ca="1">IF(Table1[[#This Row],[Field of work]]="Doctor",1,0)</f>
        <v>0</v>
      </c>
      <c r="AG209">
        <f ca="1">IF(Table1[[#This Row],[Field of work]]="Construction",1,0)</f>
        <v>0</v>
      </c>
      <c r="AH209">
        <f ca="1">IF(Table1[[#This Row],[Field of work]]="Teaching",1,0)</f>
        <v>1</v>
      </c>
      <c r="AI209">
        <f ca="1">IF(Table1[[#This Row],[Field of work]]="Music",1,0)</f>
        <v>0</v>
      </c>
      <c r="AJ209">
        <f ca="1">IF(Table1[[#This Row],[Field of work]]="Agriculture",1,0)</f>
        <v>0</v>
      </c>
      <c r="AO209" s="8">
        <f t="shared" ca="1" si="90"/>
        <v>2536.966457126076</v>
      </c>
      <c r="AR209">
        <f t="shared" ca="1" si="91"/>
        <v>1</v>
      </c>
      <c r="AX209" s="16">
        <f t="shared" ca="1" si="92"/>
        <v>0.98802741334743127</v>
      </c>
      <c r="AY209" s="17">
        <f t="shared" ca="1" si="93"/>
        <v>0</v>
      </c>
      <c r="AZ209" s="17"/>
      <c r="BE209">
        <f t="shared" ca="1" si="94"/>
        <v>0</v>
      </c>
      <c r="BF209">
        <f ca="1">IF(Table1[[#This Row],[Area]]="California",Table1[[#This Row],[Income]],0)</f>
        <v>0</v>
      </c>
      <c r="BG209">
        <f ca="1">IF(Table1[[#This Row],[Area]]="Utah",Table1[[#This Row],[Income]],0)</f>
        <v>0</v>
      </c>
      <c r="BH209">
        <f ca="1">IF(Table1[[#This Row],[Area]]="North Carolina",Table1[[#This Row],[Income]],0)</f>
        <v>0</v>
      </c>
      <c r="BI209">
        <f ca="1">IF(Table1[[#This Row],[Area]]="Texas",Table1[[#This Row],[Income]],0)</f>
        <v>0</v>
      </c>
      <c r="BJ209">
        <f ca="1">IF(Table1[[#This Row],[Area]]="Pennsylvania",Table1[[#This Row],[Income]],0)</f>
        <v>0</v>
      </c>
      <c r="BK209">
        <f ca="1">IF(Table1[[#This Row],[Area]]="Hawaii",Table1[[#This Row],[Income]],0)</f>
        <v>0</v>
      </c>
      <c r="BL209">
        <f ca="1">IF(Table1[[#This Row],[Area]]="Tennessee",Table1[[#This Row],[Income]],0)</f>
        <v>0</v>
      </c>
      <c r="BM209">
        <f ca="1">IF(Table1[[#This Row],[Area]]="South Dakota",Table1[[#This Row],[Income]],0)</f>
        <v>0</v>
      </c>
      <c r="BN209">
        <f ca="1">IF(Table1[[#This Row],[Area]]="Massachusetts",Table1[[#This Row],[Income]],0)</f>
        <v>0</v>
      </c>
      <c r="BO209">
        <f ca="1">IF(Table1[[#This Row],[Area]]="New Jersey",Table1[[#This Row],[Income]],0)</f>
        <v>0</v>
      </c>
      <c r="BP209">
        <f ca="1">IF(Table1[[#This Row],[Area]]="Georgia",Table1[[#This Row],[Income]],0)</f>
        <v>85998</v>
      </c>
      <c r="BQ209">
        <f ca="1">IF(Table1[[#This Row],[Area]]="Indiana",Table1[[#This Row],[Income]],0)</f>
        <v>0</v>
      </c>
      <c r="BR209">
        <f ca="1">IF(Table1[[#This Row],[Area]]="Illinios",Table1[[#This Row],[Income]],0)</f>
        <v>0</v>
      </c>
      <c r="BT209">
        <f ca="1">IF(Table1[[#This Row],[Field of work]]="IT",Table1[[#This Row],[Income]],0)</f>
        <v>0</v>
      </c>
      <c r="BU209">
        <f ca="1">IF(Table1[[#This Row],[Field of work]]="Doctor",Table1[[#This Row],[Income]],0)</f>
        <v>0</v>
      </c>
      <c r="BV209">
        <f ca="1">IF(Table1[[#This Row],[Field of work]]="Construction",Table1[[#This Row],[Income]],0)</f>
        <v>0</v>
      </c>
      <c r="BW209">
        <f ca="1">IF(Table1[[#This Row],[Field of work]]="Teaching",Table1[[#This Row],[Income]],0)</f>
        <v>85998</v>
      </c>
      <c r="BX209">
        <f ca="1">IF(Table1[[#This Row],[Field of work]]="Music",Table1[[#This Row],[Income]],0)</f>
        <v>0</v>
      </c>
      <c r="BY209">
        <f ca="1">IF(Table1[[#This Row],[Field of work]]="Agriculture",Table1[[#This Row],[Income]],0)</f>
        <v>0</v>
      </c>
      <c r="CA209">
        <f ca="1">IF(Table1[[#This Row],[Debts]]&gt;Table1[[#This Row],[Income]],1,0)</f>
        <v>1</v>
      </c>
      <c r="CL209">
        <f ca="1">IF(Table1[[#This Row],[Net worth of the person]]&gt;$CN$3,Table1[[#This Row],[Age]],0)</f>
        <v>43</v>
      </c>
    </row>
    <row r="210" spans="1:90">
      <c r="A210">
        <f t="shared" ca="1" si="95"/>
        <v>1</v>
      </c>
      <c r="B210">
        <v>207</v>
      </c>
      <c r="C210" t="str">
        <f t="shared" ca="1" si="96"/>
        <v>men</v>
      </c>
      <c r="D210">
        <f t="shared" ca="1" si="97"/>
        <v>33</v>
      </c>
      <c r="E210">
        <f t="shared" ca="1" si="98"/>
        <v>5</v>
      </c>
      <c r="F210" t="str">
        <f t="shared" ca="1" si="86"/>
        <v>Music</v>
      </c>
      <c r="G210">
        <f t="shared" ca="1" si="99"/>
        <v>1</v>
      </c>
      <c r="H210" t="str">
        <f t="shared" ca="1" si="87"/>
        <v>High school</v>
      </c>
      <c r="I210">
        <f t="shared" ca="1" si="85"/>
        <v>3</v>
      </c>
      <c r="J210">
        <f t="shared" ca="1" si="88"/>
        <v>3</v>
      </c>
      <c r="K210">
        <f t="shared" ca="1" si="100"/>
        <v>48097</v>
      </c>
      <c r="L210">
        <f t="shared" ca="1" si="101"/>
        <v>8</v>
      </c>
      <c r="M210" t="str">
        <f t="shared" ca="1" si="89"/>
        <v>Tennessee</v>
      </c>
      <c r="N210">
        <f t="shared" ca="1" si="78"/>
        <v>288582</v>
      </c>
      <c r="O210">
        <f t="shared" ca="1" si="102"/>
        <v>285126.92699862842</v>
      </c>
      <c r="P210">
        <f t="shared" ca="1" si="79"/>
        <v>7610.8993713782274</v>
      </c>
      <c r="Q210">
        <f t="shared" ca="1" si="103"/>
        <v>387</v>
      </c>
      <c r="R210">
        <f t="shared" ca="1" si="80"/>
        <v>71616.129176481976</v>
      </c>
      <c r="S210">
        <f t="shared" ca="1" si="81"/>
        <v>44696.891864132915</v>
      </c>
      <c r="T210">
        <f t="shared" ca="1" si="82"/>
        <v>340889.79123551113</v>
      </c>
      <c r="U210">
        <f t="shared" ca="1" si="83"/>
        <v>357130.0561751104</v>
      </c>
      <c r="V210">
        <f t="shared" ca="1" si="84"/>
        <v>-16240.264939599263</v>
      </c>
      <c r="X210">
        <f ca="1">IF(Table1[[#This Row],[Gender]]="men",1,0)</f>
        <v>1</v>
      </c>
      <c r="Y210">
        <f ca="1">IF(Table1[[#This Row],[Gender]]="women",1,0)</f>
        <v>0</v>
      </c>
      <c r="AE210">
        <f ca="1">IF(Table1[[#This Row],[Field of work]]="IT",1,0)</f>
        <v>0</v>
      </c>
      <c r="AF210">
        <f ca="1">IF(Table1[[#This Row],[Field of work]]="Doctor",1,0)</f>
        <v>0</v>
      </c>
      <c r="AG210">
        <f ca="1">IF(Table1[[#This Row],[Field of work]]="Construction",1,0)</f>
        <v>0</v>
      </c>
      <c r="AH210">
        <f ca="1">IF(Table1[[#This Row],[Field of work]]="Teaching",1,0)</f>
        <v>0</v>
      </c>
      <c r="AI210">
        <f ca="1">IF(Table1[[#This Row],[Field of work]]="Music",1,0)</f>
        <v>1</v>
      </c>
      <c r="AJ210">
        <f ca="1">IF(Table1[[#This Row],[Field of work]]="Agriculture",1,0)</f>
        <v>0</v>
      </c>
      <c r="AO210" s="8">
        <f t="shared" ca="1" si="90"/>
        <v>11371.95879309733</v>
      </c>
      <c r="AR210">
        <f t="shared" ca="1" si="91"/>
        <v>1</v>
      </c>
      <c r="AX210" s="16">
        <f t="shared" ca="1" si="92"/>
        <v>0.97150397137334954</v>
      </c>
      <c r="AY210" s="17">
        <f t="shared" ca="1" si="93"/>
        <v>0</v>
      </c>
      <c r="AZ210" s="17"/>
      <c r="BE210">
        <f t="shared" ca="1" si="94"/>
        <v>0</v>
      </c>
      <c r="BF210">
        <f ca="1">IF(Table1[[#This Row],[Area]]="California",Table1[[#This Row],[Income]],0)</f>
        <v>0</v>
      </c>
      <c r="BG210">
        <f ca="1">IF(Table1[[#This Row],[Area]]="Utah",Table1[[#This Row],[Income]],0)</f>
        <v>0</v>
      </c>
      <c r="BH210">
        <f ca="1">IF(Table1[[#This Row],[Area]]="North Carolina",Table1[[#This Row],[Income]],0)</f>
        <v>0</v>
      </c>
      <c r="BI210">
        <f ca="1">IF(Table1[[#This Row],[Area]]="Texas",Table1[[#This Row],[Income]],0)</f>
        <v>0</v>
      </c>
      <c r="BJ210">
        <f ca="1">IF(Table1[[#This Row],[Area]]="Pennsylvania",Table1[[#This Row],[Income]],0)</f>
        <v>0</v>
      </c>
      <c r="BK210">
        <f ca="1">IF(Table1[[#This Row],[Area]]="Hawaii",Table1[[#This Row],[Income]],0)</f>
        <v>0</v>
      </c>
      <c r="BL210">
        <f ca="1">IF(Table1[[#This Row],[Area]]="Tennessee",Table1[[#This Row],[Income]],0)</f>
        <v>48097</v>
      </c>
      <c r="BM210">
        <f ca="1">IF(Table1[[#This Row],[Area]]="South Dakota",Table1[[#This Row],[Income]],0)</f>
        <v>0</v>
      </c>
      <c r="BN210">
        <f ca="1">IF(Table1[[#This Row],[Area]]="Massachusetts",Table1[[#This Row],[Income]],0)</f>
        <v>0</v>
      </c>
      <c r="BO210">
        <f ca="1">IF(Table1[[#This Row],[Area]]="New Jersey",Table1[[#This Row],[Income]],0)</f>
        <v>0</v>
      </c>
      <c r="BP210">
        <f ca="1">IF(Table1[[#This Row],[Area]]="Georgia",Table1[[#This Row],[Income]],0)</f>
        <v>0</v>
      </c>
      <c r="BQ210">
        <f ca="1">IF(Table1[[#This Row],[Area]]="Indiana",Table1[[#This Row],[Income]],0)</f>
        <v>0</v>
      </c>
      <c r="BR210">
        <f ca="1">IF(Table1[[#This Row],[Area]]="Illinios",Table1[[#This Row],[Income]],0)</f>
        <v>0</v>
      </c>
      <c r="BT210">
        <f ca="1">IF(Table1[[#This Row],[Field of work]]="IT",Table1[[#This Row],[Income]],0)</f>
        <v>0</v>
      </c>
      <c r="BU210">
        <f ca="1">IF(Table1[[#This Row],[Field of work]]="Doctor",Table1[[#This Row],[Income]],0)</f>
        <v>0</v>
      </c>
      <c r="BV210">
        <f ca="1">IF(Table1[[#This Row],[Field of work]]="Construction",Table1[[#This Row],[Income]],0)</f>
        <v>0</v>
      </c>
      <c r="BW210">
        <f ca="1">IF(Table1[[#This Row],[Field of work]]="Teaching",Table1[[#This Row],[Income]],0)</f>
        <v>0</v>
      </c>
      <c r="BX210">
        <f ca="1">IF(Table1[[#This Row],[Field of work]]="Music",Table1[[#This Row],[Income]],0)</f>
        <v>48097</v>
      </c>
      <c r="BY210">
        <f ca="1">IF(Table1[[#This Row],[Field of work]]="Agriculture",Table1[[#This Row],[Income]],0)</f>
        <v>0</v>
      </c>
      <c r="CA210">
        <f ca="1">IF(Table1[[#This Row],[Debts]]&gt;Table1[[#This Row],[Income]],1,0)</f>
        <v>1</v>
      </c>
      <c r="CL210">
        <f ca="1">IF(Table1[[#This Row],[Net worth of the person]]&gt;$CN$3,Table1[[#This Row],[Age]],0)</f>
        <v>0</v>
      </c>
    </row>
    <row r="211" spans="1:90">
      <c r="A211">
        <f t="shared" ca="1" si="95"/>
        <v>2</v>
      </c>
      <c r="B211">
        <v>208</v>
      </c>
      <c r="C211" t="str">
        <f t="shared" ca="1" si="96"/>
        <v>women</v>
      </c>
      <c r="D211">
        <f t="shared" ca="1" si="97"/>
        <v>30</v>
      </c>
      <c r="E211">
        <f t="shared" ca="1" si="98"/>
        <v>3</v>
      </c>
      <c r="F211" t="str">
        <f t="shared" ca="1" si="86"/>
        <v>Construction</v>
      </c>
      <c r="G211">
        <f t="shared" ca="1" si="99"/>
        <v>1</v>
      </c>
      <c r="H211" t="str">
        <f t="shared" ca="1" si="87"/>
        <v>High school</v>
      </c>
      <c r="I211">
        <f t="shared" ca="1" si="85"/>
        <v>1</v>
      </c>
      <c r="J211">
        <f t="shared" ca="1" si="88"/>
        <v>1</v>
      </c>
      <c r="K211">
        <f t="shared" ca="1" si="100"/>
        <v>48001</v>
      </c>
      <c r="L211">
        <f t="shared" ca="1" si="101"/>
        <v>9</v>
      </c>
      <c r="M211" t="str">
        <f t="shared" ca="1" si="89"/>
        <v>South Dakota</v>
      </c>
      <c r="N211">
        <f t="shared" ca="1" si="78"/>
        <v>240005</v>
      </c>
      <c r="O211">
        <f t="shared" ca="1" si="102"/>
        <v>233165.81064946076</v>
      </c>
      <c r="P211">
        <f t="shared" ca="1" si="79"/>
        <v>11371.95879309733</v>
      </c>
      <c r="Q211">
        <f t="shared" ca="1" si="103"/>
        <v>3000</v>
      </c>
      <c r="R211">
        <f t="shared" ca="1" si="80"/>
        <v>4807.3107245226684</v>
      </c>
      <c r="S211">
        <f t="shared" ca="1" si="81"/>
        <v>26741.63083365294</v>
      </c>
      <c r="T211">
        <f t="shared" ca="1" si="82"/>
        <v>278118.58962675027</v>
      </c>
      <c r="U211">
        <f t="shared" ca="1" si="83"/>
        <v>240973.12137398342</v>
      </c>
      <c r="V211">
        <f t="shared" ca="1" si="84"/>
        <v>37145.468252766848</v>
      </c>
      <c r="X211">
        <f ca="1">IF(Table1[[#This Row],[Gender]]="men",1,0)</f>
        <v>0</v>
      </c>
      <c r="Y211">
        <f ca="1">IF(Table1[[#This Row],[Gender]]="women",1,0)</f>
        <v>1</v>
      </c>
      <c r="AE211">
        <f ca="1">IF(Table1[[#This Row],[Field of work]]="IT",1,0)</f>
        <v>0</v>
      </c>
      <c r="AF211">
        <f ca="1">IF(Table1[[#This Row],[Field of work]]="Doctor",1,0)</f>
        <v>0</v>
      </c>
      <c r="AG211">
        <f ca="1">IF(Table1[[#This Row],[Field of work]]="Construction",1,0)</f>
        <v>1</v>
      </c>
      <c r="AH211">
        <f ca="1">IF(Table1[[#This Row],[Field of work]]="Teaching",1,0)</f>
        <v>0</v>
      </c>
      <c r="AI211">
        <f ca="1">IF(Table1[[#This Row],[Field of work]]="Music",1,0)</f>
        <v>0</v>
      </c>
      <c r="AJ211">
        <f ca="1">IF(Table1[[#This Row],[Field of work]]="Agriculture",1,0)</f>
        <v>0</v>
      </c>
      <c r="AO211" s="8">
        <f t="shared" ca="1" si="90"/>
        <v>28679.407709268726</v>
      </c>
      <c r="AR211">
        <f t="shared" ca="1" si="91"/>
        <v>1</v>
      </c>
      <c r="AX211" s="16">
        <f t="shared" ca="1" si="92"/>
        <v>0.79853218996376474</v>
      </c>
      <c r="AY211" s="17">
        <f t="shared" ca="1" si="93"/>
        <v>0</v>
      </c>
      <c r="AZ211" s="17"/>
      <c r="BE211">
        <f t="shared" ca="1" si="94"/>
        <v>0</v>
      </c>
      <c r="BF211">
        <f ca="1">IF(Table1[[#This Row],[Area]]="California",Table1[[#This Row],[Income]],0)</f>
        <v>0</v>
      </c>
      <c r="BG211">
        <f ca="1">IF(Table1[[#This Row],[Area]]="Utah",Table1[[#This Row],[Income]],0)</f>
        <v>0</v>
      </c>
      <c r="BH211">
        <f ca="1">IF(Table1[[#This Row],[Area]]="North Carolina",Table1[[#This Row],[Income]],0)</f>
        <v>0</v>
      </c>
      <c r="BI211">
        <f ca="1">IF(Table1[[#This Row],[Area]]="Texas",Table1[[#This Row],[Income]],0)</f>
        <v>0</v>
      </c>
      <c r="BJ211">
        <f ca="1">IF(Table1[[#This Row],[Area]]="Pennsylvania",Table1[[#This Row],[Income]],0)</f>
        <v>0</v>
      </c>
      <c r="BK211">
        <f ca="1">IF(Table1[[#This Row],[Area]]="Hawaii",Table1[[#This Row],[Income]],0)</f>
        <v>0</v>
      </c>
      <c r="BL211">
        <f ca="1">IF(Table1[[#This Row],[Area]]="Tennessee",Table1[[#This Row],[Income]],0)</f>
        <v>0</v>
      </c>
      <c r="BM211">
        <f ca="1">IF(Table1[[#This Row],[Area]]="South Dakota",Table1[[#This Row],[Income]],0)</f>
        <v>48001</v>
      </c>
      <c r="BN211">
        <f ca="1">IF(Table1[[#This Row],[Area]]="Massachusetts",Table1[[#This Row],[Income]],0)</f>
        <v>0</v>
      </c>
      <c r="BO211">
        <f ca="1">IF(Table1[[#This Row],[Area]]="New Jersey",Table1[[#This Row],[Income]],0)</f>
        <v>0</v>
      </c>
      <c r="BP211">
        <f ca="1">IF(Table1[[#This Row],[Area]]="Georgia",Table1[[#This Row],[Income]],0)</f>
        <v>0</v>
      </c>
      <c r="BQ211">
        <f ca="1">IF(Table1[[#This Row],[Area]]="Indiana",Table1[[#This Row],[Income]],0)</f>
        <v>0</v>
      </c>
      <c r="BR211">
        <f ca="1">IF(Table1[[#This Row],[Area]]="Illinios",Table1[[#This Row],[Income]],0)</f>
        <v>0</v>
      </c>
      <c r="BT211">
        <f ca="1">IF(Table1[[#This Row],[Field of work]]="IT",Table1[[#This Row],[Income]],0)</f>
        <v>0</v>
      </c>
      <c r="BU211">
        <f ca="1">IF(Table1[[#This Row],[Field of work]]="Doctor",Table1[[#This Row],[Income]],0)</f>
        <v>0</v>
      </c>
      <c r="BV211">
        <f ca="1">IF(Table1[[#This Row],[Field of work]]="Construction",Table1[[#This Row],[Income]],0)</f>
        <v>48001</v>
      </c>
      <c r="BW211">
        <f ca="1">IF(Table1[[#This Row],[Field of work]]="Teaching",Table1[[#This Row],[Income]],0)</f>
        <v>0</v>
      </c>
      <c r="BX211">
        <f ca="1">IF(Table1[[#This Row],[Field of work]]="Music",Table1[[#This Row],[Income]],0)</f>
        <v>0</v>
      </c>
      <c r="BY211">
        <f ca="1">IF(Table1[[#This Row],[Field of work]]="Agriculture",Table1[[#This Row],[Income]],0)</f>
        <v>0</v>
      </c>
      <c r="CA211">
        <f ca="1">IF(Table1[[#This Row],[Debts]]&gt;Table1[[#This Row],[Income]],1,0)</f>
        <v>0</v>
      </c>
      <c r="CL211">
        <f ca="1">IF(Table1[[#This Row],[Net worth of the person]]&gt;$CN$3,Table1[[#This Row],[Age]],0)</f>
        <v>30</v>
      </c>
    </row>
    <row r="212" spans="1:90">
      <c r="A212">
        <f t="shared" ca="1" si="95"/>
        <v>2</v>
      </c>
      <c r="B212">
        <v>209</v>
      </c>
      <c r="C212" t="str">
        <f t="shared" ca="1" si="96"/>
        <v>women</v>
      </c>
      <c r="D212">
        <f t="shared" ca="1" si="97"/>
        <v>38</v>
      </c>
      <c r="E212">
        <f t="shared" ca="1" si="98"/>
        <v>5</v>
      </c>
      <c r="F212" t="str">
        <f t="shared" ca="1" si="86"/>
        <v>Music</v>
      </c>
      <c r="G212">
        <f t="shared" ca="1" si="99"/>
        <v>4</v>
      </c>
      <c r="H212" t="str">
        <f t="shared" ca="1" si="87"/>
        <v>Phd</v>
      </c>
      <c r="I212">
        <f t="shared" ca="1" si="85"/>
        <v>0</v>
      </c>
      <c r="J212">
        <f t="shared" ca="1" si="88"/>
        <v>3</v>
      </c>
      <c r="K212">
        <f t="shared" ca="1" si="100"/>
        <v>42007</v>
      </c>
      <c r="L212">
        <f t="shared" ca="1" si="101"/>
        <v>10</v>
      </c>
      <c r="M212" t="str">
        <f t="shared" ca="1" si="89"/>
        <v>Massachusetts</v>
      </c>
      <c r="N212">
        <f t="shared" ca="1" si="78"/>
        <v>210035</v>
      </c>
      <c r="O212">
        <f t="shared" ca="1" si="102"/>
        <v>167719.70851903933</v>
      </c>
      <c r="P212">
        <f t="shared" ca="1" si="79"/>
        <v>86038.223127806181</v>
      </c>
      <c r="Q212">
        <f t="shared" ca="1" si="103"/>
        <v>82754</v>
      </c>
      <c r="R212">
        <f t="shared" ca="1" si="80"/>
        <v>82230.315950229517</v>
      </c>
      <c r="S212">
        <f t="shared" ca="1" si="81"/>
        <v>50669.261407797938</v>
      </c>
      <c r="T212">
        <f t="shared" ca="1" si="82"/>
        <v>346742.48453560413</v>
      </c>
      <c r="U212">
        <f t="shared" ca="1" si="83"/>
        <v>332704.02446926886</v>
      </c>
      <c r="V212">
        <f t="shared" ca="1" si="84"/>
        <v>14038.460066335276</v>
      </c>
      <c r="X212">
        <f ca="1">IF(Table1[[#This Row],[Gender]]="men",1,0)</f>
        <v>0</v>
      </c>
      <c r="Y212">
        <f ca="1">IF(Table1[[#This Row],[Gender]]="women",1,0)</f>
        <v>1</v>
      </c>
      <c r="AE212">
        <f ca="1">IF(Table1[[#This Row],[Field of work]]="IT",1,0)</f>
        <v>0</v>
      </c>
      <c r="AF212">
        <f ca="1">IF(Table1[[#This Row],[Field of work]]="Doctor",1,0)</f>
        <v>0</v>
      </c>
      <c r="AG212">
        <f ca="1">IF(Table1[[#This Row],[Field of work]]="Construction",1,0)</f>
        <v>0</v>
      </c>
      <c r="AH212">
        <f ca="1">IF(Table1[[#This Row],[Field of work]]="Teaching",1,0)</f>
        <v>0</v>
      </c>
      <c r="AI212">
        <f ca="1">IF(Table1[[#This Row],[Field of work]]="Music",1,0)</f>
        <v>1</v>
      </c>
      <c r="AJ212">
        <f ca="1">IF(Table1[[#This Row],[Field of work]]="Agriculture",1,0)</f>
        <v>0</v>
      </c>
      <c r="AO212" s="8">
        <f t="shared" ca="1" si="90"/>
        <v>26712.374572001747</v>
      </c>
      <c r="AR212">
        <f t="shared" ca="1" si="91"/>
        <v>1</v>
      </c>
      <c r="AX212" s="16">
        <f t="shared" ca="1" si="92"/>
        <v>0.62559963081502223</v>
      </c>
      <c r="AY212" s="17">
        <f t="shared" ca="1" si="93"/>
        <v>0</v>
      </c>
      <c r="AZ212" s="17"/>
      <c r="BE212">
        <f t="shared" ca="1" si="94"/>
        <v>0</v>
      </c>
      <c r="BF212">
        <f ca="1">IF(Table1[[#This Row],[Area]]="California",Table1[[#This Row],[Income]],0)</f>
        <v>0</v>
      </c>
      <c r="BG212">
        <f ca="1">IF(Table1[[#This Row],[Area]]="Utah",Table1[[#This Row],[Income]],0)</f>
        <v>0</v>
      </c>
      <c r="BH212">
        <f ca="1">IF(Table1[[#This Row],[Area]]="North Carolina",Table1[[#This Row],[Income]],0)</f>
        <v>0</v>
      </c>
      <c r="BI212">
        <f ca="1">IF(Table1[[#This Row],[Area]]="Texas",Table1[[#This Row],[Income]],0)</f>
        <v>0</v>
      </c>
      <c r="BJ212">
        <f ca="1">IF(Table1[[#This Row],[Area]]="Pennsylvania",Table1[[#This Row],[Income]],0)</f>
        <v>0</v>
      </c>
      <c r="BK212">
        <f ca="1">IF(Table1[[#This Row],[Area]]="Hawaii",Table1[[#This Row],[Income]],0)</f>
        <v>0</v>
      </c>
      <c r="BL212">
        <f ca="1">IF(Table1[[#This Row],[Area]]="Tennessee",Table1[[#This Row],[Income]],0)</f>
        <v>0</v>
      </c>
      <c r="BM212">
        <f ca="1">IF(Table1[[#This Row],[Area]]="South Dakota",Table1[[#This Row],[Income]],0)</f>
        <v>0</v>
      </c>
      <c r="BN212">
        <f ca="1">IF(Table1[[#This Row],[Area]]="Massachusetts",Table1[[#This Row],[Income]],0)</f>
        <v>42007</v>
      </c>
      <c r="BO212">
        <f ca="1">IF(Table1[[#This Row],[Area]]="New Jersey",Table1[[#This Row],[Income]],0)</f>
        <v>0</v>
      </c>
      <c r="BP212">
        <f ca="1">IF(Table1[[#This Row],[Area]]="Georgia",Table1[[#This Row],[Income]],0)</f>
        <v>0</v>
      </c>
      <c r="BQ212">
        <f ca="1">IF(Table1[[#This Row],[Area]]="Indiana",Table1[[#This Row],[Income]],0)</f>
        <v>0</v>
      </c>
      <c r="BR212">
        <f ca="1">IF(Table1[[#This Row],[Area]]="Illinios",Table1[[#This Row],[Income]],0)</f>
        <v>0</v>
      </c>
      <c r="BT212">
        <f ca="1">IF(Table1[[#This Row],[Field of work]]="IT",Table1[[#This Row],[Income]],0)</f>
        <v>0</v>
      </c>
      <c r="BU212">
        <f ca="1">IF(Table1[[#This Row],[Field of work]]="Doctor",Table1[[#This Row],[Income]],0)</f>
        <v>0</v>
      </c>
      <c r="BV212">
        <f ca="1">IF(Table1[[#This Row],[Field of work]]="Construction",Table1[[#This Row],[Income]],0)</f>
        <v>0</v>
      </c>
      <c r="BW212">
        <f ca="1">IF(Table1[[#This Row],[Field of work]]="Teaching",Table1[[#This Row],[Income]],0)</f>
        <v>0</v>
      </c>
      <c r="BX212">
        <f ca="1">IF(Table1[[#This Row],[Field of work]]="Music",Table1[[#This Row],[Income]],0)</f>
        <v>42007</v>
      </c>
      <c r="BY212">
        <f ca="1">IF(Table1[[#This Row],[Field of work]]="Agriculture",Table1[[#This Row],[Income]],0)</f>
        <v>0</v>
      </c>
      <c r="CA212">
        <f ca="1">IF(Table1[[#This Row],[Debts]]&gt;Table1[[#This Row],[Income]],1,0)</f>
        <v>1</v>
      </c>
      <c r="CL212">
        <f ca="1">IF(Table1[[#This Row],[Net worth of the person]]&gt;$CN$3,Table1[[#This Row],[Age]],0)</f>
        <v>38</v>
      </c>
    </row>
    <row r="213" spans="1:90">
      <c r="A213">
        <f t="shared" ca="1" si="95"/>
        <v>2</v>
      </c>
      <c r="B213">
        <v>210</v>
      </c>
      <c r="C213" t="str">
        <f t="shared" ca="1" si="96"/>
        <v>women</v>
      </c>
      <c r="D213">
        <f t="shared" ca="1" si="97"/>
        <v>28</v>
      </c>
      <c r="E213">
        <f t="shared" ca="1" si="98"/>
        <v>5</v>
      </c>
      <c r="F213" t="str">
        <f t="shared" ca="1" si="86"/>
        <v>Music</v>
      </c>
      <c r="G213">
        <f t="shared" ca="1" si="99"/>
        <v>2</v>
      </c>
      <c r="H213" t="str">
        <f t="shared" ca="1" si="87"/>
        <v>Grad</v>
      </c>
      <c r="I213">
        <f t="shared" ca="1" si="85"/>
        <v>2</v>
      </c>
      <c r="J213">
        <f t="shared" ca="1" si="88"/>
        <v>3</v>
      </c>
      <c r="K213">
        <f t="shared" ca="1" si="100"/>
        <v>59490</v>
      </c>
      <c r="L213">
        <f t="shared" ca="1" si="101"/>
        <v>14</v>
      </c>
      <c r="M213" t="str">
        <f t="shared" ca="1" si="89"/>
        <v>Illinios</v>
      </c>
      <c r="N213">
        <f t="shared" ca="1" si="78"/>
        <v>356940</v>
      </c>
      <c r="O213">
        <f t="shared" ca="1" si="102"/>
        <v>223301.53222311405</v>
      </c>
      <c r="P213">
        <f t="shared" ca="1" si="79"/>
        <v>80137.123716005241</v>
      </c>
      <c r="Q213">
        <f t="shared" ca="1" si="103"/>
        <v>61521</v>
      </c>
      <c r="R213">
        <f t="shared" ca="1" si="80"/>
        <v>18960.119468025616</v>
      </c>
      <c r="S213">
        <f t="shared" ca="1" si="81"/>
        <v>36729.533164219014</v>
      </c>
      <c r="T213">
        <f t="shared" ca="1" si="82"/>
        <v>473806.65688022424</v>
      </c>
      <c r="U213">
        <f t="shared" ca="1" si="83"/>
        <v>303782.65169113968</v>
      </c>
      <c r="V213">
        <f t="shared" ca="1" si="84"/>
        <v>170024.00518908456</v>
      </c>
      <c r="X213">
        <f ca="1">IF(Table1[[#This Row],[Gender]]="men",1,0)</f>
        <v>0</v>
      </c>
      <c r="Y213">
        <f ca="1">IF(Table1[[#This Row],[Gender]]="women",1,0)</f>
        <v>1</v>
      </c>
      <c r="AE213">
        <f ca="1">IF(Table1[[#This Row],[Field of work]]="IT",1,0)</f>
        <v>0</v>
      </c>
      <c r="AF213">
        <f ca="1">IF(Table1[[#This Row],[Field of work]]="Doctor",1,0)</f>
        <v>0</v>
      </c>
      <c r="AG213">
        <f ca="1">IF(Table1[[#This Row],[Field of work]]="Construction",1,0)</f>
        <v>0</v>
      </c>
      <c r="AH213">
        <f ca="1">IF(Table1[[#This Row],[Field of work]]="Teaching",1,0)</f>
        <v>0</v>
      </c>
      <c r="AI213">
        <f ca="1">IF(Table1[[#This Row],[Field of work]]="Music",1,0)</f>
        <v>1</v>
      </c>
      <c r="AJ213">
        <f ca="1">IF(Table1[[#This Row],[Field of work]]="Agriculture",1,0)</f>
        <v>0</v>
      </c>
      <c r="AO213" s="8">
        <f t="shared" ca="1" si="90"/>
        <v>5445.1676877198415</v>
      </c>
      <c r="AR213">
        <f t="shared" ca="1" si="91"/>
        <v>1</v>
      </c>
      <c r="AX213" s="16">
        <f t="shared" ca="1" si="92"/>
        <v>0.62506943031682993</v>
      </c>
      <c r="AY213" s="17">
        <f t="shared" ca="1" si="93"/>
        <v>0</v>
      </c>
      <c r="AZ213" s="17"/>
      <c r="BE213">
        <f t="shared" ca="1" si="94"/>
        <v>0</v>
      </c>
      <c r="BF213">
        <f ca="1">IF(Table1[[#This Row],[Area]]="California",Table1[[#This Row],[Income]],0)</f>
        <v>0</v>
      </c>
      <c r="BG213">
        <f ca="1">IF(Table1[[#This Row],[Area]]="Utah",Table1[[#This Row],[Income]],0)</f>
        <v>0</v>
      </c>
      <c r="BH213">
        <f ca="1">IF(Table1[[#This Row],[Area]]="North Carolina",Table1[[#This Row],[Income]],0)</f>
        <v>0</v>
      </c>
      <c r="BI213">
        <f ca="1">IF(Table1[[#This Row],[Area]]="Texas",Table1[[#This Row],[Income]],0)</f>
        <v>0</v>
      </c>
      <c r="BJ213">
        <f ca="1">IF(Table1[[#This Row],[Area]]="Pennsylvania",Table1[[#This Row],[Income]],0)</f>
        <v>0</v>
      </c>
      <c r="BK213">
        <f ca="1">IF(Table1[[#This Row],[Area]]="Hawaii",Table1[[#This Row],[Income]],0)</f>
        <v>0</v>
      </c>
      <c r="BL213">
        <f ca="1">IF(Table1[[#This Row],[Area]]="Tennessee",Table1[[#This Row],[Income]],0)</f>
        <v>0</v>
      </c>
      <c r="BM213">
        <f ca="1">IF(Table1[[#This Row],[Area]]="South Dakota",Table1[[#This Row],[Income]],0)</f>
        <v>0</v>
      </c>
      <c r="BN213">
        <f ca="1">IF(Table1[[#This Row],[Area]]="Massachusetts",Table1[[#This Row],[Income]],0)</f>
        <v>0</v>
      </c>
      <c r="BO213">
        <f ca="1">IF(Table1[[#This Row],[Area]]="New Jersey",Table1[[#This Row],[Income]],0)</f>
        <v>0</v>
      </c>
      <c r="BP213">
        <f ca="1">IF(Table1[[#This Row],[Area]]="Georgia",Table1[[#This Row],[Income]],0)</f>
        <v>0</v>
      </c>
      <c r="BQ213">
        <f ca="1">IF(Table1[[#This Row],[Area]]="Indiana",Table1[[#This Row],[Income]],0)</f>
        <v>0</v>
      </c>
      <c r="BR213">
        <f ca="1">IF(Table1[[#This Row],[Area]]="Illinios",Table1[[#This Row],[Income]],0)</f>
        <v>59490</v>
      </c>
      <c r="BT213">
        <f ca="1">IF(Table1[[#This Row],[Field of work]]="IT",Table1[[#This Row],[Income]],0)</f>
        <v>0</v>
      </c>
      <c r="BU213">
        <f ca="1">IF(Table1[[#This Row],[Field of work]]="Doctor",Table1[[#This Row],[Income]],0)</f>
        <v>0</v>
      </c>
      <c r="BV213">
        <f ca="1">IF(Table1[[#This Row],[Field of work]]="Construction",Table1[[#This Row],[Income]],0)</f>
        <v>0</v>
      </c>
      <c r="BW213">
        <f ca="1">IF(Table1[[#This Row],[Field of work]]="Teaching",Table1[[#This Row],[Income]],0)</f>
        <v>0</v>
      </c>
      <c r="BX213">
        <f ca="1">IF(Table1[[#This Row],[Field of work]]="Music",Table1[[#This Row],[Income]],0)</f>
        <v>59490</v>
      </c>
      <c r="BY213">
        <f ca="1">IF(Table1[[#This Row],[Field of work]]="Agriculture",Table1[[#This Row],[Income]],0)</f>
        <v>0</v>
      </c>
      <c r="CA213">
        <f ca="1">IF(Table1[[#This Row],[Debts]]&gt;Table1[[#This Row],[Income]],1,0)</f>
        <v>0</v>
      </c>
      <c r="CL213">
        <f ca="1">IF(Table1[[#This Row],[Net worth of the person]]&gt;$CN$3,Table1[[#This Row],[Age]],0)</f>
        <v>28</v>
      </c>
    </row>
    <row r="214" spans="1:90">
      <c r="A214">
        <f t="shared" ca="1" si="95"/>
        <v>1</v>
      </c>
      <c r="B214">
        <v>211</v>
      </c>
      <c r="C214" t="str">
        <f t="shared" ca="1" si="96"/>
        <v>men</v>
      </c>
      <c r="D214">
        <f t="shared" ca="1" si="97"/>
        <v>32</v>
      </c>
      <c r="E214">
        <f t="shared" ca="1" si="98"/>
        <v>2</v>
      </c>
      <c r="F214" t="str">
        <f t="shared" ca="1" si="86"/>
        <v>Doctor</v>
      </c>
      <c r="G214">
        <f t="shared" ca="1" si="99"/>
        <v>3</v>
      </c>
      <c r="H214" t="str">
        <f t="shared" ca="1" si="87"/>
        <v>Post Grad</v>
      </c>
      <c r="I214">
        <f t="shared" ca="1" si="85"/>
        <v>1</v>
      </c>
      <c r="J214">
        <f t="shared" ca="1" si="88"/>
        <v>1</v>
      </c>
      <c r="K214">
        <f t="shared" ca="1" si="100"/>
        <v>36066</v>
      </c>
      <c r="L214">
        <f t="shared" ca="1" si="101"/>
        <v>7</v>
      </c>
      <c r="M214" t="str">
        <f t="shared" ca="1" si="89"/>
        <v>Hawaii</v>
      </c>
      <c r="N214">
        <f t="shared" ref="N214:N277" ca="1" si="104">K214*RANDBETWEEN(3,6)</f>
        <v>144264</v>
      </c>
      <c r="O214">
        <f t="shared" ca="1" si="102"/>
        <v>90175.016295227149</v>
      </c>
      <c r="P214">
        <f t="shared" ref="P214:P277" ca="1" si="105">RAND()*J214*K214</f>
        <v>5445.1676877198415</v>
      </c>
      <c r="Q214">
        <f t="shared" ca="1" si="103"/>
        <v>1568</v>
      </c>
      <c r="R214">
        <f t="shared" ref="R214:R277" ca="1" si="106">RAND()*K214*2</f>
        <v>32955.435296306307</v>
      </c>
      <c r="S214">
        <f t="shared" ref="S214:S277" ca="1" si="107">RAND()*K214*1.5</f>
        <v>41156.34680107372</v>
      </c>
      <c r="T214">
        <f t="shared" ref="T214:T277" ca="1" si="108">N214+P214+S214</f>
        <v>190865.51448879356</v>
      </c>
      <c r="U214">
        <f t="shared" ref="U214:U277" ca="1" si="109">O214+Q214+R214</f>
        <v>124698.45159153346</v>
      </c>
      <c r="V214">
        <f t="shared" ref="V214:V277" ca="1" si="110">T214-U214</f>
        <v>66167.062897260097</v>
      </c>
      <c r="X214">
        <f ca="1">IF(Table1[[#This Row],[Gender]]="men",1,0)</f>
        <v>1</v>
      </c>
      <c r="Y214">
        <f ca="1">IF(Table1[[#This Row],[Gender]]="women",1,0)</f>
        <v>0</v>
      </c>
      <c r="AE214">
        <f ca="1">IF(Table1[[#This Row],[Field of work]]="IT",1,0)</f>
        <v>0</v>
      </c>
      <c r="AF214">
        <f ca="1">IF(Table1[[#This Row],[Field of work]]="Doctor",1,0)</f>
        <v>1</v>
      </c>
      <c r="AG214">
        <f ca="1">IF(Table1[[#This Row],[Field of work]]="Construction",1,0)</f>
        <v>0</v>
      </c>
      <c r="AH214">
        <f ca="1">IF(Table1[[#This Row],[Field of work]]="Teaching",1,0)</f>
        <v>0</v>
      </c>
      <c r="AI214">
        <f ca="1">IF(Table1[[#This Row],[Field of work]]="Music",1,0)</f>
        <v>0</v>
      </c>
      <c r="AJ214">
        <f ca="1">IF(Table1[[#This Row],[Field of work]]="Agriculture",1,0)</f>
        <v>0</v>
      </c>
      <c r="AO214" s="8">
        <f t="shared" ca="1" si="90"/>
        <v>34034.968056115402</v>
      </c>
      <c r="AR214">
        <f t="shared" ca="1" si="91"/>
        <v>1</v>
      </c>
      <c r="AX214" s="16">
        <f t="shared" ca="1" si="92"/>
        <v>9.4019101199469546E-2</v>
      </c>
      <c r="AY214" s="17">
        <f t="shared" ca="1" si="93"/>
        <v>1</v>
      </c>
      <c r="AZ214" s="17"/>
      <c r="BE214">
        <f t="shared" ca="1" si="94"/>
        <v>0</v>
      </c>
      <c r="BF214">
        <f ca="1">IF(Table1[[#This Row],[Area]]="California",Table1[[#This Row],[Income]],0)</f>
        <v>0</v>
      </c>
      <c r="BG214">
        <f ca="1">IF(Table1[[#This Row],[Area]]="Utah",Table1[[#This Row],[Income]],0)</f>
        <v>0</v>
      </c>
      <c r="BH214">
        <f ca="1">IF(Table1[[#This Row],[Area]]="North Carolina",Table1[[#This Row],[Income]],0)</f>
        <v>0</v>
      </c>
      <c r="BI214">
        <f ca="1">IF(Table1[[#This Row],[Area]]="Texas",Table1[[#This Row],[Income]],0)</f>
        <v>0</v>
      </c>
      <c r="BJ214">
        <f ca="1">IF(Table1[[#This Row],[Area]]="Pennsylvania",Table1[[#This Row],[Income]],0)</f>
        <v>0</v>
      </c>
      <c r="BK214">
        <f ca="1">IF(Table1[[#This Row],[Area]]="Hawaii",Table1[[#This Row],[Income]],0)</f>
        <v>36066</v>
      </c>
      <c r="BL214">
        <f ca="1">IF(Table1[[#This Row],[Area]]="Tennessee",Table1[[#This Row],[Income]],0)</f>
        <v>0</v>
      </c>
      <c r="BM214">
        <f ca="1">IF(Table1[[#This Row],[Area]]="South Dakota",Table1[[#This Row],[Income]],0)</f>
        <v>0</v>
      </c>
      <c r="BN214">
        <f ca="1">IF(Table1[[#This Row],[Area]]="Massachusetts",Table1[[#This Row],[Income]],0)</f>
        <v>0</v>
      </c>
      <c r="BO214">
        <f ca="1">IF(Table1[[#This Row],[Area]]="New Jersey",Table1[[#This Row],[Income]],0)</f>
        <v>0</v>
      </c>
      <c r="BP214">
        <f ca="1">IF(Table1[[#This Row],[Area]]="Georgia",Table1[[#This Row],[Income]],0)</f>
        <v>0</v>
      </c>
      <c r="BQ214">
        <f ca="1">IF(Table1[[#This Row],[Area]]="Indiana",Table1[[#This Row],[Income]],0)</f>
        <v>0</v>
      </c>
      <c r="BR214">
        <f ca="1">IF(Table1[[#This Row],[Area]]="Illinios",Table1[[#This Row],[Income]],0)</f>
        <v>0</v>
      </c>
      <c r="BT214">
        <f ca="1">IF(Table1[[#This Row],[Field of work]]="IT",Table1[[#This Row],[Income]],0)</f>
        <v>0</v>
      </c>
      <c r="BU214">
        <f ca="1">IF(Table1[[#This Row],[Field of work]]="Doctor",Table1[[#This Row],[Income]],0)</f>
        <v>36066</v>
      </c>
      <c r="BV214">
        <f ca="1">IF(Table1[[#This Row],[Field of work]]="Construction",Table1[[#This Row],[Income]],0)</f>
        <v>0</v>
      </c>
      <c r="BW214">
        <f ca="1">IF(Table1[[#This Row],[Field of work]]="Teaching",Table1[[#This Row],[Income]],0)</f>
        <v>0</v>
      </c>
      <c r="BX214">
        <f ca="1">IF(Table1[[#This Row],[Field of work]]="Music",Table1[[#This Row],[Income]],0)</f>
        <v>0</v>
      </c>
      <c r="BY214">
        <f ca="1">IF(Table1[[#This Row],[Field of work]]="Agriculture",Table1[[#This Row],[Income]],0)</f>
        <v>0</v>
      </c>
      <c r="CA214">
        <f ca="1">IF(Table1[[#This Row],[Debts]]&gt;Table1[[#This Row],[Income]],1,0)</f>
        <v>0</v>
      </c>
      <c r="CL214">
        <f ca="1">IF(Table1[[#This Row],[Net worth of the person]]&gt;$CN$3,Table1[[#This Row],[Age]],0)</f>
        <v>32</v>
      </c>
    </row>
    <row r="215" spans="1:90">
      <c r="A215">
        <f t="shared" ca="1" si="95"/>
        <v>2</v>
      </c>
      <c r="B215">
        <v>212</v>
      </c>
      <c r="C215" t="str">
        <f t="shared" ca="1" si="96"/>
        <v>women</v>
      </c>
      <c r="D215">
        <f t="shared" ca="1" si="97"/>
        <v>32</v>
      </c>
      <c r="E215">
        <f t="shared" ca="1" si="98"/>
        <v>1</v>
      </c>
      <c r="F215" t="str">
        <f t="shared" ca="1" si="86"/>
        <v>IT</v>
      </c>
      <c r="G215">
        <f t="shared" ca="1" si="99"/>
        <v>4</v>
      </c>
      <c r="H215" t="str">
        <f t="shared" ca="1" si="87"/>
        <v>Phd</v>
      </c>
      <c r="I215">
        <f t="shared" ref="I215:I278" ca="1" si="111">RANDBETWEEN(0,3)</f>
        <v>2</v>
      </c>
      <c r="J215">
        <f t="shared" ca="1" si="88"/>
        <v>1</v>
      </c>
      <c r="K215">
        <f t="shared" ca="1" si="100"/>
        <v>85820</v>
      </c>
      <c r="L215">
        <f t="shared" ca="1" si="101"/>
        <v>7</v>
      </c>
      <c r="M215" t="str">
        <f t="shared" ca="1" si="89"/>
        <v>Hawaii</v>
      </c>
      <c r="N215">
        <f t="shared" ca="1" si="104"/>
        <v>514920</v>
      </c>
      <c r="O215">
        <f t="shared" ca="1" si="102"/>
        <v>48412.31558963086</v>
      </c>
      <c r="P215">
        <f t="shared" ca="1" si="105"/>
        <v>34034.968056115402</v>
      </c>
      <c r="Q215">
        <f t="shared" ca="1" si="103"/>
        <v>32480</v>
      </c>
      <c r="R215">
        <f t="shared" ca="1" si="106"/>
        <v>83052.022541348502</v>
      </c>
      <c r="S215">
        <f t="shared" ca="1" si="107"/>
        <v>86904.171807097009</v>
      </c>
      <c r="T215">
        <f t="shared" ca="1" si="108"/>
        <v>635859.13986321248</v>
      </c>
      <c r="U215">
        <f t="shared" ca="1" si="109"/>
        <v>163944.33813097936</v>
      </c>
      <c r="V215">
        <f t="shared" ca="1" si="110"/>
        <v>471914.80173223314</v>
      </c>
      <c r="X215">
        <f ca="1">IF(Table1[[#This Row],[Gender]]="men",1,0)</f>
        <v>0</v>
      </c>
      <c r="Y215">
        <f ca="1">IF(Table1[[#This Row],[Gender]]="women",1,0)</f>
        <v>1</v>
      </c>
      <c r="AE215">
        <f ca="1">IF(Table1[[#This Row],[Field of work]]="IT",1,0)</f>
        <v>1</v>
      </c>
      <c r="AF215">
        <f ca="1">IF(Table1[[#This Row],[Field of work]]="Doctor",1,0)</f>
        <v>0</v>
      </c>
      <c r="AG215">
        <f ca="1">IF(Table1[[#This Row],[Field of work]]="Construction",1,0)</f>
        <v>0</v>
      </c>
      <c r="AH215">
        <f ca="1">IF(Table1[[#This Row],[Field of work]]="Teaching",1,0)</f>
        <v>0</v>
      </c>
      <c r="AI215">
        <f ca="1">IF(Table1[[#This Row],[Field of work]]="Music",1,0)</f>
        <v>0</v>
      </c>
      <c r="AJ215">
        <f ca="1">IF(Table1[[#This Row],[Field of work]]="Agriculture",1,0)</f>
        <v>0</v>
      </c>
      <c r="AO215" s="8">
        <f t="shared" ca="1" si="90"/>
        <v>3480.8226192287107</v>
      </c>
      <c r="AR215">
        <f t="shared" ca="1" si="91"/>
        <v>0</v>
      </c>
      <c r="AX215" s="16">
        <f t="shared" ca="1" si="92"/>
        <v>0.2982338399006923</v>
      </c>
      <c r="AY215" s="17">
        <f t="shared" ca="1" si="93"/>
        <v>1</v>
      </c>
      <c r="AZ215" s="17"/>
      <c r="BE215">
        <f t="shared" ca="1" si="94"/>
        <v>0</v>
      </c>
      <c r="BF215">
        <f ca="1">IF(Table1[[#This Row],[Area]]="California",Table1[[#This Row],[Income]],0)</f>
        <v>0</v>
      </c>
      <c r="BG215">
        <f ca="1">IF(Table1[[#This Row],[Area]]="Utah",Table1[[#This Row],[Income]],0)</f>
        <v>0</v>
      </c>
      <c r="BH215">
        <f ca="1">IF(Table1[[#This Row],[Area]]="North Carolina",Table1[[#This Row],[Income]],0)</f>
        <v>0</v>
      </c>
      <c r="BI215">
        <f ca="1">IF(Table1[[#This Row],[Area]]="Texas",Table1[[#This Row],[Income]],0)</f>
        <v>0</v>
      </c>
      <c r="BJ215">
        <f ca="1">IF(Table1[[#This Row],[Area]]="Pennsylvania",Table1[[#This Row],[Income]],0)</f>
        <v>0</v>
      </c>
      <c r="BK215">
        <f ca="1">IF(Table1[[#This Row],[Area]]="Hawaii",Table1[[#This Row],[Income]],0)</f>
        <v>85820</v>
      </c>
      <c r="BL215">
        <f ca="1">IF(Table1[[#This Row],[Area]]="Tennessee",Table1[[#This Row],[Income]],0)</f>
        <v>0</v>
      </c>
      <c r="BM215">
        <f ca="1">IF(Table1[[#This Row],[Area]]="South Dakota",Table1[[#This Row],[Income]],0)</f>
        <v>0</v>
      </c>
      <c r="BN215">
        <f ca="1">IF(Table1[[#This Row],[Area]]="Massachusetts",Table1[[#This Row],[Income]],0)</f>
        <v>0</v>
      </c>
      <c r="BO215">
        <f ca="1">IF(Table1[[#This Row],[Area]]="New Jersey",Table1[[#This Row],[Income]],0)</f>
        <v>0</v>
      </c>
      <c r="BP215">
        <f ca="1">IF(Table1[[#This Row],[Area]]="Georgia",Table1[[#This Row],[Income]],0)</f>
        <v>0</v>
      </c>
      <c r="BQ215">
        <f ca="1">IF(Table1[[#This Row],[Area]]="Indiana",Table1[[#This Row],[Income]],0)</f>
        <v>0</v>
      </c>
      <c r="BR215">
        <f ca="1">IF(Table1[[#This Row],[Area]]="Illinios",Table1[[#This Row],[Income]],0)</f>
        <v>0</v>
      </c>
      <c r="BT215">
        <f ca="1">IF(Table1[[#This Row],[Field of work]]="IT",Table1[[#This Row],[Income]],0)</f>
        <v>85820</v>
      </c>
      <c r="BU215">
        <f ca="1">IF(Table1[[#This Row],[Field of work]]="Doctor",Table1[[#This Row],[Income]],0)</f>
        <v>0</v>
      </c>
      <c r="BV215">
        <f ca="1">IF(Table1[[#This Row],[Field of work]]="Construction",Table1[[#This Row],[Income]],0)</f>
        <v>0</v>
      </c>
      <c r="BW215">
        <f ca="1">IF(Table1[[#This Row],[Field of work]]="Teaching",Table1[[#This Row],[Income]],0)</f>
        <v>0</v>
      </c>
      <c r="BX215">
        <f ca="1">IF(Table1[[#This Row],[Field of work]]="Music",Table1[[#This Row],[Income]],0)</f>
        <v>0</v>
      </c>
      <c r="BY215">
        <f ca="1">IF(Table1[[#This Row],[Field of work]]="Agriculture",Table1[[#This Row],[Income]],0)</f>
        <v>0</v>
      </c>
      <c r="CA215">
        <f ca="1">IF(Table1[[#This Row],[Debts]]&gt;Table1[[#This Row],[Income]],1,0)</f>
        <v>0</v>
      </c>
      <c r="CL215">
        <f ca="1">IF(Table1[[#This Row],[Net worth of the person]]&gt;$CN$3,Table1[[#This Row],[Age]],0)</f>
        <v>32</v>
      </c>
    </row>
    <row r="216" spans="1:90">
      <c r="A216">
        <f t="shared" ca="1" si="95"/>
        <v>1</v>
      </c>
      <c r="B216">
        <v>213</v>
      </c>
      <c r="C216" t="str">
        <f t="shared" ca="1" si="96"/>
        <v>men</v>
      </c>
      <c r="D216">
        <f t="shared" ca="1" si="97"/>
        <v>32</v>
      </c>
      <c r="E216">
        <f t="shared" ca="1" si="98"/>
        <v>5</v>
      </c>
      <c r="F216" t="str">
        <f t="shared" ca="1" si="86"/>
        <v>Music</v>
      </c>
      <c r="G216">
        <f t="shared" ca="1" si="99"/>
        <v>3</v>
      </c>
      <c r="H216" t="str">
        <f t="shared" ca="1" si="87"/>
        <v>Post Grad</v>
      </c>
      <c r="I216">
        <f t="shared" ca="1" si="111"/>
        <v>1</v>
      </c>
      <c r="J216">
        <f t="shared" ca="1" si="88"/>
        <v>1</v>
      </c>
      <c r="K216">
        <f t="shared" ca="1" si="100"/>
        <v>34310</v>
      </c>
      <c r="L216">
        <f t="shared" ca="1" si="101"/>
        <v>3</v>
      </c>
      <c r="M216" t="str">
        <f t="shared" ca="1" si="89"/>
        <v>Utah</v>
      </c>
      <c r="N216">
        <f t="shared" ca="1" si="104"/>
        <v>171550</v>
      </c>
      <c r="O216">
        <f t="shared" ca="1" si="102"/>
        <v>51162.015234963765</v>
      </c>
      <c r="P216">
        <f t="shared" ca="1" si="105"/>
        <v>3480.8226192287107</v>
      </c>
      <c r="Q216">
        <f t="shared" ca="1" si="103"/>
        <v>1911</v>
      </c>
      <c r="R216">
        <f t="shared" ca="1" si="106"/>
        <v>20393.142928619949</v>
      </c>
      <c r="S216">
        <f t="shared" ca="1" si="107"/>
        <v>4764.2577859725388</v>
      </c>
      <c r="T216">
        <f t="shared" ca="1" si="108"/>
        <v>179795.08040520124</v>
      </c>
      <c r="U216">
        <f t="shared" ca="1" si="109"/>
        <v>73466.158163583721</v>
      </c>
      <c r="V216">
        <f t="shared" ca="1" si="110"/>
        <v>106328.92224161752</v>
      </c>
      <c r="X216">
        <f ca="1">IF(Table1[[#This Row],[Gender]]="men",1,0)</f>
        <v>1</v>
      </c>
      <c r="Y216">
        <f ca="1">IF(Table1[[#This Row],[Gender]]="women",1,0)</f>
        <v>0</v>
      </c>
      <c r="AE216">
        <f ca="1">IF(Table1[[#This Row],[Field of work]]="IT",1,0)</f>
        <v>0</v>
      </c>
      <c r="AF216">
        <f ca="1">IF(Table1[[#This Row],[Field of work]]="Doctor",1,0)</f>
        <v>0</v>
      </c>
      <c r="AG216">
        <f ca="1">IF(Table1[[#This Row],[Field of work]]="Construction",1,0)</f>
        <v>0</v>
      </c>
      <c r="AH216">
        <f ca="1">IF(Table1[[#This Row],[Field of work]]="Teaching",1,0)</f>
        <v>0</v>
      </c>
      <c r="AI216">
        <f ca="1">IF(Table1[[#This Row],[Field of work]]="Music",1,0)</f>
        <v>1</v>
      </c>
      <c r="AJ216">
        <f ca="1">IF(Table1[[#This Row],[Field of work]]="Agriculture",1,0)</f>
        <v>0</v>
      </c>
      <c r="AO216" s="8">
        <f t="shared" ca="1" si="90"/>
        <v>2315.9041391513383</v>
      </c>
      <c r="AR216">
        <f t="shared" ca="1" si="91"/>
        <v>1</v>
      </c>
      <c r="AX216" s="16">
        <f t="shared" ca="1" si="92"/>
        <v>0.55062510467995829</v>
      </c>
      <c r="AY216" s="17">
        <f t="shared" ca="1" si="93"/>
        <v>0</v>
      </c>
      <c r="AZ216" s="17"/>
      <c r="BE216">
        <f t="shared" ca="1" si="94"/>
        <v>0</v>
      </c>
      <c r="BF216">
        <f ca="1">IF(Table1[[#This Row],[Area]]="California",Table1[[#This Row],[Income]],0)</f>
        <v>0</v>
      </c>
      <c r="BG216">
        <f ca="1">IF(Table1[[#This Row],[Area]]="Utah",Table1[[#This Row],[Income]],0)</f>
        <v>34310</v>
      </c>
      <c r="BH216">
        <f ca="1">IF(Table1[[#This Row],[Area]]="North Carolina",Table1[[#This Row],[Income]],0)</f>
        <v>0</v>
      </c>
      <c r="BI216">
        <f ca="1">IF(Table1[[#This Row],[Area]]="Texas",Table1[[#This Row],[Income]],0)</f>
        <v>0</v>
      </c>
      <c r="BJ216">
        <f ca="1">IF(Table1[[#This Row],[Area]]="Pennsylvania",Table1[[#This Row],[Income]],0)</f>
        <v>0</v>
      </c>
      <c r="BK216">
        <f ca="1">IF(Table1[[#This Row],[Area]]="Hawaii",Table1[[#This Row],[Income]],0)</f>
        <v>0</v>
      </c>
      <c r="BL216">
        <f ca="1">IF(Table1[[#This Row],[Area]]="Tennessee",Table1[[#This Row],[Income]],0)</f>
        <v>0</v>
      </c>
      <c r="BM216">
        <f ca="1">IF(Table1[[#This Row],[Area]]="South Dakota",Table1[[#This Row],[Income]],0)</f>
        <v>0</v>
      </c>
      <c r="BN216">
        <f ca="1">IF(Table1[[#This Row],[Area]]="Massachusetts",Table1[[#This Row],[Income]],0)</f>
        <v>0</v>
      </c>
      <c r="BO216">
        <f ca="1">IF(Table1[[#This Row],[Area]]="New Jersey",Table1[[#This Row],[Income]],0)</f>
        <v>0</v>
      </c>
      <c r="BP216">
        <f ca="1">IF(Table1[[#This Row],[Area]]="Georgia",Table1[[#This Row],[Income]],0)</f>
        <v>0</v>
      </c>
      <c r="BQ216">
        <f ca="1">IF(Table1[[#This Row],[Area]]="Indiana",Table1[[#This Row],[Income]],0)</f>
        <v>0</v>
      </c>
      <c r="BR216">
        <f ca="1">IF(Table1[[#This Row],[Area]]="Illinios",Table1[[#This Row],[Income]],0)</f>
        <v>0</v>
      </c>
      <c r="BT216">
        <f ca="1">IF(Table1[[#This Row],[Field of work]]="IT",Table1[[#This Row],[Income]],0)</f>
        <v>0</v>
      </c>
      <c r="BU216">
        <f ca="1">IF(Table1[[#This Row],[Field of work]]="Doctor",Table1[[#This Row],[Income]],0)</f>
        <v>0</v>
      </c>
      <c r="BV216">
        <f ca="1">IF(Table1[[#This Row],[Field of work]]="Construction",Table1[[#This Row],[Income]],0)</f>
        <v>0</v>
      </c>
      <c r="BW216">
        <f ca="1">IF(Table1[[#This Row],[Field of work]]="Teaching",Table1[[#This Row],[Income]],0)</f>
        <v>0</v>
      </c>
      <c r="BX216">
        <f ca="1">IF(Table1[[#This Row],[Field of work]]="Music",Table1[[#This Row],[Income]],0)</f>
        <v>34310</v>
      </c>
      <c r="BY216">
        <f ca="1">IF(Table1[[#This Row],[Field of work]]="Agriculture",Table1[[#This Row],[Income]],0)</f>
        <v>0</v>
      </c>
      <c r="CA216">
        <f ca="1">IF(Table1[[#This Row],[Debts]]&gt;Table1[[#This Row],[Income]],1,0)</f>
        <v>0</v>
      </c>
      <c r="CL216">
        <f ca="1">IF(Table1[[#This Row],[Net worth of the person]]&gt;$CN$3,Table1[[#This Row],[Age]],0)</f>
        <v>32</v>
      </c>
    </row>
    <row r="217" spans="1:90">
      <c r="A217">
        <f t="shared" ca="1" si="95"/>
        <v>1</v>
      </c>
      <c r="B217">
        <v>214</v>
      </c>
      <c r="C217" t="str">
        <f t="shared" ca="1" si="96"/>
        <v>men</v>
      </c>
      <c r="D217">
        <f t="shared" ca="1" si="97"/>
        <v>33</v>
      </c>
      <c r="E217">
        <f t="shared" ca="1" si="98"/>
        <v>4</v>
      </c>
      <c r="F217" t="str">
        <f t="shared" ca="1" si="86"/>
        <v>Teaching</v>
      </c>
      <c r="G217">
        <f t="shared" ca="1" si="99"/>
        <v>1</v>
      </c>
      <c r="H217" t="str">
        <f t="shared" ca="1" si="87"/>
        <v>High school</v>
      </c>
      <c r="I217">
        <f t="shared" ca="1" si="111"/>
        <v>2</v>
      </c>
      <c r="J217">
        <f t="shared" ca="1" si="88"/>
        <v>1</v>
      </c>
      <c r="K217">
        <f t="shared" ca="1" si="100"/>
        <v>35985</v>
      </c>
      <c r="L217">
        <f t="shared" ca="1" si="101"/>
        <v>11</v>
      </c>
      <c r="M217" t="str">
        <f t="shared" ca="1" si="89"/>
        <v>New Jersey</v>
      </c>
      <c r="N217">
        <f t="shared" ca="1" si="104"/>
        <v>179925</v>
      </c>
      <c r="O217">
        <f t="shared" ca="1" si="102"/>
        <v>99071.221959541494</v>
      </c>
      <c r="P217">
        <f t="shared" ca="1" si="105"/>
        <v>2315.9041391513383</v>
      </c>
      <c r="Q217">
        <f t="shared" ca="1" si="103"/>
        <v>1045</v>
      </c>
      <c r="R217">
        <f t="shared" ca="1" si="106"/>
        <v>5183.2043041395245</v>
      </c>
      <c r="S217">
        <f t="shared" ca="1" si="107"/>
        <v>14696.280070706114</v>
      </c>
      <c r="T217">
        <f t="shared" ca="1" si="108"/>
        <v>196937.18420985746</v>
      </c>
      <c r="U217">
        <f t="shared" ca="1" si="109"/>
        <v>105299.42626368102</v>
      </c>
      <c r="V217">
        <f t="shared" ca="1" si="110"/>
        <v>91637.75794617644</v>
      </c>
      <c r="X217">
        <f ca="1">IF(Table1[[#This Row],[Gender]]="men",1,0)</f>
        <v>1</v>
      </c>
      <c r="Y217">
        <f ca="1">IF(Table1[[#This Row],[Gender]]="women",1,0)</f>
        <v>0</v>
      </c>
      <c r="AE217">
        <f ca="1">IF(Table1[[#This Row],[Field of work]]="IT",1,0)</f>
        <v>0</v>
      </c>
      <c r="AF217">
        <f ca="1">IF(Table1[[#This Row],[Field of work]]="Doctor",1,0)</f>
        <v>0</v>
      </c>
      <c r="AG217">
        <f ca="1">IF(Table1[[#This Row],[Field of work]]="Construction",1,0)</f>
        <v>0</v>
      </c>
      <c r="AH217">
        <f ca="1">IF(Table1[[#This Row],[Field of work]]="Teaching",1,0)</f>
        <v>1</v>
      </c>
      <c r="AI217">
        <f ca="1">IF(Table1[[#This Row],[Field of work]]="Music",1,0)</f>
        <v>0</v>
      </c>
      <c r="AJ217">
        <f ca="1">IF(Table1[[#This Row],[Field of work]]="Agriculture",1,0)</f>
        <v>0</v>
      </c>
      <c r="AO217" s="8">
        <f t="shared" ca="1" si="90"/>
        <v>874.40487158104941</v>
      </c>
      <c r="AR217">
        <f t="shared" ca="1" si="91"/>
        <v>0</v>
      </c>
      <c r="AX217" s="16">
        <f t="shared" ca="1" si="92"/>
        <v>6.7330305648321209E-2</v>
      </c>
      <c r="AY217" s="17">
        <f t="shared" ca="1" si="93"/>
        <v>1</v>
      </c>
      <c r="AZ217" s="17"/>
      <c r="BE217">
        <f t="shared" ca="1" si="94"/>
        <v>0</v>
      </c>
      <c r="BF217">
        <f ca="1">IF(Table1[[#This Row],[Area]]="California",Table1[[#This Row],[Income]],0)</f>
        <v>0</v>
      </c>
      <c r="BG217">
        <f ca="1">IF(Table1[[#This Row],[Area]]="Utah",Table1[[#This Row],[Income]],0)</f>
        <v>0</v>
      </c>
      <c r="BH217">
        <f ca="1">IF(Table1[[#This Row],[Area]]="North Carolina",Table1[[#This Row],[Income]],0)</f>
        <v>0</v>
      </c>
      <c r="BI217">
        <f ca="1">IF(Table1[[#This Row],[Area]]="Texas",Table1[[#This Row],[Income]],0)</f>
        <v>0</v>
      </c>
      <c r="BJ217">
        <f ca="1">IF(Table1[[#This Row],[Area]]="Pennsylvania",Table1[[#This Row],[Income]],0)</f>
        <v>0</v>
      </c>
      <c r="BK217">
        <f ca="1">IF(Table1[[#This Row],[Area]]="Hawaii",Table1[[#This Row],[Income]],0)</f>
        <v>0</v>
      </c>
      <c r="BL217">
        <f ca="1">IF(Table1[[#This Row],[Area]]="Tennessee",Table1[[#This Row],[Income]],0)</f>
        <v>0</v>
      </c>
      <c r="BM217">
        <f ca="1">IF(Table1[[#This Row],[Area]]="South Dakota",Table1[[#This Row],[Income]],0)</f>
        <v>0</v>
      </c>
      <c r="BN217">
        <f ca="1">IF(Table1[[#This Row],[Area]]="Massachusetts",Table1[[#This Row],[Income]],0)</f>
        <v>0</v>
      </c>
      <c r="BO217">
        <f ca="1">IF(Table1[[#This Row],[Area]]="New Jersey",Table1[[#This Row],[Income]],0)</f>
        <v>35985</v>
      </c>
      <c r="BP217">
        <f ca="1">IF(Table1[[#This Row],[Area]]="Georgia",Table1[[#This Row],[Income]],0)</f>
        <v>0</v>
      </c>
      <c r="BQ217">
        <f ca="1">IF(Table1[[#This Row],[Area]]="Indiana",Table1[[#This Row],[Income]],0)</f>
        <v>0</v>
      </c>
      <c r="BR217">
        <f ca="1">IF(Table1[[#This Row],[Area]]="Illinios",Table1[[#This Row],[Income]],0)</f>
        <v>0</v>
      </c>
      <c r="BT217">
        <f ca="1">IF(Table1[[#This Row],[Field of work]]="IT",Table1[[#This Row],[Income]],0)</f>
        <v>0</v>
      </c>
      <c r="BU217">
        <f ca="1">IF(Table1[[#This Row],[Field of work]]="Doctor",Table1[[#This Row],[Income]],0)</f>
        <v>0</v>
      </c>
      <c r="BV217">
        <f ca="1">IF(Table1[[#This Row],[Field of work]]="Construction",Table1[[#This Row],[Income]],0)</f>
        <v>0</v>
      </c>
      <c r="BW217">
        <f ca="1">IF(Table1[[#This Row],[Field of work]]="Teaching",Table1[[#This Row],[Income]],0)</f>
        <v>35985</v>
      </c>
      <c r="BX217">
        <f ca="1">IF(Table1[[#This Row],[Field of work]]="Music",Table1[[#This Row],[Income]],0)</f>
        <v>0</v>
      </c>
      <c r="BY217">
        <f ca="1">IF(Table1[[#This Row],[Field of work]]="Agriculture",Table1[[#This Row],[Income]],0)</f>
        <v>0</v>
      </c>
      <c r="CA217">
        <f ca="1">IF(Table1[[#This Row],[Debts]]&gt;Table1[[#This Row],[Income]],1,0)</f>
        <v>0</v>
      </c>
      <c r="CL217">
        <f ca="1">IF(Table1[[#This Row],[Net worth of the person]]&gt;$CN$3,Table1[[#This Row],[Age]],0)</f>
        <v>33</v>
      </c>
    </row>
    <row r="218" spans="1:90">
      <c r="A218">
        <f t="shared" ca="1" si="95"/>
        <v>2</v>
      </c>
      <c r="B218">
        <v>215</v>
      </c>
      <c r="C218" t="str">
        <f t="shared" ca="1" si="96"/>
        <v>women</v>
      </c>
      <c r="D218">
        <f t="shared" ca="1" si="97"/>
        <v>34</v>
      </c>
      <c r="E218">
        <f t="shared" ca="1" si="98"/>
        <v>4</v>
      </c>
      <c r="F218" t="str">
        <f t="shared" ca="1" si="86"/>
        <v>Teaching</v>
      </c>
      <c r="G218">
        <f t="shared" ca="1" si="99"/>
        <v>2</v>
      </c>
      <c r="H218" t="str">
        <f t="shared" ca="1" si="87"/>
        <v>Grad</v>
      </c>
      <c r="I218">
        <f t="shared" ca="1" si="111"/>
        <v>0</v>
      </c>
      <c r="J218">
        <f t="shared" ca="1" si="88"/>
        <v>1</v>
      </c>
      <c r="K218">
        <f t="shared" ca="1" si="100"/>
        <v>43686</v>
      </c>
      <c r="L218">
        <f t="shared" ca="1" si="101"/>
        <v>8</v>
      </c>
      <c r="M218" t="str">
        <f t="shared" ca="1" si="89"/>
        <v>Tennessee</v>
      </c>
      <c r="N218">
        <f t="shared" ca="1" si="104"/>
        <v>131058</v>
      </c>
      <c r="O218">
        <f t="shared" ca="1" si="102"/>
        <v>8824.1751976576816</v>
      </c>
      <c r="P218">
        <f t="shared" ca="1" si="105"/>
        <v>874.40487158104941</v>
      </c>
      <c r="Q218">
        <f t="shared" ca="1" si="103"/>
        <v>858</v>
      </c>
      <c r="R218">
        <f t="shared" ca="1" si="106"/>
        <v>21384.208116606751</v>
      </c>
      <c r="S218">
        <f t="shared" ca="1" si="107"/>
        <v>16669.374896774429</v>
      </c>
      <c r="T218">
        <f t="shared" ca="1" si="108"/>
        <v>148601.77976835545</v>
      </c>
      <c r="U218">
        <f t="shared" ca="1" si="109"/>
        <v>31066.383314264433</v>
      </c>
      <c r="V218">
        <f t="shared" ca="1" si="110"/>
        <v>117535.39645409102</v>
      </c>
      <c r="X218">
        <f ca="1">IF(Table1[[#This Row],[Gender]]="men",1,0)</f>
        <v>0</v>
      </c>
      <c r="Y218">
        <f ca="1">IF(Table1[[#This Row],[Gender]]="women",1,0)</f>
        <v>1</v>
      </c>
      <c r="AE218">
        <f ca="1">IF(Table1[[#This Row],[Field of work]]="IT",1,0)</f>
        <v>0</v>
      </c>
      <c r="AF218">
        <f ca="1">IF(Table1[[#This Row],[Field of work]]="Doctor",1,0)</f>
        <v>0</v>
      </c>
      <c r="AG218">
        <f ca="1">IF(Table1[[#This Row],[Field of work]]="Construction",1,0)</f>
        <v>0</v>
      </c>
      <c r="AH218">
        <f ca="1">IF(Table1[[#This Row],[Field of work]]="Teaching",1,0)</f>
        <v>1</v>
      </c>
      <c r="AI218">
        <f ca="1">IF(Table1[[#This Row],[Field of work]]="Music",1,0)</f>
        <v>0</v>
      </c>
      <c r="AJ218">
        <f ca="1">IF(Table1[[#This Row],[Field of work]]="Agriculture",1,0)</f>
        <v>0</v>
      </c>
      <c r="AO218" s="8">
        <f t="shared" ca="1" si="90"/>
        <v>65173.180513316314</v>
      </c>
      <c r="AR218">
        <f t="shared" ca="1" si="91"/>
        <v>1</v>
      </c>
      <c r="AX218" s="16">
        <f t="shared" ca="1" si="92"/>
        <v>0.97191490708379913</v>
      </c>
      <c r="AY218" s="17">
        <f t="shared" ca="1" si="93"/>
        <v>0</v>
      </c>
      <c r="AZ218" s="17"/>
      <c r="BE218">
        <f t="shared" ca="1" si="94"/>
        <v>0</v>
      </c>
      <c r="BF218">
        <f ca="1">IF(Table1[[#This Row],[Area]]="California",Table1[[#This Row],[Income]],0)</f>
        <v>0</v>
      </c>
      <c r="BG218">
        <f ca="1">IF(Table1[[#This Row],[Area]]="Utah",Table1[[#This Row],[Income]],0)</f>
        <v>0</v>
      </c>
      <c r="BH218">
        <f ca="1">IF(Table1[[#This Row],[Area]]="North Carolina",Table1[[#This Row],[Income]],0)</f>
        <v>0</v>
      </c>
      <c r="BI218">
        <f ca="1">IF(Table1[[#This Row],[Area]]="Texas",Table1[[#This Row],[Income]],0)</f>
        <v>0</v>
      </c>
      <c r="BJ218">
        <f ca="1">IF(Table1[[#This Row],[Area]]="Pennsylvania",Table1[[#This Row],[Income]],0)</f>
        <v>0</v>
      </c>
      <c r="BK218">
        <f ca="1">IF(Table1[[#This Row],[Area]]="Hawaii",Table1[[#This Row],[Income]],0)</f>
        <v>0</v>
      </c>
      <c r="BL218">
        <f ca="1">IF(Table1[[#This Row],[Area]]="Tennessee",Table1[[#This Row],[Income]],0)</f>
        <v>43686</v>
      </c>
      <c r="BM218">
        <f ca="1">IF(Table1[[#This Row],[Area]]="South Dakota",Table1[[#This Row],[Income]],0)</f>
        <v>0</v>
      </c>
      <c r="BN218">
        <f ca="1">IF(Table1[[#This Row],[Area]]="Massachusetts",Table1[[#This Row],[Income]],0)</f>
        <v>0</v>
      </c>
      <c r="BO218">
        <f ca="1">IF(Table1[[#This Row],[Area]]="New Jersey",Table1[[#This Row],[Income]],0)</f>
        <v>0</v>
      </c>
      <c r="BP218">
        <f ca="1">IF(Table1[[#This Row],[Area]]="Georgia",Table1[[#This Row],[Income]],0)</f>
        <v>0</v>
      </c>
      <c r="BQ218">
        <f ca="1">IF(Table1[[#This Row],[Area]]="Indiana",Table1[[#This Row],[Income]],0)</f>
        <v>0</v>
      </c>
      <c r="BR218">
        <f ca="1">IF(Table1[[#This Row],[Area]]="Illinios",Table1[[#This Row],[Income]],0)</f>
        <v>0</v>
      </c>
      <c r="BT218">
        <f ca="1">IF(Table1[[#This Row],[Field of work]]="IT",Table1[[#This Row],[Income]],0)</f>
        <v>0</v>
      </c>
      <c r="BU218">
        <f ca="1">IF(Table1[[#This Row],[Field of work]]="Doctor",Table1[[#This Row],[Income]],0)</f>
        <v>0</v>
      </c>
      <c r="BV218">
        <f ca="1">IF(Table1[[#This Row],[Field of work]]="Construction",Table1[[#This Row],[Income]],0)</f>
        <v>0</v>
      </c>
      <c r="BW218">
        <f ca="1">IF(Table1[[#This Row],[Field of work]]="Teaching",Table1[[#This Row],[Income]],0)</f>
        <v>43686</v>
      </c>
      <c r="BX218">
        <f ca="1">IF(Table1[[#This Row],[Field of work]]="Music",Table1[[#This Row],[Income]],0)</f>
        <v>0</v>
      </c>
      <c r="BY218">
        <f ca="1">IF(Table1[[#This Row],[Field of work]]="Agriculture",Table1[[#This Row],[Income]],0)</f>
        <v>0</v>
      </c>
      <c r="CA218">
        <f ca="1">IF(Table1[[#This Row],[Debts]]&gt;Table1[[#This Row],[Income]],1,0)</f>
        <v>0</v>
      </c>
      <c r="CL218">
        <f ca="1">IF(Table1[[#This Row],[Net worth of the person]]&gt;$CN$3,Table1[[#This Row],[Age]],0)</f>
        <v>34</v>
      </c>
    </row>
    <row r="219" spans="1:90">
      <c r="A219">
        <f t="shared" ca="1" si="95"/>
        <v>1</v>
      </c>
      <c r="B219">
        <v>216</v>
      </c>
      <c r="C219" t="str">
        <f t="shared" ca="1" si="96"/>
        <v>men</v>
      </c>
      <c r="D219">
        <f t="shared" ca="1" si="97"/>
        <v>31</v>
      </c>
      <c r="E219">
        <f t="shared" ca="1" si="98"/>
        <v>1</v>
      </c>
      <c r="F219" t="str">
        <f t="shared" ca="1" si="86"/>
        <v>IT</v>
      </c>
      <c r="G219">
        <f t="shared" ca="1" si="99"/>
        <v>4</v>
      </c>
      <c r="H219" t="str">
        <f t="shared" ca="1" si="87"/>
        <v>Phd</v>
      </c>
      <c r="I219">
        <f t="shared" ca="1" si="111"/>
        <v>2</v>
      </c>
      <c r="J219">
        <f t="shared" ca="1" si="88"/>
        <v>2</v>
      </c>
      <c r="K219">
        <f t="shared" ca="1" si="100"/>
        <v>87449</v>
      </c>
      <c r="L219">
        <f t="shared" ca="1" si="101"/>
        <v>7</v>
      </c>
      <c r="M219" t="str">
        <f t="shared" ca="1" si="89"/>
        <v>Hawaii</v>
      </c>
      <c r="N219">
        <f t="shared" ca="1" si="104"/>
        <v>349796</v>
      </c>
      <c r="O219">
        <f t="shared" ca="1" si="102"/>
        <v>339971.94683828461</v>
      </c>
      <c r="P219">
        <f t="shared" ca="1" si="105"/>
        <v>130346.36102663263</v>
      </c>
      <c r="Q219">
        <f t="shared" ca="1" si="103"/>
        <v>841</v>
      </c>
      <c r="R219">
        <f t="shared" ca="1" si="106"/>
        <v>62857.297027090513</v>
      </c>
      <c r="S219">
        <f t="shared" ca="1" si="107"/>
        <v>35986.842532776391</v>
      </c>
      <c r="T219">
        <f t="shared" ca="1" si="108"/>
        <v>516129.20355940901</v>
      </c>
      <c r="U219">
        <f t="shared" ca="1" si="109"/>
        <v>403670.24386537512</v>
      </c>
      <c r="V219">
        <f t="shared" ca="1" si="110"/>
        <v>112458.9596940339</v>
      </c>
      <c r="X219">
        <f ca="1">IF(Table1[[#This Row],[Gender]]="men",1,0)</f>
        <v>1</v>
      </c>
      <c r="Y219">
        <f ca="1">IF(Table1[[#This Row],[Gender]]="women",1,0)</f>
        <v>0</v>
      </c>
      <c r="AE219">
        <f ca="1">IF(Table1[[#This Row],[Field of work]]="IT",1,0)</f>
        <v>1</v>
      </c>
      <c r="AF219">
        <f ca="1">IF(Table1[[#This Row],[Field of work]]="Doctor",1,0)</f>
        <v>0</v>
      </c>
      <c r="AG219">
        <f ca="1">IF(Table1[[#This Row],[Field of work]]="Construction",1,0)</f>
        <v>0</v>
      </c>
      <c r="AH219">
        <f ca="1">IF(Table1[[#This Row],[Field of work]]="Teaching",1,0)</f>
        <v>0</v>
      </c>
      <c r="AI219">
        <f ca="1">IF(Table1[[#This Row],[Field of work]]="Music",1,0)</f>
        <v>0</v>
      </c>
      <c r="AJ219">
        <f ca="1">IF(Table1[[#This Row],[Field of work]]="Agriculture",1,0)</f>
        <v>0</v>
      </c>
      <c r="AO219" s="8">
        <f t="shared" ca="1" si="90"/>
        <v>56138.895636180117</v>
      </c>
      <c r="AR219">
        <f t="shared" ca="1" si="91"/>
        <v>1</v>
      </c>
      <c r="AX219" s="16">
        <f t="shared" ca="1" si="92"/>
        <v>0.73462618675020186</v>
      </c>
      <c r="AY219" s="17">
        <f t="shared" ca="1" si="93"/>
        <v>0</v>
      </c>
      <c r="AZ219" s="17"/>
      <c r="BE219">
        <f t="shared" ca="1" si="94"/>
        <v>0</v>
      </c>
      <c r="BF219">
        <f ca="1">IF(Table1[[#This Row],[Area]]="California",Table1[[#This Row],[Income]],0)</f>
        <v>0</v>
      </c>
      <c r="BG219">
        <f ca="1">IF(Table1[[#This Row],[Area]]="Utah",Table1[[#This Row],[Income]],0)</f>
        <v>0</v>
      </c>
      <c r="BH219">
        <f ca="1">IF(Table1[[#This Row],[Area]]="North Carolina",Table1[[#This Row],[Income]],0)</f>
        <v>0</v>
      </c>
      <c r="BI219">
        <f ca="1">IF(Table1[[#This Row],[Area]]="Texas",Table1[[#This Row],[Income]],0)</f>
        <v>0</v>
      </c>
      <c r="BJ219">
        <f ca="1">IF(Table1[[#This Row],[Area]]="Pennsylvania",Table1[[#This Row],[Income]],0)</f>
        <v>0</v>
      </c>
      <c r="BK219">
        <f ca="1">IF(Table1[[#This Row],[Area]]="Hawaii",Table1[[#This Row],[Income]],0)</f>
        <v>87449</v>
      </c>
      <c r="BL219">
        <f ca="1">IF(Table1[[#This Row],[Area]]="Tennessee",Table1[[#This Row],[Income]],0)</f>
        <v>0</v>
      </c>
      <c r="BM219">
        <f ca="1">IF(Table1[[#This Row],[Area]]="South Dakota",Table1[[#This Row],[Income]],0)</f>
        <v>0</v>
      </c>
      <c r="BN219">
        <f ca="1">IF(Table1[[#This Row],[Area]]="Massachusetts",Table1[[#This Row],[Income]],0)</f>
        <v>0</v>
      </c>
      <c r="BO219">
        <f ca="1">IF(Table1[[#This Row],[Area]]="New Jersey",Table1[[#This Row],[Income]],0)</f>
        <v>0</v>
      </c>
      <c r="BP219">
        <f ca="1">IF(Table1[[#This Row],[Area]]="Georgia",Table1[[#This Row],[Income]],0)</f>
        <v>0</v>
      </c>
      <c r="BQ219">
        <f ca="1">IF(Table1[[#This Row],[Area]]="Indiana",Table1[[#This Row],[Income]],0)</f>
        <v>0</v>
      </c>
      <c r="BR219">
        <f ca="1">IF(Table1[[#This Row],[Area]]="Illinios",Table1[[#This Row],[Income]],0)</f>
        <v>0</v>
      </c>
      <c r="BT219">
        <f ca="1">IF(Table1[[#This Row],[Field of work]]="IT",Table1[[#This Row],[Income]],0)</f>
        <v>87449</v>
      </c>
      <c r="BU219">
        <f ca="1">IF(Table1[[#This Row],[Field of work]]="Doctor",Table1[[#This Row],[Income]],0)</f>
        <v>0</v>
      </c>
      <c r="BV219">
        <f ca="1">IF(Table1[[#This Row],[Field of work]]="Construction",Table1[[#This Row],[Income]],0)</f>
        <v>0</v>
      </c>
      <c r="BW219">
        <f ca="1">IF(Table1[[#This Row],[Field of work]]="Teaching",Table1[[#This Row],[Income]],0)</f>
        <v>0</v>
      </c>
      <c r="BX219">
        <f ca="1">IF(Table1[[#This Row],[Field of work]]="Music",Table1[[#This Row],[Income]],0)</f>
        <v>0</v>
      </c>
      <c r="BY219">
        <f ca="1">IF(Table1[[#This Row],[Field of work]]="Agriculture",Table1[[#This Row],[Income]],0)</f>
        <v>0</v>
      </c>
      <c r="CA219">
        <f ca="1">IF(Table1[[#This Row],[Debts]]&gt;Table1[[#This Row],[Income]],1,0)</f>
        <v>0</v>
      </c>
      <c r="CL219">
        <f ca="1">IF(Table1[[#This Row],[Net worth of the person]]&gt;$CN$3,Table1[[#This Row],[Age]],0)</f>
        <v>31</v>
      </c>
    </row>
    <row r="220" spans="1:90">
      <c r="A220">
        <f t="shared" ca="1" si="95"/>
        <v>2</v>
      </c>
      <c r="B220">
        <v>217</v>
      </c>
      <c r="C220" t="str">
        <f t="shared" ca="1" si="96"/>
        <v>women</v>
      </c>
      <c r="D220">
        <f t="shared" ca="1" si="97"/>
        <v>33</v>
      </c>
      <c r="E220">
        <f t="shared" ca="1" si="98"/>
        <v>4</v>
      </c>
      <c r="F220" t="str">
        <f t="shared" ca="1" si="86"/>
        <v>Teaching</v>
      </c>
      <c r="G220">
        <f t="shared" ca="1" si="99"/>
        <v>3</v>
      </c>
      <c r="H220" t="str">
        <f t="shared" ca="1" si="87"/>
        <v>Post Grad</v>
      </c>
      <c r="I220">
        <f t="shared" ca="1" si="111"/>
        <v>2</v>
      </c>
      <c r="J220">
        <f t="shared" ca="1" si="88"/>
        <v>1</v>
      </c>
      <c r="K220">
        <f t="shared" ca="1" si="100"/>
        <v>68374</v>
      </c>
      <c r="L220">
        <f t="shared" ca="1" si="101"/>
        <v>14</v>
      </c>
      <c r="M220" t="str">
        <f t="shared" ca="1" si="89"/>
        <v>Illinios</v>
      </c>
      <c r="N220">
        <f t="shared" ca="1" si="104"/>
        <v>205122</v>
      </c>
      <c r="O220">
        <f t="shared" ca="1" si="102"/>
        <v>150687.9926785749</v>
      </c>
      <c r="P220">
        <f t="shared" ca="1" si="105"/>
        <v>56138.895636180117</v>
      </c>
      <c r="Q220">
        <f t="shared" ca="1" si="103"/>
        <v>26645</v>
      </c>
      <c r="R220">
        <f t="shared" ca="1" si="106"/>
        <v>58317.892248363351</v>
      </c>
      <c r="S220">
        <f t="shared" ca="1" si="107"/>
        <v>32700.295626189261</v>
      </c>
      <c r="T220">
        <f t="shared" ca="1" si="108"/>
        <v>293961.19126236939</v>
      </c>
      <c r="U220">
        <f t="shared" ca="1" si="109"/>
        <v>235650.88492693825</v>
      </c>
      <c r="V220">
        <f t="shared" ca="1" si="110"/>
        <v>58310.306335431145</v>
      </c>
      <c r="X220">
        <f ca="1">IF(Table1[[#This Row],[Gender]]="men",1,0)</f>
        <v>0</v>
      </c>
      <c r="Y220">
        <f ca="1">IF(Table1[[#This Row],[Gender]]="women",1,0)</f>
        <v>1</v>
      </c>
      <c r="AE220">
        <f ca="1">IF(Table1[[#This Row],[Field of work]]="IT",1,0)</f>
        <v>0</v>
      </c>
      <c r="AF220">
        <f ca="1">IF(Table1[[#This Row],[Field of work]]="Doctor",1,0)</f>
        <v>0</v>
      </c>
      <c r="AG220">
        <f ca="1">IF(Table1[[#This Row],[Field of work]]="Construction",1,0)</f>
        <v>0</v>
      </c>
      <c r="AH220">
        <f ca="1">IF(Table1[[#This Row],[Field of work]]="Teaching",1,0)</f>
        <v>1</v>
      </c>
      <c r="AI220">
        <f ca="1">IF(Table1[[#This Row],[Field of work]]="Music",1,0)</f>
        <v>0</v>
      </c>
      <c r="AJ220">
        <f ca="1">IF(Table1[[#This Row],[Field of work]]="Agriculture",1,0)</f>
        <v>0</v>
      </c>
      <c r="AO220" s="8">
        <f t="shared" ca="1" si="90"/>
        <v>12019.944411181727</v>
      </c>
      <c r="AR220">
        <f t="shared" ca="1" si="91"/>
        <v>1</v>
      </c>
      <c r="AX220" s="16">
        <f t="shared" ca="1" si="92"/>
        <v>0.59830989265075718</v>
      </c>
      <c r="AY220" s="17">
        <f t="shared" ca="1" si="93"/>
        <v>0</v>
      </c>
      <c r="AZ220" s="17"/>
      <c r="BE220">
        <f t="shared" ca="1" si="94"/>
        <v>0</v>
      </c>
      <c r="BF220">
        <f ca="1">IF(Table1[[#This Row],[Area]]="California",Table1[[#This Row],[Income]],0)</f>
        <v>0</v>
      </c>
      <c r="BG220">
        <f ca="1">IF(Table1[[#This Row],[Area]]="Utah",Table1[[#This Row],[Income]],0)</f>
        <v>0</v>
      </c>
      <c r="BH220">
        <f ca="1">IF(Table1[[#This Row],[Area]]="North Carolina",Table1[[#This Row],[Income]],0)</f>
        <v>0</v>
      </c>
      <c r="BI220">
        <f ca="1">IF(Table1[[#This Row],[Area]]="Texas",Table1[[#This Row],[Income]],0)</f>
        <v>0</v>
      </c>
      <c r="BJ220">
        <f ca="1">IF(Table1[[#This Row],[Area]]="Pennsylvania",Table1[[#This Row],[Income]],0)</f>
        <v>0</v>
      </c>
      <c r="BK220">
        <f ca="1">IF(Table1[[#This Row],[Area]]="Hawaii",Table1[[#This Row],[Income]],0)</f>
        <v>0</v>
      </c>
      <c r="BL220">
        <f ca="1">IF(Table1[[#This Row],[Area]]="Tennessee",Table1[[#This Row],[Income]],0)</f>
        <v>0</v>
      </c>
      <c r="BM220">
        <f ca="1">IF(Table1[[#This Row],[Area]]="South Dakota",Table1[[#This Row],[Income]],0)</f>
        <v>0</v>
      </c>
      <c r="BN220">
        <f ca="1">IF(Table1[[#This Row],[Area]]="Massachusetts",Table1[[#This Row],[Income]],0)</f>
        <v>0</v>
      </c>
      <c r="BO220">
        <f ca="1">IF(Table1[[#This Row],[Area]]="New Jersey",Table1[[#This Row],[Income]],0)</f>
        <v>0</v>
      </c>
      <c r="BP220">
        <f ca="1">IF(Table1[[#This Row],[Area]]="Georgia",Table1[[#This Row],[Income]],0)</f>
        <v>0</v>
      </c>
      <c r="BQ220">
        <f ca="1">IF(Table1[[#This Row],[Area]]="Indiana",Table1[[#This Row],[Income]],0)</f>
        <v>0</v>
      </c>
      <c r="BR220">
        <f ca="1">IF(Table1[[#This Row],[Area]]="Illinios",Table1[[#This Row],[Income]],0)</f>
        <v>68374</v>
      </c>
      <c r="BT220">
        <f ca="1">IF(Table1[[#This Row],[Field of work]]="IT",Table1[[#This Row],[Income]],0)</f>
        <v>0</v>
      </c>
      <c r="BU220">
        <f ca="1">IF(Table1[[#This Row],[Field of work]]="Doctor",Table1[[#This Row],[Income]],0)</f>
        <v>0</v>
      </c>
      <c r="BV220">
        <f ca="1">IF(Table1[[#This Row],[Field of work]]="Construction",Table1[[#This Row],[Income]],0)</f>
        <v>0</v>
      </c>
      <c r="BW220">
        <f ca="1">IF(Table1[[#This Row],[Field of work]]="Teaching",Table1[[#This Row],[Income]],0)</f>
        <v>68374</v>
      </c>
      <c r="BX220">
        <f ca="1">IF(Table1[[#This Row],[Field of work]]="Music",Table1[[#This Row],[Income]],0)</f>
        <v>0</v>
      </c>
      <c r="BY220">
        <f ca="1">IF(Table1[[#This Row],[Field of work]]="Agriculture",Table1[[#This Row],[Income]],0)</f>
        <v>0</v>
      </c>
      <c r="CA220">
        <f ca="1">IF(Table1[[#This Row],[Debts]]&gt;Table1[[#This Row],[Income]],1,0)</f>
        <v>0</v>
      </c>
      <c r="CL220">
        <f ca="1">IF(Table1[[#This Row],[Net worth of the person]]&gt;$CN$3,Table1[[#This Row],[Age]],0)</f>
        <v>33</v>
      </c>
    </row>
    <row r="221" spans="1:90">
      <c r="A221">
        <f t="shared" ca="1" si="95"/>
        <v>2</v>
      </c>
      <c r="B221">
        <v>218</v>
      </c>
      <c r="C221" t="str">
        <f t="shared" ca="1" si="96"/>
        <v>women</v>
      </c>
      <c r="D221">
        <f t="shared" ca="1" si="97"/>
        <v>43</v>
      </c>
      <c r="E221">
        <f t="shared" ca="1" si="98"/>
        <v>6</v>
      </c>
      <c r="F221" t="str">
        <f t="shared" ca="1" si="86"/>
        <v>Agriculture</v>
      </c>
      <c r="G221">
        <f t="shared" ca="1" si="99"/>
        <v>4</v>
      </c>
      <c r="H221" t="str">
        <f t="shared" ca="1" si="87"/>
        <v>Phd</v>
      </c>
      <c r="I221">
        <f t="shared" ca="1" si="111"/>
        <v>0</v>
      </c>
      <c r="J221">
        <f t="shared" ca="1" si="88"/>
        <v>1</v>
      </c>
      <c r="K221">
        <f t="shared" ca="1" si="100"/>
        <v>43045</v>
      </c>
      <c r="L221">
        <f t="shared" ca="1" si="101"/>
        <v>8</v>
      </c>
      <c r="M221" t="str">
        <f t="shared" ca="1" si="89"/>
        <v>Tennessee</v>
      </c>
      <c r="N221">
        <f t="shared" ca="1" si="104"/>
        <v>215225</v>
      </c>
      <c r="O221">
        <f t="shared" ca="1" si="102"/>
        <v>128771.24664575921</v>
      </c>
      <c r="P221">
        <f t="shared" ca="1" si="105"/>
        <v>12019.944411181727</v>
      </c>
      <c r="Q221">
        <f t="shared" ca="1" si="103"/>
        <v>30</v>
      </c>
      <c r="R221">
        <f t="shared" ca="1" si="106"/>
        <v>13909.735881590515</v>
      </c>
      <c r="S221">
        <f t="shared" ca="1" si="107"/>
        <v>21750.517656760599</v>
      </c>
      <c r="T221">
        <f t="shared" ca="1" si="108"/>
        <v>248995.46206794234</v>
      </c>
      <c r="U221">
        <f t="shared" ca="1" si="109"/>
        <v>142710.98252734973</v>
      </c>
      <c r="V221">
        <f t="shared" ca="1" si="110"/>
        <v>106284.47954059261</v>
      </c>
      <c r="X221">
        <f ca="1">IF(Table1[[#This Row],[Gender]]="men",1,0)</f>
        <v>0</v>
      </c>
      <c r="Y221">
        <f ca="1">IF(Table1[[#This Row],[Gender]]="women",1,0)</f>
        <v>1</v>
      </c>
      <c r="AE221">
        <f ca="1">IF(Table1[[#This Row],[Field of work]]="IT",1,0)</f>
        <v>0</v>
      </c>
      <c r="AF221">
        <f ca="1">IF(Table1[[#This Row],[Field of work]]="Doctor",1,0)</f>
        <v>0</v>
      </c>
      <c r="AG221">
        <f ca="1">IF(Table1[[#This Row],[Field of work]]="Construction",1,0)</f>
        <v>0</v>
      </c>
      <c r="AH221">
        <f ca="1">IF(Table1[[#This Row],[Field of work]]="Teaching",1,0)</f>
        <v>0</v>
      </c>
      <c r="AI221">
        <f ca="1">IF(Table1[[#This Row],[Field of work]]="Music",1,0)</f>
        <v>0</v>
      </c>
      <c r="AJ221">
        <f ca="1">IF(Table1[[#This Row],[Field of work]]="Agriculture",1,0)</f>
        <v>1</v>
      </c>
      <c r="AO221" s="8">
        <f t="shared" ca="1" si="90"/>
        <v>8075.0944160474401</v>
      </c>
      <c r="AR221">
        <f t="shared" ca="1" si="91"/>
        <v>1</v>
      </c>
      <c r="AX221" s="16">
        <f t="shared" ca="1" si="92"/>
        <v>0.67613817832940692</v>
      </c>
      <c r="AY221" s="17">
        <f t="shared" ca="1" si="93"/>
        <v>0</v>
      </c>
      <c r="AZ221" s="17"/>
      <c r="BE221">
        <f t="shared" ca="1" si="94"/>
        <v>0</v>
      </c>
      <c r="BF221">
        <f ca="1">IF(Table1[[#This Row],[Area]]="California",Table1[[#This Row],[Income]],0)</f>
        <v>0</v>
      </c>
      <c r="BG221">
        <f ca="1">IF(Table1[[#This Row],[Area]]="Utah",Table1[[#This Row],[Income]],0)</f>
        <v>0</v>
      </c>
      <c r="BH221">
        <f ca="1">IF(Table1[[#This Row],[Area]]="North Carolina",Table1[[#This Row],[Income]],0)</f>
        <v>0</v>
      </c>
      <c r="BI221">
        <f ca="1">IF(Table1[[#This Row],[Area]]="Texas",Table1[[#This Row],[Income]],0)</f>
        <v>0</v>
      </c>
      <c r="BJ221">
        <f ca="1">IF(Table1[[#This Row],[Area]]="Pennsylvania",Table1[[#This Row],[Income]],0)</f>
        <v>0</v>
      </c>
      <c r="BK221">
        <f ca="1">IF(Table1[[#This Row],[Area]]="Hawaii",Table1[[#This Row],[Income]],0)</f>
        <v>0</v>
      </c>
      <c r="BL221">
        <f ca="1">IF(Table1[[#This Row],[Area]]="Tennessee",Table1[[#This Row],[Income]],0)</f>
        <v>43045</v>
      </c>
      <c r="BM221">
        <f ca="1">IF(Table1[[#This Row],[Area]]="South Dakota",Table1[[#This Row],[Income]],0)</f>
        <v>0</v>
      </c>
      <c r="BN221">
        <f ca="1">IF(Table1[[#This Row],[Area]]="Massachusetts",Table1[[#This Row],[Income]],0)</f>
        <v>0</v>
      </c>
      <c r="BO221">
        <f ca="1">IF(Table1[[#This Row],[Area]]="New Jersey",Table1[[#This Row],[Income]],0)</f>
        <v>0</v>
      </c>
      <c r="BP221">
        <f ca="1">IF(Table1[[#This Row],[Area]]="Georgia",Table1[[#This Row],[Income]],0)</f>
        <v>0</v>
      </c>
      <c r="BQ221">
        <f ca="1">IF(Table1[[#This Row],[Area]]="Indiana",Table1[[#This Row],[Income]],0)</f>
        <v>0</v>
      </c>
      <c r="BR221">
        <f ca="1">IF(Table1[[#This Row],[Area]]="Illinios",Table1[[#This Row],[Income]],0)</f>
        <v>0</v>
      </c>
      <c r="BT221">
        <f ca="1">IF(Table1[[#This Row],[Field of work]]="IT",Table1[[#This Row],[Income]],0)</f>
        <v>0</v>
      </c>
      <c r="BU221">
        <f ca="1">IF(Table1[[#This Row],[Field of work]]="Doctor",Table1[[#This Row],[Income]],0)</f>
        <v>0</v>
      </c>
      <c r="BV221">
        <f ca="1">IF(Table1[[#This Row],[Field of work]]="Construction",Table1[[#This Row],[Income]],0)</f>
        <v>0</v>
      </c>
      <c r="BW221">
        <f ca="1">IF(Table1[[#This Row],[Field of work]]="Teaching",Table1[[#This Row],[Income]],0)</f>
        <v>0</v>
      </c>
      <c r="BX221">
        <f ca="1">IF(Table1[[#This Row],[Field of work]]="Music",Table1[[#This Row],[Income]],0)</f>
        <v>0</v>
      </c>
      <c r="BY221">
        <f ca="1">IF(Table1[[#This Row],[Field of work]]="Agriculture",Table1[[#This Row],[Income]],0)</f>
        <v>43045</v>
      </c>
      <c r="CA221">
        <f ca="1">IF(Table1[[#This Row],[Debts]]&gt;Table1[[#This Row],[Income]],1,0)</f>
        <v>0</v>
      </c>
      <c r="CL221">
        <f ca="1">IF(Table1[[#This Row],[Net worth of the person]]&gt;$CN$3,Table1[[#This Row],[Age]],0)</f>
        <v>43</v>
      </c>
    </row>
    <row r="222" spans="1:90">
      <c r="A222">
        <f t="shared" ca="1" si="95"/>
        <v>1</v>
      </c>
      <c r="B222">
        <v>219</v>
      </c>
      <c r="C222" t="str">
        <f t="shared" ca="1" si="96"/>
        <v>men</v>
      </c>
      <c r="D222">
        <f t="shared" ca="1" si="97"/>
        <v>31</v>
      </c>
      <c r="E222">
        <f t="shared" ca="1" si="98"/>
        <v>6</v>
      </c>
      <c r="F222" t="str">
        <f t="shared" ca="1" si="86"/>
        <v>Agriculture</v>
      </c>
      <c r="G222">
        <f t="shared" ca="1" si="99"/>
        <v>5</v>
      </c>
      <c r="H222" t="str">
        <f t="shared" ca="1" si="87"/>
        <v>Diploma</v>
      </c>
      <c r="I222">
        <f t="shared" ca="1" si="111"/>
        <v>1</v>
      </c>
      <c r="J222">
        <f t="shared" ca="1" si="88"/>
        <v>3</v>
      </c>
      <c r="K222">
        <f t="shared" ca="1" si="100"/>
        <v>43420</v>
      </c>
      <c r="L222">
        <f t="shared" ca="1" si="101"/>
        <v>11</v>
      </c>
      <c r="M222" t="str">
        <f t="shared" ca="1" si="89"/>
        <v>New Jersey</v>
      </c>
      <c r="N222">
        <f t="shared" ca="1" si="104"/>
        <v>260520</v>
      </c>
      <c r="O222">
        <f t="shared" ca="1" si="102"/>
        <v>176147.51821837708</v>
      </c>
      <c r="P222">
        <f t="shared" ca="1" si="105"/>
        <v>24225.283248142321</v>
      </c>
      <c r="Q222">
        <f t="shared" ca="1" si="103"/>
        <v>5118</v>
      </c>
      <c r="R222">
        <f t="shared" ca="1" si="106"/>
        <v>67542.161842439978</v>
      </c>
      <c r="S222">
        <f t="shared" ca="1" si="107"/>
        <v>40127.70206173943</v>
      </c>
      <c r="T222">
        <f t="shared" ca="1" si="108"/>
        <v>324872.98530988174</v>
      </c>
      <c r="U222">
        <f t="shared" ca="1" si="109"/>
        <v>248807.68006081705</v>
      </c>
      <c r="V222">
        <f t="shared" ca="1" si="110"/>
        <v>76065.305249064695</v>
      </c>
      <c r="X222">
        <f ca="1">IF(Table1[[#This Row],[Gender]]="men",1,0)</f>
        <v>1</v>
      </c>
      <c r="Y222">
        <f ca="1">IF(Table1[[#This Row],[Gender]]="women",1,0)</f>
        <v>0</v>
      </c>
      <c r="AE222">
        <f ca="1">IF(Table1[[#This Row],[Field of work]]="IT",1,0)</f>
        <v>0</v>
      </c>
      <c r="AF222">
        <f ca="1">IF(Table1[[#This Row],[Field of work]]="Doctor",1,0)</f>
        <v>0</v>
      </c>
      <c r="AG222">
        <f ca="1">IF(Table1[[#This Row],[Field of work]]="Construction",1,0)</f>
        <v>0</v>
      </c>
      <c r="AH222">
        <f ca="1">IF(Table1[[#This Row],[Field of work]]="Teaching",1,0)</f>
        <v>0</v>
      </c>
      <c r="AI222">
        <f ca="1">IF(Table1[[#This Row],[Field of work]]="Music",1,0)</f>
        <v>0</v>
      </c>
      <c r="AJ222">
        <f ca="1">IF(Table1[[#This Row],[Field of work]]="Agriculture",1,0)</f>
        <v>1</v>
      </c>
      <c r="AO222" s="8">
        <f t="shared" ca="1" si="90"/>
        <v>30034.631239622577</v>
      </c>
      <c r="AR222">
        <f t="shared" ca="1" si="91"/>
        <v>1</v>
      </c>
      <c r="AX222" s="16">
        <f t="shared" ca="1" si="92"/>
        <v>0.8660026244307083</v>
      </c>
      <c r="AY222" s="17">
        <f t="shared" ca="1" si="93"/>
        <v>0</v>
      </c>
      <c r="AZ222" s="17"/>
      <c r="BE222">
        <f t="shared" ca="1" si="94"/>
        <v>0</v>
      </c>
      <c r="BF222">
        <f ca="1">IF(Table1[[#This Row],[Area]]="California",Table1[[#This Row],[Income]],0)</f>
        <v>0</v>
      </c>
      <c r="BG222">
        <f ca="1">IF(Table1[[#This Row],[Area]]="Utah",Table1[[#This Row],[Income]],0)</f>
        <v>0</v>
      </c>
      <c r="BH222">
        <f ca="1">IF(Table1[[#This Row],[Area]]="North Carolina",Table1[[#This Row],[Income]],0)</f>
        <v>0</v>
      </c>
      <c r="BI222">
        <f ca="1">IF(Table1[[#This Row],[Area]]="Texas",Table1[[#This Row],[Income]],0)</f>
        <v>0</v>
      </c>
      <c r="BJ222">
        <f ca="1">IF(Table1[[#This Row],[Area]]="Pennsylvania",Table1[[#This Row],[Income]],0)</f>
        <v>0</v>
      </c>
      <c r="BK222">
        <f ca="1">IF(Table1[[#This Row],[Area]]="Hawaii",Table1[[#This Row],[Income]],0)</f>
        <v>0</v>
      </c>
      <c r="BL222">
        <f ca="1">IF(Table1[[#This Row],[Area]]="Tennessee",Table1[[#This Row],[Income]],0)</f>
        <v>0</v>
      </c>
      <c r="BM222">
        <f ca="1">IF(Table1[[#This Row],[Area]]="South Dakota",Table1[[#This Row],[Income]],0)</f>
        <v>0</v>
      </c>
      <c r="BN222">
        <f ca="1">IF(Table1[[#This Row],[Area]]="Massachusetts",Table1[[#This Row],[Income]],0)</f>
        <v>0</v>
      </c>
      <c r="BO222">
        <f ca="1">IF(Table1[[#This Row],[Area]]="New Jersey",Table1[[#This Row],[Income]],0)</f>
        <v>43420</v>
      </c>
      <c r="BP222">
        <f ca="1">IF(Table1[[#This Row],[Area]]="Georgia",Table1[[#This Row],[Income]],0)</f>
        <v>0</v>
      </c>
      <c r="BQ222">
        <f ca="1">IF(Table1[[#This Row],[Area]]="Indiana",Table1[[#This Row],[Income]],0)</f>
        <v>0</v>
      </c>
      <c r="BR222">
        <f ca="1">IF(Table1[[#This Row],[Area]]="Illinios",Table1[[#This Row],[Income]],0)</f>
        <v>0</v>
      </c>
      <c r="BT222">
        <f ca="1">IF(Table1[[#This Row],[Field of work]]="IT",Table1[[#This Row],[Income]],0)</f>
        <v>0</v>
      </c>
      <c r="BU222">
        <f ca="1">IF(Table1[[#This Row],[Field of work]]="Doctor",Table1[[#This Row],[Income]],0)</f>
        <v>0</v>
      </c>
      <c r="BV222">
        <f ca="1">IF(Table1[[#This Row],[Field of work]]="Construction",Table1[[#This Row],[Income]],0)</f>
        <v>0</v>
      </c>
      <c r="BW222">
        <f ca="1">IF(Table1[[#This Row],[Field of work]]="Teaching",Table1[[#This Row],[Income]],0)</f>
        <v>0</v>
      </c>
      <c r="BX222">
        <f ca="1">IF(Table1[[#This Row],[Field of work]]="Music",Table1[[#This Row],[Income]],0)</f>
        <v>0</v>
      </c>
      <c r="BY222">
        <f ca="1">IF(Table1[[#This Row],[Field of work]]="Agriculture",Table1[[#This Row],[Income]],0)</f>
        <v>43420</v>
      </c>
      <c r="CA222">
        <f ca="1">IF(Table1[[#This Row],[Debts]]&gt;Table1[[#This Row],[Income]],1,0)</f>
        <v>1</v>
      </c>
      <c r="CL222">
        <f ca="1">IF(Table1[[#This Row],[Net worth of the person]]&gt;$CN$3,Table1[[#This Row],[Age]],0)</f>
        <v>31</v>
      </c>
    </row>
    <row r="223" spans="1:90">
      <c r="A223">
        <f t="shared" ca="1" si="95"/>
        <v>1</v>
      </c>
      <c r="B223">
        <v>220</v>
      </c>
      <c r="C223" t="str">
        <f t="shared" ca="1" si="96"/>
        <v>men</v>
      </c>
      <c r="D223">
        <f t="shared" ca="1" si="97"/>
        <v>32</v>
      </c>
      <c r="E223">
        <f t="shared" ca="1" si="98"/>
        <v>1</v>
      </c>
      <c r="F223" t="str">
        <f t="shared" ca="1" si="86"/>
        <v>IT</v>
      </c>
      <c r="G223">
        <f t="shared" ca="1" si="99"/>
        <v>1</v>
      </c>
      <c r="H223" t="str">
        <f t="shared" ca="1" si="87"/>
        <v>High school</v>
      </c>
      <c r="I223">
        <f t="shared" ca="1" si="111"/>
        <v>2</v>
      </c>
      <c r="J223">
        <f t="shared" ca="1" si="88"/>
        <v>2</v>
      </c>
      <c r="K223">
        <f t="shared" ca="1" si="100"/>
        <v>60695</v>
      </c>
      <c r="L223">
        <f t="shared" ca="1" si="101"/>
        <v>1</v>
      </c>
      <c r="M223" t="str">
        <f t="shared" ca="1" si="89"/>
        <v>Florida</v>
      </c>
      <c r="N223">
        <f t="shared" ca="1" si="104"/>
        <v>182085</v>
      </c>
      <c r="O223">
        <f t="shared" ca="1" si="102"/>
        <v>157686.08786946553</v>
      </c>
      <c r="P223">
        <f t="shared" ca="1" si="105"/>
        <v>60069.262479245153</v>
      </c>
      <c r="Q223">
        <f t="shared" ca="1" si="103"/>
        <v>8471</v>
      </c>
      <c r="R223">
        <f t="shared" ca="1" si="106"/>
        <v>61454.024409387392</v>
      </c>
      <c r="S223">
        <f t="shared" ca="1" si="107"/>
        <v>77203.01410560013</v>
      </c>
      <c r="T223">
        <f t="shared" ca="1" si="108"/>
        <v>319357.27658484527</v>
      </c>
      <c r="U223">
        <f t="shared" ca="1" si="109"/>
        <v>227611.1122788529</v>
      </c>
      <c r="V223">
        <f t="shared" ca="1" si="110"/>
        <v>91746.164305992366</v>
      </c>
      <c r="X223">
        <f ca="1">IF(Table1[[#This Row],[Gender]]="men",1,0)</f>
        <v>1</v>
      </c>
      <c r="Y223">
        <f ca="1">IF(Table1[[#This Row],[Gender]]="women",1,0)</f>
        <v>0</v>
      </c>
      <c r="AE223">
        <f ca="1">IF(Table1[[#This Row],[Field of work]]="IT",1,0)</f>
        <v>1</v>
      </c>
      <c r="AF223">
        <f ca="1">IF(Table1[[#This Row],[Field of work]]="Doctor",1,0)</f>
        <v>0</v>
      </c>
      <c r="AG223">
        <f ca="1">IF(Table1[[#This Row],[Field of work]]="Construction",1,0)</f>
        <v>0</v>
      </c>
      <c r="AH223">
        <f ca="1">IF(Table1[[#This Row],[Field of work]]="Teaching",1,0)</f>
        <v>0</v>
      </c>
      <c r="AI223">
        <f ca="1">IF(Table1[[#This Row],[Field of work]]="Music",1,0)</f>
        <v>0</v>
      </c>
      <c r="AJ223">
        <f ca="1">IF(Table1[[#This Row],[Field of work]]="Agriculture",1,0)</f>
        <v>0</v>
      </c>
      <c r="AO223" s="8">
        <f t="shared" ca="1" si="90"/>
        <v>8667.6121388884621</v>
      </c>
      <c r="AR223">
        <f t="shared" ca="1" si="91"/>
        <v>1</v>
      </c>
      <c r="AX223" s="16">
        <f t="shared" ca="1" si="92"/>
        <v>0.99377985909253552</v>
      </c>
      <c r="AY223" s="17">
        <f t="shared" ca="1" si="93"/>
        <v>0</v>
      </c>
      <c r="AZ223" s="17"/>
      <c r="BE223">
        <f t="shared" ca="1" si="94"/>
        <v>60695</v>
      </c>
      <c r="BF223">
        <f ca="1">IF(Table1[[#This Row],[Area]]="California",Table1[[#This Row],[Income]],0)</f>
        <v>0</v>
      </c>
      <c r="BG223">
        <f ca="1">IF(Table1[[#This Row],[Area]]="Utah",Table1[[#This Row],[Income]],0)</f>
        <v>0</v>
      </c>
      <c r="BH223">
        <f ca="1">IF(Table1[[#This Row],[Area]]="North Carolina",Table1[[#This Row],[Income]],0)</f>
        <v>0</v>
      </c>
      <c r="BI223">
        <f ca="1">IF(Table1[[#This Row],[Area]]="Texas",Table1[[#This Row],[Income]],0)</f>
        <v>0</v>
      </c>
      <c r="BJ223">
        <f ca="1">IF(Table1[[#This Row],[Area]]="Pennsylvania",Table1[[#This Row],[Income]],0)</f>
        <v>0</v>
      </c>
      <c r="BK223">
        <f ca="1">IF(Table1[[#This Row],[Area]]="Hawaii",Table1[[#This Row],[Income]],0)</f>
        <v>0</v>
      </c>
      <c r="BL223">
        <f ca="1">IF(Table1[[#This Row],[Area]]="Tennessee",Table1[[#This Row],[Income]],0)</f>
        <v>0</v>
      </c>
      <c r="BM223">
        <f ca="1">IF(Table1[[#This Row],[Area]]="South Dakota",Table1[[#This Row],[Income]],0)</f>
        <v>0</v>
      </c>
      <c r="BN223">
        <f ca="1">IF(Table1[[#This Row],[Area]]="Massachusetts",Table1[[#This Row],[Income]],0)</f>
        <v>0</v>
      </c>
      <c r="BO223">
        <f ca="1">IF(Table1[[#This Row],[Area]]="New Jersey",Table1[[#This Row],[Income]],0)</f>
        <v>0</v>
      </c>
      <c r="BP223">
        <f ca="1">IF(Table1[[#This Row],[Area]]="Georgia",Table1[[#This Row],[Income]],0)</f>
        <v>0</v>
      </c>
      <c r="BQ223">
        <f ca="1">IF(Table1[[#This Row],[Area]]="Indiana",Table1[[#This Row],[Income]],0)</f>
        <v>0</v>
      </c>
      <c r="BR223">
        <f ca="1">IF(Table1[[#This Row],[Area]]="Illinios",Table1[[#This Row],[Income]],0)</f>
        <v>0</v>
      </c>
      <c r="BT223">
        <f ca="1">IF(Table1[[#This Row],[Field of work]]="IT",Table1[[#This Row],[Income]],0)</f>
        <v>60695</v>
      </c>
      <c r="BU223">
        <f ca="1">IF(Table1[[#This Row],[Field of work]]="Doctor",Table1[[#This Row],[Income]],0)</f>
        <v>0</v>
      </c>
      <c r="BV223">
        <f ca="1">IF(Table1[[#This Row],[Field of work]]="Construction",Table1[[#This Row],[Income]],0)</f>
        <v>0</v>
      </c>
      <c r="BW223">
        <f ca="1">IF(Table1[[#This Row],[Field of work]]="Teaching",Table1[[#This Row],[Income]],0)</f>
        <v>0</v>
      </c>
      <c r="BX223">
        <f ca="1">IF(Table1[[#This Row],[Field of work]]="Music",Table1[[#This Row],[Income]],0)</f>
        <v>0</v>
      </c>
      <c r="BY223">
        <f ca="1">IF(Table1[[#This Row],[Field of work]]="Agriculture",Table1[[#This Row],[Income]],0)</f>
        <v>0</v>
      </c>
      <c r="CA223">
        <f ca="1">IF(Table1[[#This Row],[Debts]]&gt;Table1[[#This Row],[Income]],1,0)</f>
        <v>1</v>
      </c>
      <c r="CL223">
        <f ca="1">IF(Table1[[#This Row],[Net worth of the person]]&gt;$CN$3,Table1[[#This Row],[Age]],0)</f>
        <v>32</v>
      </c>
    </row>
    <row r="224" spans="1:90">
      <c r="A224">
        <f t="shared" ca="1" si="95"/>
        <v>1</v>
      </c>
      <c r="B224">
        <v>221</v>
      </c>
      <c r="C224" t="str">
        <f t="shared" ca="1" si="96"/>
        <v>men</v>
      </c>
      <c r="D224">
        <f t="shared" ca="1" si="97"/>
        <v>27</v>
      </c>
      <c r="E224">
        <f t="shared" ca="1" si="98"/>
        <v>6</v>
      </c>
      <c r="F224" t="str">
        <f t="shared" ca="1" si="86"/>
        <v>Agriculture</v>
      </c>
      <c r="G224">
        <f t="shared" ca="1" si="99"/>
        <v>2</v>
      </c>
      <c r="H224" t="str">
        <f t="shared" ca="1" si="87"/>
        <v>Grad</v>
      </c>
      <c r="I224">
        <f t="shared" ca="1" si="111"/>
        <v>2</v>
      </c>
      <c r="J224">
        <f t="shared" ca="1" si="88"/>
        <v>1</v>
      </c>
      <c r="K224">
        <f t="shared" ca="1" si="100"/>
        <v>85923</v>
      </c>
      <c r="L224">
        <f t="shared" ca="1" si="101"/>
        <v>12</v>
      </c>
      <c r="M224" t="str">
        <f t="shared" ca="1" si="89"/>
        <v>Georgia</v>
      </c>
      <c r="N224">
        <f t="shared" ca="1" si="104"/>
        <v>515538</v>
      </c>
      <c r="O224">
        <f t="shared" ca="1" si="102"/>
        <v>512331.28099684761</v>
      </c>
      <c r="P224">
        <f t="shared" ca="1" si="105"/>
        <v>8667.6121388884621</v>
      </c>
      <c r="Q224">
        <f t="shared" ca="1" si="103"/>
        <v>2040</v>
      </c>
      <c r="R224">
        <f t="shared" ca="1" si="106"/>
        <v>86614.576038512445</v>
      </c>
      <c r="S224">
        <f t="shared" ca="1" si="107"/>
        <v>118338.26418749795</v>
      </c>
      <c r="T224">
        <f t="shared" ca="1" si="108"/>
        <v>642543.87632638635</v>
      </c>
      <c r="U224">
        <f t="shared" ca="1" si="109"/>
        <v>600985.85703536007</v>
      </c>
      <c r="V224">
        <f t="shared" ca="1" si="110"/>
        <v>41558.019291026285</v>
      </c>
      <c r="X224">
        <f ca="1">IF(Table1[[#This Row],[Gender]]="men",1,0)</f>
        <v>1</v>
      </c>
      <c r="Y224">
        <f ca="1">IF(Table1[[#This Row],[Gender]]="women",1,0)</f>
        <v>0</v>
      </c>
      <c r="AE224">
        <f ca="1">IF(Table1[[#This Row],[Field of work]]="IT",1,0)</f>
        <v>0</v>
      </c>
      <c r="AF224">
        <f ca="1">IF(Table1[[#This Row],[Field of work]]="Doctor",1,0)</f>
        <v>0</v>
      </c>
      <c r="AG224">
        <f ca="1">IF(Table1[[#This Row],[Field of work]]="Construction",1,0)</f>
        <v>0</v>
      </c>
      <c r="AH224">
        <f ca="1">IF(Table1[[#This Row],[Field of work]]="Teaching",1,0)</f>
        <v>0</v>
      </c>
      <c r="AI224">
        <f ca="1">IF(Table1[[#This Row],[Field of work]]="Music",1,0)</f>
        <v>0</v>
      </c>
      <c r="AJ224">
        <f ca="1">IF(Table1[[#This Row],[Field of work]]="Agriculture",1,0)</f>
        <v>1</v>
      </c>
      <c r="AO224" s="8">
        <f t="shared" ca="1" si="90"/>
        <v>23943.677171176594</v>
      </c>
      <c r="AR224">
        <f t="shared" ca="1" si="91"/>
        <v>1</v>
      </c>
      <c r="AX224" s="16">
        <f t="shared" ca="1" si="92"/>
        <v>0.34459678395489024</v>
      </c>
      <c r="AY224" s="17">
        <f t="shared" ca="1" si="93"/>
        <v>1</v>
      </c>
      <c r="AZ224" s="17"/>
      <c r="BE224">
        <f t="shared" ca="1" si="94"/>
        <v>0</v>
      </c>
      <c r="BF224">
        <f ca="1">IF(Table1[[#This Row],[Area]]="California",Table1[[#This Row],[Income]],0)</f>
        <v>0</v>
      </c>
      <c r="BG224">
        <f ca="1">IF(Table1[[#This Row],[Area]]="Utah",Table1[[#This Row],[Income]],0)</f>
        <v>0</v>
      </c>
      <c r="BH224">
        <f ca="1">IF(Table1[[#This Row],[Area]]="North Carolina",Table1[[#This Row],[Income]],0)</f>
        <v>0</v>
      </c>
      <c r="BI224">
        <f ca="1">IF(Table1[[#This Row],[Area]]="Texas",Table1[[#This Row],[Income]],0)</f>
        <v>0</v>
      </c>
      <c r="BJ224">
        <f ca="1">IF(Table1[[#This Row],[Area]]="Pennsylvania",Table1[[#This Row],[Income]],0)</f>
        <v>0</v>
      </c>
      <c r="BK224">
        <f ca="1">IF(Table1[[#This Row],[Area]]="Hawaii",Table1[[#This Row],[Income]],0)</f>
        <v>0</v>
      </c>
      <c r="BL224">
        <f ca="1">IF(Table1[[#This Row],[Area]]="Tennessee",Table1[[#This Row],[Income]],0)</f>
        <v>0</v>
      </c>
      <c r="BM224">
        <f ca="1">IF(Table1[[#This Row],[Area]]="South Dakota",Table1[[#This Row],[Income]],0)</f>
        <v>0</v>
      </c>
      <c r="BN224">
        <f ca="1">IF(Table1[[#This Row],[Area]]="Massachusetts",Table1[[#This Row],[Income]],0)</f>
        <v>0</v>
      </c>
      <c r="BO224">
        <f ca="1">IF(Table1[[#This Row],[Area]]="New Jersey",Table1[[#This Row],[Income]],0)</f>
        <v>0</v>
      </c>
      <c r="BP224">
        <f ca="1">IF(Table1[[#This Row],[Area]]="Georgia",Table1[[#This Row],[Income]],0)</f>
        <v>85923</v>
      </c>
      <c r="BQ224">
        <f ca="1">IF(Table1[[#This Row],[Area]]="Indiana",Table1[[#This Row],[Income]],0)</f>
        <v>0</v>
      </c>
      <c r="BR224">
        <f ca="1">IF(Table1[[#This Row],[Area]]="Illinios",Table1[[#This Row],[Income]],0)</f>
        <v>0</v>
      </c>
      <c r="BT224">
        <f ca="1">IF(Table1[[#This Row],[Field of work]]="IT",Table1[[#This Row],[Income]],0)</f>
        <v>0</v>
      </c>
      <c r="BU224">
        <f ca="1">IF(Table1[[#This Row],[Field of work]]="Doctor",Table1[[#This Row],[Income]],0)</f>
        <v>0</v>
      </c>
      <c r="BV224">
        <f ca="1">IF(Table1[[#This Row],[Field of work]]="Construction",Table1[[#This Row],[Income]],0)</f>
        <v>0</v>
      </c>
      <c r="BW224">
        <f ca="1">IF(Table1[[#This Row],[Field of work]]="Teaching",Table1[[#This Row],[Income]],0)</f>
        <v>0</v>
      </c>
      <c r="BX224">
        <f ca="1">IF(Table1[[#This Row],[Field of work]]="Music",Table1[[#This Row],[Income]],0)</f>
        <v>0</v>
      </c>
      <c r="BY224">
        <f ca="1">IF(Table1[[#This Row],[Field of work]]="Agriculture",Table1[[#This Row],[Income]],0)</f>
        <v>85923</v>
      </c>
      <c r="CA224">
        <f ca="1">IF(Table1[[#This Row],[Debts]]&gt;Table1[[#This Row],[Income]],1,0)</f>
        <v>1</v>
      </c>
      <c r="CL224">
        <f ca="1">IF(Table1[[#This Row],[Net worth of the person]]&gt;$CN$3,Table1[[#This Row],[Age]],0)</f>
        <v>27</v>
      </c>
    </row>
    <row r="225" spans="1:90">
      <c r="A225">
        <f t="shared" ca="1" si="95"/>
        <v>2</v>
      </c>
      <c r="B225">
        <v>222</v>
      </c>
      <c r="C225" t="str">
        <f t="shared" ca="1" si="96"/>
        <v>women</v>
      </c>
      <c r="D225">
        <f t="shared" ca="1" si="97"/>
        <v>39</v>
      </c>
      <c r="E225">
        <f t="shared" ca="1" si="98"/>
        <v>6</v>
      </c>
      <c r="F225" t="str">
        <f t="shared" ca="1" si="86"/>
        <v>Agriculture</v>
      </c>
      <c r="G225">
        <f t="shared" ca="1" si="99"/>
        <v>5</v>
      </c>
      <c r="H225" t="str">
        <f t="shared" ca="1" si="87"/>
        <v>Diploma</v>
      </c>
      <c r="I225">
        <f t="shared" ca="1" si="111"/>
        <v>2</v>
      </c>
      <c r="J225">
        <f t="shared" ca="1" si="88"/>
        <v>1</v>
      </c>
      <c r="K225">
        <f t="shared" ca="1" si="100"/>
        <v>81898</v>
      </c>
      <c r="L225">
        <f t="shared" ca="1" si="101"/>
        <v>12</v>
      </c>
      <c r="M225" t="str">
        <f t="shared" ca="1" si="89"/>
        <v>Georgia</v>
      </c>
      <c r="N225">
        <f t="shared" ca="1" si="104"/>
        <v>245694</v>
      </c>
      <c r="O225">
        <f t="shared" ca="1" si="102"/>
        <v>84665.3622370128</v>
      </c>
      <c r="P225">
        <f t="shared" ca="1" si="105"/>
        <v>23943.677171176594</v>
      </c>
      <c r="Q225">
        <f t="shared" ca="1" si="103"/>
        <v>17419</v>
      </c>
      <c r="R225">
        <f t="shared" ca="1" si="106"/>
        <v>77172.024237676989</v>
      </c>
      <c r="S225">
        <f t="shared" ca="1" si="107"/>
        <v>109561.22180515974</v>
      </c>
      <c r="T225">
        <f t="shared" ca="1" si="108"/>
        <v>379198.89897633635</v>
      </c>
      <c r="U225">
        <f t="shared" ca="1" si="109"/>
        <v>179256.38647468979</v>
      </c>
      <c r="V225">
        <f t="shared" ca="1" si="110"/>
        <v>199942.51250164656</v>
      </c>
      <c r="X225">
        <f ca="1">IF(Table1[[#This Row],[Gender]]="men",1,0)</f>
        <v>0</v>
      </c>
      <c r="Y225">
        <f ca="1">IF(Table1[[#This Row],[Gender]]="women",1,0)</f>
        <v>1</v>
      </c>
      <c r="AE225">
        <f ca="1">IF(Table1[[#This Row],[Field of work]]="IT",1,0)</f>
        <v>0</v>
      </c>
      <c r="AF225">
        <f ca="1">IF(Table1[[#This Row],[Field of work]]="Doctor",1,0)</f>
        <v>0</v>
      </c>
      <c r="AG225">
        <f ca="1">IF(Table1[[#This Row],[Field of work]]="Construction",1,0)</f>
        <v>0</v>
      </c>
      <c r="AH225">
        <f ca="1">IF(Table1[[#This Row],[Field of work]]="Teaching",1,0)</f>
        <v>0</v>
      </c>
      <c r="AI225">
        <f ca="1">IF(Table1[[#This Row],[Field of work]]="Music",1,0)</f>
        <v>0</v>
      </c>
      <c r="AJ225">
        <f ca="1">IF(Table1[[#This Row],[Field of work]]="Agriculture",1,0)</f>
        <v>1</v>
      </c>
      <c r="AO225" s="8">
        <f t="shared" ca="1" si="90"/>
        <v>69570.388263618472</v>
      </c>
      <c r="AR225">
        <f t="shared" ca="1" si="91"/>
        <v>1</v>
      </c>
      <c r="AX225" s="16">
        <f t="shared" ca="1" si="92"/>
        <v>0.35543776991621318</v>
      </c>
      <c r="AY225" s="17">
        <f t="shared" ca="1" si="93"/>
        <v>1</v>
      </c>
      <c r="AZ225" s="17"/>
      <c r="BE225">
        <f t="shared" ca="1" si="94"/>
        <v>0</v>
      </c>
      <c r="BF225">
        <f ca="1">IF(Table1[[#This Row],[Area]]="California",Table1[[#This Row],[Income]],0)</f>
        <v>0</v>
      </c>
      <c r="BG225">
        <f ca="1">IF(Table1[[#This Row],[Area]]="Utah",Table1[[#This Row],[Income]],0)</f>
        <v>0</v>
      </c>
      <c r="BH225">
        <f ca="1">IF(Table1[[#This Row],[Area]]="North Carolina",Table1[[#This Row],[Income]],0)</f>
        <v>0</v>
      </c>
      <c r="BI225">
        <f ca="1">IF(Table1[[#This Row],[Area]]="Texas",Table1[[#This Row],[Income]],0)</f>
        <v>0</v>
      </c>
      <c r="BJ225">
        <f ca="1">IF(Table1[[#This Row],[Area]]="Pennsylvania",Table1[[#This Row],[Income]],0)</f>
        <v>0</v>
      </c>
      <c r="BK225">
        <f ca="1">IF(Table1[[#This Row],[Area]]="Hawaii",Table1[[#This Row],[Income]],0)</f>
        <v>0</v>
      </c>
      <c r="BL225">
        <f ca="1">IF(Table1[[#This Row],[Area]]="Tennessee",Table1[[#This Row],[Income]],0)</f>
        <v>0</v>
      </c>
      <c r="BM225">
        <f ca="1">IF(Table1[[#This Row],[Area]]="South Dakota",Table1[[#This Row],[Income]],0)</f>
        <v>0</v>
      </c>
      <c r="BN225">
        <f ca="1">IF(Table1[[#This Row],[Area]]="Massachusetts",Table1[[#This Row],[Income]],0)</f>
        <v>0</v>
      </c>
      <c r="BO225">
        <f ca="1">IF(Table1[[#This Row],[Area]]="New Jersey",Table1[[#This Row],[Income]],0)</f>
        <v>0</v>
      </c>
      <c r="BP225">
        <f ca="1">IF(Table1[[#This Row],[Area]]="Georgia",Table1[[#This Row],[Income]],0)</f>
        <v>81898</v>
      </c>
      <c r="BQ225">
        <f ca="1">IF(Table1[[#This Row],[Area]]="Indiana",Table1[[#This Row],[Income]],0)</f>
        <v>0</v>
      </c>
      <c r="BR225">
        <f ca="1">IF(Table1[[#This Row],[Area]]="Illinios",Table1[[#This Row],[Income]],0)</f>
        <v>0</v>
      </c>
      <c r="BT225">
        <f ca="1">IF(Table1[[#This Row],[Field of work]]="IT",Table1[[#This Row],[Income]],0)</f>
        <v>0</v>
      </c>
      <c r="BU225">
        <f ca="1">IF(Table1[[#This Row],[Field of work]]="Doctor",Table1[[#This Row],[Income]],0)</f>
        <v>0</v>
      </c>
      <c r="BV225">
        <f ca="1">IF(Table1[[#This Row],[Field of work]]="Construction",Table1[[#This Row],[Income]],0)</f>
        <v>0</v>
      </c>
      <c r="BW225">
        <f ca="1">IF(Table1[[#This Row],[Field of work]]="Teaching",Table1[[#This Row],[Income]],0)</f>
        <v>0</v>
      </c>
      <c r="BX225">
        <f ca="1">IF(Table1[[#This Row],[Field of work]]="Music",Table1[[#This Row],[Income]],0)</f>
        <v>0</v>
      </c>
      <c r="BY225">
        <f ca="1">IF(Table1[[#This Row],[Field of work]]="Agriculture",Table1[[#This Row],[Income]],0)</f>
        <v>81898</v>
      </c>
      <c r="CA225">
        <f ca="1">IF(Table1[[#This Row],[Debts]]&gt;Table1[[#This Row],[Income]],1,0)</f>
        <v>0</v>
      </c>
      <c r="CL225">
        <f ca="1">IF(Table1[[#This Row],[Net worth of the person]]&gt;$CN$3,Table1[[#This Row],[Age]],0)</f>
        <v>39</v>
      </c>
    </row>
    <row r="226" spans="1:90">
      <c r="A226">
        <f t="shared" ca="1" si="95"/>
        <v>1</v>
      </c>
      <c r="B226">
        <v>223</v>
      </c>
      <c r="C226" t="str">
        <f t="shared" ca="1" si="96"/>
        <v>men</v>
      </c>
      <c r="D226">
        <f t="shared" ca="1" si="97"/>
        <v>41</v>
      </c>
      <c r="E226">
        <f t="shared" ca="1" si="98"/>
        <v>1</v>
      </c>
      <c r="F226" t="str">
        <f t="shared" ca="1" si="86"/>
        <v>IT</v>
      </c>
      <c r="G226">
        <f t="shared" ca="1" si="99"/>
        <v>2</v>
      </c>
      <c r="H226" t="str">
        <f t="shared" ca="1" si="87"/>
        <v>Grad</v>
      </c>
      <c r="I226">
        <f t="shared" ca="1" si="111"/>
        <v>3</v>
      </c>
      <c r="J226">
        <f t="shared" ca="1" si="88"/>
        <v>2</v>
      </c>
      <c r="K226">
        <f t="shared" ca="1" si="100"/>
        <v>79848</v>
      </c>
      <c r="L226">
        <f t="shared" ca="1" si="101"/>
        <v>4</v>
      </c>
      <c r="M226" t="str">
        <f t="shared" ca="1" si="89"/>
        <v>North Carolina</v>
      </c>
      <c r="N226">
        <f t="shared" ca="1" si="104"/>
        <v>399240</v>
      </c>
      <c r="O226">
        <f t="shared" ca="1" si="102"/>
        <v>141904.97526134894</v>
      </c>
      <c r="P226">
        <f t="shared" ca="1" si="105"/>
        <v>139140.77652723694</v>
      </c>
      <c r="Q226">
        <f t="shared" ca="1" si="103"/>
        <v>39673</v>
      </c>
      <c r="R226">
        <f t="shared" ca="1" si="106"/>
        <v>147787.16434005264</v>
      </c>
      <c r="S226">
        <f t="shared" ca="1" si="107"/>
        <v>75447.009315511823</v>
      </c>
      <c r="T226">
        <f t="shared" ca="1" si="108"/>
        <v>613827.78584274871</v>
      </c>
      <c r="U226">
        <f t="shared" ca="1" si="109"/>
        <v>329365.13960140158</v>
      </c>
      <c r="V226">
        <f t="shared" ca="1" si="110"/>
        <v>284462.64624134713</v>
      </c>
      <c r="X226">
        <f ca="1">IF(Table1[[#This Row],[Gender]]="men",1,0)</f>
        <v>1</v>
      </c>
      <c r="Y226">
        <f ca="1">IF(Table1[[#This Row],[Gender]]="women",1,0)</f>
        <v>0</v>
      </c>
      <c r="AE226">
        <f ca="1">IF(Table1[[#This Row],[Field of work]]="IT",1,0)</f>
        <v>1</v>
      </c>
      <c r="AF226">
        <f ca="1">IF(Table1[[#This Row],[Field of work]]="Doctor",1,0)</f>
        <v>0</v>
      </c>
      <c r="AG226">
        <f ca="1">IF(Table1[[#This Row],[Field of work]]="Construction",1,0)</f>
        <v>0</v>
      </c>
      <c r="AH226">
        <f ca="1">IF(Table1[[#This Row],[Field of work]]="Teaching",1,0)</f>
        <v>0</v>
      </c>
      <c r="AI226">
        <f ca="1">IF(Table1[[#This Row],[Field of work]]="Music",1,0)</f>
        <v>0</v>
      </c>
      <c r="AJ226">
        <f ca="1">IF(Table1[[#This Row],[Field of work]]="Agriculture",1,0)</f>
        <v>0</v>
      </c>
      <c r="AO226" s="8">
        <f t="shared" ca="1" si="90"/>
        <v>18354.033133533256</v>
      </c>
      <c r="AR226">
        <f t="shared" ca="1" si="91"/>
        <v>0</v>
      </c>
      <c r="AX226" s="16">
        <f t="shared" ca="1" si="92"/>
        <v>0.12102116952814812</v>
      </c>
      <c r="AY226" s="17">
        <f t="shared" ca="1" si="93"/>
        <v>1</v>
      </c>
      <c r="AZ226" s="17"/>
      <c r="BE226">
        <f t="shared" ca="1" si="94"/>
        <v>0</v>
      </c>
      <c r="BF226">
        <f ca="1">IF(Table1[[#This Row],[Area]]="California",Table1[[#This Row],[Income]],0)</f>
        <v>0</v>
      </c>
      <c r="BG226">
        <f ca="1">IF(Table1[[#This Row],[Area]]="Utah",Table1[[#This Row],[Income]],0)</f>
        <v>0</v>
      </c>
      <c r="BH226">
        <f ca="1">IF(Table1[[#This Row],[Area]]="North Carolina",Table1[[#This Row],[Income]],0)</f>
        <v>79848</v>
      </c>
      <c r="BI226">
        <f ca="1">IF(Table1[[#This Row],[Area]]="Texas",Table1[[#This Row],[Income]],0)</f>
        <v>0</v>
      </c>
      <c r="BJ226">
        <f ca="1">IF(Table1[[#This Row],[Area]]="Pennsylvania",Table1[[#This Row],[Income]],0)</f>
        <v>0</v>
      </c>
      <c r="BK226">
        <f ca="1">IF(Table1[[#This Row],[Area]]="Hawaii",Table1[[#This Row],[Income]],0)</f>
        <v>0</v>
      </c>
      <c r="BL226">
        <f ca="1">IF(Table1[[#This Row],[Area]]="Tennessee",Table1[[#This Row],[Income]],0)</f>
        <v>0</v>
      </c>
      <c r="BM226">
        <f ca="1">IF(Table1[[#This Row],[Area]]="South Dakota",Table1[[#This Row],[Income]],0)</f>
        <v>0</v>
      </c>
      <c r="BN226">
        <f ca="1">IF(Table1[[#This Row],[Area]]="Massachusetts",Table1[[#This Row],[Income]],0)</f>
        <v>0</v>
      </c>
      <c r="BO226">
        <f ca="1">IF(Table1[[#This Row],[Area]]="New Jersey",Table1[[#This Row],[Income]],0)</f>
        <v>0</v>
      </c>
      <c r="BP226">
        <f ca="1">IF(Table1[[#This Row],[Area]]="Georgia",Table1[[#This Row],[Income]],0)</f>
        <v>0</v>
      </c>
      <c r="BQ226">
        <f ca="1">IF(Table1[[#This Row],[Area]]="Indiana",Table1[[#This Row],[Income]],0)</f>
        <v>0</v>
      </c>
      <c r="BR226">
        <f ca="1">IF(Table1[[#This Row],[Area]]="Illinios",Table1[[#This Row],[Income]],0)</f>
        <v>0</v>
      </c>
      <c r="BT226">
        <f ca="1">IF(Table1[[#This Row],[Field of work]]="IT",Table1[[#This Row],[Income]],0)</f>
        <v>79848</v>
      </c>
      <c r="BU226">
        <f ca="1">IF(Table1[[#This Row],[Field of work]]="Doctor",Table1[[#This Row],[Income]],0)</f>
        <v>0</v>
      </c>
      <c r="BV226">
        <f ca="1">IF(Table1[[#This Row],[Field of work]]="Construction",Table1[[#This Row],[Income]],0)</f>
        <v>0</v>
      </c>
      <c r="BW226">
        <f ca="1">IF(Table1[[#This Row],[Field of work]]="Teaching",Table1[[#This Row],[Income]],0)</f>
        <v>0</v>
      </c>
      <c r="BX226">
        <f ca="1">IF(Table1[[#This Row],[Field of work]]="Music",Table1[[#This Row],[Income]],0)</f>
        <v>0</v>
      </c>
      <c r="BY226">
        <f ca="1">IF(Table1[[#This Row],[Field of work]]="Agriculture",Table1[[#This Row],[Income]],0)</f>
        <v>0</v>
      </c>
      <c r="CA226">
        <f ca="1">IF(Table1[[#This Row],[Debts]]&gt;Table1[[#This Row],[Income]],1,0)</f>
        <v>1</v>
      </c>
      <c r="CL226">
        <f ca="1">IF(Table1[[#This Row],[Net worth of the person]]&gt;$CN$3,Table1[[#This Row],[Age]],0)</f>
        <v>41</v>
      </c>
    </row>
    <row r="227" spans="1:90">
      <c r="A227">
        <f t="shared" ca="1" si="95"/>
        <v>2</v>
      </c>
      <c r="B227">
        <v>224</v>
      </c>
      <c r="C227" t="str">
        <f t="shared" ca="1" si="96"/>
        <v>women</v>
      </c>
      <c r="D227">
        <f t="shared" ca="1" si="97"/>
        <v>41</v>
      </c>
      <c r="E227">
        <f t="shared" ca="1" si="98"/>
        <v>2</v>
      </c>
      <c r="F227" t="str">
        <f t="shared" ca="1" si="86"/>
        <v>Doctor</v>
      </c>
      <c r="G227">
        <f t="shared" ca="1" si="99"/>
        <v>3</v>
      </c>
      <c r="H227" t="str">
        <f t="shared" ca="1" si="87"/>
        <v>Post Grad</v>
      </c>
      <c r="I227">
        <f t="shared" ca="1" si="111"/>
        <v>1</v>
      </c>
      <c r="J227">
        <f t="shared" ca="1" si="88"/>
        <v>3</v>
      </c>
      <c r="K227">
        <f t="shared" ca="1" si="100"/>
        <v>30645</v>
      </c>
      <c r="L227">
        <f t="shared" ca="1" si="101"/>
        <v>6</v>
      </c>
      <c r="M227" t="str">
        <f t="shared" ca="1" si="89"/>
        <v>Pennsylvania</v>
      </c>
      <c r="N227">
        <f t="shared" ca="1" si="104"/>
        <v>183870</v>
      </c>
      <c r="O227">
        <f t="shared" ca="1" si="102"/>
        <v>22252.162441140594</v>
      </c>
      <c r="P227">
        <f t="shared" ca="1" si="105"/>
        <v>55062.099400599764</v>
      </c>
      <c r="Q227">
        <f t="shared" ca="1" si="103"/>
        <v>32368</v>
      </c>
      <c r="R227">
        <f t="shared" ca="1" si="106"/>
        <v>23561.424675080274</v>
      </c>
      <c r="S227">
        <f t="shared" ca="1" si="107"/>
        <v>269.48374138484758</v>
      </c>
      <c r="T227">
        <f t="shared" ca="1" si="108"/>
        <v>239201.58314198462</v>
      </c>
      <c r="U227">
        <f t="shared" ca="1" si="109"/>
        <v>78181.587116220864</v>
      </c>
      <c r="V227">
        <f t="shared" ca="1" si="110"/>
        <v>161019.99602576374</v>
      </c>
      <c r="X227">
        <f ca="1">IF(Table1[[#This Row],[Gender]]="men",1,0)</f>
        <v>0</v>
      </c>
      <c r="Y227">
        <f ca="1">IF(Table1[[#This Row],[Gender]]="women",1,0)</f>
        <v>1</v>
      </c>
      <c r="AE227">
        <f ca="1">IF(Table1[[#This Row],[Field of work]]="IT",1,0)</f>
        <v>0</v>
      </c>
      <c r="AF227">
        <f ca="1">IF(Table1[[#This Row],[Field of work]]="Doctor",1,0)</f>
        <v>1</v>
      </c>
      <c r="AG227">
        <f ca="1">IF(Table1[[#This Row],[Field of work]]="Construction",1,0)</f>
        <v>0</v>
      </c>
      <c r="AH227">
        <f ca="1">IF(Table1[[#This Row],[Field of work]]="Teaching",1,0)</f>
        <v>0</v>
      </c>
      <c r="AI227">
        <f ca="1">IF(Table1[[#This Row],[Field of work]]="Music",1,0)</f>
        <v>0</v>
      </c>
      <c r="AJ227">
        <f ca="1">IF(Table1[[#This Row],[Field of work]]="Agriculture",1,0)</f>
        <v>0</v>
      </c>
      <c r="AO227" s="8">
        <f t="shared" ca="1" si="90"/>
        <v>48918.242033756382</v>
      </c>
      <c r="AR227">
        <f t="shared" ca="1" si="91"/>
        <v>1</v>
      </c>
      <c r="AX227" s="16">
        <f t="shared" ca="1" si="92"/>
        <v>0.42000327370386081</v>
      </c>
      <c r="AY227" s="17">
        <f t="shared" ca="1" si="93"/>
        <v>1</v>
      </c>
      <c r="AZ227" s="17"/>
      <c r="BE227">
        <f t="shared" ca="1" si="94"/>
        <v>0</v>
      </c>
      <c r="BF227">
        <f ca="1">IF(Table1[[#This Row],[Area]]="California",Table1[[#This Row],[Income]],0)</f>
        <v>0</v>
      </c>
      <c r="BG227">
        <f ca="1">IF(Table1[[#This Row],[Area]]="Utah",Table1[[#This Row],[Income]],0)</f>
        <v>0</v>
      </c>
      <c r="BH227">
        <f ca="1">IF(Table1[[#This Row],[Area]]="North Carolina",Table1[[#This Row],[Income]],0)</f>
        <v>0</v>
      </c>
      <c r="BI227">
        <f ca="1">IF(Table1[[#This Row],[Area]]="Texas",Table1[[#This Row],[Income]],0)</f>
        <v>0</v>
      </c>
      <c r="BJ227">
        <f ca="1">IF(Table1[[#This Row],[Area]]="Pennsylvania",Table1[[#This Row],[Income]],0)</f>
        <v>30645</v>
      </c>
      <c r="BK227">
        <f ca="1">IF(Table1[[#This Row],[Area]]="Hawaii",Table1[[#This Row],[Income]],0)</f>
        <v>0</v>
      </c>
      <c r="BL227">
        <f ca="1">IF(Table1[[#This Row],[Area]]="Tennessee",Table1[[#This Row],[Income]],0)</f>
        <v>0</v>
      </c>
      <c r="BM227">
        <f ca="1">IF(Table1[[#This Row],[Area]]="South Dakota",Table1[[#This Row],[Income]],0)</f>
        <v>0</v>
      </c>
      <c r="BN227">
        <f ca="1">IF(Table1[[#This Row],[Area]]="Massachusetts",Table1[[#This Row],[Income]],0)</f>
        <v>0</v>
      </c>
      <c r="BO227">
        <f ca="1">IF(Table1[[#This Row],[Area]]="New Jersey",Table1[[#This Row],[Income]],0)</f>
        <v>0</v>
      </c>
      <c r="BP227">
        <f ca="1">IF(Table1[[#This Row],[Area]]="Georgia",Table1[[#This Row],[Income]],0)</f>
        <v>0</v>
      </c>
      <c r="BQ227">
        <f ca="1">IF(Table1[[#This Row],[Area]]="Indiana",Table1[[#This Row],[Income]],0)</f>
        <v>0</v>
      </c>
      <c r="BR227">
        <f ca="1">IF(Table1[[#This Row],[Area]]="Illinios",Table1[[#This Row],[Income]],0)</f>
        <v>0</v>
      </c>
      <c r="BT227">
        <f ca="1">IF(Table1[[#This Row],[Field of work]]="IT",Table1[[#This Row],[Income]],0)</f>
        <v>0</v>
      </c>
      <c r="BU227">
        <f ca="1">IF(Table1[[#This Row],[Field of work]]="Doctor",Table1[[#This Row],[Income]],0)</f>
        <v>30645</v>
      </c>
      <c r="BV227">
        <f ca="1">IF(Table1[[#This Row],[Field of work]]="Construction",Table1[[#This Row],[Income]],0)</f>
        <v>0</v>
      </c>
      <c r="BW227">
        <f ca="1">IF(Table1[[#This Row],[Field of work]]="Teaching",Table1[[#This Row],[Income]],0)</f>
        <v>0</v>
      </c>
      <c r="BX227">
        <f ca="1">IF(Table1[[#This Row],[Field of work]]="Music",Table1[[#This Row],[Income]],0)</f>
        <v>0</v>
      </c>
      <c r="BY227">
        <f ca="1">IF(Table1[[#This Row],[Field of work]]="Agriculture",Table1[[#This Row],[Income]],0)</f>
        <v>0</v>
      </c>
      <c r="CA227">
        <f ca="1">IF(Table1[[#This Row],[Debts]]&gt;Table1[[#This Row],[Income]],1,0)</f>
        <v>0</v>
      </c>
      <c r="CL227">
        <f ca="1">IF(Table1[[#This Row],[Net worth of the person]]&gt;$CN$3,Table1[[#This Row],[Age]],0)</f>
        <v>41</v>
      </c>
    </row>
    <row r="228" spans="1:90">
      <c r="A228">
        <f t="shared" ca="1" si="95"/>
        <v>1</v>
      </c>
      <c r="B228">
        <v>225</v>
      </c>
      <c r="C228" t="str">
        <f t="shared" ca="1" si="96"/>
        <v>men</v>
      </c>
      <c r="D228">
        <f t="shared" ca="1" si="97"/>
        <v>38</v>
      </c>
      <c r="E228">
        <f t="shared" ca="1" si="98"/>
        <v>5</v>
      </c>
      <c r="F228" t="str">
        <f t="shared" ca="1" si="86"/>
        <v>Music</v>
      </c>
      <c r="G228">
        <f t="shared" ca="1" si="99"/>
        <v>2</v>
      </c>
      <c r="H228" t="str">
        <f t="shared" ca="1" si="87"/>
        <v>Grad</v>
      </c>
      <c r="I228">
        <f t="shared" ca="1" si="111"/>
        <v>0</v>
      </c>
      <c r="J228">
        <f t="shared" ca="1" si="88"/>
        <v>2</v>
      </c>
      <c r="K228">
        <f t="shared" ca="1" si="100"/>
        <v>73706</v>
      </c>
      <c r="L228">
        <f t="shared" ca="1" si="101"/>
        <v>13</v>
      </c>
      <c r="M228" t="str">
        <f t="shared" ca="1" si="89"/>
        <v>Indiana</v>
      </c>
      <c r="N228">
        <f t="shared" ca="1" si="104"/>
        <v>294824</v>
      </c>
      <c r="O228">
        <f t="shared" ca="1" si="102"/>
        <v>123827.04516646705</v>
      </c>
      <c r="P228">
        <f t="shared" ca="1" si="105"/>
        <v>97836.484067512763</v>
      </c>
      <c r="Q228">
        <f t="shared" ca="1" si="103"/>
        <v>60649</v>
      </c>
      <c r="R228">
        <f t="shared" ca="1" si="106"/>
        <v>132564.5176841488</v>
      </c>
      <c r="S228">
        <f t="shared" ca="1" si="107"/>
        <v>103811.3664958562</v>
      </c>
      <c r="T228">
        <f t="shared" ca="1" si="108"/>
        <v>496471.85056336899</v>
      </c>
      <c r="U228">
        <f t="shared" ca="1" si="109"/>
        <v>317040.56285061582</v>
      </c>
      <c r="V228">
        <f t="shared" ca="1" si="110"/>
        <v>179431.28771275317</v>
      </c>
      <c r="X228">
        <f ca="1">IF(Table1[[#This Row],[Gender]]="men",1,0)</f>
        <v>1</v>
      </c>
      <c r="Y228">
        <f ca="1">IF(Table1[[#This Row],[Gender]]="women",1,0)</f>
        <v>0</v>
      </c>
      <c r="AE228">
        <f ca="1">IF(Table1[[#This Row],[Field of work]]="IT",1,0)</f>
        <v>0</v>
      </c>
      <c r="AF228">
        <f ca="1">IF(Table1[[#This Row],[Field of work]]="Doctor",1,0)</f>
        <v>0</v>
      </c>
      <c r="AG228">
        <f ca="1">IF(Table1[[#This Row],[Field of work]]="Construction",1,0)</f>
        <v>0</v>
      </c>
      <c r="AH228">
        <f ca="1">IF(Table1[[#This Row],[Field of work]]="Teaching",1,0)</f>
        <v>0</v>
      </c>
      <c r="AI228">
        <f ca="1">IF(Table1[[#This Row],[Field of work]]="Music",1,0)</f>
        <v>1</v>
      </c>
      <c r="AJ228">
        <f ca="1">IF(Table1[[#This Row],[Field of work]]="Agriculture",1,0)</f>
        <v>0</v>
      </c>
      <c r="AO228" s="8">
        <f t="shared" ca="1" si="90"/>
        <v>41013.007699937232</v>
      </c>
      <c r="AR228">
        <f t="shared" ca="1" si="91"/>
        <v>1</v>
      </c>
      <c r="AX228" s="16">
        <f t="shared" ca="1" si="92"/>
        <v>0.49923076421442175</v>
      </c>
      <c r="AY228" s="17">
        <f t="shared" ca="1" si="93"/>
        <v>1</v>
      </c>
      <c r="AZ228" s="17"/>
      <c r="BE228">
        <f t="shared" ca="1" si="94"/>
        <v>0</v>
      </c>
      <c r="BF228">
        <f ca="1">IF(Table1[[#This Row],[Area]]="California",Table1[[#This Row],[Income]],0)</f>
        <v>0</v>
      </c>
      <c r="BG228">
        <f ca="1">IF(Table1[[#This Row],[Area]]="Utah",Table1[[#This Row],[Income]],0)</f>
        <v>0</v>
      </c>
      <c r="BH228">
        <f ca="1">IF(Table1[[#This Row],[Area]]="North Carolina",Table1[[#This Row],[Income]],0)</f>
        <v>0</v>
      </c>
      <c r="BI228">
        <f ca="1">IF(Table1[[#This Row],[Area]]="Texas",Table1[[#This Row],[Income]],0)</f>
        <v>0</v>
      </c>
      <c r="BJ228">
        <f ca="1">IF(Table1[[#This Row],[Area]]="Pennsylvania",Table1[[#This Row],[Income]],0)</f>
        <v>0</v>
      </c>
      <c r="BK228">
        <f ca="1">IF(Table1[[#This Row],[Area]]="Hawaii",Table1[[#This Row],[Income]],0)</f>
        <v>0</v>
      </c>
      <c r="BL228">
        <f ca="1">IF(Table1[[#This Row],[Area]]="Tennessee",Table1[[#This Row],[Income]],0)</f>
        <v>0</v>
      </c>
      <c r="BM228">
        <f ca="1">IF(Table1[[#This Row],[Area]]="South Dakota",Table1[[#This Row],[Income]],0)</f>
        <v>0</v>
      </c>
      <c r="BN228">
        <f ca="1">IF(Table1[[#This Row],[Area]]="Massachusetts",Table1[[#This Row],[Income]],0)</f>
        <v>0</v>
      </c>
      <c r="BO228">
        <f ca="1">IF(Table1[[#This Row],[Area]]="New Jersey",Table1[[#This Row],[Income]],0)</f>
        <v>0</v>
      </c>
      <c r="BP228">
        <f ca="1">IF(Table1[[#This Row],[Area]]="Georgia",Table1[[#This Row],[Income]],0)</f>
        <v>0</v>
      </c>
      <c r="BQ228">
        <f ca="1">IF(Table1[[#This Row],[Area]]="Indiana",Table1[[#This Row],[Income]],0)</f>
        <v>73706</v>
      </c>
      <c r="BR228">
        <f ca="1">IF(Table1[[#This Row],[Area]]="Illinios",Table1[[#This Row],[Income]],0)</f>
        <v>0</v>
      </c>
      <c r="BT228">
        <f ca="1">IF(Table1[[#This Row],[Field of work]]="IT",Table1[[#This Row],[Income]],0)</f>
        <v>0</v>
      </c>
      <c r="BU228">
        <f ca="1">IF(Table1[[#This Row],[Field of work]]="Doctor",Table1[[#This Row],[Income]],0)</f>
        <v>0</v>
      </c>
      <c r="BV228">
        <f ca="1">IF(Table1[[#This Row],[Field of work]]="Construction",Table1[[#This Row],[Income]],0)</f>
        <v>0</v>
      </c>
      <c r="BW228">
        <f ca="1">IF(Table1[[#This Row],[Field of work]]="Teaching",Table1[[#This Row],[Income]],0)</f>
        <v>0</v>
      </c>
      <c r="BX228">
        <f ca="1">IF(Table1[[#This Row],[Field of work]]="Music",Table1[[#This Row],[Income]],0)</f>
        <v>73706</v>
      </c>
      <c r="BY228">
        <f ca="1">IF(Table1[[#This Row],[Field of work]]="Agriculture",Table1[[#This Row],[Income]],0)</f>
        <v>0</v>
      </c>
      <c r="CA228">
        <f ca="1">IF(Table1[[#This Row],[Debts]]&gt;Table1[[#This Row],[Income]],1,0)</f>
        <v>1</v>
      </c>
      <c r="CL228">
        <f ca="1">IF(Table1[[#This Row],[Net worth of the person]]&gt;$CN$3,Table1[[#This Row],[Age]],0)</f>
        <v>38</v>
      </c>
    </row>
    <row r="229" spans="1:90">
      <c r="A229">
        <f t="shared" ca="1" si="95"/>
        <v>2</v>
      </c>
      <c r="B229">
        <v>226</v>
      </c>
      <c r="C229" t="str">
        <f t="shared" ca="1" si="96"/>
        <v>women</v>
      </c>
      <c r="D229">
        <f t="shared" ca="1" si="97"/>
        <v>35</v>
      </c>
      <c r="E229">
        <f t="shared" ca="1" si="98"/>
        <v>1</v>
      </c>
      <c r="F229" t="str">
        <f t="shared" ca="1" si="86"/>
        <v>IT</v>
      </c>
      <c r="G229">
        <f t="shared" ca="1" si="99"/>
        <v>4</v>
      </c>
      <c r="H229" t="str">
        <f t="shared" ca="1" si="87"/>
        <v>Phd</v>
      </c>
      <c r="I229">
        <f t="shared" ca="1" si="111"/>
        <v>0</v>
      </c>
      <c r="J229">
        <f t="shared" ca="1" si="88"/>
        <v>3</v>
      </c>
      <c r="K229">
        <f t="shared" ca="1" si="100"/>
        <v>71757</v>
      </c>
      <c r="L229">
        <f t="shared" ca="1" si="101"/>
        <v>3</v>
      </c>
      <c r="M229" t="str">
        <f t="shared" ca="1" si="89"/>
        <v>Utah</v>
      </c>
      <c r="N229">
        <f t="shared" ca="1" si="104"/>
        <v>358785</v>
      </c>
      <c r="O229">
        <f t="shared" ca="1" si="102"/>
        <v>179116.5097386713</v>
      </c>
      <c r="P229">
        <f t="shared" ca="1" si="105"/>
        <v>123039.02309981169</v>
      </c>
      <c r="Q229">
        <f t="shared" ca="1" si="103"/>
        <v>45108</v>
      </c>
      <c r="R229">
        <f t="shared" ca="1" si="106"/>
        <v>90912.079566648958</v>
      </c>
      <c r="S229">
        <f t="shared" ca="1" si="107"/>
        <v>55511.00966617075</v>
      </c>
      <c r="T229">
        <f t="shared" ca="1" si="108"/>
        <v>537335.03276598244</v>
      </c>
      <c r="U229">
        <f t="shared" ca="1" si="109"/>
        <v>315136.58930532029</v>
      </c>
      <c r="V229">
        <f t="shared" ca="1" si="110"/>
        <v>222198.44346066215</v>
      </c>
      <c r="X229">
        <f ca="1">IF(Table1[[#This Row],[Gender]]="men",1,0)</f>
        <v>0</v>
      </c>
      <c r="Y229">
        <f ca="1">IF(Table1[[#This Row],[Gender]]="women",1,0)</f>
        <v>1</v>
      </c>
      <c r="AE229">
        <f ca="1">IF(Table1[[#This Row],[Field of work]]="IT",1,0)</f>
        <v>1</v>
      </c>
      <c r="AF229">
        <f ca="1">IF(Table1[[#This Row],[Field of work]]="Doctor",1,0)</f>
        <v>0</v>
      </c>
      <c r="AG229">
        <f ca="1">IF(Table1[[#This Row],[Field of work]]="Construction",1,0)</f>
        <v>0</v>
      </c>
      <c r="AH229">
        <f ca="1">IF(Table1[[#This Row],[Field of work]]="Teaching",1,0)</f>
        <v>0</v>
      </c>
      <c r="AI229">
        <f ca="1">IF(Table1[[#This Row],[Field of work]]="Music",1,0)</f>
        <v>0</v>
      </c>
      <c r="AJ229">
        <f ca="1">IF(Table1[[#This Row],[Field of work]]="Agriculture",1,0)</f>
        <v>0</v>
      </c>
      <c r="AO229" s="8">
        <f t="shared" ca="1" si="90"/>
        <v>13443.83870369647</v>
      </c>
      <c r="AR229">
        <f t="shared" ca="1" si="91"/>
        <v>1</v>
      </c>
      <c r="AX229" s="16">
        <f t="shared" ca="1" si="92"/>
        <v>0.93006340572000568</v>
      </c>
      <c r="AY229" s="17">
        <f t="shared" ca="1" si="93"/>
        <v>0</v>
      </c>
      <c r="AZ229" s="17"/>
      <c r="BE229">
        <f t="shared" ca="1" si="94"/>
        <v>0</v>
      </c>
      <c r="BF229">
        <f ca="1">IF(Table1[[#This Row],[Area]]="California",Table1[[#This Row],[Income]],0)</f>
        <v>0</v>
      </c>
      <c r="BG229">
        <f ca="1">IF(Table1[[#This Row],[Area]]="Utah",Table1[[#This Row],[Income]],0)</f>
        <v>71757</v>
      </c>
      <c r="BH229">
        <f ca="1">IF(Table1[[#This Row],[Area]]="North Carolina",Table1[[#This Row],[Income]],0)</f>
        <v>0</v>
      </c>
      <c r="BI229">
        <f ca="1">IF(Table1[[#This Row],[Area]]="Texas",Table1[[#This Row],[Income]],0)</f>
        <v>0</v>
      </c>
      <c r="BJ229">
        <f ca="1">IF(Table1[[#This Row],[Area]]="Pennsylvania",Table1[[#This Row],[Income]],0)</f>
        <v>0</v>
      </c>
      <c r="BK229">
        <f ca="1">IF(Table1[[#This Row],[Area]]="Hawaii",Table1[[#This Row],[Income]],0)</f>
        <v>0</v>
      </c>
      <c r="BL229">
        <f ca="1">IF(Table1[[#This Row],[Area]]="Tennessee",Table1[[#This Row],[Income]],0)</f>
        <v>0</v>
      </c>
      <c r="BM229">
        <f ca="1">IF(Table1[[#This Row],[Area]]="South Dakota",Table1[[#This Row],[Income]],0)</f>
        <v>0</v>
      </c>
      <c r="BN229">
        <f ca="1">IF(Table1[[#This Row],[Area]]="Massachusetts",Table1[[#This Row],[Income]],0)</f>
        <v>0</v>
      </c>
      <c r="BO229">
        <f ca="1">IF(Table1[[#This Row],[Area]]="New Jersey",Table1[[#This Row],[Income]],0)</f>
        <v>0</v>
      </c>
      <c r="BP229">
        <f ca="1">IF(Table1[[#This Row],[Area]]="Georgia",Table1[[#This Row],[Income]],0)</f>
        <v>0</v>
      </c>
      <c r="BQ229">
        <f ca="1">IF(Table1[[#This Row],[Area]]="Indiana",Table1[[#This Row],[Income]],0)</f>
        <v>0</v>
      </c>
      <c r="BR229">
        <f ca="1">IF(Table1[[#This Row],[Area]]="Illinios",Table1[[#This Row],[Income]],0)</f>
        <v>0</v>
      </c>
      <c r="BT229">
        <f ca="1">IF(Table1[[#This Row],[Field of work]]="IT",Table1[[#This Row],[Income]],0)</f>
        <v>71757</v>
      </c>
      <c r="BU229">
        <f ca="1">IF(Table1[[#This Row],[Field of work]]="Doctor",Table1[[#This Row],[Income]],0)</f>
        <v>0</v>
      </c>
      <c r="BV229">
        <f ca="1">IF(Table1[[#This Row],[Field of work]]="Construction",Table1[[#This Row],[Income]],0)</f>
        <v>0</v>
      </c>
      <c r="BW229">
        <f ca="1">IF(Table1[[#This Row],[Field of work]]="Teaching",Table1[[#This Row],[Income]],0)</f>
        <v>0</v>
      </c>
      <c r="BX229">
        <f ca="1">IF(Table1[[#This Row],[Field of work]]="Music",Table1[[#This Row],[Income]],0)</f>
        <v>0</v>
      </c>
      <c r="BY229">
        <f ca="1">IF(Table1[[#This Row],[Field of work]]="Agriculture",Table1[[#This Row],[Income]],0)</f>
        <v>0</v>
      </c>
      <c r="CA229">
        <f ca="1">IF(Table1[[#This Row],[Debts]]&gt;Table1[[#This Row],[Income]],1,0)</f>
        <v>1</v>
      </c>
      <c r="CL229">
        <f ca="1">IF(Table1[[#This Row],[Net worth of the person]]&gt;$CN$3,Table1[[#This Row],[Age]],0)</f>
        <v>35</v>
      </c>
    </row>
    <row r="230" spans="1:90">
      <c r="A230">
        <f t="shared" ca="1" si="95"/>
        <v>1</v>
      </c>
      <c r="B230">
        <v>227</v>
      </c>
      <c r="C230" t="str">
        <f t="shared" ca="1" si="96"/>
        <v>men</v>
      </c>
      <c r="D230">
        <f t="shared" ca="1" si="97"/>
        <v>27</v>
      </c>
      <c r="E230">
        <f t="shared" ca="1" si="98"/>
        <v>2</v>
      </c>
      <c r="F230" t="str">
        <f t="shared" ca="1" si="86"/>
        <v>Doctor</v>
      </c>
      <c r="G230">
        <f t="shared" ca="1" si="99"/>
        <v>4</v>
      </c>
      <c r="H230" t="str">
        <f t="shared" ca="1" si="87"/>
        <v>Phd</v>
      </c>
      <c r="I230">
        <f t="shared" ca="1" si="111"/>
        <v>1</v>
      </c>
      <c r="J230">
        <f t="shared" ca="1" si="88"/>
        <v>3</v>
      </c>
      <c r="K230">
        <f t="shared" ca="1" si="100"/>
        <v>80110</v>
      </c>
      <c r="L230">
        <f t="shared" ca="1" si="101"/>
        <v>7</v>
      </c>
      <c r="M230" t="str">
        <f t="shared" ca="1" si="89"/>
        <v>Hawaii</v>
      </c>
      <c r="N230">
        <f t="shared" ca="1" si="104"/>
        <v>480660</v>
      </c>
      <c r="O230">
        <f t="shared" ca="1" si="102"/>
        <v>447044.27659337793</v>
      </c>
      <c r="P230">
        <f t="shared" ca="1" si="105"/>
        <v>40331.516111089411</v>
      </c>
      <c r="Q230">
        <f t="shared" ca="1" si="103"/>
        <v>1342</v>
      </c>
      <c r="R230">
        <f t="shared" ca="1" si="106"/>
        <v>77555.68511429822</v>
      </c>
      <c r="S230">
        <f t="shared" ca="1" si="107"/>
        <v>56564.226296988461</v>
      </c>
      <c r="T230">
        <f t="shared" ca="1" si="108"/>
        <v>577555.74240807781</v>
      </c>
      <c r="U230">
        <f t="shared" ca="1" si="109"/>
        <v>525941.96170767618</v>
      </c>
      <c r="V230">
        <f t="shared" ca="1" si="110"/>
        <v>51613.780700401636</v>
      </c>
      <c r="X230">
        <f ca="1">IF(Table1[[#This Row],[Gender]]="men",1,0)</f>
        <v>1</v>
      </c>
      <c r="Y230">
        <f ca="1">IF(Table1[[#This Row],[Gender]]="women",1,0)</f>
        <v>0</v>
      </c>
      <c r="AE230">
        <f ca="1">IF(Table1[[#This Row],[Field of work]]="IT",1,0)</f>
        <v>0</v>
      </c>
      <c r="AF230">
        <f ca="1">IF(Table1[[#This Row],[Field of work]]="Doctor",1,0)</f>
        <v>1</v>
      </c>
      <c r="AG230">
        <f ca="1">IF(Table1[[#This Row],[Field of work]]="Construction",1,0)</f>
        <v>0</v>
      </c>
      <c r="AH230">
        <f ca="1">IF(Table1[[#This Row],[Field of work]]="Teaching",1,0)</f>
        <v>0</v>
      </c>
      <c r="AI230">
        <f ca="1">IF(Table1[[#This Row],[Field of work]]="Music",1,0)</f>
        <v>0</v>
      </c>
      <c r="AJ230">
        <f ca="1">IF(Table1[[#This Row],[Field of work]]="Agriculture",1,0)</f>
        <v>0</v>
      </c>
      <c r="AO230" s="8">
        <f t="shared" ca="1" si="90"/>
        <v>10812.36022158119</v>
      </c>
      <c r="AR230">
        <f t="shared" ca="1" si="91"/>
        <v>1</v>
      </c>
      <c r="AX230" s="16">
        <f t="shared" ca="1" si="92"/>
        <v>0.82118419444985713</v>
      </c>
      <c r="AY230" s="17">
        <f t="shared" ca="1" si="93"/>
        <v>0</v>
      </c>
      <c r="AZ230" s="17"/>
      <c r="BE230">
        <f t="shared" ca="1" si="94"/>
        <v>0</v>
      </c>
      <c r="BF230">
        <f ca="1">IF(Table1[[#This Row],[Area]]="California",Table1[[#This Row],[Income]],0)</f>
        <v>0</v>
      </c>
      <c r="BG230">
        <f ca="1">IF(Table1[[#This Row],[Area]]="Utah",Table1[[#This Row],[Income]],0)</f>
        <v>0</v>
      </c>
      <c r="BH230">
        <f ca="1">IF(Table1[[#This Row],[Area]]="North Carolina",Table1[[#This Row],[Income]],0)</f>
        <v>0</v>
      </c>
      <c r="BI230">
        <f ca="1">IF(Table1[[#This Row],[Area]]="Texas",Table1[[#This Row],[Income]],0)</f>
        <v>0</v>
      </c>
      <c r="BJ230">
        <f ca="1">IF(Table1[[#This Row],[Area]]="Pennsylvania",Table1[[#This Row],[Income]],0)</f>
        <v>0</v>
      </c>
      <c r="BK230">
        <f ca="1">IF(Table1[[#This Row],[Area]]="Hawaii",Table1[[#This Row],[Income]],0)</f>
        <v>80110</v>
      </c>
      <c r="BL230">
        <f ca="1">IF(Table1[[#This Row],[Area]]="Tennessee",Table1[[#This Row],[Income]],0)</f>
        <v>0</v>
      </c>
      <c r="BM230">
        <f ca="1">IF(Table1[[#This Row],[Area]]="South Dakota",Table1[[#This Row],[Income]],0)</f>
        <v>0</v>
      </c>
      <c r="BN230">
        <f ca="1">IF(Table1[[#This Row],[Area]]="Massachusetts",Table1[[#This Row],[Income]],0)</f>
        <v>0</v>
      </c>
      <c r="BO230">
        <f ca="1">IF(Table1[[#This Row],[Area]]="New Jersey",Table1[[#This Row],[Income]],0)</f>
        <v>0</v>
      </c>
      <c r="BP230">
        <f ca="1">IF(Table1[[#This Row],[Area]]="Georgia",Table1[[#This Row],[Income]],0)</f>
        <v>0</v>
      </c>
      <c r="BQ230">
        <f ca="1">IF(Table1[[#This Row],[Area]]="Indiana",Table1[[#This Row],[Income]],0)</f>
        <v>0</v>
      </c>
      <c r="BR230">
        <f ca="1">IF(Table1[[#This Row],[Area]]="Illinios",Table1[[#This Row],[Income]],0)</f>
        <v>0</v>
      </c>
      <c r="BT230">
        <f ca="1">IF(Table1[[#This Row],[Field of work]]="IT",Table1[[#This Row],[Income]],0)</f>
        <v>0</v>
      </c>
      <c r="BU230">
        <f ca="1">IF(Table1[[#This Row],[Field of work]]="Doctor",Table1[[#This Row],[Income]],0)</f>
        <v>80110</v>
      </c>
      <c r="BV230">
        <f ca="1">IF(Table1[[#This Row],[Field of work]]="Construction",Table1[[#This Row],[Income]],0)</f>
        <v>0</v>
      </c>
      <c r="BW230">
        <f ca="1">IF(Table1[[#This Row],[Field of work]]="Teaching",Table1[[#This Row],[Income]],0)</f>
        <v>0</v>
      </c>
      <c r="BX230">
        <f ca="1">IF(Table1[[#This Row],[Field of work]]="Music",Table1[[#This Row],[Income]],0)</f>
        <v>0</v>
      </c>
      <c r="BY230">
        <f ca="1">IF(Table1[[#This Row],[Field of work]]="Agriculture",Table1[[#This Row],[Income]],0)</f>
        <v>0</v>
      </c>
      <c r="CA230">
        <f ca="1">IF(Table1[[#This Row],[Debts]]&gt;Table1[[#This Row],[Income]],1,0)</f>
        <v>0</v>
      </c>
      <c r="CL230">
        <f ca="1">IF(Table1[[#This Row],[Net worth of the person]]&gt;$CN$3,Table1[[#This Row],[Age]],0)</f>
        <v>27</v>
      </c>
    </row>
    <row r="231" spans="1:90">
      <c r="A231">
        <f t="shared" ca="1" si="95"/>
        <v>2</v>
      </c>
      <c r="B231">
        <v>228</v>
      </c>
      <c r="C231" t="str">
        <f t="shared" ca="1" si="96"/>
        <v>women</v>
      </c>
      <c r="D231">
        <f t="shared" ca="1" si="97"/>
        <v>37</v>
      </c>
      <c r="E231">
        <f t="shared" ca="1" si="98"/>
        <v>5</v>
      </c>
      <c r="F231" t="str">
        <f t="shared" ca="1" si="86"/>
        <v>Music</v>
      </c>
      <c r="G231">
        <f t="shared" ca="1" si="99"/>
        <v>3</v>
      </c>
      <c r="H231" t="str">
        <f t="shared" ca="1" si="87"/>
        <v>Post Grad</v>
      </c>
      <c r="I231">
        <f t="shared" ca="1" si="111"/>
        <v>2</v>
      </c>
      <c r="J231">
        <f t="shared" ca="1" si="88"/>
        <v>3</v>
      </c>
      <c r="K231">
        <f t="shared" ca="1" si="100"/>
        <v>66755</v>
      </c>
      <c r="L231">
        <f t="shared" ca="1" si="101"/>
        <v>13</v>
      </c>
      <c r="M231" t="str">
        <f t="shared" ca="1" si="89"/>
        <v>Indiana</v>
      </c>
      <c r="N231">
        <f t="shared" ca="1" si="104"/>
        <v>333775</v>
      </c>
      <c r="O231">
        <f t="shared" ca="1" si="102"/>
        <v>274090.75450250105</v>
      </c>
      <c r="P231">
        <f t="shared" ca="1" si="105"/>
        <v>32437.080664743567</v>
      </c>
      <c r="Q231">
        <f t="shared" ca="1" si="103"/>
        <v>634</v>
      </c>
      <c r="R231">
        <f t="shared" ca="1" si="106"/>
        <v>66361.850192666228</v>
      </c>
      <c r="S231">
        <f t="shared" ca="1" si="107"/>
        <v>86216.507244516717</v>
      </c>
      <c r="T231">
        <f t="shared" ca="1" si="108"/>
        <v>452428.5879092603</v>
      </c>
      <c r="U231">
        <f t="shared" ca="1" si="109"/>
        <v>341086.60469516728</v>
      </c>
      <c r="V231">
        <f t="shared" ca="1" si="110"/>
        <v>111341.98321409302</v>
      </c>
      <c r="X231">
        <f ca="1">IF(Table1[[#This Row],[Gender]]="men",1,0)</f>
        <v>0</v>
      </c>
      <c r="Y231">
        <f ca="1">IF(Table1[[#This Row],[Gender]]="women",1,0)</f>
        <v>1</v>
      </c>
      <c r="AE231">
        <f ca="1">IF(Table1[[#This Row],[Field of work]]="IT",1,0)</f>
        <v>0</v>
      </c>
      <c r="AF231">
        <f ca="1">IF(Table1[[#This Row],[Field of work]]="Doctor",1,0)</f>
        <v>0</v>
      </c>
      <c r="AG231">
        <f ca="1">IF(Table1[[#This Row],[Field of work]]="Construction",1,0)</f>
        <v>0</v>
      </c>
      <c r="AH231">
        <f ca="1">IF(Table1[[#This Row],[Field of work]]="Teaching",1,0)</f>
        <v>0</v>
      </c>
      <c r="AI231">
        <f ca="1">IF(Table1[[#This Row],[Field of work]]="Music",1,0)</f>
        <v>1</v>
      </c>
      <c r="AJ231">
        <f ca="1">IF(Table1[[#This Row],[Field of work]]="Agriculture",1,0)</f>
        <v>0</v>
      </c>
      <c r="AO231" s="8">
        <f t="shared" ca="1" si="90"/>
        <v>71641.227997402195</v>
      </c>
      <c r="AR231">
        <f t="shared" ca="1" si="91"/>
        <v>1</v>
      </c>
      <c r="AX231" s="16">
        <f t="shared" ca="1" si="92"/>
        <v>0.18576134843079295</v>
      </c>
      <c r="AY231" s="17">
        <f t="shared" ca="1" si="93"/>
        <v>1</v>
      </c>
      <c r="AZ231" s="17"/>
      <c r="BE231">
        <f t="shared" ca="1" si="94"/>
        <v>0</v>
      </c>
      <c r="BF231">
        <f ca="1">IF(Table1[[#This Row],[Area]]="California",Table1[[#This Row],[Income]],0)</f>
        <v>0</v>
      </c>
      <c r="BG231">
        <f ca="1">IF(Table1[[#This Row],[Area]]="Utah",Table1[[#This Row],[Income]],0)</f>
        <v>0</v>
      </c>
      <c r="BH231">
        <f ca="1">IF(Table1[[#This Row],[Area]]="North Carolina",Table1[[#This Row],[Income]],0)</f>
        <v>0</v>
      </c>
      <c r="BI231">
        <f ca="1">IF(Table1[[#This Row],[Area]]="Texas",Table1[[#This Row],[Income]],0)</f>
        <v>0</v>
      </c>
      <c r="BJ231">
        <f ca="1">IF(Table1[[#This Row],[Area]]="Pennsylvania",Table1[[#This Row],[Income]],0)</f>
        <v>0</v>
      </c>
      <c r="BK231">
        <f ca="1">IF(Table1[[#This Row],[Area]]="Hawaii",Table1[[#This Row],[Income]],0)</f>
        <v>0</v>
      </c>
      <c r="BL231">
        <f ca="1">IF(Table1[[#This Row],[Area]]="Tennessee",Table1[[#This Row],[Income]],0)</f>
        <v>0</v>
      </c>
      <c r="BM231">
        <f ca="1">IF(Table1[[#This Row],[Area]]="South Dakota",Table1[[#This Row],[Income]],0)</f>
        <v>0</v>
      </c>
      <c r="BN231">
        <f ca="1">IF(Table1[[#This Row],[Area]]="Massachusetts",Table1[[#This Row],[Income]],0)</f>
        <v>0</v>
      </c>
      <c r="BO231">
        <f ca="1">IF(Table1[[#This Row],[Area]]="New Jersey",Table1[[#This Row],[Income]],0)</f>
        <v>0</v>
      </c>
      <c r="BP231">
        <f ca="1">IF(Table1[[#This Row],[Area]]="Georgia",Table1[[#This Row],[Income]],0)</f>
        <v>0</v>
      </c>
      <c r="BQ231">
        <f ca="1">IF(Table1[[#This Row],[Area]]="Indiana",Table1[[#This Row],[Income]],0)</f>
        <v>66755</v>
      </c>
      <c r="BR231">
        <f ca="1">IF(Table1[[#This Row],[Area]]="Illinios",Table1[[#This Row],[Income]],0)</f>
        <v>0</v>
      </c>
      <c r="BT231">
        <f ca="1">IF(Table1[[#This Row],[Field of work]]="IT",Table1[[#This Row],[Income]],0)</f>
        <v>0</v>
      </c>
      <c r="BU231">
        <f ca="1">IF(Table1[[#This Row],[Field of work]]="Doctor",Table1[[#This Row],[Income]],0)</f>
        <v>0</v>
      </c>
      <c r="BV231">
        <f ca="1">IF(Table1[[#This Row],[Field of work]]="Construction",Table1[[#This Row],[Income]],0)</f>
        <v>0</v>
      </c>
      <c r="BW231">
        <f ca="1">IF(Table1[[#This Row],[Field of work]]="Teaching",Table1[[#This Row],[Income]],0)</f>
        <v>0</v>
      </c>
      <c r="BX231">
        <f ca="1">IF(Table1[[#This Row],[Field of work]]="Music",Table1[[#This Row],[Income]],0)</f>
        <v>66755</v>
      </c>
      <c r="BY231">
        <f ca="1">IF(Table1[[#This Row],[Field of work]]="Agriculture",Table1[[#This Row],[Income]],0)</f>
        <v>0</v>
      </c>
      <c r="CA231">
        <f ca="1">IF(Table1[[#This Row],[Debts]]&gt;Table1[[#This Row],[Income]],1,0)</f>
        <v>0</v>
      </c>
      <c r="CL231">
        <f ca="1">IF(Table1[[#This Row],[Net worth of the person]]&gt;$CN$3,Table1[[#This Row],[Age]],0)</f>
        <v>37</v>
      </c>
    </row>
    <row r="232" spans="1:90">
      <c r="A232">
        <f t="shared" ca="1" si="95"/>
        <v>2</v>
      </c>
      <c r="B232">
        <v>229</v>
      </c>
      <c r="C232" t="str">
        <f t="shared" ca="1" si="96"/>
        <v>women</v>
      </c>
      <c r="D232">
        <f t="shared" ca="1" si="97"/>
        <v>44</v>
      </c>
      <c r="E232">
        <f t="shared" ca="1" si="98"/>
        <v>3</v>
      </c>
      <c r="F232" t="str">
        <f t="shared" ca="1" si="86"/>
        <v>Construction</v>
      </c>
      <c r="G232">
        <f t="shared" ca="1" si="99"/>
        <v>1</v>
      </c>
      <c r="H232" t="str">
        <f t="shared" ca="1" si="87"/>
        <v>High school</v>
      </c>
      <c r="I232">
        <f t="shared" ca="1" si="111"/>
        <v>1</v>
      </c>
      <c r="J232">
        <f t="shared" ca="1" si="88"/>
        <v>3</v>
      </c>
      <c r="K232">
        <f t="shared" ca="1" si="100"/>
        <v>72134</v>
      </c>
      <c r="L232">
        <f t="shared" ca="1" si="101"/>
        <v>14</v>
      </c>
      <c r="M232" t="str">
        <f t="shared" ca="1" si="89"/>
        <v>Illinios</v>
      </c>
      <c r="N232">
        <f t="shared" ca="1" si="104"/>
        <v>216402</v>
      </c>
      <c r="O232">
        <f t="shared" ca="1" si="102"/>
        <v>40199.127323120454</v>
      </c>
      <c r="P232">
        <f t="shared" ca="1" si="105"/>
        <v>214923.68399220658</v>
      </c>
      <c r="Q232">
        <f t="shared" ca="1" si="103"/>
        <v>120983</v>
      </c>
      <c r="R232">
        <f t="shared" ca="1" si="106"/>
        <v>90272.14668985008</v>
      </c>
      <c r="S232">
        <f t="shared" ca="1" si="107"/>
        <v>61596.232849623135</v>
      </c>
      <c r="T232">
        <f t="shared" ca="1" si="108"/>
        <v>492921.91684182972</v>
      </c>
      <c r="U232">
        <f t="shared" ca="1" si="109"/>
        <v>251454.27401297053</v>
      </c>
      <c r="V232">
        <f t="shared" ca="1" si="110"/>
        <v>241467.64282885919</v>
      </c>
      <c r="X232">
        <f ca="1">IF(Table1[[#This Row],[Gender]]="men",1,0)</f>
        <v>0</v>
      </c>
      <c r="Y232">
        <f ca="1">IF(Table1[[#This Row],[Gender]]="women",1,0)</f>
        <v>1</v>
      </c>
      <c r="AE232">
        <f ca="1">IF(Table1[[#This Row],[Field of work]]="IT",1,0)</f>
        <v>0</v>
      </c>
      <c r="AF232">
        <f ca="1">IF(Table1[[#This Row],[Field of work]]="Doctor",1,0)</f>
        <v>0</v>
      </c>
      <c r="AG232">
        <f ca="1">IF(Table1[[#This Row],[Field of work]]="Construction",1,0)</f>
        <v>1</v>
      </c>
      <c r="AH232">
        <f ca="1">IF(Table1[[#This Row],[Field of work]]="Teaching",1,0)</f>
        <v>0</v>
      </c>
      <c r="AI232">
        <f ca="1">IF(Table1[[#This Row],[Field of work]]="Music",1,0)</f>
        <v>0</v>
      </c>
      <c r="AJ232">
        <f ca="1">IF(Table1[[#This Row],[Field of work]]="Agriculture",1,0)</f>
        <v>0</v>
      </c>
      <c r="AO232" s="8">
        <f t="shared" ca="1" si="90"/>
        <v>11260.805817132237</v>
      </c>
      <c r="AR232">
        <f t="shared" ca="1" si="91"/>
        <v>1</v>
      </c>
      <c r="AX232" s="16">
        <f t="shared" ca="1" si="92"/>
        <v>0.70033786721960811</v>
      </c>
      <c r="AY232" s="17">
        <f t="shared" ca="1" si="93"/>
        <v>0</v>
      </c>
      <c r="AZ232" s="17"/>
      <c r="BE232">
        <f t="shared" ca="1" si="94"/>
        <v>0</v>
      </c>
      <c r="BF232">
        <f ca="1">IF(Table1[[#This Row],[Area]]="California",Table1[[#This Row],[Income]],0)</f>
        <v>0</v>
      </c>
      <c r="BG232">
        <f ca="1">IF(Table1[[#This Row],[Area]]="Utah",Table1[[#This Row],[Income]],0)</f>
        <v>0</v>
      </c>
      <c r="BH232">
        <f ca="1">IF(Table1[[#This Row],[Area]]="North Carolina",Table1[[#This Row],[Income]],0)</f>
        <v>0</v>
      </c>
      <c r="BI232">
        <f ca="1">IF(Table1[[#This Row],[Area]]="Texas",Table1[[#This Row],[Income]],0)</f>
        <v>0</v>
      </c>
      <c r="BJ232">
        <f ca="1">IF(Table1[[#This Row],[Area]]="Pennsylvania",Table1[[#This Row],[Income]],0)</f>
        <v>0</v>
      </c>
      <c r="BK232">
        <f ca="1">IF(Table1[[#This Row],[Area]]="Hawaii",Table1[[#This Row],[Income]],0)</f>
        <v>0</v>
      </c>
      <c r="BL232">
        <f ca="1">IF(Table1[[#This Row],[Area]]="Tennessee",Table1[[#This Row],[Income]],0)</f>
        <v>0</v>
      </c>
      <c r="BM232">
        <f ca="1">IF(Table1[[#This Row],[Area]]="South Dakota",Table1[[#This Row],[Income]],0)</f>
        <v>0</v>
      </c>
      <c r="BN232">
        <f ca="1">IF(Table1[[#This Row],[Area]]="Massachusetts",Table1[[#This Row],[Income]],0)</f>
        <v>0</v>
      </c>
      <c r="BO232">
        <f ca="1">IF(Table1[[#This Row],[Area]]="New Jersey",Table1[[#This Row],[Income]],0)</f>
        <v>0</v>
      </c>
      <c r="BP232">
        <f ca="1">IF(Table1[[#This Row],[Area]]="Georgia",Table1[[#This Row],[Income]],0)</f>
        <v>0</v>
      </c>
      <c r="BQ232">
        <f ca="1">IF(Table1[[#This Row],[Area]]="Indiana",Table1[[#This Row],[Income]],0)</f>
        <v>0</v>
      </c>
      <c r="BR232">
        <f ca="1">IF(Table1[[#This Row],[Area]]="Illinios",Table1[[#This Row],[Income]],0)</f>
        <v>72134</v>
      </c>
      <c r="BT232">
        <f ca="1">IF(Table1[[#This Row],[Field of work]]="IT",Table1[[#This Row],[Income]],0)</f>
        <v>0</v>
      </c>
      <c r="BU232">
        <f ca="1">IF(Table1[[#This Row],[Field of work]]="Doctor",Table1[[#This Row],[Income]],0)</f>
        <v>0</v>
      </c>
      <c r="BV232">
        <f ca="1">IF(Table1[[#This Row],[Field of work]]="Construction",Table1[[#This Row],[Income]],0)</f>
        <v>72134</v>
      </c>
      <c r="BW232">
        <f ca="1">IF(Table1[[#This Row],[Field of work]]="Teaching",Table1[[#This Row],[Income]],0)</f>
        <v>0</v>
      </c>
      <c r="BX232">
        <f ca="1">IF(Table1[[#This Row],[Field of work]]="Music",Table1[[#This Row],[Income]],0)</f>
        <v>0</v>
      </c>
      <c r="BY232">
        <f ca="1">IF(Table1[[#This Row],[Field of work]]="Agriculture",Table1[[#This Row],[Income]],0)</f>
        <v>0</v>
      </c>
      <c r="CA232">
        <f ca="1">IF(Table1[[#This Row],[Debts]]&gt;Table1[[#This Row],[Income]],1,0)</f>
        <v>1</v>
      </c>
      <c r="CL232">
        <f ca="1">IF(Table1[[#This Row],[Net worth of the person]]&gt;$CN$3,Table1[[#This Row],[Age]],0)</f>
        <v>44</v>
      </c>
    </row>
    <row r="233" spans="1:90">
      <c r="A233">
        <f t="shared" ca="1" si="95"/>
        <v>2</v>
      </c>
      <c r="B233">
        <v>230</v>
      </c>
      <c r="C233" t="str">
        <f t="shared" ca="1" si="96"/>
        <v>women</v>
      </c>
      <c r="D233">
        <f t="shared" ca="1" si="97"/>
        <v>32</v>
      </c>
      <c r="E233">
        <f t="shared" ca="1" si="98"/>
        <v>3</v>
      </c>
      <c r="F233" t="str">
        <f t="shared" ca="1" si="86"/>
        <v>Construction</v>
      </c>
      <c r="G233">
        <f t="shared" ca="1" si="99"/>
        <v>2</v>
      </c>
      <c r="H233" t="str">
        <f t="shared" ca="1" si="87"/>
        <v>Grad</v>
      </c>
      <c r="I233">
        <f t="shared" ca="1" si="111"/>
        <v>2</v>
      </c>
      <c r="J233">
        <f t="shared" ca="1" si="88"/>
        <v>1</v>
      </c>
      <c r="K233">
        <f t="shared" ca="1" si="100"/>
        <v>71413</v>
      </c>
      <c r="L233">
        <f t="shared" ca="1" si="101"/>
        <v>12</v>
      </c>
      <c r="M233" t="str">
        <f t="shared" ca="1" si="89"/>
        <v>Georgia</v>
      </c>
      <c r="N233">
        <f t="shared" ca="1" si="104"/>
        <v>214239</v>
      </c>
      <c r="O233">
        <f t="shared" ca="1" si="102"/>
        <v>150039.68433526161</v>
      </c>
      <c r="P233">
        <f t="shared" ca="1" si="105"/>
        <v>11260.805817132237</v>
      </c>
      <c r="Q233">
        <f t="shared" ca="1" si="103"/>
        <v>10605</v>
      </c>
      <c r="R233">
        <f t="shared" ca="1" si="106"/>
        <v>38324.811798775881</v>
      </c>
      <c r="S233">
        <f t="shared" ca="1" si="107"/>
        <v>37985.887653318881</v>
      </c>
      <c r="T233">
        <f t="shared" ca="1" si="108"/>
        <v>263485.69347045111</v>
      </c>
      <c r="U233">
        <f t="shared" ca="1" si="109"/>
        <v>198969.4961340375</v>
      </c>
      <c r="V233">
        <f t="shared" ca="1" si="110"/>
        <v>64516.197336413607</v>
      </c>
      <c r="X233">
        <f ca="1">IF(Table1[[#This Row],[Gender]]="men",1,0)</f>
        <v>0</v>
      </c>
      <c r="Y233">
        <f ca="1">IF(Table1[[#This Row],[Gender]]="women",1,0)</f>
        <v>1</v>
      </c>
      <c r="AE233">
        <f ca="1">IF(Table1[[#This Row],[Field of work]]="IT",1,0)</f>
        <v>0</v>
      </c>
      <c r="AF233">
        <f ca="1">IF(Table1[[#This Row],[Field of work]]="Doctor",1,0)</f>
        <v>0</v>
      </c>
      <c r="AG233">
        <f ca="1">IF(Table1[[#This Row],[Field of work]]="Construction",1,0)</f>
        <v>1</v>
      </c>
      <c r="AH233">
        <f ca="1">IF(Table1[[#This Row],[Field of work]]="Teaching",1,0)</f>
        <v>0</v>
      </c>
      <c r="AI233">
        <f ca="1">IF(Table1[[#This Row],[Field of work]]="Music",1,0)</f>
        <v>0</v>
      </c>
      <c r="AJ233">
        <f ca="1">IF(Table1[[#This Row],[Field of work]]="Agriculture",1,0)</f>
        <v>0</v>
      </c>
      <c r="AO233" s="8">
        <f t="shared" ca="1" si="90"/>
        <v>14019.679843255024</v>
      </c>
      <c r="AR233">
        <f t="shared" ca="1" si="91"/>
        <v>1</v>
      </c>
      <c r="AX233" s="16">
        <f t="shared" ca="1" si="92"/>
        <v>0.75676560181320907</v>
      </c>
      <c r="AY233" s="17">
        <f t="shared" ca="1" si="93"/>
        <v>0</v>
      </c>
      <c r="AZ233" s="17"/>
      <c r="BE233">
        <f t="shared" ca="1" si="94"/>
        <v>0</v>
      </c>
      <c r="BF233">
        <f ca="1">IF(Table1[[#This Row],[Area]]="California",Table1[[#This Row],[Income]],0)</f>
        <v>0</v>
      </c>
      <c r="BG233">
        <f ca="1">IF(Table1[[#This Row],[Area]]="Utah",Table1[[#This Row],[Income]],0)</f>
        <v>0</v>
      </c>
      <c r="BH233">
        <f ca="1">IF(Table1[[#This Row],[Area]]="North Carolina",Table1[[#This Row],[Income]],0)</f>
        <v>0</v>
      </c>
      <c r="BI233">
        <f ca="1">IF(Table1[[#This Row],[Area]]="Texas",Table1[[#This Row],[Income]],0)</f>
        <v>0</v>
      </c>
      <c r="BJ233">
        <f ca="1">IF(Table1[[#This Row],[Area]]="Pennsylvania",Table1[[#This Row],[Income]],0)</f>
        <v>0</v>
      </c>
      <c r="BK233">
        <f ca="1">IF(Table1[[#This Row],[Area]]="Hawaii",Table1[[#This Row],[Income]],0)</f>
        <v>0</v>
      </c>
      <c r="BL233">
        <f ca="1">IF(Table1[[#This Row],[Area]]="Tennessee",Table1[[#This Row],[Income]],0)</f>
        <v>0</v>
      </c>
      <c r="BM233">
        <f ca="1">IF(Table1[[#This Row],[Area]]="South Dakota",Table1[[#This Row],[Income]],0)</f>
        <v>0</v>
      </c>
      <c r="BN233">
        <f ca="1">IF(Table1[[#This Row],[Area]]="Massachusetts",Table1[[#This Row],[Income]],0)</f>
        <v>0</v>
      </c>
      <c r="BO233">
        <f ca="1">IF(Table1[[#This Row],[Area]]="New Jersey",Table1[[#This Row],[Income]],0)</f>
        <v>0</v>
      </c>
      <c r="BP233">
        <f ca="1">IF(Table1[[#This Row],[Area]]="Georgia",Table1[[#This Row],[Income]],0)</f>
        <v>71413</v>
      </c>
      <c r="BQ233">
        <f ca="1">IF(Table1[[#This Row],[Area]]="Indiana",Table1[[#This Row],[Income]],0)</f>
        <v>0</v>
      </c>
      <c r="BR233">
        <f ca="1">IF(Table1[[#This Row],[Area]]="Illinios",Table1[[#This Row],[Income]],0)</f>
        <v>0</v>
      </c>
      <c r="BT233">
        <f ca="1">IF(Table1[[#This Row],[Field of work]]="IT",Table1[[#This Row],[Income]],0)</f>
        <v>0</v>
      </c>
      <c r="BU233">
        <f ca="1">IF(Table1[[#This Row],[Field of work]]="Doctor",Table1[[#This Row],[Income]],0)</f>
        <v>0</v>
      </c>
      <c r="BV233">
        <f ca="1">IF(Table1[[#This Row],[Field of work]]="Construction",Table1[[#This Row],[Income]],0)</f>
        <v>71413</v>
      </c>
      <c r="BW233">
        <f ca="1">IF(Table1[[#This Row],[Field of work]]="Teaching",Table1[[#This Row],[Income]],0)</f>
        <v>0</v>
      </c>
      <c r="BX233">
        <f ca="1">IF(Table1[[#This Row],[Field of work]]="Music",Table1[[#This Row],[Income]],0)</f>
        <v>0</v>
      </c>
      <c r="BY233">
        <f ca="1">IF(Table1[[#This Row],[Field of work]]="Agriculture",Table1[[#This Row],[Income]],0)</f>
        <v>0</v>
      </c>
      <c r="CA233">
        <f ca="1">IF(Table1[[#This Row],[Debts]]&gt;Table1[[#This Row],[Income]],1,0)</f>
        <v>0</v>
      </c>
      <c r="CL233">
        <f ca="1">IF(Table1[[#This Row],[Net worth of the person]]&gt;$CN$3,Table1[[#This Row],[Age]],0)</f>
        <v>32</v>
      </c>
    </row>
    <row r="234" spans="1:90">
      <c r="A234">
        <f t="shared" ca="1" si="95"/>
        <v>1</v>
      </c>
      <c r="B234">
        <v>231</v>
      </c>
      <c r="C234" t="str">
        <f t="shared" ca="1" si="96"/>
        <v>men</v>
      </c>
      <c r="D234">
        <f t="shared" ca="1" si="97"/>
        <v>41</v>
      </c>
      <c r="E234">
        <f t="shared" ca="1" si="98"/>
        <v>3</v>
      </c>
      <c r="F234" t="str">
        <f t="shared" ca="1" si="86"/>
        <v>Construction</v>
      </c>
      <c r="G234">
        <f t="shared" ca="1" si="99"/>
        <v>3</v>
      </c>
      <c r="H234" t="str">
        <f t="shared" ca="1" si="87"/>
        <v>Post Grad</v>
      </c>
      <c r="I234">
        <f t="shared" ca="1" si="111"/>
        <v>1</v>
      </c>
      <c r="J234">
        <f t="shared" ca="1" si="88"/>
        <v>2</v>
      </c>
      <c r="K234">
        <f t="shared" ca="1" si="100"/>
        <v>77115</v>
      </c>
      <c r="L234">
        <f t="shared" ca="1" si="101"/>
        <v>5</v>
      </c>
      <c r="M234" t="str">
        <f t="shared" ca="1" si="89"/>
        <v>Texas</v>
      </c>
      <c r="N234">
        <f t="shared" ca="1" si="104"/>
        <v>462690</v>
      </c>
      <c r="O234">
        <f t="shared" ca="1" si="102"/>
        <v>350147.87630295369</v>
      </c>
      <c r="P234">
        <f t="shared" ca="1" si="105"/>
        <v>28039.359686510048</v>
      </c>
      <c r="Q234">
        <f t="shared" ca="1" si="103"/>
        <v>24828</v>
      </c>
      <c r="R234">
        <f t="shared" ca="1" si="106"/>
        <v>65678.774716494634</v>
      </c>
      <c r="S234">
        <f t="shared" ca="1" si="107"/>
        <v>32106.179909998333</v>
      </c>
      <c r="T234">
        <f t="shared" ca="1" si="108"/>
        <v>522835.53959650837</v>
      </c>
      <c r="U234">
        <f t="shared" ca="1" si="109"/>
        <v>440654.6510194483</v>
      </c>
      <c r="V234">
        <f t="shared" ca="1" si="110"/>
        <v>82180.888577060075</v>
      </c>
      <c r="X234">
        <f ca="1">IF(Table1[[#This Row],[Gender]]="men",1,0)</f>
        <v>1</v>
      </c>
      <c r="Y234">
        <f ca="1">IF(Table1[[#This Row],[Gender]]="women",1,0)</f>
        <v>0</v>
      </c>
      <c r="AE234">
        <f ca="1">IF(Table1[[#This Row],[Field of work]]="IT",1,0)</f>
        <v>0</v>
      </c>
      <c r="AF234">
        <f ca="1">IF(Table1[[#This Row],[Field of work]]="Doctor",1,0)</f>
        <v>0</v>
      </c>
      <c r="AG234">
        <f ca="1">IF(Table1[[#This Row],[Field of work]]="Construction",1,0)</f>
        <v>1</v>
      </c>
      <c r="AH234">
        <f ca="1">IF(Table1[[#This Row],[Field of work]]="Teaching",1,0)</f>
        <v>0</v>
      </c>
      <c r="AI234">
        <f ca="1">IF(Table1[[#This Row],[Field of work]]="Music",1,0)</f>
        <v>0</v>
      </c>
      <c r="AJ234">
        <f ca="1">IF(Table1[[#This Row],[Field of work]]="Agriculture",1,0)</f>
        <v>0</v>
      </c>
      <c r="AO234" s="8">
        <f t="shared" ca="1" si="90"/>
        <v>12440.876000649534</v>
      </c>
      <c r="AR234">
        <f t="shared" ca="1" si="91"/>
        <v>0</v>
      </c>
      <c r="AX234" s="16">
        <f t="shared" ca="1" si="92"/>
        <v>1.2856984620052136E-2</v>
      </c>
      <c r="AY234" s="17">
        <f t="shared" ca="1" si="93"/>
        <v>1</v>
      </c>
      <c r="AZ234" s="17"/>
      <c r="BE234">
        <f t="shared" ca="1" si="94"/>
        <v>0</v>
      </c>
      <c r="BF234">
        <f ca="1">IF(Table1[[#This Row],[Area]]="California",Table1[[#This Row],[Income]],0)</f>
        <v>0</v>
      </c>
      <c r="BG234">
        <f ca="1">IF(Table1[[#This Row],[Area]]="Utah",Table1[[#This Row],[Income]],0)</f>
        <v>0</v>
      </c>
      <c r="BH234">
        <f ca="1">IF(Table1[[#This Row],[Area]]="North Carolina",Table1[[#This Row],[Income]],0)</f>
        <v>0</v>
      </c>
      <c r="BI234">
        <f ca="1">IF(Table1[[#This Row],[Area]]="Texas",Table1[[#This Row],[Income]],0)</f>
        <v>77115</v>
      </c>
      <c r="BJ234">
        <f ca="1">IF(Table1[[#This Row],[Area]]="Pennsylvania",Table1[[#This Row],[Income]],0)</f>
        <v>0</v>
      </c>
      <c r="BK234">
        <f ca="1">IF(Table1[[#This Row],[Area]]="Hawaii",Table1[[#This Row],[Income]],0)</f>
        <v>0</v>
      </c>
      <c r="BL234">
        <f ca="1">IF(Table1[[#This Row],[Area]]="Tennessee",Table1[[#This Row],[Income]],0)</f>
        <v>0</v>
      </c>
      <c r="BM234">
        <f ca="1">IF(Table1[[#This Row],[Area]]="South Dakota",Table1[[#This Row],[Income]],0)</f>
        <v>0</v>
      </c>
      <c r="BN234">
        <f ca="1">IF(Table1[[#This Row],[Area]]="Massachusetts",Table1[[#This Row],[Income]],0)</f>
        <v>0</v>
      </c>
      <c r="BO234">
        <f ca="1">IF(Table1[[#This Row],[Area]]="New Jersey",Table1[[#This Row],[Income]],0)</f>
        <v>0</v>
      </c>
      <c r="BP234">
        <f ca="1">IF(Table1[[#This Row],[Area]]="Georgia",Table1[[#This Row],[Income]],0)</f>
        <v>0</v>
      </c>
      <c r="BQ234">
        <f ca="1">IF(Table1[[#This Row],[Area]]="Indiana",Table1[[#This Row],[Income]],0)</f>
        <v>0</v>
      </c>
      <c r="BR234">
        <f ca="1">IF(Table1[[#This Row],[Area]]="Illinios",Table1[[#This Row],[Income]],0)</f>
        <v>0</v>
      </c>
      <c r="BT234">
        <f ca="1">IF(Table1[[#This Row],[Field of work]]="IT",Table1[[#This Row],[Income]],0)</f>
        <v>0</v>
      </c>
      <c r="BU234">
        <f ca="1">IF(Table1[[#This Row],[Field of work]]="Doctor",Table1[[#This Row],[Income]],0)</f>
        <v>0</v>
      </c>
      <c r="BV234">
        <f ca="1">IF(Table1[[#This Row],[Field of work]]="Construction",Table1[[#This Row],[Income]],0)</f>
        <v>77115</v>
      </c>
      <c r="BW234">
        <f ca="1">IF(Table1[[#This Row],[Field of work]]="Teaching",Table1[[#This Row],[Income]],0)</f>
        <v>0</v>
      </c>
      <c r="BX234">
        <f ca="1">IF(Table1[[#This Row],[Field of work]]="Music",Table1[[#This Row],[Income]],0)</f>
        <v>0</v>
      </c>
      <c r="BY234">
        <f ca="1">IF(Table1[[#This Row],[Field of work]]="Agriculture",Table1[[#This Row],[Income]],0)</f>
        <v>0</v>
      </c>
      <c r="CA234">
        <f ca="1">IF(Table1[[#This Row],[Debts]]&gt;Table1[[#This Row],[Income]],1,0)</f>
        <v>0</v>
      </c>
      <c r="CL234">
        <f ca="1">IF(Table1[[#This Row],[Net worth of the person]]&gt;$CN$3,Table1[[#This Row],[Age]],0)</f>
        <v>41</v>
      </c>
    </row>
    <row r="235" spans="1:90">
      <c r="A235">
        <f t="shared" ca="1" si="95"/>
        <v>1</v>
      </c>
      <c r="B235">
        <v>232</v>
      </c>
      <c r="C235" t="str">
        <f t="shared" ca="1" si="96"/>
        <v>men</v>
      </c>
      <c r="D235">
        <f t="shared" ca="1" si="97"/>
        <v>28</v>
      </c>
      <c r="E235">
        <f t="shared" ca="1" si="98"/>
        <v>6</v>
      </c>
      <c r="F235" t="str">
        <f t="shared" ca="1" si="86"/>
        <v>Agriculture</v>
      </c>
      <c r="G235">
        <f t="shared" ca="1" si="99"/>
        <v>5</v>
      </c>
      <c r="H235" t="str">
        <f t="shared" ca="1" si="87"/>
        <v>Diploma</v>
      </c>
      <c r="I235">
        <f t="shared" ca="1" si="111"/>
        <v>1</v>
      </c>
      <c r="J235">
        <f t="shared" ca="1" si="88"/>
        <v>1</v>
      </c>
      <c r="K235">
        <f t="shared" ca="1" si="100"/>
        <v>26034</v>
      </c>
      <c r="L235">
        <f t="shared" ca="1" si="101"/>
        <v>9</v>
      </c>
      <c r="M235" t="str">
        <f t="shared" ca="1" si="89"/>
        <v>South Dakota</v>
      </c>
      <c r="N235">
        <f t="shared" ca="1" si="104"/>
        <v>130170</v>
      </c>
      <c r="O235">
        <f t="shared" ca="1" si="102"/>
        <v>1673.5936879921867</v>
      </c>
      <c r="P235">
        <f t="shared" ca="1" si="105"/>
        <v>12440.876000649534</v>
      </c>
      <c r="Q235">
        <f t="shared" ca="1" si="103"/>
        <v>1383</v>
      </c>
      <c r="R235">
        <f t="shared" ca="1" si="106"/>
        <v>48834.102656386953</v>
      </c>
      <c r="S235">
        <f t="shared" ca="1" si="107"/>
        <v>29854.299903833991</v>
      </c>
      <c r="T235">
        <f t="shared" ca="1" si="108"/>
        <v>172465.17590448353</v>
      </c>
      <c r="U235">
        <f t="shared" ca="1" si="109"/>
        <v>51890.696344379139</v>
      </c>
      <c r="V235">
        <f t="shared" ca="1" si="110"/>
        <v>120574.4795601044</v>
      </c>
      <c r="X235">
        <f ca="1">IF(Table1[[#This Row],[Gender]]="men",1,0)</f>
        <v>1</v>
      </c>
      <c r="Y235">
        <f ca="1">IF(Table1[[#This Row],[Gender]]="women",1,0)</f>
        <v>0</v>
      </c>
      <c r="AE235">
        <f ca="1">IF(Table1[[#This Row],[Field of work]]="IT",1,0)</f>
        <v>0</v>
      </c>
      <c r="AF235">
        <f ca="1">IF(Table1[[#This Row],[Field of work]]="Doctor",1,0)</f>
        <v>0</v>
      </c>
      <c r="AG235">
        <f ca="1">IF(Table1[[#This Row],[Field of work]]="Construction",1,0)</f>
        <v>0</v>
      </c>
      <c r="AH235">
        <f ca="1">IF(Table1[[#This Row],[Field of work]]="Teaching",1,0)</f>
        <v>0</v>
      </c>
      <c r="AI235">
        <f ca="1">IF(Table1[[#This Row],[Field of work]]="Music",1,0)</f>
        <v>0</v>
      </c>
      <c r="AJ235">
        <f ca="1">IF(Table1[[#This Row],[Field of work]]="Agriculture",1,0)</f>
        <v>1</v>
      </c>
      <c r="AO235" s="8">
        <f t="shared" ca="1" si="90"/>
        <v>25913.676538222258</v>
      </c>
      <c r="AR235">
        <f t="shared" ca="1" si="91"/>
        <v>1</v>
      </c>
      <c r="AX235" s="16">
        <f t="shared" ca="1" si="92"/>
        <v>7.9869338431236447E-2</v>
      </c>
      <c r="AY235" s="17">
        <f t="shared" ca="1" si="93"/>
        <v>1</v>
      </c>
      <c r="AZ235" s="17"/>
      <c r="BE235">
        <f t="shared" ca="1" si="94"/>
        <v>0</v>
      </c>
      <c r="BF235">
        <f ca="1">IF(Table1[[#This Row],[Area]]="California",Table1[[#This Row],[Income]],0)</f>
        <v>0</v>
      </c>
      <c r="BG235">
        <f ca="1">IF(Table1[[#This Row],[Area]]="Utah",Table1[[#This Row],[Income]],0)</f>
        <v>0</v>
      </c>
      <c r="BH235">
        <f ca="1">IF(Table1[[#This Row],[Area]]="North Carolina",Table1[[#This Row],[Income]],0)</f>
        <v>0</v>
      </c>
      <c r="BI235">
        <f ca="1">IF(Table1[[#This Row],[Area]]="Texas",Table1[[#This Row],[Income]],0)</f>
        <v>0</v>
      </c>
      <c r="BJ235">
        <f ca="1">IF(Table1[[#This Row],[Area]]="Pennsylvania",Table1[[#This Row],[Income]],0)</f>
        <v>0</v>
      </c>
      <c r="BK235">
        <f ca="1">IF(Table1[[#This Row],[Area]]="Hawaii",Table1[[#This Row],[Income]],0)</f>
        <v>0</v>
      </c>
      <c r="BL235">
        <f ca="1">IF(Table1[[#This Row],[Area]]="Tennessee",Table1[[#This Row],[Income]],0)</f>
        <v>0</v>
      </c>
      <c r="BM235">
        <f ca="1">IF(Table1[[#This Row],[Area]]="South Dakota",Table1[[#This Row],[Income]],0)</f>
        <v>26034</v>
      </c>
      <c r="BN235">
        <f ca="1">IF(Table1[[#This Row],[Area]]="Massachusetts",Table1[[#This Row],[Income]],0)</f>
        <v>0</v>
      </c>
      <c r="BO235">
        <f ca="1">IF(Table1[[#This Row],[Area]]="New Jersey",Table1[[#This Row],[Income]],0)</f>
        <v>0</v>
      </c>
      <c r="BP235">
        <f ca="1">IF(Table1[[#This Row],[Area]]="Georgia",Table1[[#This Row],[Income]],0)</f>
        <v>0</v>
      </c>
      <c r="BQ235">
        <f ca="1">IF(Table1[[#This Row],[Area]]="Indiana",Table1[[#This Row],[Income]],0)</f>
        <v>0</v>
      </c>
      <c r="BR235">
        <f ca="1">IF(Table1[[#This Row],[Area]]="Illinios",Table1[[#This Row],[Income]],0)</f>
        <v>0</v>
      </c>
      <c r="BT235">
        <f ca="1">IF(Table1[[#This Row],[Field of work]]="IT",Table1[[#This Row],[Income]],0)</f>
        <v>0</v>
      </c>
      <c r="BU235">
        <f ca="1">IF(Table1[[#This Row],[Field of work]]="Doctor",Table1[[#This Row],[Income]],0)</f>
        <v>0</v>
      </c>
      <c r="BV235">
        <f ca="1">IF(Table1[[#This Row],[Field of work]]="Construction",Table1[[#This Row],[Income]],0)</f>
        <v>0</v>
      </c>
      <c r="BW235">
        <f ca="1">IF(Table1[[#This Row],[Field of work]]="Teaching",Table1[[#This Row],[Income]],0)</f>
        <v>0</v>
      </c>
      <c r="BX235">
        <f ca="1">IF(Table1[[#This Row],[Field of work]]="Music",Table1[[#This Row],[Income]],0)</f>
        <v>0</v>
      </c>
      <c r="BY235">
        <f ca="1">IF(Table1[[#This Row],[Field of work]]="Agriculture",Table1[[#This Row],[Income]],0)</f>
        <v>26034</v>
      </c>
      <c r="CA235">
        <f ca="1">IF(Table1[[#This Row],[Debts]]&gt;Table1[[#This Row],[Income]],1,0)</f>
        <v>1</v>
      </c>
      <c r="CL235">
        <f ca="1">IF(Table1[[#This Row],[Net worth of the person]]&gt;$CN$3,Table1[[#This Row],[Age]],0)</f>
        <v>28</v>
      </c>
    </row>
    <row r="236" spans="1:90">
      <c r="A236">
        <f t="shared" ca="1" si="95"/>
        <v>1</v>
      </c>
      <c r="B236">
        <v>233</v>
      </c>
      <c r="C236" t="str">
        <f t="shared" ca="1" si="96"/>
        <v>men</v>
      </c>
      <c r="D236">
        <f t="shared" ca="1" si="97"/>
        <v>33</v>
      </c>
      <c r="E236">
        <f t="shared" ca="1" si="98"/>
        <v>1</v>
      </c>
      <c r="F236" t="str">
        <f t="shared" ca="1" si="86"/>
        <v>IT</v>
      </c>
      <c r="G236">
        <f t="shared" ca="1" si="99"/>
        <v>5</v>
      </c>
      <c r="H236" t="str">
        <f t="shared" ca="1" si="87"/>
        <v>Diploma</v>
      </c>
      <c r="I236">
        <f t="shared" ca="1" si="111"/>
        <v>0</v>
      </c>
      <c r="J236">
        <f t="shared" ca="1" si="88"/>
        <v>1</v>
      </c>
      <c r="K236">
        <f t="shared" ca="1" si="100"/>
        <v>60688</v>
      </c>
      <c r="L236">
        <f t="shared" ca="1" si="101"/>
        <v>14</v>
      </c>
      <c r="M236" t="str">
        <f t="shared" ca="1" si="89"/>
        <v>Illinios</v>
      </c>
      <c r="N236">
        <f t="shared" ca="1" si="104"/>
        <v>303440</v>
      </c>
      <c r="O236">
        <f t="shared" ca="1" si="102"/>
        <v>24235.552053574389</v>
      </c>
      <c r="P236">
        <f t="shared" ca="1" si="105"/>
        <v>25913.676538222258</v>
      </c>
      <c r="Q236">
        <f t="shared" ca="1" si="103"/>
        <v>23412</v>
      </c>
      <c r="R236">
        <f t="shared" ca="1" si="106"/>
        <v>59613.371465493954</v>
      </c>
      <c r="S236">
        <f t="shared" ca="1" si="107"/>
        <v>51338.546413499571</v>
      </c>
      <c r="T236">
        <f t="shared" ca="1" si="108"/>
        <v>380692.22295172181</v>
      </c>
      <c r="U236">
        <f t="shared" ca="1" si="109"/>
        <v>107260.92351906834</v>
      </c>
      <c r="V236">
        <f t="shared" ca="1" si="110"/>
        <v>273431.29943265347</v>
      </c>
      <c r="X236">
        <f ca="1">IF(Table1[[#This Row],[Gender]]="men",1,0)</f>
        <v>1</v>
      </c>
      <c r="Y236">
        <f ca="1">IF(Table1[[#This Row],[Gender]]="women",1,0)</f>
        <v>0</v>
      </c>
      <c r="AE236">
        <f ca="1">IF(Table1[[#This Row],[Field of work]]="IT",1,0)</f>
        <v>1</v>
      </c>
      <c r="AF236">
        <f ca="1">IF(Table1[[#This Row],[Field of work]]="Doctor",1,0)</f>
        <v>0</v>
      </c>
      <c r="AG236">
        <f ca="1">IF(Table1[[#This Row],[Field of work]]="Construction",1,0)</f>
        <v>0</v>
      </c>
      <c r="AH236">
        <f ca="1">IF(Table1[[#This Row],[Field of work]]="Teaching",1,0)</f>
        <v>0</v>
      </c>
      <c r="AI236">
        <f ca="1">IF(Table1[[#This Row],[Field of work]]="Music",1,0)</f>
        <v>0</v>
      </c>
      <c r="AJ236">
        <f ca="1">IF(Table1[[#This Row],[Field of work]]="Agriculture",1,0)</f>
        <v>0</v>
      </c>
      <c r="AO236" s="8">
        <f t="shared" ca="1" si="90"/>
        <v>35001.36763816711</v>
      </c>
      <c r="AR236">
        <f t="shared" ca="1" si="91"/>
        <v>1</v>
      </c>
      <c r="AX236" s="16">
        <f t="shared" ca="1" si="92"/>
        <v>0.48884831238110937</v>
      </c>
      <c r="AY236" s="17">
        <f t="shared" ca="1" si="93"/>
        <v>1</v>
      </c>
      <c r="AZ236" s="17"/>
      <c r="BE236">
        <f t="shared" ca="1" si="94"/>
        <v>0</v>
      </c>
      <c r="BF236">
        <f ca="1">IF(Table1[[#This Row],[Area]]="California",Table1[[#This Row],[Income]],0)</f>
        <v>0</v>
      </c>
      <c r="BG236">
        <f ca="1">IF(Table1[[#This Row],[Area]]="Utah",Table1[[#This Row],[Income]],0)</f>
        <v>0</v>
      </c>
      <c r="BH236">
        <f ca="1">IF(Table1[[#This Row],[Area]]="North Carolina",Table1[[#This Row],[Income]],0)</f>
        <v>0</v>
      </c>
      <c r="BI236">
        <f ca="1">IF(Table1[[#This Row],[Area]]="Texas",Table1[[#This Row],[Income]],0)</f>
        <v>0</v>
      </c>
      <c r="BJ236">
        <f ca="1">IF(Table1[[#This Row],[Area]]="Pennsylvania",Table1[[#This Row],[Income]],0)</f>
        <v>0</v>
      </c>
      <c r="BK236">
        <f ca="1">IF(Table1[[#This Row],[Area]]="Hawaii",Table1[[#This Row],[Income]],0)</f>
        <v>0</v>
      </c>
      <c r="BL236">
        <f ca="1">IF(Table1[[#This Row],[Area]]="Tennessee",Table1[[#This Row],[Income]],0)</f>
        <v>0</v>
      </c>
      <c r="BM236">
        <f ca="1">IF(Table1[[#This Row],[Area]]="South Dakota",Table1[[#This Row],[Income]],0)</f>
        <v>0</v>
      </c>
      <c r="BN236">
        <f ca="1">IF(Table1[[#This Row],[Area]]="Massachusetts",Table1[[#This Row],[Income]],0)</f>
        <v>0</v>
      </c>
      <c r="BO236">
        <f ca="1">IF(Table1[[#This Row],[Area]]="New Jersey",Table1[[#This Row],[Income]],0)</f>
        <v>0</v>
      </c>
      <c r="BP236">
        <f ca="1">IF(Table1[[#This Row],[Area]]="Georgia",Table1[[#This Row],[Income]],0)</f>
        <v>0</v>
      </c>
      <c r="BQ236">
        <f ca="1">IF(Table1[[#This Row],[Area]]="Indiana",Table1[[#This Row],[Income]],0)</f>
        <v>0</v>
      </c>
      <c r="BR236">
        <f ca="1">IF(Table1[[#This Row],[Area]]="Illinios",Table1[[#This Row],[Income]],0)</f>
        <v>60688</v>
      </c>
      <c r="BT236">
        <f ca="1">IF(Table1[[#This Row],[Field of work]]="IT",Table1[[#This Row],[Income]],0)</f>
        <v>60688</v>
      </c>
      <c r="BU236">
        <f ca="1">IF(Table1[[#This Row],[Field of work]]="Doctor",Table1[[#This Row],[Income]],0)</f>
        <v>0</v>
      </c>
      <c r="BV236">
        <f ca="1">IF(Table1[[#This Row],[Field of work]]="Construction",Table1[[#This Row],[Income]],0)</f>
        <v>0</v>
      </c>
      <c r="BW236">
        <f ca="1">IF(Table1[[#This Row],[Field of work]]="Teaching",Table1[[#This Row],[Income]],0)</f>
        <v>0</v>
      </c>
      <c r="BX236">
        <f ca="1">IF(Table1[[#This Row],[Field of work]]="Music",Table1[[#This Row],[Income]],0)</f>
        <v>0</v>
      </c>
      <c r="BY236">
        <f ca="1">IF(Table1[[#This Row],[Field of work]]="Agriculture",Table1[[#This Row],[Income]],0)</f>
        <v>0</v>
      </c>
      <c r="CA236">
        <f ca="1">IF(Table1[[#This Row],[Debts]]&gt;Table1[[#This Row],[Income]],1,0)</f>
        <v>0</v>
      </c>
      <c r="CL236">
        <f ca="1">IF(Table1[[#This Row],[Net worth of the person]]&gt;$CN$3,Table1[[#This Row],[Age]],0)</f>
        <v>33</v>
      </c>
    </row>
    <row r="237" spans="1:90">
      <c r="A237">
        <f t="shared" ca="1" si="95"/>
        <v>2</v>
      </c>
      <c r="B237">
        <v>234</v>
      </c>
      <c r="C237" t="str">
        <f t="shared" ca="1" si="96"/>
        <v>women</v>
      </c>
      <c r="D237">
        <f t="shared" ca="1" si="97"/>
        <v>40</v>
      </c>
      <c r="E237">
        <f t="shared" ca="1" si="98"/>
        <v>2</v>
      </c>
      <c r="F237" t="str">
        <f t="shared" ca="1" si="86"/>
        <v>Doctor</v>
      </c>
      <c r="G237">
        <f t="shared" ca="1" si="99"/>
        <v>1</v>
      </c>
      <c r="H237" t="str">
        <f t="shared" ca="1" si="87"/>
        <v>High school</v>
      </c>
      <c r="I237">
        <f t="shared" ca="1" si="111"/>
        <v>3</v>
      </c>
      <c r="J237">
        <f t="shared" ca="1" si="88"/>
        <v>1</v>
      </c>
      <c r="K237">
        <f t="shared" ca="1" si="100"/>
        <v>52395</v>
      </c>
      <c r="L237">
        <f t="shared" ca="1" si="101"/>
        <v>2</v>
      </c>
      <c r="M237" t="str">
        <f t="shared" ca="1" si="89"/>
        <v>California</v>
      </c>
      <c r="N237">
        <f t="shared" ca="1" si="104"/>
        <v>314370</v>
      </c>
      <c r="O237">
        <f t="shared" ca="1" si="102"/>
        <v>153679.24396324935</v>
      </c>
      <c r="P237">
        <f t="shared" ca="1" si="105"/>
        <v>35001.36763816711</v>
      </c>
      <c r="Q237">
        <f t="shared" ca="1" si="103"/>
        <v>19459</v>
      </c>
      <c r="R237">
        <f t="shared" ca="1" si="106"/>
        <v>88047.346747970631</v>
      </c>
      <c r="S237">
        <f t="shared" ca="1" si="107"/>
        <v>50951.314424081946</v>
      </c>
      <c r="T237">
        <f t="shared" ca="1" si="108"/>
        <v>400322.68206224905</v>
      </c>
      <c r="U237">
        <f t="shared" ca="1" si="109"/>
        <v>261185.59071121999</v>
      </c>
      <c r="V237">
        <f t="shared" ca="1" si="110"/>
        <v>139137.09135102906</v>
      </c>
      <c r="X237">
        <f ca="1">IF(Table1[[#This Row],[Gender]]="men",1,0)</f>
        <v>0</v>
      </c>
      <c r="Y237">
        <f ca="1">IF(Table1[[#This Row],[Gender]]="women",1,0)</f>
        <v>1</v>
      </c>
      <c r="AE237">
        <f ca="1">IF(Table1[[#This Row],[Field of work]]="IT",1,0)</f>
        <v>0</v>
      </c>
      <c r="AF237">
        <f ca="1">IF(Table1[[#This Row],[Field of work]]="Doctor",1,0)</f>
        <v>1</v>
      </c>
      <c r="AG237">
        <f ca="1">IF(Table1[[#This Row],[Field of work]]="Construction",1,0)</f>
        <v>0</v>
      </c>
      <c r="AH237">
        <f ca="1">IF(Table1[[#This Row],[Field of work]]="Teaching",1,0)</f>
        <v>0</v>
      </c>
      <c r="AI237">
        <f ca="1">IF(Table1[[#This Row],[Field of work]]="Music",1,0)</f>
        <v>0</v>
      </c>
      <c r="AJ237">
        <f ca="1">IF(Table1[[#This Row],[Field of work]]="Agriculture",1,0)</f>
        <v>0</v>
      </c>
      <c r="AO237" s="8">
        <f t="shared" ca="1" si="90"/>
        <v>33660.161778284448</v>
      </c>
      <c r="AR237">
        <f t="shared" ca="1" si="91"/>
        <v>1</v>
      </c>
      <c r="AX237" s="16">
        <f t="shared" ca="1" si="92"/>
        <v>0.51009731088416643</v>
      </c>
      <c r="AY237" s="17">
        <f t="shared" ca="1" si="93"/>
        <v>0</v>
      </c>
      <c r="AZ237" s="17"/>
      <c r="BE237">
        <f t="shared" ca="1" si="94"/>
        <v>0</v>
      </c>
      <c r="BF237">
        <f ca="1">IF(Table1[[#This Row],[Area]]="California",Table1[[#This Row],[Income]],0)</f>
        <v>52395</v>
      </c>
      <c r="BG237">
        <f ca="1">IF(Table1[[#This Row],[Area]]="Utah",Table1[[#This Row],[Income]],0)</f>
        <v>0</v>
      </c>
      <c r="BH237">
        <f ca="1">IF(Table1[[#This Row],[Area]]="North Carolina",Table1[[#This Row],[Income]],0)</f>
        <v>0</v>
      </c>
      <c r="BI237">
        <f ca="1">IF(Table1[[#This Row],[Area]]="Texas",Table1[[#This Row],[Income]],0)</f>
        <v>0</v>
      </c>
      <c r="BJ237">
        <f ca="1">IF(Table1[[#This Row],[Area]]="Pennsylvania",Table1[[#This Row],[Income]],0)</f>
        <v>0</v>
      </c>
      <c r="BK237">
        <f ca="1">IF(Table1[[#This Row],[Area]]="Hawaii",Table1[[#This Row],[Income]],0)</f>
        <v>0</v>
      </c>
      <c r="BL237">
        <f ca="1">IF(Table1[[#This Row],[Area]]="Tennessee",Table1[[#This Row],[Income]],0)</f>
        <v>0</v>
      </c>
      <c r="BM237">
        <f ca="1">IF(Table1[[#This Row],[Area]]="South Dakota",Table1[[#This Row],[Income]],0)</f>
        <v>0</v>
      </c>
      <c r="BN237">
        <f ca="1">IF(Table1[[#This Row],[Area]]="Massachusetts",Table1[[#This Row],[Income]],0)</f>
        <v>0</v>
      </c>
      <c r="BO237">
        <f ca="1">IF(Table1[[#This Row],[Area]]="New Jersey",Table1[[#This Row],[Income]],0)</f>
        <v>0</v>
      </c>
      <c r="BP237">
        <f ca="1">IF(Table1[[#This Row],[Area]]="Georgia",Table1[[#This Row],[Income]],0)</f>
        <v>0</v>
      </c>
      <c r="BQ237">
        <f ca="1">IF(Table1[[#This Row],[Area]]="Indiana",Table1[[#This Row],[Income]],0)</f>
        <v>0</v>
      </c>
      <c r="BR237">
        <f ca="1">IF(Table1[[#This Row],[Area]]="Illinios",Table1[[#This Row],[Income]],0)</f>
        <v>0</v>
      </c>
      <c r="BT237">
        <f ca="1">IF(Table1[[#This Row],[Field of work]]="IT",Table1[[#This Row],[Income]],0)</f>
        <v>0</v>
      </c>
      <c r="BU237">
        <f ca="1">IF(Table1[[#This Row],[Field of work]]="Doctor",Table1[[#This Row],[Income]],0)</f>
        <v>52395</v>
      </c>
      <c r="BV237">
        <f ca="1">IF(Table1[[#This Row],[Field of work]]="Construction",Table1[[#This Row],[Income]],0)</f>
        <v>0</v>
      </c>
      <c r="BW237">
        <f ca="1">IF(Table1[[#This Row],[Field of work]]="Teaching",Table1[[#This Row],[Income]],0)</f>
        <v>0</v>
      </c>
      <c r="BX237">
        <f ca="1">IF(Table1[[#This Row],[Field of work]]="Music",Table1[[#This Row],[Income]],0)</f>
        <v>0</v>
      </c>
      <c r="BY237">
        <f ca="1">IF(Table1[[#This Row],[Field of work]]="Agriculture",Table1[[#This Row],[Income]],0)</f>
        <v>0</v>
      </c>
      <c r="CA237">
        <f ca="1">IF(Table1[[#This Row],[Debts]]&gt;Table1[[#This Row],[Income]],1,0)</f>
        <v>1</v>
      </c>
      <c r="CL237">
        <f ca="1">IF(Table1[[#This Row],[Net worth of the person]]&gt;$CN$3,Table1[[#This Row],[Age]],0)</f>
        <v>40</v>
      </c>
    </row>
    <row r="238" spans="1:90">
      <c r="A238">
        <f t="shared" ca="1" si="95"/>
        <v>2</v>
      </c>
      <c r="B238">
        <v>235</v>
      </c>
      <c r="C238" t="str">
        <f t="shared" ca="1" si="96"/>
        <v>women</v>
      </c>
      <c r="D238">
        <f t="shared" ca="1" si="97"/>
        <v>32</v>
      </c>
      <c r="E238">
        <f t="shared" ca="1" si="98"/>
        <v>1</v>
      </c>
      <c r="F238" t="str">
        <f t="shared" ca="1" si="86"/>
        <v>IT</v>
      </c>
      <c r="G238">
        <f t="shared" ca="1" si="99"/>
        <v>4</v>
      </c>
      <c r="H238" t="str">
        <f t="shared" ca="1" si="87"/>
        <v>Phd</v>
      </c>
      <c r="I238">
        <f t="shared" ca="1" si="111"/>
        <v>0</v>
      </c>
      <c r="J238">
        <f t="shared" ca="1" si="88"/>
        <v>3</v>
      </c>
      <c r="K238">
        <f t="shared" ca="1" si="100"/>
        <v>47972</v>
      </c>
      <c r="L238">
        <f t="shared" ca="1" si="101"/>
        <v>4</v>
      </c>
      <c r="M238" t="str">
        <f t="shared" ca="1" si="89"/>
        <v>North Carolina</v>
      </c>
      <c r="N238">
        <f t="shared" ca="1" si="104"/>
        <v>143916</v>
      </c>
      <c r="O238">
        <f t="shared" ca="1" si="102"/>
        <v>73411.1645932057</v>
      </c>
      <c r="P238">
        <f t="shared" ca="1" si="105"/>
        <v>100980.48533485335</v>
      </c>
      <c r="Q238">
        <f t="shared" ca="1" si="103"/>
        <v>80987</v>
      </c>
      <c r="R238">
        <f t="shared" ca="1" si="106"/>
        <v>61271.647636890331</v>
      </c>
      <c r="S238">
        <f t="shared" ca="1" si="107"/>
        <v>35635.855975096929</v>
      </c>
      <c r="T238">
        <f t="shared" ca="1" si="108"/>
        <v>280532.34130995028</v>
      </c>
      <c r="U238">
        <f t="shared" ca="1" si="109"/>
        <v>215669.81223009602</v>
      </c>
      <c r="V238">
        <f t="shared" ca="1" si="110"/>
        <v>64862.529079854256</v>
      </c>
      <c r="X238">
        <f ca="1">IF(Table1[[#This Row],[Gender]]="men",1,0)</f>
        <v>0</v>
      </c>
      <c r="Y238">
        <f ca="1">IF(Table1[[#This Row],[Gender]]="women",1,0)</f>
        <v>1</v>
      </c>
      <c r="AE238">
        <f ca="1">IF(Table1[[#This Row],[Field of work]]="IT",1,0)</f>
        <v>1</v>
      </c>
      <c r="AF238">
        <f ca="1">IF(Table1[[#This Row],[Field of work]]="Doctor",1,0)</f>
        <v>0</v>
      </c>
      <c r="AG238">
        <f ca="1">IF(Table1[[#This Row],[Field of work]]="Construction",1,0)</f>
        <v>0</v>
      </c>
      <c r="AH238">
        <f ca="1">IF(Table1[[#This Row],[Field of work]]="Teaching",1,0)</f>
        <v>0</v>
      </c>
      <c r="AI238">
        <f ca="1">IF(Table1[[#This Row],[Field of work]]="Music",1,0)</f>
        <v>0</v>
      </c>
      <c r="AJ238">
        <f ca="1">IF(Table1[[#This Row],[Field of work]]="Agriculture",1,0)</f>
        <v>0</v>
      </c>
      <c r="AO238" s="8">
        <f t="shared" ca="1" si="90"/>
        <v>72695.94057898187</v>
      </c>
      <c r="AR238">
        <f t="shared" ca="1" si="91"/>
        <v>1</v>
      </c>
      <c r="AX238" s="16">
        <f t="shared" ca="1" si="92"/>
        <v>0.10448691731312365</v>
      </c>
      <c r="AY238" s="17">
        <f t="shared" ca="1" si="93"/>
        <v>1</v>
      </c>
      <c r="AZ238" s="17"/>
      <c r="BE238">
        <f t="shared" ca="1" si="94"/>
        <v>0</v>
      </c>
      <c r="BF238">
        <f ca="1">IF(Table1[[#This Row],[Area]]="California",Table1[[#This Row],[Income]],0)</f>
        <v>0</v>
      </c>
      <c r="BG238">
        <f ca="1">IF(Table1[[#This Row],[Area]]="Utah",Table1[[#This Row],[Income]],0)</f>
        <v>0</v>
      </c>
      <c r="BH238">
        <f ca="1">IF(Table1[[#This Row],[Area]]="North Carolina",Table1[[#This Row],[Income]],0)</f>
        <v>47972</v>
      </c>
      <c r="BI238">
        <f ca="1">IF(Table1[[#This Row],[Area]]="Texas",Table1[[#This Row],[Income]],0)</f>
        <v>0</v>
      </c>
      <c r="BJ238">
        <f ca="1">IF(Table1[[#This Row],[Area]]="Pennsylvania",Table1[[#This Row],[Income]],0)</f>
        <v>0</v>
      </c>
      <c r="BK238">
        <f ca="1">IF(Table1[[#This Row],[Area]]="Hawaii",Table1[[#This Row],[Income]],0)</f>
        <v>0</v>
      </c>
      <c r="BL238">
        <f ca="1">IF(Table1[[#This Row],[Area]]="Tennessee",Table1[[#This Row],[Income]],0)</f>
        <v>0</v>
      </c>
      <c r="BM238">
        <f ca="1">IF(Table1[[#This Row],[Area]]="South Dakota",Table1[[#This Row],[Income]],0)</f>
        <v>0</v>
      </c>
      <c r="BN238">
        <f ca="1">IF(Table1[[#This Row],[Area]]="Massachusetts",Table1[[#This Row],[Income]],0)</f>
        <v>0</v>
      </c>
      <c r="BO238">
        <f ca="1">IF(Table1[[#This Row],[Area]]="New Jersey",Table1[[#This Row],[Income]],0)</f>
        <v>0</v>
      </c>
      <c r="BP238">
        <f ca="1">IF(Table1[[#This Row],[Area]]="Georgia",Table1[[#This Row],[Income]],0)</f>
        <v>0</v>
      </c>
      <c r="BQ238">
        <f ca="1">IF(Table1[[#This Row],[Area]]="Indiana",Table1[[#This Row],[Income]],0)</f>
        <v>0</v>
      </c>
      <c r="BR238">
        <f ca="1">IF(Table1[[#This Row],[Area]]="Illinios",Table1[[#This Row],[Income]],0)</f>
        <v>0</v>
      </c>
      <c r="BT238">
        <f ca="1">IF(Table1[[#This Row],[Field of work]]="IT",Table1[[#This Row],[Income]],0)</f>
        <v>47972</v>
      </c>
      <c r="BU238">
        <f ca="1">IF(Table1[[#This Row],[Field of work]]="Doctor",Table1[[#This Row],[Income]],0)</f>
        <v>0</v>
      </c>
      <c r="BV238">
        <f ca="1">IF(Table1[[#This Row],[Field of work]]="Construction",Table1[[#This Row],[Income]],0)</f>
        <v>0</v>
      </c>
      <c r="BW238">
        <f ca="1">IF(Table1[[#This Row],[Field of work]]="Teaching",Table1[[#This Row],[Income]],0)</f>
        <v>0</v>
      </c>
      <c r="BX238">
        <f ca="1">IF(Table1[[#This Row],[Field of work]]="Music",Table1[[#This Row],[Income]],0)</f>
        <v>0</v>
      </c>
      <c r="BY238">
        <f ca="1">IF(Table1[[#This Row],[Field of work]]="Agriculture",Table1[[#This Row],[Income]],0)</f>
        <v>0</v>
      </c>
      <c r="CA238">
        <f ca="1">IF(Table1[[#This Row],[Debts]]&gt;Table1[[#This Row],[Income]],1,0)</f>
        <v>1</v>
      </c>
      <c r="CL238">
        <f ca="1">IF(Table1[[#This Row],[Net worth of the person]]&gt;$CN$3,Table1[[#This Row],[Age]],0)</f>
        <v>32</v>
      </c>
    </row>
    <row r="239" spans="1:90">
      <c r="A239">
        <f t="shared" ca="1" si="95"/>
        <v>1</v>
      </c>
      <c r="B239">
        <v>236</v>
      </c>
      <c r="C239" t="str">
        <f t="shared" ca="1" si="96"/>
        <v>men</v>
      </c>
      <c r="D239">
        <f t="shared" ca="1" si="97"/>
        <v>25</v>
      </c>
      <c r="E239">
        <f t="shared" ca="1" si="98"/>
        <v>5</v>
      </c>
      <c r="F239" t="str">
        <f t="shared" ca="1" si="86"/>
        <v>Music</v>
      </c>
      <c r="G239">
        <f t="shared" ca="1" si="99"/>
        <v>5</v>
      </c>
      <c r="H239" t="str">
        <f t="shared" ca="1" si="87"/>
        <v>Diploma</v>
      </c>
      <c r="I239">
        <f t="shared" ca="1" si="111"/>
        <v>2</v>
      </c>
      <c r="J239">
        <f t="shared" ca="1" si="88"/>
        <v>3</v>
      </c>
      <c r="K239">
        <f t="shared" ca="1" si="100"/>
        <v>76928</v>
      </c>
      <c r="L239">
        <f t="shared" ca="1" si="101"/>
        <v>10</v>
      </c>
      <c r="M239" t="str">
        <f t="shared" ca="1" si="89"/>
        <v>Massachusetts</v>
      </c>
      <c r="N239">
        <f t="shared" ca="1" si="104"/>
        <v>461568</v>
      </c>
      <c r="O239">
        <f t="shared" ca="1" si="102"/>
        <v>48227.81745038386</v>
      </c>
      <c r="P239">
        <f t="shared" ca="1" si="105"/>
        <v>218087.8217369456</v>
      </c>
      <c r="Q239">
        <f t="shared" ca="1" si="103"/>
        <v>102308</v>
      </c>
      <c r="R239">
        <f t="shared" ca="1" si="106"/>
        <v>94391.801990768785</v>
      </c>
      <c r="S239">
        <f t="shared" ca="1" si="107"/>
        <v>74742.626597525523</v>
      </c>
      <c r="T239">
        <f t="shared" ca="1" si="108"/>
        <v>754398.44833447109</v>
      </c>
      <c r="U239">
        <f t="shared" ca="1" si="109"/>
        <v>244927.61944115264</v>
      </c>
      <c r="V239">
        <f t="shared" ca="1" si="110"/>
        <v>509470.82889331842</v>
      </c>
      <c r="X239">
        <f ca="1">IF(Table1[[#This Row],[Gender]]="men",1,0)</f>
        <v>1</v>
      </c>
      <c r="Y239">
        <f ca="1">IF(Table1[[#This Row],[Gender]]="women",1,0)</f>
        <v>0</v>
      </c>
      <c r="AE239">
        <f ca="1">IF(Table1[[#This Row],[Field of work]]="IT",1,0)</f>
        <v>0</v>
      </c>
      <c r="AF239">
        <f ca="1">IF(Table1[[#This Row],[Field of work]]="Doctor",1,0)</f>
        <v>0</v>
      </c>
      <c r="AG239">
        <f ca="1">IF(Table1[[#This Row],[Field of work]]="Construction",1,0)</f>
        <v>0</v>
      </c>
      <c r="AH239">
        <f ca="1">IF(Table1[[#This Row],[Field of work]]="Teaching",1,0)</f>
        <v>0</v>
      </c>
      <c r="AI239">
        <f ca="1">IF(Table1[[#This Row],[Field of work]]="Music",1,0)</f>
        <v>1</v>
      </c>
      <c r="AJ239">
        <f ca="1">IF(Table1[[#This Row],[Field of work]]="Agriculture",1,0)</f>
        <v>0</v>
      </c>
      <c r="AO239" s="8">
        <f t="shared" ca="1" si="90"/>
        <v>682.10844158758562</v>
      </c>
      <c r="AR239">
        <f t="shared" ca="1" si="91"/>
        <v>0</v>
      </c>
      <c r="AX239" s="16">
        <f t="shared" ca="1" si="92"/>
        <v>4.1798230185620677E-2</v>
      </c>
      <c r="AY239" s="17">
        <f t="shared" ca="1" si="93"/>
        <v>1</v>
      </c>
      <c r="AZ239" s="17"/>
      <c r="BE239">
        <f t="shared" ca="1" si="94"/>
        <v>0</v>
      </c>
      <c r="BF239">
        <f ca="1">IF(Table1[[#This Row],[Area]]="California",Table1[[#This Row],[Income]],0)</f>
        <v>0</v>
      </c>
      <c r="BG239">
        <f ca="1">IF(Table1[[#This Row],[Area]]="Utah",Table1[[#This Row],[Income]],0)</f>
        <v>0</v>
      </c>
      <c r="BH239">
        <f ca="1">IF(Table1[[#This Row],[Area]]="North Carolina",Table1[[#This Row],[Income]],0)</f>
        <v>0</v>
      </c>
      <c r="BI239">
        <f ca="1">IF(Table1[[#This Row],[Area]]="Texas",Table1[[#This Row],[Income]],0)</f>
        <v>0</v>
      </c>
      <c r="BJ239">
        <f ca="1">IF(Table1[[#This Row],[Area]]="Pennsylvania",Table1[[#This Row],[Income]],0)</f>
        <v>0</v>
      </c>
      <c r="BK239">
        <f ca="1">IF(Table1[[#This Row],[Area]]="Hawaii",Table1[[#This Row],[Income]],0)</f>
        <v>0</v>
      </c>
      <c r="BL239">
        <f ca="1">IF(Table1[[#This Row],[Area]]="Tennessee",Table1[[#This Row],[Income]],0)</f>
        <v>0</v>
      </c>
      <c r="BM239">
        <f ca="1">IF(Table1[[#This Row],[Area]]="South Dakota",Table1[[#This Row],[Income]],0)</f>
        <v>0</v>
      </c>
      <c r="BN239">
        <f ca="1">IF(Table1[[#This Row],[Area]]="Massachusetts",Table1[[#This Row],[Income]],0)</f>
        <v>76928</v>
      </c>
      <c r="BO239">
        <f ca="1">IF(Table1[[#This Row],[Area]]="New Jersey",Table1[[#This Row],[Income]],0)</f>
        <v>0</v>
      </c>
      <c r="BP239">
        <f ca="1">IF(Table1[[#This Row],[Area]]="Georgia",Table1[[#This Row],[Income]],0)</f>
        <v>0</v>
      </c>
      <c r="BQ239">
        <f ca="1">IF(Table1[[#This Row],[Area]]="Indiana",Table1[[#This Row],[Income]],0)</f>
        <v>0</v>
      </c>
      <c r="BR239">
        <f ca="1">IF(Table1[[#This Row],[Area]]="Illinios",Table1[[#This Row],[Income]],0)</f>
        <v>0</v>
      </c>
      <c r="BT239">
        <f ca="1">IF(Table1[[#This Row],[Field of work]]="IT",Table1[[#This Row],[Income]],0)</f>
        <v>0</v>
      </c>
      <c r="BU239">
        <f ca="1">IF(Table1[[#This Row],[Field of work]]="Doctor",Table1[[#This Row],[Income]],0)</f>
        <v>0</v>
      </c>
      <c r="BV239">
        <f ca="1">IF(Table1[[#This Row],[Field of work]]="Construction",Table1[[#This Row],[Income]],0)</f>
        <v>0</v>
      </c>
      <c r="BW239">
        <f ca="1">IF(Table1[[#This Row],[Field of work]]="Teaching",Table1[[#This Row],[Income]],0)</f>
        <v>0</v>
      </c>
      <c r="BX239">
        <f ca="1">IF(Table1[[#This Row],[Field of work]]="Music",Table1[[#This Row],[Income]],0)</f>
        <v>76928</v>
      </c>
      <c r="BY239">
        <f ca="1">IF(Table1[[#This Row],[Field of work]]="Agriculture",Table1[[#This Row],[Income]],0)</f>
        <v>0</v>
      </c>
      <c r="CA239">
        <f ca="1">IF(Table1[[#This Row],[Debts]]&gt;Table1[[#This Row],[Income]],1,0)</f>
        <v>1</v>
      </c>
      <c r="CL239">
        <f ca="1">IF(Table1[[#This Row],[Net worth of the person]]&gt;$CN$3,Table1[[#This Row],[Age]],0)</f>
        <v>25</v>
      </c>
    </row>
    <row r="240" spans="1:90">
      <c r="A240">
        <f t="shared" ca="1" si="95"/>
        <v>2</v>
      </c>
      <c r="B240">
        <v>237</v>
      </c>
      <c r="C240" t="str">
        <f t="shared" ca="1" si="96"/>
        <v>women</v>
      </c>
      <c r="D240">
        <f t="shared" ca="1" si="97"/>
        <v>34</v>
      </c>
      <c r="E240">
        <f t="shared" ca="1" si="98"/>
        <v>3</v>
      </c>
      <c r="F240" t="str">
        <f t="shared" ca="1" si="86"/>
        <v>Construction</v>
      </c>
      <c r="G240">
        <f t="shared" ca="1" si="99"/>
        <v>1</v>
      </c>
      <c r="H240" t="str">
        <f t="shared" ca="1" si="87"/>
        <v>High school</v>
      </c>
      <c r="I240">
        <f t="shared" ca="1" si="111"/>
        <v>1</v>
      </c>
      <c r="J240">
        <f t="shared" ca="1" si="88"/>
        <v>1</v>
      </c>
      <c r="K240">
        <f t="shared" ca="1" si="100"/>
        <v>47098</v>
      </c>
      <c r="L240">
        <f t="shared" ca="1" si="101"/>
        <v>3</v>
      </c>
      <c r="M240" t="str">
        <f t="shared" ca="1" si="89"/>
        <v>Utah</v>
      </c>
      <c r="N240">
        <f t="shared" ca="1" si="104"/>
        <v>141294</v>
      </c>
      <c r="O240">
        <f t="shared" ca="1" si="102"/>
        <v>5905.8391358470881</v>
      </c>
      <c r="P240">
        <f t="shared" ca="1" si="105"/>
        <v>682.10844158758562</v>
      </c>
      <c r="Q240">
        <f t="shared" ca="1" si="103"/>
        <v>145</v>
      </c>
      <c r="R240">
        <f t="shared" ca="1" si="106"/>
        <v>33341.407548094292</v>
      </c>
      <c r="S240">
        <f t="shared" ca="1" si="107"/>
        <v>65808.623954770665</v>
      </c>
      <c r="T240">
        <f t="shared" ca="1" si="108"/>
        <v>207784.73239635827</v>
      </c>
      <c r="U240">
        <f t="shared" ca="1" si="109"/>
        <v>39392.246683941383</v>
      </c>
      <c r="V240">
        <f t="shared" ca="1" si="110"/>
        <v>168392.48571241688</v>
      </c>
      <c r="X240">
        <f ca="1">IF(Table1[[#This Row],[Gender]]="men",1,0)</f>
        <v>0</v>
      </c>
      <c r="Y240">
        <f ca="1">IF(Table1[[#This Row],[Gender]]="women",1,0)</f>
        <v>1</v>
      </c>
      <c r="AE240">
        <f ca="1">IF(Table1[[#This Row],[Field of work]]="IT",1,0)</f>
        <v>0</v>
      </c>
      <c r="AF240">
        <f ca="1">IF(Table1[[#This Row],[Field of work]]="Doctor",1,0)</f>
        <v>0</v>
      </c>
      <c r="AG240">
        <f ca="1">IF(Table1[[#This Row],[Field of work]]="Construction",1,0)</f>
        <v>1</v>
      </c>
      <c r="AH240">
        <f ca="1">IF(Table1[[#This Row],[Field of work]]="Teaching",1,0)</f>
        <v>0</v>
      </c>
      <c r="AI240">
        <f ca="1">IF(Table1[[#This Row],[Field of work]]="Music",1,0)</f>
        <v>0</v>
      </c>
      <c r="AJ240">
        <f ca="1">IF(Table1[[#This Row],[Field of work]]="Agriculture",1,0)</f>
        <v>0</v>
      </c>
      <c r="AO240" s="8">
        <f t="shared" ca="1" si="90"/>
        <v>42463.176832878235</v>
      </c>
      <c r="AR240">
        <f t="shared" ca="1" si="91"/>
        <v>1</v>
      </c>
      <c r="AX240" s="16">
        <f t="shared" ca="1" si="92"/>
        <v>0.99854160195697239</v>
      </c>
      <c r="AY240" s="17">
        <f t="shared" ca="1" si="93"/>
        <v>0</v>
      </c>
      <c r="AZ240" s="17"/>
      <c r="BE240">
        <f t="shared" ca="1" si="94"/>
        <v>0</v>
      </c>
      <c r="BF240">
        <f ca="1">IF(Table1[[#This Row],[Area]]="California",Table1[[#This Row],[Income]],0)</f>
        <v>0</v>
      </c>
      <c r="BG240">
        <f ca="1">IF(Table1[[#This Row],[Area]]="Utah",Table1[[#This Row],[Income]],0)</f>
        <v>47098</v>
      </c>
      <c r="BH240">
        <f ca="1">IF(Table1[[#This Row],[Area]]="North Carolina",Table1[[#This Row],[Income]],0)</f>
        <v>0</v>
      </c>
      <c r="BI240">
        <f ca="1">IF(Table1[[#This Row],[Area]]="Texas",Table1[[#This Row],[Income]],0)</f>
        <v>0</v>
      </c>
      <c r="BJ240">
        <f ca="1">IF(Table1[[#This Row],[Area]]="Pennsylvania",Table1[[#This Row],[Income]],0)</f>
        <v>0</v>
      </c>
      <c r="BK240">
        <f ca="1">IF(Table1[[#This Row],[Area]]="Hawaii",Table1[[#This Row],[Income]],0)</f>
        <v>0</v>
      </c>
      <c r="BL240">
        <f ca="1">IF(Table1[[#This Row],[Area]]="Tennessee",Table1[[#This Row],[Income]],0)</f>
        <v>0</v>
      </c>
      <c r="BM240">
        <f ca="1">IF(Table1[[#This Row],[Area]]="South Dakota",Table1[[#This Row],[Income]],0)</f>
        <v>0</v>
      </c>
      <c r="BN240">
        <f ca="1">IF(Table1[[#This Row],[Area]]="Massachusetts",Table1[[#This Row],[Income]],0)</f>
        <v>0</v>
      </c>
      <c r="BO240">
        <f ca="1">IF(Table1[[#This Row],[Area]]="New Jersey",Table1[[#This Row],[Income]],0)</f>
        <v>0</v>
      </c>
      <c r="BP240">
        <f ca="1">IF(Table1[[#This Row],[Area]]="Georgia",Table1[[#This Row],[Income]],0)</f>
        <v>0</v>
      </c>
      <c r="BQ240">
        <f ca="1">IF(Table1[[#This Row],[Area]]="Indiana",Table1[[#This Row],[Income]],0)</f>
        <v>0</v>
      </c>
      <c r="BR240">
        <f ca="1">IF(Table1[[#This Row],[Area]]="Illinios",Table1[[#This Row],[Income]],0)</f>
        <v>0</v>
      </c>
      <c r="BT240">
        <f ca="1">IF(Table1[[#This Row],[Field of work]]="IT",Table1[[#This Row],[Income]],0)</f>
        <v>0</v>
      </c>
      <c r="BU240">
        <f ca="1">IF(Table1[[#This Row],[Field of work]]="Doctor",Table1[[#This Row],[Income]],0)</f>
        <v>0</v>
      </c>
      <c r="BV240">
        <f ca="1">IF(Table1[[#This Row],[Field of work]]="Construction",Table1[[#This Row],[Income]],0)</f>
        <v>47098</v>
      </c>
      <c r="BW240">
        <f ca="1">IF(Table1[[#This Row],[Field of work]]="Teaching",Table1[[#This Row],[Income]],0)</f>
        <v>0</v>
      </c>
      <c r="BX240">
        <f ca="1">IF(Table1[[#This Row],[Field of work]]="Music",Table1[[#This Row],[Income]],0)</f>
        <v>0</v>
      </c>
      <c r="BY240">
        <f ca="1">IF(Table1[[#This Row],[Field of work]]="Agriculture",Table1[[#This Row],[Income]],0)</f>
        <v>0</v>
      </c>
      <c r="CA240">
        <f ca="1">IF(Table1[[#This Row],[Debts]]&gt;Table1[[#This Row],[Income]],1,0)</f>
        <v>0</v>
      </c>
      <c r="CL240">
        <f ca="1">IF(Table1[[#This Row],[Net worth of the person]]&gt;$CN$3,Table1[[#This Row],[Age]],0)</f>
        <v>34</v>
      </c>
    </row>
    <row r="241" spans="1:90">
      <c r="A241">
        <f t="shared" ca="1" si="95"/>
        <v>1</v>
      </c>
      <c r="B241">
        <v>238</v>
      </c>
      <c r="C241" t="str">
        <f t="shared" ca="1" si="96"/>
        <v>men</v>
      </c>
      <c r="D241">
        <f t="shared" ca="1" si="97"/>
        <v>28</v>
      </c>
      <c r="E241">
        <f t="shared" ca="1" si="98"/>
        <v>6</v>
      </c>
      <c r="F241" t="str">
        <f t="shared" ca="1" si="86"/>
        <v>Agriculture</v>
      </c>
      <c r="G241">
        <f t="shared" ca="1" si="99"/>
        <v>5</v>
      </c>
      <c r="H241" t="str">
        <f t="shared" ca="1" si="87"/>
        <v>Diploma</v>
      </c>
      <c r="I241">
        <f t="shared" ca="1" si="111"/>
        <v>2</v>
      </c>
      <c r="J241">
        <f t="shared" ca="1" si="88"/>
        <v>2</v>
      </c>
      <c r="K241">
        <f t="shared" ca="1" si="100"/>
        <v>76648</v>
      </c>
      <c r="L241">
        <f t="shared" ca="1" si="101"/>
        <v>14</v>
      </c>
      <c r="M241" t="str">
        <f t="shared" ca="1" si="89"/>
        <v>Illinios</v>
      </c>
      <c r="N241">
        <f t="shared" ca="1" si="104"/>
        <v>459888</v>
      </c>
      <c r="O241">
        <f t="shared" ca="1" si="102"/>
        <v>459217.30024078814</v>
      </c>
      <c r="P241">
        <f t="shared" ca="1" si="105"/>
        <v>84926.353665756469</v>
      </c>
      <c r="Q241">
        <f t="shared" ca="1" si="103"/>
        <v>63129</v>
      </c>
      <c r="R241">
        <f t="shared" ca="1" si="106"/>
        <v>99831.110331870615</v>
      </c>
      <c r="S241">
        <f t="shared" ca="1" si="107"/>
        <v>88882.745093099569</v>
      </c>
      <c r="T241">
        <f t="shared" ca="1" si="108"/>
        <v>633697.09875885607</v>
      </c>
      <c r="U241">
        <f t="shared" ca="1" si="109"/>
        <v>622177.41057265876</v>
      </c>
      <c r="V241">
        <f t="shared" ca="1" si="110"/>
        <v>11519.688186197309</v>
      </c>
      <c r="X241">
        <f ca="1">IF(Table1[[#This Row],[Gender]]="men",1,0)</f>
        <v>1</v>
      </c>
      <c r="Y241">
        <f ca="1">IF(Table1[[#This Row],[Gender]]="women",1,0)</f>
        <v>0</v>
      </c>
      <c r="AE241">
        <f ca="1">IF(Table1[[#This Row],[Field of work]]="IT",1,0)</f>
        <v>0</v>
      </c>
      <c r="AF241">
        <f ca="1">IF(Table1[[#This Row],[Field of work]]="Doctor",1,0)</f>
        <v>0</v>
      </c>
      <c r="AG241">
        <f ca="1">IF(Table1[[#This Row],[Field of work]]="Construction",1,0)</f>
        <v>0</v>
      </c>
      <c r="AH241">
        <f ca="1">IF(Table1[[#This Row],[Field of work]]="Teaching",1,0)</f>
        <v>0</v>
      </c>
      <c r="AI241">
        <f ca="1">IF(Table1[[#This Row],[Field of work]]="Music",1,0)</f>
        <v>0</v>
      </c>
      <c r="AJ241">
        <f ca="1">IF(Table1[[#This Row],[Field of work]]="Agriculture",1,0)</f>
        <v>1</v>
      </c>
      <c r="AO241" s="8">
        <f t="shared" ca="1" si="90"/>
        <v>36295.113475873957</v>
      </c>
      <c r="AR241">
        <f t="shared" ca="1" si="91"/>
        <v>1</v>
      </c>
      <c r="AX241" s="16">
        <f t="shared" ca="1" si="92"/>
        <v>0.6832406500592153</v>
      </c>
      <c r="AY241" s="17">
        <f t="shared" ca="1" si="93"/>
        <v>0</v>
      </c>
      <c r="AZ241" s="17"/>
      <c r="BE241">
        <f t="shared" ca="1" si="94"/>
        <v>0</v>
      </c>
      <c r="BF241">
        <f ca="1">IF(Table1[[#This Row],[Area]]="California",Table1[[#This Row],[Income]],0)</f>
        <v>0</v>
      </c>
      <c r="BG241">
        <f ca="1">IF(Table1[[#This Row],[Area]]="Utah",Table1[[#This Row],[Income]],0)</f>
        <v>0</v>
      </c>
      <c r="BH241">
        <f ca="1">IF(Table1[[#This Row],[Area]]="North Carolina",Table1[[#This Row],[Income]],0)</f>
        <v>0</v>
      </c>
      <c r="BI241">
        <f ca="1">IF(Table1[[#This Row],[Area]]="Texas",Table1[[#This Row],[Income]],0)</f>
        <v>0</v>
      </c>
      <c r="BJ241">
        <f ca="1">IF(Table1[[#This Row],[Area]]="Pennsylvania",Table1[[#This Row],[Income]],0)</f>
        <v>0</v>
      </c>
      <c r="BK241">
        <f ca="1">IF(Table1[[#This Row],[Area]]="Hawaii",Table1[[#This Row],[Income]],0)</f>
        <v>0</v>
      </c>
      <c r="BL241">
        <f ca="1">IF(Table1[[#This Row],[Area]]="Tennessee",Table1[[#This Row],[Income]],0)</f>
        <v>0</v>
      </c>
      <c r="BM241">
        <f ca="1">IF(Table1[[#This Row],[Area]]="South Dakota",Table1[[#This Row],[Income]],0)</f>
        <v>0</v>
      </c>
      <c r="BN241">
        <f ca="1">IF(Table1[[#This Row],[Area]]="Massachusetts",Table1[[#This Row],[Income]],0)</f>
        <v>0</v>
      </c>
      <c r="BO241">
        <f ca="1">IF(Table1[[#This Row],[Area]]="New Jersey",Table1[[#This Row],[Income]],0)</f>
        <v>0</v>
      </c>
      <c r="BP241">
        <f ca="1">IF(Table1[[#This Row],[Area]]="Georgia",Table1[[#This Row],[Income]],0)</f>
        <v>0</v>
      </c>
      <c r="BQ241">
        <f ca="1">IF(Table1[[#This Row],[Area]]="Indiana",Table1[[#This Row],[Income]],0)</f>
        <v>0</v>
      </c>
      <c r="BR241">
        <f ca="1">IF(Table1[[#This Row],[Area]]="Illinios",Table1[[#This Row],[Income]],0)</f>
        <v>76648</v>
      </c>
      <c r="BT241">
        <f ca="1">IF(Table1[[#This Row],[Field of work]]="IT",Table1[[#This Row],[Income]],0)</f>
        <v>0</v>
      </c>
      <c r="BU241">
        <f ca="1">IF(Table1[[#This Row],[Field of work]]="Doctor",Table1[[#This Row],[Income]],0)</f>
        <v>0</v>
      </c>
      <c r="BV241">
        <f ca="1">IF(Table1[[#This Row],[Field of work]]="Construction",Table1[[#This Row],[Income]],0)</f>
        <v>0</v>
      </c>
      <c r="BW241">
        <f ca="1">IF(Table1[[#This Row],[Field of work]]="Teaching",Table1[[#This Row],[Income]],0)</f>
        <v>0</v>
      </c>
      <c r="BX241">
        <f ca="1">IF(Table1[[#This Row],[Field of work]]="Music",Table1[[#This Row],[Income]],0)</f>
        <v>0</v>
      </c>
      <c r="BY241">
        <f ca="1">IF(Table1[[#This Row],[Field of work]]="Agriculture",Table1[[#This Row],[Income]],0)</f>
        <v>76648</v>
      </c>
      <c r="CA241">
        <f ca="1">IF(Table1[[#This Row],[Debts]]&gt;Table1[[#This Row],[Income]],1,0)</f>
        <v>1</v>
      </c>
      <c r="CL241">
        <f ca="1">IF(Table1[[#This Row],[Net worth of the person]]&gt;$CN$3,Table1[[#This Row],[Age]],0)</f>
        <v>28</v>
      </c>
    </row>
    <row r="242" spans="1:90">
      <c r="A242">
        <f t="shared" ca="1" si="95"/>
        <v>2</v>
      </c>
      <c r="B242">
        <v>239</v>
      </c>
      <c r="C242" t="str">
        <f t="shared" ca="1" si="96"/>
        <v>women</v>
      </c>
      <c r="D242">
        <f t="shared" ca="1" si="97"/>
        <v>35</v>
      </c>
      <c r="E242">
        <f t="shared" ca="1" si="98"/>
        <v>1</v>
      </c>
      <c r="F242" t="str">
        <f t="shared" ca="1" si="86"/>
        <v>IT</v>
      </c>
      <c r="G242">
        <f t="shared" ca="1" si="99"/>
        <v>4</v>
      </c>
      <c r="H242" t="str">
        <f t="shared" ca="1" si="87"/>
        <v>Phd</v>
      </c>
      <c r="I242">
        <f t="shared" ca="1" si="111"/>
        <v>0</v>
      </c>
      <c r="J242">
        <f t="shared" ca="1" si="88"/>
        <v>1</v>
      </c>
      <c r="K242">
        <f t="shared" ca="1" si="100"/>
        <v>87472</v>
      </c>
      <c r="L242">
        <f t="shared" ca="1" si="101"/>
        <v>6</v>
      </c>
      <c r="M242" t="str">
        <f t="shared" ca="1" si="89"/>
        <v>Pennsylvania</v>
      </c>
      <c r="N242">
        <f t="shared" ca="1" si="104"/>
        <v>349888</v>
      </c>
      <c r="O242">
        <f t="shared" ca="1" si="102"/>
        <v>239057.70456791873</v>
      </c>
      <c r="P242">
        <f t="shared" ca="1" si="105"/>
        <v>36295.113475873957</v>
      </c>
      <c r="Q242">
        <f t="shared" ca="1" si="103"/>
        <v>6289</v>
      </c>
      <c r="R242">
        <f t="shared" ca="1" si="106"/>
        <v>125219.60181605689</v>
      </c>
      <c r="S242">
        <f t="shared" ca="1" si="107"/>
        <v>4069.9608296407318</v>
      </c>
      <c r="T242">
        <f t="shared" ca="1" si="108"/>
        <v>390253.07430551469</v>
      </c>
      <c r="U242">
        <f t="shared" ca="1" si="109"/>
        <v>370566.30638397561</v>
      </c>
      <c r="V242">
        <f t="shared" ca="1" si="110"/>
        <v>19686.767921539082</v>
      </c>
      <c r="X242">
        <f ca="1">IF(Table1[[#This Row],[Gender]]="men",1,0)</f>
        <v>0</v>
      </c>
      <c r="Y242">
        <f ca="1">IF(Table1[[#This Row],[Gender]]="women",1,0)</f>
        <v>1</v>
      </c>
      <c r="AE242">
        <f ca="1">IF(Table1[[#This Row],[Field of work]]="IT",1,0)</f>
        <v>1</v>
      </c>
      <c r="AF242">
        <f ca="1">IF(Table1[[#This Row],[Field of work]]="Doctor",1,0)</f>
        <v>0</v>
      </c>
      <c r="AG242">
        <f ca="1">IF(Table1[[#This Row],[Field of work]]="Construction",1,0)</f>
        <v>0</v>
      </c>
      <c r="AH242">
        <f ca="1">IF(Table1[[#This Row],[Field of work]]="Teaching",1,0)</f>
        <v>0</v>
      </c>
      <c r="AI242">
        <f ca="1">IF(Table1[[#This Row],[Field of work]]="Music",1,0)</f>
        <v>0</v>
      </c>
      <c r="AJ242">
        <f ca="1">IF(Table1[[#This Row],[Field of work]]="Agriculture",1,0)</f>
        <v>0</v>
      </c>
      <c r="AO242" s="8">
        <f t="shared" ca="1" si="90"/>
        <v>3859.4646395389254</v>
      </c>
      <c r="AR242">
        <f t="shared" ca="1" si="91"/>
        <v>1</v>
      </c>
      <c r="AX242" s="16">
        <f t="shared" ca="1" si="92"/>
        <v>0.17775083215458831</v>
      </c>
      <c r="AY242" s="17">
        <f t="shared" ca="1" si="93"/>
        <v>1</v>
      </c>
      <c r="AZ242" s="17"/>
      <c r="BE242">
        <f t="shared" ca="1" si="94"/>
        <v>0</v>
      </c>
      <c r="BF242">
        <f ca="1">IF(Table1[[#This Row],[Area]]="California",Table1[[#This Row],[Income]],0)</f>
        <v>0</v>
      </c>
      <c r="BG242">
        <f ca="1">IF(Table1[[#This Row],[Area]]="Utah",Table1[[#This Row],[Income]],0)</f>
        <v>0</v>
      </c>
      <c r="BH242">
        <f ca="1">IF(Table1[[#This Row],[Area]]="North Carolina",Table1[[#This Row],[Income]],0)</f>
        <v>0</v>
      </c>
      <c r="BI242">
        <f ca="1">IF(Table1[[#This Row],[Area]]="Texas",Table1[[#This Row],[Income]],0)</f>
        <v>0</v>
      </c>
      <c r="BJ242">
        <f ca="1">IF(Table1[[#This Row],[Area]]="Pennsylvania",Table1[[#This Row],[Income]],0)</f>
        <v>87472</v>
      </c>
      <c r="BK242">
        <f ca="1">IF(Table1[[#This Row],[Area]]="Hawaii",Table1[[#This Row],[Income]],0)</f>
        <v>0</v>
      </c>
      <c r="BL242">
        <f ca="1">IF(Table1[[#This Row],[Area]]="Tennessee",Table1[[#This Row],[Income]],0)</f>
        <v>0</v>
      </c>
      <c r="BM242">
        <f ca="1">IF(Table1[[#This Row],[Area]]="South Dakota",Table1[[#This Row],[Income]],0)</f>
        <v>0</v>
      </c>
      <c r="BN242">
        <f ca="1">IF(Table1[[#This Row],[Area]]="Massachusetts",Table1[[#This Row],[Income]],0)</f>
        <v>0</v>
      </c>
      <c r="BO242">
        <f ca="1">IF(Table1[[#This Row],[Area]]="New Jersey",Table1[[#This Row],[Income]],0)</f>
        <v>0</v>
      </c>
      <c r="BP242">
        <f ca="1">IF(Table1[[#This Row],[Area]]="Georgia",Table1[[#This Row],[Income]],0)</f>
        <v>0</v>
      </c>
      <c r="BQ242">
        <f ca="1">IF(Table1[[#This Row],[Area]]="Indiana",Table1[[#This Row],[Income]],0)</f>
        <v>0</v>
      </c>
      <c r="BR242">
        <f ca="1">IF(Table1[[#This Row],[Area]]="Illinios",Table1[[#This Row],[Income]],0)</f>
        <v>0</v>
      </c>
      <c r="BT242">
        <f ca="1">IF(Table1[[#This Row],[Field of work]]="IT",Table1[[#This Row],[Income]],0)</f>
        <v>87472</v>
      </c>
      <c r="BU242">
        <f ca="1">IF(Table1[[#This Row],[Field of work]]="Doctor",Table1[[#This Row],[Income]],0)</f>
        <v>0</v>
      </c>
      <c r="BV242">
        <f ca="1">IF(Table1[[#This Row],[Field of work]]="Construction",Table1[[#This Row],[Income]],0)</f>
        <v>0</v>
      </c>
      <c r="BW242">
        <f ca="1">IF(Table1[[#This Row],[Field of work]]="Teaching",Table1[[#This Row],[Income]],0)</f>
        <v>0</v>
      </c>
      <c r="BX242">
        <f ca="1">IF(Table1[[#This Row],[Field of work]]="Music",Table1[[#This Row],[Income]],0)</f>
        <v>0</v>
      </c>
      <c r="BY242">
        <f ca="1">IF(Table1[[#This Row],[Field of work]]="Agriculture",Table1[[#This Row],[Income]],0)</f>
        <v>0</v>
      </c>
      <c r="CA242">
        <f ca="1">IF(Table1[[#This Row],[Debts]]&gt;Table1[[#This Row],[Income]],1,0)</f>
        <v>1</v>
      </c>
      <c r="CL242">
        <f ca="1">IF(Table1[[#This Row],[Net worth of the person]]&gt;$CN$3,Table1[[#This Row],[Age]],0)</f>
        <v>35</v>
      </c>
    </row>
    <row r="243" spans="1:90">
      <c r="A243">
        <f t="shared" ca="1" si="95"/>
        <v>1</v>
      </c>
      <c r="B243">
        <v>240</v>
      </c>
      <c r="C243" t="str">
        <f t="shared" ca="1" si="96"/>
        <v>men</v>
      </c>
      <c r="D243">
        <f t="shared" ca="1" si="97"/>
        <v>25</v>
      </c>
      <c r="E243">
        <f t="shared" ca="1" si="98"/>
        <v>1</v>
      </c>
      <c r="F243" t="str">
        <f t="shared" ca="1" si="86"/>
        <v>IT</v>
      </c>
      <c r="G243">
        <f t="shared" ca="1" si="99"/>
        <v>5</v>
      </c>
      <c r="H243" t="str">
        <f t="shared" ca="1" si="87"/>
        <v>Diploma</v>
      </c>
      <c r="I243">
        <f t="shared" ca="1" si="111"/>
        <v>3</v>
      </c>
      <c r="J243">
        <f t="shared" ca="1" si="88"/>
        <v>2</v>
      </c>
      <c r="K243">
        <f t="shared" ca="1" si="100"/>
        <v>51826</v>
      </c>
      <c r="L243">
        <f t="shared" ca="1" si="101"/>
        <v>11</v>
      </c>
      <c r="M243" t="str">
        <f t="shared" ca="1" si="89"/>
        <v>New Jersey</v>
      </c>
      <c r="N243">
        <f t="shared" ca="1" si="104"/>
        <v>310956</v>
      </c>
      <c r="O243">
        <f t="shared" ca="1" si="102"/>
        <v>55272.687763462163</v>
      </c>
      <c r="P243">
        <f t="shared" ca="1" si="105"/>
        <v>7718.9292790778509</v>
      </c>
      <c r="Q243">
        <f t="shared" ca="1" si="103"/>
        <v>5043</v>
      </c>
      <c r="R243">
        <f t="shared" ca="1" si="106"/>
        <v>78269.05128867265</v>
      </c>
      <c r="S243">
        <f t="shared" ca="1" si="107"/>
        <v>4553.7784981254254</v>
      </c>
      <c r="T243">
        <f t="shared" ca="1" si="108"/>
        <v>323228.70777720329</v>
      </c>
      <c r="U243">
        <f t="shared" ca="1" si="109"/>
        <v>138584.7390521348</v>
      </c>
      <c r="V243">
        <f t="shared" ca="1" si="110"/>
        <v>184643.96872506849</v>
      </c>
      <c r="X243">
        <f ca="1">IF(Table1[[#This Row],[Gender]]="men",1,0)</f>
        <v>1</v>
      </c>
      <c r="Y243">
        <f ca="1">IF(Table1[[#This Row],[Gender]]="women",1,0)</f>
        <v>0</v>
      </c>
      <c r="AE243">
        <f ca="1">IF(Table1[[#This Row],[Field of work]]="IT",1,0)</f>
        <v>1</v>
      </c>
      <c r="AF243">
        <f ca="1">IF(Table1[[#This Row],[Field of work]]="Doctor",1,0)</f>
        <v>0</v>
      </c>
      <c r="AG243">
        <f ca="1">IF(Table1[[#This Row],[Field of work]]="Construction",1,0)</f>
        <v>0</v>
      </c>
      <c r="AH243">
        <f ca="1">IF(Table1[[#This Row],[Field of work]]="Teaching",1,0)</f>
        <v>0</v>
      </c>
      <c r="AI243">
        <f ca="1">IF(Table1[[#This Row],[Field of work]]="Music",1,0)</f>
        <v>0</v>
      </c>
      <c r="AJ243">
        <f ca="1">IF(Table1[[#This Row],[Field of work]]="Agriculture",1,0)</f>
        <v>0</v>
      </c>
      <c r="AO243" s="8">
        <f t="shared" ca="1" si="90"/>
        <v>53964.360847894895</v>
      </c>
      <c r="AR243">
        <f t="shared" ca="1" si="91"/>
        <v>0</v>
      </c>
      <c r="AX243" s="16">
        <f t="shared" ca="1" si="92"/>
        <v>0.23788512554915767</v>
      </c>
      <c r="AY243" s="17">
        <f t="shared" ca="1" si="93"/>
        <v>1</v>
      </c>
      <c r="AZ243" s="17"/>
      <c r="BE243">
        <f t="shared" ca="1" si="94"/>
        <v>0</v>
      </c>
      <c r="BF243">
        <f ca="1">IF(Table1[[#This Row],[Area]]="California",Table1[[#This Row],[Income]],0)</f>
        <v>0</v>
      </c>
      <c r="BG243">
        <f ca="1">IF(Table1[[#This Row],[Area]]="Utah",Table1[[#This Row],[Income]],0)</f>
        <v>0</v>
      </c>
      <c r="BH243">
        <f ca="1">IF(Table1[[#This Row],[Area]]="North Carolina",Table1[[#This Row],[Income]],0)</f>
        <v>0</v>
      </c>
      <c r="BI243">
        <f ca="1">IF(Table1[[#This Row],[Area]]="Texas",Table1[[#This Row],[Income]],0)</f>
        <v>0</v>
      </c>
      <c r="BJ243">
        <f ca="1">IF(Table1[[#This Row],[Area]]="Pennsylvania",Table1[[#This Row],[Income]],0)</f>
        <v>0</v>
      </c>
      <c r="BK243">
        <f ca="1">IF(Table1[[#This Row],[Area]]="Hawaii",Table1[[#This Row],[Income]],0)</f>
        <v>0</v>
      </c>
      <c r="BL243">
        <f ca="1">IF(Table1[[#This Row],[Area]]="Tennessee",Table1[[#This Row],[Income]],0)</f>
        <v>0</v>
      </c>
      <c r="BM243">
        <f ca="1">IF(Table1[[#This Row],[Area]]="South Dakota",Table1[[#This Row],[Income]],0)</f>
        <v>0</v>
      </c>
      <c r="BN243">
        <f ca="1">IF(Table1[[#This Row],[Area]]="Massachusetts",Table1[[#This Row],[Income]],0)</f>
        <v>0</v>
      </c>
      <c r="BO243">
        <f ca="1">IF(Table1[[#This Row],[Area]]="New Jersey",Table1[[#This Row],[Income]],0)</f>
        <v>51826</v>
      </c>
      <c r="BP243">
        <f ca="1">IF(Table1[[#This Row],[Area]]="Georgia",Table1[[#This Row],[Income]],0)</f>
        <v>0</v>
      </c>
      <c r="BQ243">
        <f ca="1">IF(Table1[[#This Row],[Area]]="Indiana",Table1[[#This Row],[Income]],0)</f>
        <v>0</v>
      </c>
      <c r="BR243">
        <f ca="1">IF(Table1[[#This Row],[Area]]="Illinios",Table1[[#This Row],[Income]],0)</f>
        <v>0</v>
      </c>
      <c r="BT243">
        <f ca="1">IF(Table1[[#This Row],[Field of work]]="IT",Table1[[#This Row],[Income]],0)</f>
        <v>51826</v>
      </c>
      <c r="BU243">
        <f ca="1">IF(Table1[[#This Row],[Field of work]]="Doctor",Table1[[#This Row],[Income]],0)</f>
        <v>0</v>
      </c>
      <c r="BV243">
        <f ca="1">IF(Table1[[#This Row],[Field of work]]="Construction",Table1[[#This Row],[Income]],0)</f>
        <v>0</v>
      </c>
      <c r="BW243">
        <f ca="1">IF(Table1[[#This Row],[Field of work]]="Teaching",Table1[[#This Row],[Income]],0)</f>
        <v>0</v>
      </c>
      <c r="BX243">
        <f ca="1">IF(Table1[[#This Row],[Field of work]]="Music",Table1[[#This Row],[Income]],0)</f>
        <v>0</v>
      </c>
      <c r="BY243">
        <f ca="1">IF(Table1[[#This Row],[Field of work]]="Agriculture",Table1[[#This Row],[Income]],0)</f>
        <v>0</v>
      </c>
      <c r="CA243">
        <f ca="1">IF(Table1[[#This Row],[Debts]]&gt;Table1[[#This Row],[Income]],1,0)</f>
        <v>1</v>
      </c>
      <c r="CL243">
        <f ca="1">IF(Table1[[#This Row],[Net worth of the person]]&gt;$CN$3,Table1[[#This Row],[Age]],0)</f>
        <v>25</v>
      </c>
    </row>
    <row r="244" spans="1:90">
      <c r="A244">
        <f t="shared" ca="1" si="95"/>
        <v>1</v>
      </c>
      <c r="B244">
        <v>241</v>
      </c>
      <c r="C244" t="str">
        <f t="shared" ca="1" si="96"/>
        <v>men</v>
      </c>
      <c r="D244">
        <f t="shared" ca="1" si="97"/>
        <v>44</v>
      </c>
      <c r="E244">
        <f t="shared" ca="1" si="98"/>
        <v>1</v>
      </c>
      <c r="F244" t="str">
        <f t="shared" ca="1" si="86"/>
        <v>IT</v>
      </c>
      <c r="G244">
        <f t="shared" ca="1" si="99"/>
        <v>3</v>
      </c>
      <c r="H244" t="str">
        <f t="shared" ca="1" si="87"/>
        <v>Post Grad</v>
      </c>
      <c r="I244">
        <f t="shared" ca="1" si="111"/>
        <v>3</v>
      </c>
      <c r="J244">
        <f t="shared" ca="1" si="88"/>
        <v>1</v>
      </c>
      <c r="K244">
        <f t="shared" ca="1" si="100"/>
        <v>60281</v>
      </c>
      <c r="L244">
        <f t="shared" ca="1" si="101"/>
        <v>12</v>
      </c>
      <c r="M244" t="str">
        <f t="shared" ca="1" si="89"/>
        <v>Georgia</v>
      </c>
      <c r="N244">
        <f t="shared" ca="1" si="104"/>
        <v>180843</v>
      </c>
      <c r="O244">
        <f t="shared" ca="1" si="102"/>
        <v>43019.859759686318</v>
      </c>
      <c r="P244">
        <f t="shared" ca="1" si="105"/>
        <v>53964.360847894895</v>
      </c>
      <c r="Q244">
        <f t="shared" ca="1" si="103"/>
        <v>3172</v>
      </c>
      <c r="R244">
        <f t="shared" ca="1" si="106"/>
        <v>5727.3198538460329</v>
      </c>
      <c r="S244">
        <f t="shared" ca="1" si="107"/>
        <v>14999.483610504461</v>
      </c>
      <c r="T244">
        <f t="shared" ca="1" si="108"/>
        <v>249806.84445839934</v>
      </c>
      <c r="U244">
        <f t="shared" ca="1" si="109"/>
        <v>51919.179613532353</v>
      </c>
      <c r="V244">
        <f t="shared" ca="1" si="110"/>
        <v>197887.66484486699</v>
      </c>
      <c r="X244">
        <f ca="1">IF(Table1[[#This Row],[Gender]]="men",1,0)</f>
        <v>1</v>
      </c>
      <c r="Y244">
        <f ca="1">IF(Table1[[#This Row],[Gender]]="women",1,0)</f>
        <v>0</v>
      </c>
      <c r="AE244">
        <f ca="1">IF(Table1[[#This Row],[Field of work]]="IT",1,0)</f>
        <v>1</v>
      </c>
      <c r="AF244">
        <f ca="1">IF(Table1[[#This Row],[Field of work]]="Doctor",1,0)</f>
        <v>0</v>
      </c>
      <c r="AG244">
        <f ca="1">IF(Table1[[#This Row],[Field of work]]="Construction",1,0)</f>
        <v>0</v>
      </c>
      <c r="AH244">
        <f ca="1">IF(Table1[[#This Row],[Field of work]]="Teaching",1,0)</f>
        <v>0</v>
      </c>
      <c r="AI244">
        <f ca="1">IF(Table1[[#This Row],[Field of work]]="Music",1,0)</f>
        <v>0</v>
      </c>
      <c r="AJ244">
        <f ca="1">IF(Table1[[#This Row],[Field of work]]="Agriculture",1,0)</f>
        <v>0</v>
      </c>
      <c r="AO244" s="8">
        <f t="shared" ca="1" si="90"/>
        <v>21696.645414813767</v>
      </c>
      <c r="AR244">
        <f t="shared" ca="1" si="91"/>
        <v>1</v>
      </c>
      <c r="AX244" s="16">
        <f t="shared" ca="1" si="92"/>
        <v>0.33386415962890537</v>
      </c>
      <c r="AY244" s="17">
        <f t="shared" ca="1" si="93"/>
        <v>1</v>
      </c>
      <c r="AZ244" s="17"/>
      <c r="BE244">
        <f t="shared" ca="1" si="94"/>
        <v>0</v>
      </c>
      <c r="BF244">
        <f ca="1">IF(Table1[[#This Row],[Area]]="California",Table1[[#This Row],[Income]],0)</f>
        <v>0</v>
      </c>
      <c r="BG244">
        <f ca="1">IF(Table1[[#This Row],[Area]]="Utah",Table1[[#This Row],[Income]],0)</f>
        <v>0</v>
      </c>
      <c r="BH244">
        <f ca="1">IF(Table1[[#This Row],[Area]]="North Carolina",Table1[[#This Row],[Income]],0)</f>
        <v>0</v>
      </c>
      <c r="BI244">
        <f ca="1">IF(Table1[[#This Row],[Area]]="Texas",Table1[[#This Row],[Income]],0)</f>
        <v>0</v>
      </c>
      <c r="BJ244">
        <f ca="1">IF(Table1[[#This Row],[Area]]="Pennsylvania",Table1[[#This Row],[Income]],0)</f>
        <v>0</v>
      </c>
      <c r="BK244">
        <f ca="1">IF(Table1[[#This Row],[Area]]="Hawaii",Table1[[#This Row],[Income]],0)</f>
        <v>0</v>
      </c>
      <c r="BL244">
        <f ca="1">IF(Table1[[#This Row],[Area]]="Tennessee",Table1[[#This Row],[Income]],0)</f>
        <v>0</v>
      </c>
      <c r="BM244">
        <f ca="1">IF(Table1[[#This Row],[Area]]="South Dakota",Table1[[#This Row],[Income]],0)</f>
        <v>0</v>
      </c>
      <c r="BN244">
        <f ca="1">IF(Table1[[#This Row],[Area]]="Massachusetts",Table1[[#This Row],[Income]],0)</f>
        <v>0</v>
      </c>
      <c r="BO244">
        <f ca="1">IF(Table1[[#This Row],[Area]]="New Jersey",Table1[[#This Row],[Income]],0)</f>
        <v>0</v>
      </c>
      <c r="BP244">
        <f ca="1">IF(Table1[[#This Row],[Area]]="Georgia",Table1[[#This Row],[Income]],0)</f>
        <v>60281</v>
      </c>
      <c r="BQ244">
        <f ca="1">IF(Table1[[#This Row],[Area]]="Indiana",Table1[[#This Row],[Income]],0)</f>
        <v>0</v>
      </c>
      <c r="BR244">
        <f ca="1">IF(Table1[[#This Row],[Area]]="Illinios",Table1[[#This Row],[Income]],0)</f>
        <v>0</v>
      </c>
      <c r="BT244">
        <f ca="1">IF(Table1[[#This Row],[Field of work]]="IT",Table1[[#This Row],[Income]],0)</f>
        <v>60281</v>
      </c>
      <c r="BU244">
        <f ca="1">IF(Table1[[#This Row],[Field of work]]="Doctor",Table1[[#This Row],[Income]],0)</f>
        <v>0</v>
      </c>
      <c r="BV244">
        <f ca="1">IF(Table1[[#This Row],[Field of work]]="Construction",Table1[[#This Row],[Income]],0)</f>
        <v>0</v>
      </c>
      <c r="BW244">
        <f ca="1">IF(Table1[[#This Row],[Field of work]]="Teaching",Table1[[#This Row],[Income]],0)</f>
        <v>0</v>
      </c>
      <c r="BX244">
        <f ca="1">IF(Table1[[#This Row],[Field of work]]="Music",Table1[[#This Row],[Income]],0)</f>
        <v>0</v>
      </c>
      <c r="BY244">
        <f ca="1">IF(Table1[[#This Row],[Field of work]]="Agriculture",Table1[[#This Row],[Income]],0)</f>
        <v>0</v>
      </c>
      <c r="CA244">
        <f ca="1">IF(Table1[[#This Row],[Debts]]&gt;Table1[[#This Row],[Income]],1,0)</f>
        <v>0</v>
      </c>
      <c r="CL244">
        <f ca="1">IF(Table1[[#This Row],[Net worth of the person]]&gt;$CN$3,Table1[[#This Row],[Age]],0)</f>
        <v>44</v>
      </c>
    </row>
    <row r="245" spans="1:90">
      <c r="A245">
        <f t="shared" ca="1" si="95"/>
        <v>2</v>
      </c>
      <c r="B245">
        <v>242</v>
      </c>
      <c r="C245" t="str">
        <f t="shared" ca="1" si="96"/>
        <v>women</v>
      </c>
      <c r="D245">
        <f t="shared" ca="1" si="97"/>
        <v>34</v>
      </c>
      <c r="E245">
        <f t="shared" ca="1" si="98"/>
        <v>2</v>
      </c>
      <c r="F245" t="str">
        <f t="shared" ca="1" si="86"/>
        <v>Doctor</v>
      </c>
      <c r="G245">
        <f t="shared" ca="1" si="99"/>
        <v>2</v>
      </c>
      <c r="H245" t="str">
        <f t="shared" ca="1" si="87"/>
        <v>Grad</v>
      </c>
      <c r="I245">
        <f t="shared" ca="1" si="111"/>
        <v>1</v>
      </c>
      <c r="J245">
        <f t="shared" ca="1" si="88"/>
        <v>1</v>
      </c>
      <c r="K245">
        <f t="shared" ca="1" si="100"/>
        <v>84172</v>
      </c>
      <c r="L245">
        <f t="shared" ca="1" si="101"/>
        <v>14</v>
      </c>
      <c r="M245" t="str">
        <f t="shared" ca="1" si="89"/>
        <v>Illinios</v>
      </c>
      <c r="N245">
        <f t="shared" ca="1" si="104"/>
        <v>420860</v>
      </c>
      <c r="O245">
        <f t="shared" ca="1" si="102"/>
        <v>140510.07022142111</v>
      </c>
      <c r="P245">
        <f t="shared" ca="1" si="105"/>
        <v>21696.645414813767</v>
      </c>
      <c r="Q245">
        <f t="shared" ca="1" si="103"/>
        <v>7849</v>
      </c>
      <c r="R245">
        <f t="shared" ca="1" si="106"/>
        <v>85151.989939884443</v>
      </c>
      <c r="S245">
        <f t="shared" ca="1" si="107"/>
        <v>32911.242604112565</v>
      </c>
      <c r="T245">
        <f t="shared" ca="1" si="108"/>
        <v>475467.88801892631</v>
      </c>
      <c r="U245">
        <f t="shared" ca="1" si="109"/>
        <v>233511.06016130553</v>
      </c>
      <c r="V245">
        <f t="shared" ca="1" si="110"/>
        <v>241956.82785762078</v>
      </c>
      <c r="X245">
        <f ca="1">IF(Table1[[#This Row],[Gender]]="men",1,0)</f>
        <v>0</v>
      </c>
      <c r="Y245">
        <f ca="1">IF(Table1[[#This Row],[Gender]]="women",1,0)</f>
        <v>1</v>
      </c>
      <c r="AE245">
        <f ca="1">IF(Table1[[#This Row],[Field of work]]="IT",1,0)</f>
        <v>0</v>
      </c>
      <c r="AF245">
        <f ca="1">IF(Table1[[#This Row],[Field of work]]="Doctor",1,0)</f>
        <v>1</v>
      </c>
      <c r="AG245">
        <f ca="1">IF(Table1[[#This Row],[Field of work]]="Construction",1,0)</f>
        <v>0</v>
      </c>
      <c r="AH245">
        <f ca="1">IF(Table1[[#This Row],[Field of work]]="Teaching",1,0)</f>
        <v>0</v>
      </c>
      <c r="AI245">
        <f ca="1">IF(Table1[[#This Row],[Field of work]]="Music",1,0)</f>
        <v>0</v>
      </c>
      <c r="AJ245">
        <f ca="1">IF(Table1[[#This Row],[Field of work]]="Agriculture",1,0)</f>
        <v>0</v>
      </c>
      <c r="AO245" s="8">
        <f t="shared" ca="1" si="90"/>
        <v>1212.384740610054</v>
      </c>
      <c r="AR245">
        <f t="shared" ca="1" si="91"/>
        <v>0</v>
      </c>
      <c r="AX245" s="16">
        <f t="shared" ca="1" si="92"/>
        <v>0.16204062048447732</v>
      </c>
      <c r="AY245" s="17">
        <f t="shared" ca="1" si="93"/>
        <v>1</v>
      </c>
      <c r="AZ245" s="17"/>
      <c r="BE245">
        <f t="shared" ca="1" si="94"/>
        <v>0</v>
      </c>
      <c r="BF245">
        <f ca="1">IF(Table1[[#This Row],[Area]]="California",Table1[[#This Row],[Income]],0)</f>
        <v>0</v>
      </c>
      <c r="BG245">
        <f ca="1">IF(Table1[[#This Row],[Area]]="Utah",Table1[[#This Row],[Income]],0)</f>
        <v>0</v>
      </c>
      <c r="BH245">
        <f ca="1">IF(Table1[[#This Row],[Area]]="North Carolina",Table1[[#This Row],[Income]],0)</f>
        <v>0</v>
      </c>
      <c r="BI245">
        <f ca="1">IF(Table1[[#This Row],[Area]]="Texas",Table1[[#This Row],[Income]],0)</f>
        <v>0</v>
      </c>
      <c r="BJ245">
        <f ca="1">IF(Table1[[#This Row],[Area]]="Pennsylvania",Table1[[#This Row],[Income]],0)</f>
        <v>0</v>
      </c>
      <c r="BK245">
        <f ca="1">IF(Table1[[#This Row],[Area]]="Hawaii",Table1[[#This Row],[Income]],0)</f>
        <v>0</v>
      </c>
      <c r="BL245">
        <f ca="1">IF(Table1[[#This Row],[Area]]="Tennessee",Table1[[#This Row],[Income]],0)</f>
        <v>0</v>
      </c>
      <c r="BM245">
        <f ca="1">IF(Table1[[#This Row],[Area]]="South Dakota",Table1[[#This Row],[Income]],0)</f>
        <v>0</v>
      </c>
      <c r="BN245">
        <f ca="1">IF(Table1[[#This Row],[Area]]="Massachusetts",Table1[[#This Row],[Income]],0)</f>
        <v>0</v>
      </c>
      <c r="BO245">
        <f ca="1">IF(Table1[[#This Row],[Area]]="New Jersey",Table1[[#This Row],[Income]],0)</f>
        <v>0</v>
      </c>
      <c r="BP245">
        <f ca="1">IF(Table1[[#This Row],[Area]]="Georgia",Table1[[#This Row],[Income]],0)</f>
        <v>0</v>
      </c>
      <c r="BQ245">
        <f ca="1">IF(Table1[[#This Row],[Area]]="Indiana",Table1[[#This Row],[Income]],0)</f>
        <v>0</v>
      </c>
      <c r="BR245">
        <f ca="1">IF(Table1[[#This Row],[Area]]="Illinios",Table1[[#This Row],[Income]],0)</f>
        <v>84172</v>
      </c>
      <c r="BT245">
        <f ca="1">IF(Table1[[#This Row],[Field of work]]="IT",Table1[[#This Row],[Income]],0)</f>
        <v>0</v>
      </c>
      <c r="BU245">
        <f ca="1">IF(Table1[[#This Row],[Field of work]]="Doctor",Table1[[#This Row],[Income]],0)</f>
        <v>84172</v>
      </c>
      <c r="BV245">
        <f ca="1">IF(Table1[[#This Row],[Field of work]]="Construction",Table1[[#This Row],[Income]],0)</f>
        <v>0</v>
      </c>
      <c r="BW245">
        <f ca="1">IF(Table1[[#This Row],[Field of work]]="Teaching",Table1[[#This Row],[Income]],0)</f>
        <v>0</v>
      </c>
      <c r="BX245">
        <f ca="1">IF(Table1[[#This Row],[Field of work]]="Music",Table1[[#This Row],[Income]],0)</f>
        <v>0</v>
      </c>
      <c r="BY245">
        <f ca="1">IF(Table1[[#This Row],[Field of work]]="Agriculture",Table1[[#This Row],[Income]],0)</f>
        <v>0</v>
      </c>
      <c r="CA245">
        <f ca="1">IF(Table1[[#This Row],[Debts]]&gt;Table1[[#This Row],[Income]],1,0)</f>
        <v>1</v>
      </c>
      <c r="CL245">
        <f ca="1">IF(Table1[[#This Row],[Net worth of the person]]&gt;$CN$3,Table1[[#This Row],[Age]],0)</f>
        <v>34</v>
      </c>
    </row>
    <row r="246" spans="1:90">
      <c r="A246">
        <f t="shared" ca="1" si="95"/>
        <v>2</v>
      </c>
      <c r="B246">
        <v>243</v>
      </c>
      <c r="C246" t="str">
        <f t="shared" ca="1" si="96"/>
        <v>women</v>
      </c>
      <c r="D246">
        <f t="shared" ca="1" si="97"/>
        <v>42</v>
      </c>
      <c r="E246">
        <f t="shared" ca="1" si="98"/>
        <v>1</v>
      </c>
      <c r="F246" t="str">
        <f t="shared" ca="1" si="86"/>
        <v>IT</v>
      </c>
      <c r="G246">
        <f t="shared" ca="1" si="99"/>
        <v>2</v>
      </c>
      <c r="H246" t="str">
        <f t="shared" ca="1" si="87"/>
        <v>Grad</v>
      </c>
      <c r="I246">
        <f t="shared" ca="1" si="111"/>
        <v>1</v>
      </c>
      <c r="J246">
        <f t="shared" ca="1" si="88"/>
        <v>2</v>
      </c>
      <c r="K246">
        <f t="shared" ca="1" si="100"/>
        <v>43040</v>
      </c>
      <c r="L246">
        <f t="shared" ca="1" si="101"/>
        <v>10</v>
      </c>
      <c r="M246" t="str">
        <f t="shared" ca="1" si="89"/>
        <v>Massachusetts</v>
      </c>
      <c r="N246">
        <f t="shared" ca="1" si="104"/>
        <v>172160</v>
      </c>
      <c r="O246">
        <f t="shared" ca="1" si="102"/>
        <v>27896.913222607614</v>
      </c>
      <c r="P246">
        <f t="shared" ca="1" si="105"/>
        <v>2424.769481220108</v>
      </c>
      <c r="Q246">
        <f t="shared" ca="1" si="103"/>
        <v>126</v>
      </c>
      <c r="R246">
        <f t="shared" ca="1" si="106"/>
        <v>25496.258810722749</v>
      </c>
      <c r="S246">
        <f t="shared" ca="1" si="107"/>
        <v>48580.078010236466</v>
      </c>
      <c r="T246">
        <f t="shared" ca="1" si="108"/>
        <v>223164.84749145657</v>
      </c>
      <c r="U246">
        <f t="shared" ca="1" si="109"/>
        <v>53519.172033330367</v>
      </c>
      <c r="V246">
        <f t="shared" ca="1" si="110"/>
        <v>169645.67545812621</v>
      </c>
      <c r="X246">
        <f ca="1">IF(Table1[[#This Row],[Gender]]="men",1,0)</f>
        <v>0</v>
      </c>
      <c r="Y246">
        <f ca="1">IF(Table1[[#This Row],[Gender]]="women",1,0)</f>
        <v>1</v>
      </c>
      <c r="AE246">
        <f ca="1">IF(Table1[[#This Row],[Field of work]]="IT",1,0)</f>
        <v>1</v>
      </c>
      <c r="AF246">
        <f ca="1">IF(Table1[[#This Row],[Field of work]]="Doctor",1,0)</f>
        <v>0</v>
      </c>
      <c r="AG246">
        <f ca="1">IF(Table1[[#This Row],[Field of work]]="Construction",1,0)</f>
        <v>0</v>
      </c>
      <c r="AH246">
        <f ca="1">IF(Table1[[#This Row],[Field of work]]="Teaching",1,0)</f>
        <v>0</v>
      </c>
      <c r="AI246">
        <f ca="1">IF(Table1[[#This Row],[Field of work]]="Music",1,0)</f>
        <v>0</v>
      </c>
      <c r="AJ246">
        <f ca="1">IF(Table1[[#This Row],[Field of work]]="Agriculture",1,0)</f>
        <v>0</v>
      </c>
      <c r="AO246" s="8">
        <f t="shared" ca="1" si="90"/>
        <v>42226.375093379495</v>
      </c>
      <c r="AR246">
        <f t="shared" ca="1" si="91"/>
        <v>1</v>
      </c>
      <c r="AX246" s="16">
        <f t="shared" ca="1" si="92"/>
        <v>0.82384811890076382</v>
      </c>
      <c r="AY246" s="17">
        <f t="shared" ca="1" si="93"/>
        <v>0</v>
      </c>
      <c r="AZ246" s="17"/>
      <c r="BE246">
        <f t="shared" ca="1" si="94"/>
        <v>0</v>
      </c>
      <c r="BF246">
        <f ca="1">IF(Table1[[#This Row],[Area]]="California",Table1[[#This Row],[Income]],0)</f>
        <v>0</v>
      </c>
      <c r="BG246">
        <f ca="1">IF(Table1[[#This Row],[Area]]="Utah",Table1[[#This Row],[Income]],0)</f>
        <v>0</v>
      </c>
      <c r="BH246">
        <f ca="1">IF(Table1[[#This Row],[Area]]="North Carolina",Table1[[#This Row],[Income]],0)</f>
        <v>0</v>
      </c>
      <c r="BI246">
        <f ca="1">IF(Table1[[#This Row],[Area]]="Texas",Table1[[#This Row],[Income]],0)</f>
        <v>0</v>
      </c>
      <c r="BJ246">
        <f ca="1">IF(Table1[[#This Row],[Area]]="Pennsylvania",Table1[[#This Row],[Income]],0)</f>
        <v>0</v>
      </c>
      <c r="BK246">
        <f ca="1">IF(Table1[[#This Row],[Area]]="Hawaii",Table1[[#This Row],[Income]],0)</f>
        <v>0</v>
      </c>
      <c r="BL246">
        <f ca="1">IF(Table1[[#This Row],[Area]]="Tennessee",Table1[[#This Row],[Income]],0)</f>
        <v>0</v>
      </c>
      <c r="BM246">
        <f ca="1">IF(Table1[[#This Row],[Area]]="South Dakota",Table1[[#This Row],[Income]],0)</f>
        <v>0</v>
      </c>
      <c r="BN246">
        <f ca="1">IF(Table1[[#This Row],[Area]]="Massachusetts",Table1[[#This Row],[Income]],0)</f>
        <v>43040</v>
      </c>
      <c r="BO246">
        <f ca="1">IF(Table1[[#This Row],[Area]]="New Jersey",Table1[[#This Row],[Income]],0)</f>
        <v>0</v>
      </c>
      <c r="BP246">
        <f ca="1">IF(Table1[[#This Row],[Area]]="Georgia",Table1[[#This Row],[Income]],0)</f>
        <v>0</v>
      </c>
      <c r="BQ246">
        <f ca="1">IF(Table1[[#This Row],[Area]]="Indiana",Table1[[#This Row],[Income]],0)</f>
        <v>0</v>
      </c>
      <c r="BR246">
        <f ca="1">IF(Table1[[#This Row],[Area]]="Illinios",Table1[[#This Row],[Income]],0)</f>
        <v>0</v>
      </c>
      <c r="BT246">
        <f ca="1">IF(Table1[[#This Row],[Field of work]]="IT",Table1[[#This Row],[Income]],0)</f>
        <v>43040</v>
      </c>
      <c r="BU246">
        <f ca="1">IF(Table1[[#This Row],[Field of work]]="Doctor",Table1[[#This Row],[Income]],0)</f>
        <v>0</v>
      </c>
      <c r="BV246">
        <f ca="1">IF(Table1[[#This Row],[Field of work]]="Construction",Table1[[#This Row],[Income]],0)</f>
        <v>0</v>
      </c>
      <c r="BW246">
        <f ca="1">IF(Table1[[#This Row],[Field of work]]="Teaching",Table1[[#This Row],[Income]],0)</f>
        <v>0</v>
      </c>
      <c r="BX246">
        <f ca="1">IF(Table1[[#This Row],[Field of work]]="Music",Table1[[#This Row],[Income]],0)</f>
        <v>0</v>
      </c>
      <c r="BY246">
        <f ca="1">IF(Table1[[#This Row],[Field of work]]="Agriculture",Table1[[#This Row],[Income]],0)</f>
        <v>0</v>
      </c>
      <c r="CA246">
        <f ca="1">IF(Table1[[#This Row],[Debts]]&gt;Table1[[#This Row],[Income]],1,0)</f>
        <v>0</v>
      </c>
      <c r="CL246">
        <f ca="1">IF(Table1[[#This Row],[Net worth of the person]]&gt;$CN$3,Table1[[#This Row],[Age]],0)</f>
        <v>42</v>
      </c>
    </row>
    <row r="247" spans="1:90">
      <c r="A247">
        <f t="shared" ca="1" si="95"/>
        <v>2</v>
      </c>
      <c r="B247">
        <v>244</v>
      </c>
      <c r="C247" t="str">
        <f t="shared" ca="1" si="96"/>
        <v>women</v>
      </c>
      <c r="D247">
        <f t="shared" ca="1" si="97"/>
        <v>45</v>
      </c>
      <c r="E247">
        <f t="shared" ca="1" si="98"/>
        <v>5</v>
      </c>
      <c r="F247" t="str">
        <f t="shared" ca="1" si="86"/>
        <v>Music</v>
      </c>
      <c r="G247">
        <f t="shared" ca="1" si="99"/>
        <v>3</v>
      </c>
      <c r="H247" t="str">
        <f t="shared" ca="1" si="87"/>
        <v>Post Grad</v>
      </c>
      <c r="I247">
        <f t="shared" ca="1" si="111"/>
        <v>2</v>
      </c>
      <c r="J247">
        <f t="shared" ca="1" si="88"/>
        <v>1</v>
      </c>
      <c r="K247">
        <f t="shared" ca="1" si="100"/>
        <v>85746</v>
      </c>
      <c r="L247">
        <f t="shared" ca="1" si="101"/>
        <v>1</v>
      </c>
      <c r="M247" t="str">
        <f t="shared" ca="1" si="89"/>
        <v>Florida</v>
      </c>
      <c r="N247">
        <f t="shared" ca="1" si="104"/>
        <v>514476</v>
      </c>
      <c r="O247">
        <f t="shared" ca="1" si="102"/>
        <v>423850.08481958939</v>
      </c>
      <c r="P247">
        <f t="shared" ca="1" si="105"/>
        <v>42226.375093379495</v>
      </c>
      <c r="Q247">
        <f t="shared" ca="1" si="103"/>
        <v>26433</v>
      </c>
      <c r="R247">
        <f t="shared" ca="1" si="106"/>
        <v>128658.44211896506</v>
      </c>
      <c r="S247">
        <f t="shared" ca="1" si="107"/>
        <v>83294.342950411417</v>
      </c>
      <c r="T247">
        <f t="shared" ca="1" si="108"/>
        <v>639996.7180437909</v>
      </c>
      <c r="U247">
        <f t="shared" ca="1" si="109"/>
        <v>578941.52693855448</v>
      </c>
      <c r="V247">
        <f t="shared" ca="1" si="110"/>
        <v>61055.191105236416</v>
      </c>
      <c r="X247">
        <f ca="1">IF(Table1[[#This Row],[Gender]]="men",1,0)</f>
        <v>0</v>
      </c>
      <c r="Y247">
        <f ca="1">IF(Table1[[#This Row],[Gender]]="women",1,0)</f>
        <v>1</v>
      </c>
      <c r="AE247">
        <f ca="1">IF(Table1[[#This Row],[Field of work]]="IT",1,0)</f>
        <v>0</v>
      </c>
      <c r="AF247">
        <f ca="1">IF(Table1[[#This Row],[Field of work]]="Doctor",1,0)</f>
        <v>0</v>
      </c>
      <c r="AG247">
        <f ca="1">IF(Table1[[#This Row],[Field of work]]="Construction",1,0)</f>
        <v>0</v>
      </c>
      <c r="AH247">
        <f ca="1">IF(Table1[[#This Row],[Field of work]]="Teaching",1,0)</f>
        <v>0</v>
      </c>
      <c r="AI247">
        <f ca="1">IF(Table1[[#This Row],[Field of work]]="Music",1,0)</f>
        <v>1</v>
      </c>
      <c r="AJ247">
        <f ca="1">IF(Table1[[#This Row],[Field of work]]="Agriculture",1,0)</f>
        <v>0</v>
      </c>
      <c r="AO247" s="8">
        <f t="shared" ca="1" si="90"/>
        <v>31895.690154648233</v>
      </c>
      <c r="AR247">
        <f t="shared" ca="1" si="91"/>
        <v>1</v>
      </c>
      <c r="AX247" s="16">
        <f t="shared" ca="1" si="92"/>
        <v>0.45700444866366868</v>
      </c>
      <c r="AY247" s="17">
        <f t="shared" ca="1" si="93"/>
        <v>1</v>
      </c>
      <c r="AZ247" s="17"/>
      <c r="BE247">
        <f t="shared" ca="1" si="94"/>
        <v>85746</v>
      </c>
      <c r="BF247">
        <f ca="1">IF(Table1[[#This Row],[Area]]="California",Table1[[#This Row],[Income]],0)</f>
        <v>0</v>
      </c>
      <c r="BG247">
        <f ca="1">IF(Table1[[#This Row],[Area]]="Utah",Table1[[#This Row],[Income]],0)</f>
        <v>0</v>
      </c>
      <c r="BH247">
        <f ca="1">IF(Table1[[#This Row],[Area]]="North Carolina",Table1[[#This Row],[Income]],0)</f>
        <v>0</v>
      </c>
      <c r="BI247">
        <f ca="1">IF(Table1[[#This Row],[Area]]="Texas",Table1[[#This Row],[Income]],0)</f>
        <v>0</v>
      </c>
      <c r="BJ247">
        <f ca="1">IF(Table1[[#This Row],[Area]]="Pennsylvania",Table1[[#This Row],[Income]],0)</f>
        <v>0</v>
      </c>
      <c r="BK247">
        <f ca="1">IF(Table1[[#This Row],[Area]]="Hawaii",Table1[[#This Row],[Income]],0)</f>
        <v>0</v>
      </c>
      <c r="BL247">
        <f ca="1">IF(Table1[[#This Row],[Area]]="Tennessee",Table1[[#This Row],[Income]],0)</f>
        <v>0</v>
      </c>
      <c r="BM247">
        <f ca="1">IF(Table1[[#This Row],[Area]]="South Dakota",Table1[[#This Row],[Income]],0)</f>
        <v>0</v>
      </c>
      <c r="BN247">
        <f ca="1">IF(Table1[[#This Row],[Area]]="Massachusetts",Table1[[#This Row],[Income]],0)</f>
        <v>0</v>
      </c>
      <c r="BO247">
        <f ca="1">IF(Table1[[#This Row],[Area]]="New Jersey",Table1[[#This Row],[Income]],0)</f>
        <v>0</v>
      </c>
      <c r="BP247">
        <f ca="1">IF(Table1[[#This Row],[Area]]="Georgia",Table1[[#This Row],[Income]],0)</f>
        <v>0</v>
      </c>
      <c r="BQ247">
        <f ca="1">IF(Table1[[#This Row],[Area]]="Indiana",Table1[[#This Row],[Income]],0)</f>
        <v>0</v>
      </c>
      <c r="BR247">
        <f ca="1">IF(Table1[[#This Row],[Area]]="Illinios",Table1[[#This Row],[Income]],0)</f>
        <v>0</v>
      </c>
      <c r="BT247">
        <f ca="1">IF(Table1[[#This Row],[Field of work]]="IT",Table1[[#This Row],[Income]],0)</f>
        <v>0</v>
      </c>
      <c r="BU247">
        <f ca="1">IF(Table1[[#This Row],[Field of work]]="Doctor",Table1[[#This Row],[Income]],0)</f>
        <v>0</v>
      </c>
      <c r="BV247">
        <f ca="1">IF(Table1[[#This Row],[Field of work]]="Construction",Table1[[#This Row],[Income]],0)</f>
        <v>0</v>
      </c>
      <c r="BW247">
        <f ca="1">IF(Table1[[#This Row],[Field of work]]="Teaching",Table1[[#This Row],[Income]],0)</f>
        <v>0</v>
      </c>
      <c r="BX247">
        <f ca="1">IF(Table1[[#This Row],[Field of work]]="Music",Table1[[#This Row],[Income]],0)</f>
        <v>85746</v>
      </c>
      <c r="BY247">
        <f ca="1">IF(Table1[[#This Row],[Field of work]]="Agriculture",Table1[[#This Row],[Income]],0)</f>
        <v>0</v>
      </c>
      <c r="CA247">
        <f ca="1">IF(Table1[[#This Row],[Debts]]&gt;Table1[[#This Row],[Income]],1,0)</f>
        <v>1</v>
      </c>
      <c r="CL247">
        <f ca="1">IF(Table1[[#This Row],[Net worth of the person]]&gt;$CN$3,Table1[[#This Row],[Age]],0)</f>
        <v>45</v>
      </c>
    </row>
    <row r="248" spans="1:90">
      <c r="A248">
        <f t="shared" ca="1" si="95"/>
        <v>2</v>
      </c>
      <c r="B248">
        <v>245</v>
      </c>
      <c r="C248" t="str">
        <f t="shared" ca="1" si="96"/>
        <v>women</v>
      </c>
      <c r="D248">
        <f t="shared" ca="1" si="97"/>
        <v>26</v>
      </c>
      <c r="E248">
        <f t="shared" ca="1" si="98"/>
        <v>6</v>
      </c>
      <c r="F248" t="str">
        <f t="shared" ca="1" si="86"/>
        <v>Agriculture</v>
      </c>
      <c r="G248">
        <f t="shared" ca="1" si="99"/>
        <v>5</v>
      </c>
      <c r="H248" t="str">
        <f t="shared" ca="1" si="87"/>
        <v>Diploma</v>
      </c>
      <c r="I248">
        <f t="shared" ca="1" si="111"/>
        <v>2</v>
      </c>
      <c r="J248">
        <f t="shared" ca="1" si="88"/>
        <v>1</v>
      </c>
      <c r="K248">
        <f t="shared" ca="1" si="100"/>
        <v>42153</v>
      </c>
      <c r="L248">
        <f t="shared" ca="1" si="101"/>
        <v>14</v>
      </c>
      <c r="M248" t="str">
        <f t="shared" ca="1" si="89"/>
        <v>Illinios</v>
      </c>
      <c r="N248">
        <f t="shared" ca="1" si="104"/>
        <v>210765</v>
      </c>
      <c r="O248">
        <f t="shared" ca="1" si="102"/>
        <v>96320.542622598135</v>
      </c>
      <c r="P248">
        <f t="shared" ca="1" si="105"/>
        <v>31895.690154648233</v>
      </c>
      <c r="Q248">
        <f t="shared" ca="1" si="103"/>
        <v>2061</v>
      </c>
      <c r="R248">
        <f t="shared" ca="1" si="106"/>
        <v>44280.653466873802</v>
      </c>
      <c r="S248">
        <f t="shared" ca="1" si="107"/>
        <v>31654.840100965797</v>
      </c>
      <c r="T248">
        <f t="shared" ca="1" si="108"/>
        <v>274315.53025561402</v>
      </c>
      <c r="U248">
        <f t="shared" ca="1" si="109"/>
        <v>142662.19608947192</v>
      </c>
      <c r="V248">
        <f t="shared" ca="1" si="110"/>
        <v>131653.3341661421</v>
      </c>
      <c r="X248">
        <f ca="1">IF(Table1[[#This Row],[Gender]]="men",1,0)</f>
        <v>0</v>
      </c>
      <c r="Y248">
        <f ca="1">IF(Table1[[#This Row],[Gender]]="women",1,0)</f>
        <v>1</v>
      </c>
      <c r="AE248">
        <f ca="1">IF(Table1[[#This Row],[Field of work]]="IT",1,0)</f>
        <v>0</v>
      </c>
      <c r="AF248">
        <f ca="1">IF(Table1[[#This Row],[Field of work]]="Doctor",1,0)</f>
        <v>0</v>
      </c>
      <c r="AG248">
        <f ca="1">IF(Table1[[#This Row],[Field of work]]="Construction",1,0)</f>
        <v>0</v>
      </c>
      <c r="AH248">
        <f ca="1">IF(Table1[[#This Row],[Field of work]]="Teaching",1,0)</f>
        <v>0</v>
      </c>
      <c r="AI248">
        <f ca="1">IF(Table1[[#This Row],[Field of work]]="Music",1,0)</f>
        <v>0</v>
      </c>
      <c r="AJ248">
        <f ca="1">IF(Table1[[#This Row],[Field of work]]="Agriculture",1,0)</f>
        <v>1</v>
      </c>
      <c r="AO248" s="8">
        <f t="shared" ca="1" si="90"/>
        <v>5545.3726769354971</v>
      </c>
      <c r="AR248">
        <f t="shared" ca="1" si="91"/>
        <v>0</v>
      </c>
      <c r="AX248" s="16">
        <f t="shared" ca="1" si="92"/>
        <v>0.25471378798618205</v>
      </c>
      <c r="AY248" s="17">
        <f t="shared" ca="1" si="93"/>
        <v>1</v>
      </c>
      <c r="AZ248" s="17"/>
      <c r="BE248">
        <f t="shared" ca="1" si="94"/>
        <v>0</v>
      </c>
      <c r="BF248">
        <f ca="1">IF(Table1[[#This Row],[Area]]="California",Table1[[#This Row],[Income]],0)</f>
        <v>0</v>
      </c>
      <c r="BG248">
        <f ca="1">IF(Table1[[#This Row],[Area]]="Utah",Table1[[#This Row],[Income]],0)</f>
        <v>0</v>
      </c>
      <c r="BH248">
        <f ca="1">IF(Table1[[#This Row],[Area]]="North Carolina",Table1[[#This Row],[Income]],0)</f>
        <v>0</v>
      </c>
      <c r="BI248">
        <f ca="1">IF(Table1[[#This Row],[Area]]="Texas",Table1[[#This Row],[Income]],0)</f>
        <v>0</v>
      </c>
      <c r="BJ248">
        <f ca="1">IF(Table1[[#This Row],[Area]]="Pennsylvania",Table1[[#This Row],[Income]],0)</f>
        <v>0</v>
      </c>
      <c r="BK248">
        <f ca="1">IF(Table1[[#This Row],[Area]]="Hawaii",Table1[[#This Row],[Income]],0)</f>
        <v>0</v>
      </c>
      <c r="BL248">
        <f ca="1">IF(Table1[[#This Row],[Area]]="Tennessee",Table1[[#This Row],[Income]],0)</f>
        <v>0</v>
      </c>
      <c r="BM248">
        <f ca="1">IF(Table1[[#This Row],[Area]]="South Dakota",Table1[[#This Row],[Income]],0)</f>
        <v>0</v>
      </c>
      <c r="BN248">
        <f ca="1">IF(Table1[[#This Row],[Area]]="Massachusetts",Table1[[#This Row],[Income]],0)</f>
        <v>0</v>
      </c>
      <c r="BO248">
        <f ca="1">IF(Table1[[#This Row],[Area]]="New Jersey",Table1[[#This Row],[Income]],0)</f>
        <v>0</v>
      </c>
      <c r="BP248">
        <f ca="1">IF(Table1[[#This Row],[Area]]="Georgia",Table1[[#This Row],[Income]],0)</f>
        <v>0</v>
      </c>
      <c r="BQ248">
        <f ca="1">IF(Table1[[#This Row],[Area]]="Indiana",Table1[[#This Row],[Income]],0)</f>
        <v>0</v>
      </c>
      <c r="BR248">
        <f ca="1">IF(Table1[[#This Row],[Area]]="Illinios",Table1[[#This Row],[Income]],0)</f>
        <v>42153</v>
      </c>
      <c r="BT248">
        <f ca="1">IF(Table1[[#This Row],[Field of work]]="IT",Table1[[#This Row],[Income]],0)</f>
        <v>0</v>
      </c>
      <c r="BU248">
        <f ca="1">IF(Table1[[#This Row],[Field of work]]="Doctor",Table1[[#This Row],[Income]],0)</f>
        <v>0</v>
      </c>
      <c r="BV248">
        <f ca="1">IF(Table1[[#This Row],[Field of work]]="Construction",Table1[[#This Row],[Income]],0)</f>
        <v>0</v>
      </c>
      <c r="BW248">
        <f ca="1">IF(Table1[[#This Row],[Field of work]]="Teaching",Table1[[#This Row],[Income]],0)</f>
        <v>0</v>
      </c>
      <c r="BX248">
        <f ca="1">IF(Table1[[#This Row],[Field of work]]="Music",Table1[[#This Row],[Income]],0)</f>
        <v>0</v>
      </c>
      <c r="BY248">
        <f ca="1">IF(Table1[[#This Row],[Field of work]]="Agriculture",Table1[[#This Row],[Income]],0)</f>
        <v>42153</v>
      </c>
      <c r="CA248">
        <f ca="1">IF(Table1[[#This Row],[Debts]]&gt;Table1[[#This Row],[Income]],1,0)</f>
        <v>1</v>
      </c>
      <c r="CL248">
        <f ca="1">IF(Table1[[#This Row],[Net worth of the person]]&gt;$CN$3,Table1[[#This Row],[Age]],0)</f>
        <v>26</v>
      </c>
    </row>
    <row r="249" spans="1:90">
      <c r="A249">
        <f t="shared" ca="1" si="95"/>
        <v>2</v>
      </c>
      <c r="B249">
        <v>246</v>
      </c>
      <c r="C249" t="str">
        <f t="shared" ca="1" si="96"/>
        <v>women</v>
      </c>
      <c r="D249">
        <f t="shared" ca="1" si="97"/>
        <v>35</v>
      </c>
      <c r="E249">
        <f t="shared" ca="1" si="98"/>
        <v>2</v>
      </c>
      <c r="F249" t="str">
        <f t="shared" ca="1" si="86"/>
        <v>Doctor</v>
      </c>
      <c r="G249">
        <f t="shared" ca="1" si="99"/>
        <v>4</v>
      </c>
      <c r="H249" t="str">
        <f t="shared" ca="1" si="87"/>
        <v>Phd</v>
      </c>
      <c r="I249">
        <f t="shared" ca="1" si="111"/>
        <v>3</v>
      </c>
      <c r="J249">
        <f t="shared" ca="1" si="88"/>
        <v>2</v>
      </c>
      <c r="K249">
        <f t="shared" ca="1" si="100"/>
        <v>31787</v>
      </c>
      <c r="L249">
        <f t="shared" ca="1" si="101"/>
        <v>9</v>
      </c>
      <c r="M249" t="str">
        <f t="shared" ca="1" si="89"/>
        <v>South Dakota</v>
      </c>
      <c r="N249">
        <f t="shared" ca="1" si="104"/>
        <v>95361</v>
      </c>
      <c r="O249">
        <f t="shared" ca="1" si="102"/>
        <v>24289.761536150305</v>
      </c>
      <c r="P249">
        <f t="shared" ca="1" si="105"/>
        <v>11090.745353870994</v>
      </c>
      <c r="Q249">
        <f t="shared" ca="1" si="103"/>
        <v>4275</v>
      </c>
      <c r="R249">
        <f t="shared" ca="1" si="106"/>
        <v>40349.956413498177</v>
      </c>
      <c r="S249">
        <f t="shared" ca="1" si="107"/>
        <v>31888.689793821472</v>
      </c>
      <c r="T249">
        <f t="shared" ca="1" si="108"/>
        <v>138340.43514769248</v>
      </c>
      <c r="U249">
        <f t="shared" ca="1" si="109"/>
        <v>68914.717949648475</v>
      </c>
      <c r="V249">
        <f t="shared" ca="1" si="110"/>
        <v>69425.717198044003</v>
      </c>
      <c r="X249">
        <f ca="1">IF(Table1[[#This Row],[Gender]]="men",1,0)</f>
        <v>0</v>
      </c>
      <c r="Y249">
        <f ca="1">IF(Table1[[#This Row],[Gender]]="women",1,0)</f>
        <v>1</v>
      </c>
      <c r="AE249">
        <f ca="1">IF(Table1[[#This Row],[Field of work]]="IT",1,0)</f>
        <v>0</v>
      </c>
      <c r="AF249">
        <f ca="1">IF(Table1[[#This Row],[Field of work]]="Doctor",1,0)</f>
        <v>1</v>
      </c>
      <c r="AG249">
        <f ca="1">IF(Table1[[#This Row],[Field of work]]="Construction",1,0)</f>
        <v>0</v>
      </c>
      <c r="AH249">
        <f ca="1">IF(Table1[[#This Row],[Field of work]]="Teaching",1,0)</f>
        <v>0</v>
      </c>
      <c r="AI249">
        <f ca="1">IF(Table1[[#This Row],[Field of work]]="Music",1,0)</f>
        <v>0</v>
      </c>
      <c r="AJ249">
        <f ca="1">IF(Table1[[#This Row],[Field of work]]="Agriculture",1,0)</f>
        <v>0</v>
      </c>
      <c r="AO249" s="8">
        <f t="shared" ca="1" si="90"/>
        <v>61932.940473770155</v>
      </c>
      <c r="AR249">
        <f t="shared" ca="1" si="91"/>
        <v>1</v>
      </c>
      <c r="AX249" s="16">
        <f t="shared" ca="1" si="92"/>
        <v>0.31020196890474183</v>
      </c>
      <c r="AY249" s="17">
        <f t="shared" ca="1" si="93"/>
        <v>1</v>
      </c>
      <c r="AZ249" s="17"/>
      <c r="BE249">
        <f t="shared" ca="1" si="94"/>
        <v>0</v>
      </c>
      <c r="BF249">
        <f ca="1">IF(Table1[[#This Row],[Area]]="California",Table1[[#This Row],[Income]],0)</f>
        <v>0</v>
      </c>
      <c r="BG249">
        <f ca="1">IF(Table1[[#This Row],[Area]]="Utah",Table1[[#This Row],[Income]],0)</f>
        <v>0</v>
      </c>
      <c r="BH249">
        <f ca="1">IF(Table1[[#This Row],[Area]]="North Carolina",Table1[[#This Row],[Income]],0)</f>
        <v>0</v>
      </c>
      <c r="BI249">
        <f ca="1">IF(Table1[[#This Row],[Area]]="Texas",Table1[[#This Row],[Income]],0)</f>
        <v>0</v>
      </c>
      <c r="BJ249">
        <f ca="1">IF(Table1[[#This Row],[Area]]="Pennsylvania",Table1[[#This Row],[Income]],0)</f>
        <v>0</v>
      </c>
      <c r="BK249">
        <f ca="1">IF(Table1[[#This Row],[Area]]="Hawaii",Table1[[#This Row],[Income]],0)</f>
        <v>0</v>
      </c>
      <c r="BL249">
        <f ca="1">IF(Table1[[#This Row],[Area]]="Tennessee",Table1[[#This Row],[Income]],0)</f>
        <v>0</v>
      </c>
      <c r="BM249">
        <f ca="1">IF(Table1[[#This Row],[Area]]="South Dakota",Table1[[#This Row],[Income]],0)</f>
        <v>31787</v>
      </c>
      <c r="BN249">
        <f ca="1">IF(Table1[[#This Row],[Area]]="Massachusetts",Table1[[#This Row],[Income]],0)</f>
        <v>0</v>
      </c>
      <c r="BO249">
        <f ca="1">IF(Table1[[#This Row],[Area]]="New Jersey",Table1[[#This Row],[Income]],0)</f>
        <v>0</v>
      </c>
      <c r="BP249">
        <f ca="1">IF(Table1[[#This Row],[Area]]="Georgia",Table1[[#This Row],[Income]],0)</f>
        <v>0</v>
      </c>
      <c r="BQ249">
        <f ca="1">IF(Table1[[#This Row],[Area]]="Indiana",Table1[[#This Row],[Income]],0)</f>
        <v>0</v>
      </c>
      <c r="BR249">
        <f ca="1">IF(Table1[[#This Row],[Area]]="Illinios",Table1[[#This Row],[Income]],0)</f>
        <v>0</v>
      </c>
      <c r="BT249">
        <f ca="1">IF(Table1[[#This Row],[Field of work]]="IT",Table1[[#This Row],[Income]],0)</f>
        <v>0</v>
      </c>
      <c r="BU249">
        <f ca="1">IF(Table1[[#This Row],[Field of work]]="Doctor",Table1[[#This Row],[Income]],0)</f>
        <v>31787</v>
      </c>
      <c r="BV249">
        <f ca="1">IF(Table1[[#This Row],[Field of work]]="Construction",Table1[[#This Row],[Income]],0)</f>
        <v>0</v>
      </c>
      <c r="BW249">
        <f ca="1">IF(Table1[[#This Row],[Field of work]]="Teaching",Table1[[#This Row],[Income]],0)</f>
        <v>0</v>
      </c>
      <c r="BX249">
        <f ca="1">IF(Table1[[#This Row],[Field of work]]="Music",Table1[[#This Row],[Income]],0)</f>
        <v>0</v>
      </c>
      <c r="BY249">
        <f ca="1">IF(Table1[[#This Row],[Field of work]]="Agriculture",Table1[[#This Row],[Income]],0)</f>
        <v>0</v>
      </c>
      <c r="CA249">
        <f ca="1">IF(Table1[[#This Row],[Debts]]&gt;Table1[[#This Row],[Income]],1,0)</f>
        <v>1</v>
      </c>
      <c r="CL249">
        <f ca="1">IF(Table1[[#This Row],[Net worth of the person]]&gt;$CN$3,Table1[[#This Row],[Age]],0)</f>
        <v>35</v>
      </c>
    </row>
    <row r="250" spans="1:90">
      <c r="A250">
        <f t="shared" ca="1" si="95"/>
        <v>2</v>
      </c>
      <c r="B250">
        <v>247</v>
      </c>
      <c r="C250" t="str">
        <f t="shared" ca="1" si="96"/>
        <v>women</v>
      </c>
      <c r="D250">
        <f t="shared" ca="1" si="97"/>
        <v>41</v>
      </c>
      <c r="E250">
        <f t="shared" ca="1" si="98"/>
        <v>3</v>
      </c>
      <c r="F250" t="str">
        <f t="shared" ca="1" si="86"/>
        <v>Construction</v>
      </c>
      <c r="G250">
        <f t="shared" ca="1" si="99"/>
        <v>2</v>
      </c>
      <c r="H250" t="str">
        <f t="shared" ca="1" si="87"/>
        <v>Grad</v>
      </c>
      <c r="I250">
        <f t="shared" ca="1" si="111"/>
        <v>3</v>
      </c>
      <c r="J250">
        <f t="shared" ca="1" si="88"/>
        <v>2</v>
      </c>
      <c r="K250">
        <f t="shared" ca="1" si="100"/>
        <v>89811</v>
      </c>
      <c r="L250">
        <f t="shared" ca="1" si="101"/>
        <v>10</v>
      </c>
      <c r="M250" t="str">
        <f t="shared" ca="1" si="89"/>
        <v>Massachusetts</v>
      </c>
      <c r="N250">
        <f t="shared" ca="1" si="104"/>
        <v>359244</v>
      </c>
      <c r="O250">
        <f t="shared" ca="1" si="102"/>
        <v>111438.19611721508</v>
      </c>
      <c r="P250">
        <f t="shared" ca="1" si="105"/>
        <v>123865.88094754031</v>
      </c>
      <c r="Q250">
        <f t="shared" ca="1" si="103"/>
        <v>117532</v>
      </c>
      <c r="R250">
        <f t="shared" ca="1" si="106"/>
        <v>57218.658979727385</v>
      </c>
      <c r="S250">
        <f t="shared" ca="1" si="107"/>
        <v>23456.162002651527</v>
      </c>
      <c r="T250">
        <f t="shared" ca="1" si="108"/>
        <v>506566.04295019183</v>
      </c>
      <c r="U250">
        <f t="shared" ca="1" si="109"/>
        <v>286188.85509694245</v>
      </c>
      <c r="V250">
        <f t="shared" ca="1" si="110"/>
        <v>220377.18785324937</v>
      </c>
      <c r="X250">
        <f ca="1">IF(Table1[[#This Row],[Gender]]="men",1,0)</f>
        <v>0</v>
      </c>
      <c r="Y250">
        <f ca="1">IF(Table1[[#This Row],[Gender]]="women",1,0)</f>
        <v>1</v>
      </c>
      <c r="AE250">
        <f ca="1">IF(Table1[[#This Row],[Field of work]]="IT",1,0)</f>
        <v>0</v>
      </c>
      <c r="AF250">
        <f ca="1">IF(Table1[[#This Row],[Field of work]]="Doctor",1,0)</f>
        <v>0</v>
      </c>
      <c r="AG250">
        <f ca="1">IF(Table1[[#This Row],[Field of work]]="Construction",1,0)</f>
        <v>1</v>
      </c>
      <c r="AH250">
        <f ca="1">IF(Table1[[#This Row],[Field of work]]="Teaching",1,0)</f>
        <v>0</v>
      </c>
      <c r="AI250">
        <f ca="1">IF(Table1[[#This Row],[Field of work]]="Music",1,0)</f>
        <v>0</v>
      </c>
      <c r="AJ250">
        <f ca="1">IF(Table1[[#This Row],[Field of work]]="Agriculture",1,0)</f>
        <v>0</v>
      </c>
      <c r="AO250" s="8">
        <f t="shared" ca="1" si="90"/>
        <v>12875.342261836769</v>
      </c>
      <c r="AR250">
        <f t="shared" ca="1" si="91"/>
        <v>1</v>
      </c>
      <c r="AX250" s="16">
        <f t="shared" ca="1" si="92"/>
        <v>0.99487928021185434</v>
      </c>
      <c r="AY250" s="17">
        <f t="shared" ca="1" si="93"/>
        <v>0</v>
      </c>
      <c r="AZ250" s="17"/>
      <c r="BE250">
        <f t="shared" ca="1" si="94"/>
        <v>0</v>
      </c>
      <c r="BF250">
        <f ca="1">IF(Table1[[#This Row],[Area]]="California",Table1[[#This Row],[Income]],0)</f>
        <v>0</v>
      </c>
      <c r="BG250">
        <f ca="1">IF(Table1[[#This Row],[Area]]="Utah",Table1[[#This Row],[Income]],0)</f>
        <v>0</v>
      </c>
      <c r="BH250">
        <f ca="1">IF(Table1[[#This Row],[Area]]="North Carolina",Table1[[#This Row],[Income]],0)</f>
        <v>0</v>
      </c>
      <c r="BI250">
        <f ca="1">IF(Table1[[#This Row],[Area]]="Texas",Table1[[#This Row],[Income]],0)</f>
        <v>0</v>
      </c>
      <c r="BJ250">
        <f ca="1">IF(Table1[[#This Row],[Area]]="Pennsylvania",Table1[[#This Row],[Income]],0)</f>
        <v>0</v>
      </c>
      <c r="BK250">
        <f ca="1">IF(Table1[[#This Row],[Area]]="Hawaii",Table1[[#This Row],[Income]],0)</f>
        <v>0</v>
      </c>
      <c r="BL250">
        <f ca="1">IF(Table1[[#This Row],[Area]]="Tennessee",Table1[[#This Row],[Income]],0)</f>
        <v>0</v>
      </c>
      <c r="BM250">
        <f ca="1">IF(Table1[[#This Row],[Area]]="South Dakota",Table1[[#This Row],[Income]],0)</f>
        <v>0</v>
      </c>
      <c r="BN250">
        <f ca="1">IF(Table1[[#This Row],[Area]]="Massachusetts",Table1[[#This Row],[Income]],0)</f>
        <v>89811</v>
      </c>
      <c r="BO250">
        <f ca="1">IF(Table1[[#This Row],[Area]]="New Jersey",Table1[[#This Row],[Income]],0)</f>
        <v>0</v>
      </c>
      <c r="BP250">
        <f ca="1">IF(Table1[[#This Row],[Area]]="Georgia",Table1[[#This Row],[Income]],0)</f>
        <v>0</v>
      </c>
      <c r="BQ250">
        <f ca="1">IF(Table1[[#This Row],[Area]]="Indiana",Table1[[#This Row],[Income]],0)</f>
        <v>0</v>
      </c>
      <c r="BR250">
        <f ca="1">IF(Table1[[#This Row],[Area]]="Illinios",Table1[[#This Row],[Income]],0)</f>
        <v>0</v>
      </c>
      <c r="BT250">
        <f ca="1">IF(Table1[[#This Row],[Field of work]]="IT",Table1[[#This Row],[Income]],0)</f>
        <v>0</v>
      </c>
      <c r="BU250">
        <f ca="1">IF(Table1[[#This Row],[Field of work]]="Doctor",Table1[[#This Row],[Income]],0)</f>
        <v>0</v>
      </c>
      <c r="BV250">
        <f ca="1">IF(Table1[[#This Row],[Field of work]]="Construction",Table1[[#This Row],[Income]],0)</f>
        <v>89811</v>
      </c>
      <c r="BW250">
        <f ca="1">IF(Table1[[#This Row],[Field of work]]="Teaching",Table1[[#This Row],[Income]],0)</f>
        <v>0</v>
      </c>
      <c r="BX250">
        <f ca="1">IF(Table1[[#This Row],[Field of work]]="Music",Table1[[#This Row],[Income]],0)</f>
        <v>0</v>
      </c>
      <c r="BY250">
        <f ca="1">IF(Table1[[#This Row],[Field of work]]="Agriculture",Table1[[#This Row],[Income]],0)</f>
        <v>0</v>
      </c>
      <c r="CA250">
        <f ca="1">IF(Table1[[#This Row],[Debts]]&gt;Table1[[#This Row],[Income]],1,0)</f>
        <v>0</v>
      </c>
      <c r="CL250">
        <f ca="1">IF(Table1[[#This Row],[Net worth of the person]]&gt;$CN$3,Table1[[#This Row],[Age]],0)</f>
        <v>41</v>
      </c>
    </row>
    <row r="251" spans="1:90">
      <c r="A251">
        <f t="shared" ca="1" si="95"/>
        <v>1</v>
      </c>
      <c r="B251">
        <v>248</v>
      </c>
      <c r="C251" t="str">
        <f t="shared" ca="1" si="96"/>
        <v>men</v>
      </c>
      <c r="D251">
        <f t="shared" ca="1" si="97"/>
        <v>25</v>
      </c>
      <c r="E251">
        <f t="shared" ca="1" si="98"/>
        <v>5</v>
      </c>
      <c r="F251" t="str">
        <f t="shared" ca="1" si="86"/>
        <v>Music</v>
      </c>
      <c r="G251">
        <f t="shared" ca="1" si="99"/>
        <v>2</v>
      </c>
      <c r="H251" t="str">
        <f t="shared" ca="1" si="87"/>
        <v>Grad</v>
      </c>
      <c r="I251">
        <f t="shared" ca="1" si="111"/>
        <v>1</v>
      </c>
      <c r="J251">
        <f t="shared" ca="1" si="88"/>
        <v>1</v>
      </c>
      <c r="K251">
        <f t="shared" ca="1" si="100"/>
        <v>55476</v>
      </c>
      <c r="L251">
        <f t="shared" ca="1" si="101"/>
        <v>12</v>
      </c>
      <c r="M251" t="str">
        <f t="shared" ca="1" si="89"/>
        <v>Georgia</v>
      </c>
      <c r="N251">
        <f t="shared" ca="1" si="104"/>
        <v>221904</v>
      </c>
      <c r="O251">
        <f t="shared" ca="1" si="102"/>
        <v>220767.69179613132</v>
      </c>
      <c r="P251">
        <f t="shared" ca="1" si="105"/>
        <v>12875.342261836769</v>
      </c>
      <c r="Q251">
        <f t="shared" ca="1" si="103"/>
        <v>9222</v>
      </c>
      <c r="R251">
        <f t="shared" ca="1" si="106"/>
        <v>108168.87405036177</v>
      </c>
      <c r="S251">
        <f t="shared" ca="1" si="107"/>
        <v>48091.081073077454</v>
      </c>
      <c r="T251">
        <f t="shared" ca="1" si="108"/>
        <v>282870.42333491426</v>
      </c>
      <c r="U251">
        <f t="shared" ca="1" si="109"/>
        <v>338158.56584649312</v>
      </c>
      <c r="V251">
        <f t="shared" ca="1" si="110"/>
        <v>-55288.142511578859</v>
      </c>
      <c r="X251">
        <f ca="1">IF(Table1[[#This Row],[Gender]]="men",1,0)</f>
        <v>1</v>
      </c>
      <c r="Y251">
        <f ca="1">IF(Table1[[#This Row],[Gender]]="women",1,0)</f>
        <v>0</v>
      </c>
      <c r="AE251">
        <f ca="1">IF(Table1[[#This Row],[Field of work]]="IT",1,0)</f>
        <v>0</v>
      </c>
      <c r="AF251">
        <f ca="1">IF(Table1[[#This Row],[Field of work]]="Doctor",1,0)</f>
        <v>0</v>
      </c>
      <c r="AG251">
        <f ca="1">IF(Table1[[#This Row],[Field of work]]="Construction",1,0)</f>
        <v>0</v>
      </c>
      <c r="AH251">
        <f ca="1">IF(Table1[[#This Row],[Field of work]]="Teaching",1,0)</f>
        <v>0</v>
      </c>
      <c r="AI251">
        <f ca="1">IF(Table1[[#This Row],[Field of work]]="Music",1,0)</f>
        <v>1</v>
      </c>
      <c r="AJ251">
        <f ca="1">IF(Table1[[#This Row],[Field of work]]="Agriculture",1,0)</f>
        <v>0</v>
      </c>
      <c r="AO251" s="8">
        <f t="shared" ca="1" si="90"/>
        <v>22281.819115922164</v>
      </c>
      <c r="AR251">
        <f t="shared" ca="1" si="91"/>
        <v>1</v>
      </c>
      <c r="AX251" s="16">
        <f t="shared" ca="1" si="92"/>
        <v>0.49486277118473476</v>
      </c>
      <c r="AY251" s="17">
        <f t="shared" ca="1" si="93"/>
        <v>1</v>
      </c>
      <c r="AZ251" s="17"/>
      <c r="BE251">
        <f t="shared" ca="1" si="94"/>
        <v>0</v>
      </c>
      <c r="BF251">
        <f ca="1">IF(Table1[[#This Row],[Area]]="California",Table1[[#This Row],[Income]],0)</f>
        <v>0</v>
      </c>
      <c r="BG251">
        <f ca="1">IF(Table1[[#This Row],[Area]]="Utah",Table1[[#This Row],[Income]],0)</f>
        <v>0</v>
      </c>
      <c r="BH251">
        <f ca="1">IF(Table1[[#This Row],[Area]]="North Carolina",Table1[[#This Row],[Income]],0)</f>
        <v>0</v>
      </c>
      <c r="BI251">
        <f ca="1">IF(Table1[[#This Row],[Area]]="Texas",Table1[[#This Row],[Income]],0)</f>
        <v>0</v>
      </c>
      <c r="BJ251">
        <f ca="1">IF(Table1[[#This Row],[Area]]="Pennsylvania",Table1[[#This Row],[Income]],0)</f>
        <v>0</v>
      </c>
      <c r="BK251">
        <f ca="1">IF(Table1[[#This Row],[Area]]="Hawaii",Table1[[#This Row],[Income]],0)</f>
        <v>0</v>
      </c>
      <c r="BL251">
        <f ca="1">IF(Table1[[#This Row],[Area]]="Tennessee",Table1[[#This Row],[Income]],0)</f>
        <v>0</v>
      </c>
      <c r="BM251">
        <f ca="1">IF(Table1[[#This Row],[Area]]="South Dakota",Table1[[#This Row],[Income]],0)</f>
        <v>0</v>
      </c>
      <c r="BN251">
        <f ca="1">IF(Table1[[#This Row],[Area]]="Massachusetts",Table1[[#This Row],[Income]],0)</f>
        <v>0</v>
      </c>
      <c r="BO251">
        <f ca="1">IF(Table1[[#This Row],[Area]]="New Jersey",Table1[[#This Row],[Income]],0)</f>
        <v>0</v>
      </c>
      <c r="BP251">
        <f ca="1">IF(Table1[[#This Row],[Area]]="Georgia",Table1[[#This Row],[Income]],0)</f>
        <v>55476</v>
      </c>
      <c r="BQ251">
        <f ca="1">IF(Table1[[#This Row],[Area]]="Indiana",Table1[[#This Row],[Income]],0)</f>
        <v>0</v>
      </c>
      <c r="BR251">
        <f ca="1">IF(Table1[[#This Row],[Area]]="Illinios",Table1[[#This Row],[Income]],0)</f>
        <v>0</v>
      </c>
      <c r="BT251">
        <f ca="1">IF(Table1[[#This Row],[Field of work]]="IT",Table1[[#This Row],[Income]],0)</f>
        <v>0</v>
      </c>
      <c r="BU251">
        <f ca="1">IF(Table1[[#This Row],[Field of work]]="Doctor",Table1[[#This Row],[Income]],0)</f>
        <v>0</v>
      </c>
      <c r="BV251">
        <f ca="1">IF(Table1[[#This Row],[Field of work]]="Construction",Table1[[#This Row],[Income]],0)</f>
        <v>0</v>
      </c>
      <c r="BW251">
        <f ca="1">IF(Table1[[#This Row],[Field of work]]="Teaching",Table1[[#This Row],[Income]],0)</f>
        <v>0</v>
      </c>
      <c r="BX251">
        <f ca="1">IF(Table1[[#This Row],[Field of work]]="Music",Table1[[#This Row],[Income]],0)</f>
        <v>55476</v>
      </c>
      <c r="BY251">
        <f ca="1">IF(Table1[[#This Row],[Field of work]]="Agriculture",Table1[[#This Row],[Income]],0)</f>
        <v>0</v>
      </c>
      <c r="CA251">
        <f ca="1">IF(Table1[[#This Row],[Debts]]&gt;Table1[[#This Row],[Income]],1,0)</f>
        <v>1</v>
      </c>
      <c r="CL251">
        <f ca="1">IF(Table1[[#This Row],[Net worth of the person]]&gt;$CN$3,Table1[[#This Row],[Age]],0)</f>
        <v>0</v>
      </c>
    </row>
    <row r="252" spans="1:90">
      <c r="A252">
        <f t="shared" ca="1" si="95"/>
        <v>2</v>
      </c>
      <c r="B252">
        <v>249</v>
      </c>
      <c r="C252" t="str">
        <f t="shared" ca="1" si="96"/>
        <v>women</v>
      </c>
      <c r="D252">
        <f t="shared" ca="1" si="97"/>
        <v>45</v>
      </c>
      <c r="E252">
        <f t="shared" ca="1" si="98"/>
        <v>3</v>
      </c>
      <c r="F252" t="str">
        <f t="shared" ca="1" si="86"/>
        <v>Construction</v>
      </c>
      <c r="G252">
        <f t="shared" ca="1" si="99"/>
        <v>2</v>
      </c>
      <c r="H252" t="str">
        <f t="shared" ca="1" si="87"/>
        <v>Grad</v>
      </c>
      <c r="I252">
        <f t="shared" ca="1" si="111"/>
        <v>3</v>
      </c>
      <c r="J252">
        <f t="shared" ca="1" si="88"/>
        <v>1</v>
      </c>
      <c r="K252">
        <f t="shared" ca="1" si="100"/>
        <v>50781</v>
      </c>
      <c r="L252">
        <f t="shared" ca="1" si="101"/>
        <v>5</v>
      </c>
      <c r="M252" t="str">
        <f t="shared" ca="1" si="89"/>
        <v>Texas</v>
      </c>
      <c r="N252">
        <f t="shared" ca="1" si="104"/>
        <v>253905</v>
      </c>
      <c r="O252">
        <f t="shared" ca="1" si="102"/>
        <v>125648.13191766008</v>
      </c>
      <c r="P252">
        <f t="shared" ca="1" si="105"/>
        <v>22281.819115922164</v>
      </c>
      <c r="Q252">
        <f t="shared" ca="1" si="103"/>
        <v>11811</v>
      </c>
      <c r="R252">
        <f t="shared" ca="1" si="106"/>
        <v>75460.113116545312</v>
      </c>
      <c r="S252">
        <f t="shared" ca="1" si="107"/>
        <v>70816.680938123784</v>
      </c>
      <c r="T252">
        <f t="shared" ca="1" si="108"/>
        <v>347003.50005404593</v>
      </c>
      <c r="U252">
        <f t="shared" ca="1" si="109"/>
        <v>212919.24503420538</v>
      </c>
      <c r="V252">
        <f t="shared" ca="1" si="110"/>
        <v>134084.25501984055</v>
      </c>
      <c r="X252">
        <f ca="1">IF(Table1[[#This Row],[Gender]]="men",1,0)</f>
        <v>0</v>
      </c>
      <c r="Y252">
        <f ca="1">IF(Table1[[#This Row],[Gender]]="women",1,0)</f>
        <v>1</v>
      </c>
      <c r="AE252">
        <f ca="1">IF(Table1[[#This Row],[Field of work]]="IT",1,0)</f>
        <v>0</v>
      </c>
      <c r="AF252">
        <f ca="1">IF(Table1[[#This Row],[Field of work]]="Doctor",1,0)</f>
        <v>0</v>
      </c>
      <c r="AG252">
        <f ca="1">IF(Table1[[#This Row],[Field of work]]="Construction",1,0)</f>
        <v>1</v>
      </c>
      <c r="AH252">
        <f ca="1">IF(Table1[[#This Row],[Field of work]]="Teaching",1,0)</f>
        <v>0</v>
      </c>
      <c r="AI252">
        <f ca="1">IF(Table1[[#This Row],[Field of work]]="Music",1,0)</f>
        <v>0</v>
      </c>
      <c r="AJ252">
        <f ca="1">IF(Table1[[#This Row],[Field of work]]="Agriculture",1,0)</f>
        <v>0</v>
      </c>
      <c r="AO252" s="8">
        <f t="shared" ca="1" si="90"/>
        <v>52238.921397108745</v>
      </c>
      <c r="AR252">
        <f t="shared" ca="1" si="91"/>
        <v>1</v>
      </c>
      <c r="AX252" s="16">
        <f t="shared" ca="1" si="92"/>
        <v>0.32621628237966821</v>
      </c>
      <c r="AY252" s="17">
        <f t="shared" ca="1" si="93"/>
        <v>1</v>
      </c>
      <c r="AZ252" s="17"/>
      <c r="BE252">
        <f t="shared" ca="1" si="94"/>
        <v>0</v>
      </c>
      <c r="BF252">
        <f ca="1">IF(Table1[[#This Row],[Area]]="California",Table1[[#This Row],[Income]],0)</f>
        <v>0</v>
      </c>
      <c r="BG252">
        <f ca="1">IF(Table1[[#This Row],[Area]]="Utah",Table1[[#This Row],[Income]],0)</f>
        <v>0</v>
      </c>
      <c r="BH252">
        <f ca="1">IF(Table1[[#This Row],[Area]]="North Carolina",Table1[[#This Row],[Income]],0)</f>
        <v>0</v>
      </c>
      <c r="BI252">
        <f ca="1">IF(Table1[[#This Row],[Area]]="Texas",Table1[[#This Row],[Income]],0)</f>
        <v>50781</v>
      </c>
      <c r="BJ252">
        <f ca="1">IF(Table1[[#This Row],[Area]]="Pennsylvania",Table1[[#This Row],[Income]],0)</f>
        <v>0</v>
      </c>
      <c r="BK252">
        <f ca="1">IF(Table1[[#This Row],[Area]]="Hawaii",Table1[[#This Row],[Income]],0)</f>
        <v>0</v>
      </c>
      <c r="BL252">
        <f ca="1">IF(Table1[[#This Row],[Area]]="Tennessee",Table1[[#This Row],[Income]],0)</f>
        <v>0</v>
      </c>
      <c r="BM252">
        <f ca="1">IF(Table1[[#This Row],[Area]]="South Dakota",Table1[[#This Row],[Income]],0)</f>
        <v>0</v>
      </c>
      <c r="BN252">
        <f ca="1">IF(Table1[[#This Row],[Area]]="Massachusetts",Table1[[#This Row],[Income]],0)</f>
        <v>0</v>
      </c>
      <c r="BO252">
        <f ca="1">IF(Table1[[#This Row],[Area]]="New Jersey",Table1[[#This Row],[Income]],0)</f>
        <v>0</v>
      </c>
      <c r="BP252">
        <f ca="1">IF(Table1[[#This Row],[Area]]="Georgia",Table1[[#This Row],[Income]],0)</f>
        <v>0</v>
      </c>
      <c r="BQ252">
        <f ca="1">IF(Table1[[#This Row],[Area]]="Indiana",Table1[[#This Row],[Income]],0)</f>
        <v>0</v>
      </c>
      <c r="BR252">
        <f ca="1">IF(Table1[[#This Row],[Area]]="Illinios",Table1[[#This Row],[Income]],0)</f>
        <v>0</v>
      </c>
      <c r="BT252">
        <f ca="1">IF(Table1[[#This Row],[Field of work]]="IT",Table1[[#This Row],[Income]],0)</f>
        <v>0</v>
      </c>
      <c r="BU252">
        <f ca="1">IF(Table1[[#This Row],[Field of work]]="Doctor",Table1[[#This Row],[Income]],0)</f>
        <v>0</v>
      </c>
      <c r="BV252">
        <f ca="1">IF(Table1[[#This Row],[Field of work]]="Construction",Table1[[#This Row],[Income]],0)</f>
        <v>50781</v>
      </c>
      <c r="BW252">
        <f ca="1">IF(Table1[[#This Row],[Field of work]]="Teaching",Table1[[#This Row],[Income]],0)</f>
        <v>0</v>
      </c>
      <c r="BX252">
        <f ca="1">IF(Table1[[#This Row],[Field of work]]="Music",Table1[[#This Row],[Income]],0)</f>
        <v>0</v>
      </c>
      <c r="BY252">
        <f ca="1">IF(Table1[[#This Row],[Field of work]]="Agriculture",Table1[[#This Row],[Income]],0)</f>
        <v>0</v>
      </c>
      <c r="CA252">
        <f ca="1">IF(Table1[[#This Row],[Debts]]&gt;Table1[[#This Row],[Income]],1,0)</f>
        <v>1</v>
      </c>
      <c r="CL252">
        <f ca="1">IF(Table1[[#This Row],[Net worth of the person]]&gt;$CN$3,Table1[[#This Row],[Age]],0)</f>
        <v>45</v>
      </c>
    </row>
    <row r="253" spans="1:90">
      <c r="A253">
        <f t="shared" ca="1" si="95"/>
        <v>1</v>
      </c>
      <c r="B253">
        <v>250</v>
      </c>
      <c r="C253" t="str">
        <f t="shared" ca="1" si="96"/>
        <v>men</v>
      </c>
      <c r="D253">
        <f t="shared" ca="1" si="97"/>
        <v>43</v>
      </c>
      <c r="E253">
        <f t="shared" ca="1" si="98"/>
        <v>6</v>
      </c>
      <c r="F253" t="str">
        <f t="shared" ca="1" si="86"/>
        <v>Agriculture</v>
      </c>
      <c r="G253">
        <f t="shared" ca="1" si="99"/>
        <v>3</v>
      </c>
      <c r="H253" t="str">
        <f t="shared" ca="1" si="87"/>
        <v>Post Grad</v>
      </c>
      <c r="I253">
        <f t="shared" ca="1" si="111"/>
        <v>3</v>
      </c>
      <c r="J253">
        <f t="shared" ca="1" si="88"/>
        <v>2</v>
      </c>
      <c r="K253">
        <f t="shared" ca="1" si="100"/>
        <v>76935</v>
      </c>
      <c r="L253">
        <f t="shared" ca="1" si="101"/>
        <v>7</v>
      </c>
      <c r="M253" t="str">
        <f t="shared" ca="1" si="89"/>
        <v>Hawaii</v>
      </c>
      <c r="N253">
        <f t="shared" ca="1" si="104"/>
        <v>230805</v>
      </c>
      <c r="O253">
        <f t="shared" ca="1" si="102"/>
        <v>75292.349054639315</v>
      </c>
      <c r="P253">
        <f t="shared" ca="1" si="105"/>
        <v>104477.84279421749</v>
      </c>
      <c r="Q253">
        <f t="shared" ca="1" si="103"/>
        <v>26323</v>
      </c>
      <c r="R253">
        <f t="shared" ca="1" si="106"/>
        <v>32825.982718617794</v>
      </c>
      <c r="S253">
        <f t="shared" ca="1" si="107"/>
        <v>42922.62497484513</v>
      </c>
      <c r="T253">
        <f t="shared" ca="1" si="108"/>
        <v>378205.46776906267</v>
      </c>
      <c r="U253">
        <f t="shared" ca="1" si="109"/>
        <v>134441.33177325712</v>
      </c>
      <c r="V253">
        <f t="shared" ca="1" si="110"/>
        <v>243764.13599580555</v>
      </c>
      <c r="X253">
        <f ca="1">IF(Table1[[#This Row],[Gender]]="men",1,0)</f>
        <v>1</v>
      </c>
      <c r="Y253">
        <f ca="1">IF(Table1[[#This Row],[Gender]]="women",1,0)</f>
        <v>0</v>
      </c>
      <c r="AE253">
        <f ca="1">IF(Table1[[#This Row],[Field of work]]="IT",1,0)</f>
        <v>0</v>
      </c>
      <c r="AF253">
        <f ca="1">IF(Table1[[#This Row],[Field of work]]="Doctor",1,0)</f>
        <v>0</v>
      </c>
      <c r="AG253">
        <f ca="1">IF(Table1[[#This Row],[Field of work]]="Construction",1,0)</f>
        <v>0</v>
      </c>
      <c r="AH253">
        <f ca="1">IF(Table1[[#This Row],[Field of work]]="Teaching",1,0)</f>
        <v>0</v>
      </c>
      <c r="AI253">
        <f ca="1">IF(Table1[[#This Row],[Field of work]]="Music",1,0)</f>
        <v>0</v>
      </c>
      <c r="AJ253">
        <f ca="1">IF(Table1[[#This Row],[Field of work]]="Agriculture",1,0)</f>
        <v>1</v>
      </c>
      <c r="AO253" s="8">
        <f t="shared" ca="1" si="90"/>
        <v>13062.891211592034</v>
      </c>
      <c r="AR253">
        <f t="shared" ca="1" si="91"/>
        <v>1</v>
      </c>
      <c r="AX253" s="16">
        <f t="shared" ca="1" si="92"/>
        <v>0.5651596282428264</v>
      </c>
      <c r="AY253" s="17">
        <f t="shared" ca="1" si="93"/>
        <v>0</v>
      </c>
      <c r="AZ253" s="17"/>
      <c r="BE253">
        <f t="shared" ca="1" si="94"/>
        <v>0</v>
      </c>
      <c r="BF253">
        <f ca="1">IF(Table1[[#This Row],[Area]]="California",Table1[[#This Row],[Income]],0)</f>
        <v>0</v>
      </c>
      <c r="BG253">
        <f ca="1">IF(Table1[[#This Row],[Area]]="Utah",Table1[[#This Row],[Income]],0)</f>
        <v>0</v>
      </c>
      <c r="BH253">
        <f ca="1">IF(Table1[[#This Row],[Area]]="North Carolina",Table1[[#This Row],[Income]],0)</f>
        <v>0</v>
      </c>
      <c r="BI253">
        <f ca="1">IF(Table1[[#This Row],[Area]]="Texas",Table1[[#This Row],[Income]],0)</f>
        <v>0</v>
      </c>
      <c r="BJ253">
        <f ca="1">IF(Table1[[#This Row],[Area]]="Pennsylvania",Table1[[#This Row],[Income]],0)</f>
        <v>0</v>
      </c>
      <c r="BK253">
        <f ca="1">IF(Table1[[#This Row],[Area]]="Hawaii",Table1[[#This Row],[Income]],0)</f>
        <v>76935</v>
      </c>
      <c r="BL253">
        <f ca="1">IF(Table1[[#This Row],[Area]]="Tennessee",Table1[[#This Row],[Income]],0)</f>
        <v>0</v>
      </c>
      <c r="BM253">
        <f ca="1">IF(Table1[[#This Row],[Area]]="South Dakota",Table1[[#This Row],[Income]],0)</f>
        <v>0</v>
      </c>
      <c r="BN253">
        <f ca="1">IF(Table1[[#This Row],[Area]]="Massachusetts",Table1[[#This Row],[Income]],0)</f>
        <v>0</v>
      </c>
      <c r="BO253">
        <f ca="1">IF(Table1[[#This Row],[Area]]="New Jersey",Table1[[#This Row],[Income]],0)</f>
        <v>0</v>
      </c>
      <c r="BP253">
        <f ca="1">IF(Table1[[#This Row],[Area]]="Georgia",Table1[[#This Row],[Income]],0)</f>
        <v>0</v>
      </c>
      <c r="BQ253">
        <f ca="1">IF(Table1[[#This Row],[Area]]="Indiana",Table1[[#This Row],[Income]],0)</f>
        <v>0</v>
      </c>
      <c r="BR253">
        <f ca="1">IF(Table1[[#This Row],[Area]]="Illinios",Table1[[#This Row],[Income]],0)</f>
        <v>0</v>
      </c>
      <c r="BT253">
        <f ca="1">IF(Table1[[#This Row],[Field of work]]="IT",Table1[[#This Row],[Income]],0)</f>
        <v>0</v>
      </c>
      <c r="BU253">
        <f ca="1">IF(Table1[[#This Row],[Field of work]]="Doctor",Table1[[#This Row],[Income]],0)</f>
        <v>0</v>
      </c>
      <c r="BV253">
        <f ca="1">IF(Table1[[#This Row],[Field of work]]="Construction",Table1[[#This Row],[Income]],0)</f>
        <v>0</v>
      </c>
      <c r="BW253">
        <f ca="1">IF(Table1[[#This Row],[Field of work]]="Teaching",Table1[[#This Row],[Income]],0)</f>
        <v>0</v>
      </c>
      <c r="BX253">
        <f ca="1">IF(Table1[[#This Row],[Field of work]]="Music",Table1[[#This Row],[Income]],0)</f>
        <v>0</v>
      </c>
      <c r="BY253">
        <f ca="1">IF(Table1[[#This Row],[Field of work]]="Agriculture",Table1[[#This Row],[Income]],0)</f>
        <v>76935</v>
      </c>
      <c r="CA253">
        <f ca="1">IF(Table1[[#This Row],[Debts]]&gt;Table1[[#This Row],[Income]],1,0)</f>
        <v>0</v>
      </c>
      <c r="CL253">
        <f ca="1">IF(Table1[[#This Row],[Net worth of the person]]&gt;$CN$3,Table1[[#This Row],[Age]],0)</f>
        <v>43</v>
      </c>
    </row>
    <row r="254" spans="1:90">
      <c r="A254">
        <f t="shared" ca="1" si="95"/>
        <v>2</v>
      </c>
      <c r="B254">
        <v>251</v>
      </c>
      <c r="C254" t="str">
        <f t="shared" ca="1" si="96"/>
        <v>women</v>
      </c>
      <c r="D254">
        <f t="shared" ca="1" si="97"/>
        <v>34</v>
      </c>
      <c r="E254">
        <f t="shared" ca="1" si="98"/>
        <v>1</v>
      </c>
      <c r="F254" t="str">
        <f t="shared" ca="1" si="86"/>
        <v>IT</v>
      </c>
      <c r="G254">
        <f t="shared" ca="1" si="99"/>
        <v>4</v>
      </c>
      <c r="H254" t="str">
        <f t="shared" ca="1" si="87"/>
        <v>Phd</v>
      </c>
      <c r="I254">
        <f t="shared" ca="1" si="111"/>
        <v>2</v>
      </c>
      <c r="J254">
        <f t="shared" ca="1" si="88"/>
        <v>3</v>
      </c>
      <c r="K254">
        <f t="shared" ca="1" si="100"/>
        <v>74266</v>
      </c>
      <c r="L254">
        <f t="shared" ca="1" si="101"/>
        <v>3</v>
      </c>
      <c r="M254" t="str">
        <f t="shared" ca="1" si="89"/>
        <v>Utah</v>
      </c>
      <c r="N254">
        <f t="shared" ca="1" si="104"/>
        <v>297064</v>
      </c>
      <c r="O254">
        <f t="shared" ca="1" si="102"/>
        <v>167888.57980432699</v>
      </c>
      <c r="P254">
        <f t="shared" ca="1" si="105"/>
        <v>39188.673634776103</v>
      </c>
      <c r="Q254">
        <f t="shared" ca="1" si="103"/>
        <v>21510</v>
      </c>
      <c r="R254">
        <f t="shared" ca="1" si="106"/>
        <v>58900.883438989935</v>
      </c>
      <c r="S254">
        <f t="shared" ca="1" si="107"/>
        <v>18682.58145240687</v>
      </c>
      <c r="T254">
        <f t="shared" ca="1" si="108"/>
        <v>354935.25508718297</v>
      </c>
      <c r="U254">
        <f t="shared" ca="1" si="109"/>
        <v>248299.46324331692</v>
      </c>
      <c r="V254">
        <f t="shared" ca="1" si="110"/>
        <v>106635.79184386606</v>
      </c>
      <c r="X254">
        <f ca="1">IF(Table1[[#This Row],[Gender]]="men",1,0)</f>
        <v>0</v>
      </c>
      <c r="Y254">
        <f ca="1">IF(Table1[[#This Row],[Gender]]="women",1,0)</f>
        <v>1</v>
      </c>
      <c r="AE254">
        <f ca="1">IF(Table1[[#This Row],[Field of work]]="IT",1,0)</f>
        <v>1</v>
      </c>
      <c r="AF254">
        <f ca="1">IF(Table1[[#This Row],[Field of work]]="Doctor",1,0)</f>
        <v>0</v>
      </c>
      <c r="AG254">
        <f ca="1">IF(Table1[[#This Row],[Field of work]]="Construction",1,0)</f>
        <v>0</v>
      </c>
      <c r="AH254">
        <f ca="1">IF(Table1[[#This Row],[Field of work]]="Teaching",1,0)</f>
        <v>0</v>
      </c>
      <c r="AI254">
        <f ca="1">IF(Table1[[#This Row],[Field of work]]="Music",1,0)</f>
        <v>0</v>
      </c>
      <c r="AJ254">
        <f ca="1">IF(Table1[[#This Row],[Field of work]]="Agriculture",1,0)</f>
        <v>0</v>
      </c>
      <c r="AO254" s="8">
        <f t="shared" ca="1" si="90"/>
        <v>25551.729748991143</v>
      </c>
      <c r="AR254">
        <f t="shared" ca="1" si="91"/>
        <v>1</v>
      </c>
      <c r="AX254" s="16">
        <f t="shared" ca="1" si="92"/>
        <v>0.621723319166265</v>
      </c>
      <c r="AY254" s="17">
        <f t="shared" ca="1" si="93"/>
        <v>0</v>
      </c>
      <c r="AZ254" s="17"/>
      <c r="BE254">
        <f t="shared" ca="1" si="94"/>
        <v>0</v>
      </c>
      <c r="BF254">
        <f ca="1">IF(Table1[[#This Row],[Area]]="California",Table1[[#This Row],[Income]],0)</f>
        <v>0</v>
      </c>
      <c r="BG254">
        <f ca="1">IF(Table1[[#This Row],[Area]]="Utah",Table1[[#This Row],[Income]],0)</f>
        <v>74266</v>
      </c>
      <c r="BH254">
        <f ca="1">IF(Table1[[#This Row],[Area]]="North Carolina",Table1[[#This Row],[Income]],0)</f>
        <v>0</v>
      </c>
      <c r="BI254">
        <f ca="1">IF(Table1[[#This Row],[Area]]="Texas",Table1[[#This Row],[Income]],0)</f>
        <v>0</v>
      </c>
      <c r="BJ254">
        <f ca="1">IF(Table1[[#This Row],[Area]]="Pennsylvania",Table1[[#This Row],[Income]],0)</f>
        <v>0</v>
      </c>
      <c r="BK254">
        <f ca="1">IF(Table1[[#This Row],[Area]]="Hawaii",Table1[[#This Row],[Income]],0)</f>
        <v>0</v>
      </c>
      <c r="BL254">
        <f ca="1">IF(Table1[[#This Row],[Area]]="Tennessee",Table1[[#This Row],[Income]],0)</f>
        <v>0</v>
      </c>
      <c r="BM254">
        <f ca="1">IF(Table1[[#This Row],[Area]]="South Dakota",Table1[[#This Row],[Income]],0)</f>
        <v>0</v>
      </c>
      <c r="BN254">
        <f ca="1">IF(Table1[[#This Row],[Area]]="Massachusetts",Table1[[#This Row],[Income]],0)</f>
        <v>0</v>
      </c>
      <c r="BO254">
        <f ca="1">IF(Table1[[#This Row],[Area]]="New Jersey",Table1[[#This Row],[Income]],0)</f>
        <v>0</v>
      </c>
      <c r="BP254">
        <f ca="1">IF(Table1[[#This Row],[Area]]="Georgia",Table1[[#This Row],[Income]],0)</f>
        <v>0</v>
      </c>
      <c r="BQ254">
        <f ca="1">IF(Table1[[#This Row],[Area]]="Indiana",Table1[[#This Row],[Income]],0)</f>
        <v>0</v>
      </c>
      <c r="BR254">
        <f ca="1">IF(Table1[[#This Row],[Area]]="Illinios",Table1[[#This Row],[Income]],0)</f>
        <v>0</v>
      </c>
      <c r="BT254">
        <f ca="1">IF(Table1[[#This Row],[Field of work]]="IT",Table1[[#This Row],[Income]],0)</f>
        <v>74266</v>
      </c>
      <c r="BU254">
        <f ca="1">IF(Table1[[#This Row],[Field of work]]="Doctor",Table1[[#This Row],[Income]],0)</f>
        <v>0</v>
      </c>
      <c r="BV254">
        <f ca="1">IF(Table1[[#This Row],[Field of work]]="Construction",Table1[[#This Row],[Income]],0)</f>
        <v>0</v>
      </c>
      <c r="BW254">
        <f ca="1">IF(Table1[[#This Row],[Field of work]]="Teaching",Table1[[#This Row],[Income]],0)</f>
        <v>0</v>
      </c>
      <c r="BX254">
        <f ca="1">IF(Table1[[#This Row],[Field of work]]="Music",Table1[[#This Row],[Income]],0)</f>
        <v>0</v>
      </c>
      <c r="BY254">
        <f ca="1">IF(Table1[[#This Row],[Field of work]]="Agriculture",Table1[[#This Row],[Income]],0)</f>
        <v>0</v>
      </c>
      <c r="CA254">
        <f ca="1">IF(Table1[[#This Row],[Debts]]&gt;Table1[[#This Row],[Income]],1,0)</f>
        <v>0</v>
      </c>
      <c r="CL254">
        <f ca="1">IF(Table1[[#This Row],[Net worth of the person]]&gt;$CN$3,Table1[[#This Row],[Age]],0)</f>
        <v>34</v>
      </c>
    </row>
    <row r="255" spans="1:90">
      <c r="A255">
        <f t="shared" ca="1" si="95"/>
        <v>2</v>
      </c>
      <c r="B255">
        <v>252</v>
      </c>
      <c r="C255" t="str">
        <f t="shared" ca="1" si="96"/>
        <v>women</v>
      </c>
      <c r="D255">
        <f t="shared" ca="1" si="97"/>
        <v>36</v>
      </c>
      <c r="E255">
        <f t="shared" ca="1" si="98"/>
        <v>3</v>
      </c>
      <c r="F255" t="str">
        <f t="shared" ca="1" si="86"/>
        <v>Construction</v>
      </c>
      <c r="G255">
        <f t="shared" ca="1" si="99"/>
        <v>4</v>
      </c>
      <c r="H255" t="str">
        <f t="shared" ca="1" si="87"/>
        <v>Phd</v>
      </c>
      <c r="I255">
        <f t="shared" ca="1" si="111"/>
        <v>2</v>
      </c>
      <c r="J255">
        <f t="shared" ca="1" si="88"/>
        <v>1</v>
      </c>
      <c r="K255">
        <f t="shared" ca="1" si="100"/>
        <v>44110</v>
      </c>
      <c r="L255">
        <f t="shared" ca="1" si="101"/>
        <v>5</v>
      </c>
      <c r="M255" t="str">
        <f t="shared" ca="1" si="89"/>
        <v>Texas</v>
      </c>
      <c r="N255">
        <f t="shared" ca="1" si="104"/>
        <v>132330</v>
      </c>
      <c r="O255">
        <f t="shared" ca="1" si="102"/>
        <v>82272.646825271848</v>
      </c>
      <c r="P255">
        <f t="shared" ca="1" si="105"/>
        <v>25551.729748991143</v>
      </c>
      <c r="Q255">
        <f t="shared" ca="1" si="103"/>
        <v>17049</v>
      </c>
      <c r="R255">
        <f t="shared" ca="1" si="106"/>
        <v>22273.705480804932</v>
      </c>
      <c r="S255">
        <f t="shared" ca="1" si="107"/>
        <v>40335.851606061551</v>
      </c>
      <c r="T255">
        <f t="shared" ca="1" si="108"/>
        <v>198217.58135505271</v>
      </c>
      <c r="U255">
        <f t="shared" ca="1" si="109"/>
        <v>121595.35230607678</v>
      </c>
      <c r="V255">
        <f t="shared" ca="1" si="110"/>
        <v>76622.229048975933</v>
      </c>
      <c r="X255">
        <f ca="1">IF(Table1[[#This Row],[Gender]]="men",1,0)</f>
        <v>0</v>
      </c>
      <c r="Y255">
        <f ca="1">IF(Table1[[#This Row],[Gender]]="women",1,0)</f>
        <v>1</v>
      </c>
      <c r="AE255">
        <f ca="1">IF(Table1[[#This Row],[Field of work]]="IT",1,0)</f>
        <v>0</v>
      </c>
      <c r="AF255">
        <f ca="1">IF(Table1[[#This Row],[Field of work]]="Doctor",1,0)</f>
        <v>0</v>
      </c>
      <c r="AG255">
        <f ca="1">IF(Table1[[#This Row],[Field of work]]="Construction",1,0)</f>
        <v>1</v>
      </c>
      <c r="AH255">
        <f ca="1">IF(Table1[[#This Row],[Field of work]]="Teaching",1,0)</f>
        <v>0</v>
      </c>
      <c r="AI255">
        <f ca="1">IF(Table1[[#This Row],[Field of work]]="Music",1,0)</f>
        <v>0</v>
      </c>
      <c r="AJ255">
        <f ca="1">IF(Table1[[#This Row],[Field of work]]="Agriculture",1,0)</f>
        <v>0</v>
      </c>
      <c r="AO255" s="8">
        <f t="shared" ca="1" si="90"/>
        <v>29183.381508413815</v>
      </c>
      <c r="AR255">
        <f t="shared" ca="1" si="91"/>
        <v>1</v>
      </c>
      <c r="AX255" s="16">
        <f t="shared" ca="1" si="92"/>
        <v>0.78809901768021884</v>
      </c>
      <c r="AY255" s="17">
        <f t="shared" ca="1" si="93"/>
        <v>0</v>
      </c>
      <c r="AZ255" s="17"/>
      <c r="BE255">
        <f t="shared" ca="1" si="94"/>
        <v>0</v>
      </c>
      <c r="BF255">
        <f ca="1">IF(Table1[[#This Row],[Area]]="California",Table1[[#This Row],[Income]],0)</f>
        <v>0</v>
      </c>
      <c r="BG255">
        <f ca="1">IF(Table1[[#This Row],[Area]]="Utah",Table1[[#This Row],[Income]],0)</f>
        <v>0</v>
      </c>
      <c r="BH255">
        <f ca="1">IF(Table1[[#This Row],[Area]]="North Carolina",Table1[[#This Row],[Income]],0)</f>
        <v>0</v>
      </c>
      <c r="BI255">
        <f ca="1">IF(Table1[[#This Row],[Area]]="Texas",Table1[[#This Row],[Income]],0)</f>
        <v>44110</v>
      </c>
      <c r="BJ255">
        <f ca="1">IF(Table1[[#This Row],[Area]]="Pennsylvania",Table1[[#This Row],[Income]],0)</f>
        <v>0</v>
      </c>
      <c r="BK255">
        <f ca="1">IF(Table1[[#This Row],[Area]]="Hawaii",Table1[[#This Row],[Income]],0)</f>
        <v>0</v>
      </c>
      <c r="BL255">
        <f ca="1">IF(Table1[[#This Row],[Area]]="Tennessee",Table1[[#This Row],[Income]],0)</f>
        <v>0</v>
      </c>
      <c r="BM255">
        <f ca="1">IF(Table1[[#This Row],[Area]]="South Dakota",Table1[[#This Row],[Income]],0)</f>
        <v>0</v>
      </c>
      <c r="BN255">
        <f ca="1">IF(Table1[[#This Row],[Area]]="Massachusetts",Table1[[#This Row],[Income]],0)</f>
        <v>0</v>
      </c>
      <c r="BO255">
        <f ca="1">IF(Table1[[#This Row],[Area]]="New Jersey",Table1[[#This Row],[Income]],0)</f>
        <v>0</v>
      </c>
      <c r="BP255">
        <f ca="1">IF(Table1[[#This Row],[Area]]="Georgia",Table1[[#This Row],[Income]],0)</f>
        <v>0</v>
      </c>
      <c r="BQ255">
        <f ca="1">IF(Table1[[#This Row],[Area]]="Indiana",Table1[[#This Row],[Income]],0)</f>
        <v>0</v>
      </c>
      <c r="BR255">
        <f ca="1">IF(Table1[[#This Row],[Area]]="Illinios",Table1[[#This Row],[Income]],0)</f>
        <v>0</v>
      </c>
      <c r="BT255">
        <f ca="1">IF(Table1[[#This Row],[Field of work]]="IT",Table1[[#This Row],[Income]],0)</f>
        <v>0</v>
      </c>
      <c r="BU255">
        <f ca="1">IF(Table1[[#This Row],[Field of work]]="Doctor",Table1[[#This Row],[Income]],0)</f>
        <v>0</v>
      </c>
      <c r="BV255">
        <f ca="1">IF(Table1[[#This Row],[Field of work]]="Construction",Table1[[#This Row],[Income]],0)</f>
        <v>44110</v>
      </c>
      <c r="BW255">
        <f ca="1">IF(Table1[[#This Row],[Field of work]]="Teaching",Table1[[#This Row],[Income]],0)</f>
        <v>0</v>
      </c>
      <c r="BX255">
        <f ca="1">IF(Table1[[#This Row],[Field of work]]="Music",Table1[[#This Row],[Income]],0)</f>
        <v>0</v>
      </c>
      <c r="BY255">
        <f ca="1">IF(Table1[[#This Row],[Field of work]]="Agriculture",Table1[[#This Row],[Income]],0)</f>
        <v>0</v>
      </c>
      <c r="CA255">
        <f ca="1">IF(Table1[[#This Row],[Debts]]&gt;Table1[[#This Row],[Income]],1,0)</f>
        <v>0</v>
      </c>
      <c r="CL255">
        <f ca="1">IF(Table1[[#This Row],[Net worth of the person]]&gt;$CN$3,Table1[[#This Row],[Age]],0)</f>
        <v>36</v>
      </c>
    </row>
    <row r="256" spans="1:90">
      <c r="A256">
        <f t="shared" ca="1" si="95"/>
        <v>2</v>
      </c>
      <c r="B256">
        <v>253</v>
      </c>
      <c r="C256" t="str">
        <f t="shared" ca="1" si="96"/>
        <v>women</v>
      </c>
      <c r="D256">
        <f t="shared" ca="1" si="97"/>
        <v>34</v>
      </c>
      <c r="E256">
        <f t="shared" ca="1" si="98"/>
        <v>2</v>
      </c>
      <c r="F256" t="str">
        <f t="shared" ca="1" si="86"/>
        <v>Doctor</v>
      </c>
      <c r="G256">
        <f t="shared" ca="1" si="99"/>
        <v>3</v>
      </c>
      <c r="H256" t="str">
        <f t="shared" ca="1" si="87"/>
        <v>Post Grad</v>
      </c>
      <c r="I256">
        <f t="shared" ca="1" si="111"/>
        <v>1</v>
      </c>
      <c r="J256">
        <f t="shared" ca="1" si="88"/>
        <v>2</v>
      </c>
      <c r="K256">
        <f t="shared" ca="1" si="100"/>
        <v>61448</v>
      </c>
      <c r="L256">
        <f t="shared" ca="1" si="101"/>
        <v>4</v>
      </c>
      <c r="M256" t="str">
        <f t="shared" ca="1" si="89"/>
        <v>North Carolina</v>
      </c>
      <c r="N256">
        <f t="shared" ca="1" si="104"/>
        <v>184344</v>
      </c>
      <c r="O256">
        <f t="shared" ca="1" si="102"/>
        <v>145281.32531524225</v>
      </c>
      <c r="P256">
        <f t="shared" ca="1" si="105"/>
        <v>58366.76301682763</v>
      </c>
      <c r="Q256">
        <f t="shared" ca="1" si="103"/>
        <v>5915</v>
      </c>
      <c r="R256">
        <f t="shared" ca="1" si="106"/>
        <v>54155.645850112582</v>
      </c>
      <c r="S256">
        <f t="shared" ca="1" si="107"/>
        <v>32866.854632387127</v>
      </c>
      <c r="T256">
        <f t="shared" ca="1" si="108"/>
        <v>275577.61764921475</v>
      </c>
      <c r="U256">
        <f t="shared" ca="1" si="109"/>
        <v>205351.97116535483</v>
      </c>
      <c r="V256">
        <f t="shared" ca="1" si="110"/>
        <v>70225.64648385992</v>
      </c>
      <c r="X256">
        <f ca="1">IF(Table1[[#This Row],[Gender]]="men",1,0)</f>
        <v>0</v>
      </c>
      <c r="Y256">
        <f ca="1">IF(Table1[[#This Row],[Gender]]="women",1,0)</f>
        <v>1</v>
      </c>
      <c r="AE256">
        <f ca="1">IF(Table1[[#This Row],[Field of work]]="IT",1,0)</f>
        <v>0</v>
      </c>
      <c r="AF256">
        <f ca="1">IF(Table1[[#This Row],[Field of work]]="Doctor",1,0)</f>
        <v>1</v>
      </c>
      <c r="AG256">
        <f ca="1">IF(Table1[[#This Row],[Field of work]]="Construction",1,0)</f>
        <v>0</v>
      </c>
      <c r="AH256">
        <f ca="1">IF(Table1[[#This Row],[Field of work]]="Teaching",1,0)</f>
        <v>0</v>
      </c>
      <c r="AI256">
        <f ca="1">IF(Table1[[#This Row],[Field of work]]="Music",1,0)</f>
        <v>0</v>
      </c>
      <c r="AJ256">
        <f ca="1">IF(Table1[[#This Row],[Field of work]]="Agriculture",1,0)</f>
        <v>0</v>
      </c>
      <c r="AO256" s="8">
        <f t="shared" ca="1" si="90"/>
        <v>17616.580617629399</v>
      </c>
      <c r="AR256">
        <f t="shared" ca="1" si="91"/>
        <v>0</v>
      </c>
      <c r="AX256" s="16">
        <f t="shared" ca="1" si="92"/>
        <v>6.1230874343332527E-2</v>
      </c>
      <c r="AY256" s="17">
        <f t="shared" ca="1" si="93"/>
        <v>1</v>
      </c>
      <c r="AZ256" s="17"/>
      <c r="BE256">
        <f t="shared" ca="1" si="94"/>
        <v>0</v>
      </c>
      <c r="BF256">
        <f ca="1">IF(Table1[[#This Row],[Area]]="California",Table1[[#This Row],[Income]],0)</f>
        <v>0</v>
      </c>
      <c r="BG256">
        <f ca="1">IF(Table1[[#This Row],[Area]]="Utah",Table1[[#This Row],[Income]],0)</f>
        <v>0</v>
      </c>
      <c r="BH256">
        <f ca="1">IF(Table1[[#This Row],[Area]]="North Carolina",Table1[[#This Row],[Income]],0)</f>
        <v>61448</v>
      </c>
      <c r="BI256">
        <f ca="1">IF(Table1[[#This Row],[Area]]="Texas",Table1[[#This Row],[Income]],0)</f>
        <v>0</v>
      </c>
      <c r="BJ256">
        <f ca="1">IF(Table1[[#This Row],[Area]]="Pennsylvania",Table1[[#This Row],[Income]],0)</f>
        <v>0</v>
      </c>
      <c r="BK256">
        <f ca="1">IF(Table1[[#This Row],[Area]]="Hawaii",Table1[[#This Row],[Income]],0)</f>
        <v>0</v>
      </c>
      <c r="BL256">
        <f ca="1">IF(Table1[[#This Row],[Area]]="Tennessee",Table1[[#This Row],[Income]],0)</f>
        <v>0</v>
      </c>
      <c r="BM256">
        <f ca="1">IF(Table1[[#This Row],[Area]]="South Dakota",Table1[[#This Row],[Income]],0)</f>
        <v>0</v>
      </c>
      <c r="BN256">
        <f ca="1">IF(Table1[[#This Row],[Area]]="Massachusetts",Table1[[#This Row],[Income]],0)</f>
        <v>0</v>
      </c>
      <c r="BO256">
        <f ca="1">IF(Table1[[#This Row],[Area]]="New Jersey",Table1[[#This Row],[Income]],0)</f>
        <v>0</v>
      </c>
      <c r="BP256">
        <f ca="1">IF(Table1[[#This Row],[Area]]="Georgia",Table1[[#This Row],[Income]],0)</f>
        <v>0</v>
      </c>
      <c r="BQ256">
        <f ca="1">IF(Table1[[#This Row],[Area]]="Indiana",Table1[[#This Row],[Income]],0)</f>
        <v>0</v>
      </c>
      <c r="BR256">
        <f ca="1">IF(Table1[[#This Row],[Area]]="Illinios",Table1[[#This Row],[Income]],0)</f>
        <v>0</v>
      </c>
      <c r="BT256">
        <f ca="1">IF(Table1[[#This Row],[Field of work]]="IT",Table1[[#This Row],[Income]],0)</f>
        <v>0</v>
      </c>
      <c r="BU256">
        <f ca="1">IF(Table1[[#This Row],[Field of work]]="Doctor",Table1[[#This Row],[Income]],0)</f>
        <v>61448</v>
      </c>
      <c r="BV256">
        <f ca="1">IF(Table1[[#This Row],[Field of work]]="Construction",Table1[[#This Row],[Income]],0)</f>
        <v>0</v>
      </c>
      <c r="BW256">
        <f ca="1">IF(Table1[[#This Row],[Field of work]]="Teaching",Table1[[#This Row],[Income]],0)</f>
        <v>0</v>
      </c>
      <c r="BX256">
        <f ca="1">IF(Table1[[#This Row],[Field of work]]="Music",Table1[[#This Row],[Income]],0)</f>
        <v>0</v>
      </c>
      <c r="BY256">
        <f ca="1">IF(Table1[[#This Row],[Field of work]]="Agriculture",Table1[[#This Row],[Income]],0)</f>
        <v>0</v>
      </c>
      <c r="CA256">
        <f ca="1">IF(Table1[[#This Row],[Debts]]&gt;Table1[[#This Row],[Income]],1,0)</f>
        <v>0</v>
      </c>
      <c r="CL256">
        <f ca="1">IF(Table1[[#This Row],[Net worth of the person]]&gt;$CN$3,Table1[[#This Row],[Age]],0)</f>
        <v>34</v>
      </c>
    </row>
    <row r="257" spans="1:90">
      <c r="A257">
        <f t="shared" ca="1" si="95"/>
        <v>1</v>
      </c>
      <c r="B257">
        <v>254</v>
      </c>
      <c r="C257" t="str">
        <f t="shared" ca="1" si="96"/>
        <v>men</v>
      </c>
      <c r="D257">
        <f t="shared" ca="1" si="97"/>
        <v>25</v>
      </c>
      <c r="E257">
        <f t="shared" ca="1" si="98"/>
        <v>5</v>
      </c>
      <c r="F257" t="str">
        <f t="shared" ca="1" si="86"/>
        <v>Music</v>
      </c>
      <c r="G257">
        <f t="shared" ca="1" si="99"/>
        <v>4</v>
      </c>
      <c r="H257" t="str">
        <f t="shared" ca="1" si="87"/>
        <v>Phd</v>
      </c>
      <c r="I257">
        <f t="shared" ca="1" si="111"/>
        <v>2</v>
      </c>
      <c r="J257">
        <f t="shared" ca="1" si="88"/>
        <v>1</v>
      </c>
      <c r="K257">
        <f t="shared" ca="1" si="100"/>
        <v>46195</v>
      </c>
      <c r="L257">
        <f t="shared" ca="1" si="101"/>
        <v>11</v>
      </c>
      <c r="M257" t="str">
        <f t="shared" ca="1" si="89"/>
        <v>New Jersey</v>
      </c>
      <c r="N257">
        <f t="shared" ca="1" si="104"/>
        <v>138585</v>
      </c>
      <c r="O257">
        <f t="shared" ca="1" si="102"/>
        <v>8485.6807208707378</v>
      </c>
      <c r="P257">
        <f t="shared" ca="1" si="105"/>
        <v>17616.580617629399</v>
      </c>
      <c r="Q257">
        <f t="shared" ca="1" si="103"/>
        <v>9888</v>
      </c>
      <c r="R257">
        <f t="shared" ca="1" si="106"/>
        <v>73362.410651387705</v>
      </c>
      <c r="S257">
        <f t="shared" ca="1" si="107"/>
        <v>33559.753716649589</v>
      </c>
      <c r="T257">
        <f t="shared" ca="1" si="108"/>
        <v>189761.334334279</v>
      </c>
      <c r="U257">
        <f t="shared" ca="1" si="109"/>
        <v>91736.091372258437</v>
      </c>
      <c r="V257">
        <f t="shared" ca="1" si="110"/>
        <v>98025.242962020566</v>
      </c>
      <c r="X257">
        <f ca="1">IF(Table1[[#This Row],[Gender]]="men",1,0)</f>
        <v>1</v>
      </c>
      <c r="Y257">
        <f ca="1">IF(Table1[[#This Row],[Gender]]="women",1,0)</f>
        <v>0</v>
      </c>
      <c r="AE257">
        <f ca="1">IF(Table1[[#This Row],[Field of work]]="IT",1,0)</f>
        <v>0</v>
      </c>
      <c r="AF257">
        <f ca="1">IF(Table1[[#This Row],[Field of work]]="Doctor",1,0)</f>
        <v>0</v>
      </c>
      <c r="AG257">
        <f ca="1">IF(Table1[[#This Row],[Field of work]]="Construction",1,0)</f>
        <v>0</v>
      </c>
      <c r="AH257">
        <f ca="1">IF(Table1[[#This Row],[Field of work]]="Teaching",1,0)</f>
        <v>0</v>
      </c>
      <c r="AI257">
        <f ca="1">IF(Table1[[#This Row],[Field of work]]="Music",1,0)</f>
        <v>1</v>
      </c>
      <c r="AJ257">
        <f ca="1">IF(Table1[[#This Row],[Field of work]]="Agriculture",1,0)</f>
        <v>0</v>
      </c>
      <c r="AO257" s="8">
        <f t="shared" ca="1" si="90"/>
        <v>18972.645571114554</v>
      </c>
      <c r="AR257">
        <f t="shared" ca="1" si="91"/>
        <v>1</v>
      </c>
      <c r="AX257" s="16">
        <f t="shared" ca="1" si="92"/>
        <v>0.23298682863887318</v>
      </c>
      <c r="AY257" s="17">
        <f t="shared" ca="1" si="93"/>
        <v>1</v>
      </c>
      <c r="AZ257" s="17"/>
      <c r="BE257">
        <f t="shared" ca="1" si="94"/>
        <v>0</v>
      </c>
      <c r="BF257">
        <f ca="1">IF(Table1[[#This Row],[Area]]="California",Table1[[#This Row],[Income]],0)</f>
        <v>0</v>
      </c>
      <c r="BG257">
        <f ca="1">IF(Table1[[#This Row],[Area]]="Utah",Table1[[#This Row],[Income]],0)</f>
        <v>0</v>
      </c>
      <c r="BH257">
        <f ca="1">IF(Table1[[#This Row],[Area]]="North Carolina",Table1[[#This Row],[Income]],0)</f>
        <v>0</v>
      </c>
      <c r="BI257">
        <f ca="1">IF(Table1[[#This Row],[Area]]="Texas",Table1[[#This Row],[Income]],0)</f>
        <v>0</v>
      </c>
      <c r="BJ257">
        <f ca="1">IF(Table1[[#This Row],[Area]]="Pennsylvania",Table1[[#This Row],[Income]],0)</f>
        <v>0</v>
      </c>
      <c r="BK257">
        <f ca="1">IF(Table1[[#This Row],[Area]]="Hawaii",Table1[[#This Row],[Income]],0)</f>
        <v>0</v>
      </c>
      <c r="BL257">
        <f ca="1">IF(Table1[[#This Row],[Area]]="Tennessee",Table1[[#This Row],[Income]],0)</f>
        <v>0</v>
      </c>
      <c r="BM257">
        <f ca="1">IF(Table1[[#This Row],[Area]]="South Dakota",Table1[[#This Row],[Income]],0)</f>
        <v>0</v>
      </c>
      <c r="BN257">
        <f ca="1">IF(Table1[[#This Row],[Area]]="Massachusetts",Table1[[#This Row],[Income]],0)</f>
        <v>0</v>
      </c>
      <c r="BO257">
        <f ca="1">IF(Table1[[#This Row],[Area]]="New Jersey",Table1[[#This Row],[Income]],0)</f>
        <v>46195</v>
      </c>
      <c r="BP257">
        <f ca="1">IF(Table1[[#This Row],[Area]]="Georgia",Table1[[#This Row],[Income]],0)</f>
        <v>0</v>
      </c>
      <c r="BQ257">
        <f ca="1">IF(Table1[[#This Row],[Area]]="Indiana",Table1[[#This Row],[Income]],0)</f>
        <v>0</v>
      </c>
      <c r="BR257">
        <f ca="1">IF(Table1[[#This Row],[Area]]="Illinios",Table1[[#This Row],[Income]],0)</f>
        <v>0</v>
      </c>
      <c r="BT257">
        <f ca="1">IF(Table1[[#This Row],[Field of work]]="IT",Table1[[#This Row],[Income]],0)</f>
        <v>0</v>
      </c>
      <c r="BU257">
        <f ca="1">IF(Table1[[#This Row],[Field of work]]="Doctor",Table1[[#This Row],[Income]],0)</f>
        <v>0</v>
      </c>
      <c r="BV257">
        <f ca="1">IF(Table1[[#This Row],[Field of work]]="Construction",Table1[[#This Row],[Income]],0)</f>
        <v>0</v>
      </c>
      <c r="BW257">
        <f ca="1">IF(Table1[[#This Row],[Field of work]]="Teaching",Table1[[#This Row],[Income]],0)</f>
        <v>0</v>
      </c>
      <c r="BX257">
        <f ca="1">IF(Table1[[#This Row],[Field of work]]="Music",Table1[[#This Row],[Income]],0)</f>
        <v>46195</v>
      </c>
      <c r="BY257">
        <f ca="1">IF(Table1[[#This Row],[Field of work]]="Agriculture",Table1[[#This Row],[Income]],0)</f>
        <v>0</v>
      </c>
      <c r="CA257">
        <f ca="1">IF(Table1[[#This Row],[Debts]]&gt;Table1[[#This Row],[Income]],1,0)</f>
        <v>1</v>
      </c>
      <c r="CL257">
        <f ca="1">IF(Table1[[#This Row],[Net worth of the person]]&gt;$CN$3,Table1[[#This Row],[Age]],0)</f>
        <v>25</v>
      </c>
    </row>
    <row r="258" spans="1:90">
      <c r="A258">
        <f t="shared" ca="1" si="95"/>
        <v>2</v>
      </c>
      <c r="B258">
        <v>255</v>
      </c>
      <c r="C258" t="str">
        <f t="shared" ca="1" si="96"/>
        <v>women</v>
      </c>
      <c r="D258">
        <f t="shared" ca="1" si="97"/>
        <v>28</v>
      </c>
      <c r="E258">
        <f t="shared" ca="1" si="98"/>
        <v>2</v>
      </c>
      <c r="F258" t="str">
        <f t="shared" ca="1" si="86"/>
        <v>Doctor</v>
      </c>
      <c r="G258">
        <f t="shared" ca="1" si="99"/>
        <v>2</v>
      </c>
      <c r="H258" t="str">
        <f t="shared" ca="1" si="87"/>
        <v>Grad</v>
      </c>
      <c r="I258">
        <f t="shared" ca="1" si="111"/>
        <v>2</v>
      </c>
      <c r="J258">
        <f t="shared" ca="1" si="88"/>
        <v>2</v>
      </c>
      <c r="K258">
        <f t="shared" ca="1" si="100"/>
        <v>72698</v>
      </c>
      <c r="L258">
        <f t="shared" ca="1" si="101"/>
        <v>3</v>
      </c>
      <c r="M258" t="str">
        <f t="shared" ca="1" si="89"/>
        <v>Utah</v>
      </c>
      <c r="N258">
        <f t="shared" ca="1" si="104"/>
        <v>290792</v>
      </c>
      <c r="O258">
        <f t="shared" ca="1" si="102"/>
        <v>67750.705873555213</v>
      </c>
      <c r="P258">
        <f t="shared" ca="1" si="105"/>
        <v>37945.291142229107</v>
      </c>
      <c r="Q258">
        <f t="shared" ca="1" si="103"/>
        <v>25600</v>
      </c>
      <c r="R258">
        <f t="shared" ca="1" si="106"/>
        <v>105990.23245808584</v>
      </c>
      <c r="S258">
        <f t="shared" ca="1" si="107"/>
        <v>64538.752074251228</v>
      </c>
      <c r="T258">
        <f t="shared" ca="1" si="108"/>
        <v>393276.04321648035</v>
      </c>
      <c r="U258">
        <f t="shared" ca="1" si="109"/>
        <v>199340.93833164105</v>
      </c>
      <c r="V258">
        <f t="shared" ca="1" si="110"/>
        <v>193935.1048848393</v>
      </c>
      <c r="X258">
        <f ca="1">IF(Table1[[#This Row],[Gender]]="men",1,0)</f>
        <v>0</v>
      </c>
      <c r="Y258">
        <f ca="1">IF(Table1[[#This Row],[Gender]]="women",1,0)</f>
        <v>1</v>
      </c>
      <c r="AE258">
        <f ca="1">IF(Table1[[#This Row],[Field of work]]="IT",1,0)</f>
        <v>0</v>
      </c>
      <c r="AF258">
        <f ca="1">IF(Table1[[#This Row],[Field of work]]="Doctor",1,0)</f>
        <v>1</v>
      </c>
      <c r="AG258">
        <f ca="1">IF(Table1[[#This Row],[Field of work]]="Construction",1,0)</f>
        <v>0</v>
      </c>
      <c r="AH258">
        <f ca="1">IF(Table1[[#This Row],[Field of work]]="Teaching",1,0)</f>
        <v>0</v>
      </c>
      <c r="AI258">
        <f ca="1">IF(Table1[[#This Row],[Field of work]]="Music",1,0)</f>
        <v>0</v>
      </c>
      <c r="AJ258">
        <f ca="1">IF(Table1[[#This Row],[Field of work]]="Agriculture",1,0)</f>
        <v>0</v>
      </c>
      <c r="AO258" s="8">
        <f t="shared" ca="1" si="90"/>
        <v>49002.016043568692</v>
      </c>
      <c r="AR258">
        <f t="shared" ca="1" si="91"/>
        <v>1</v>
      </c>
      <c r="AX258" s="16">
        <f t="shared" ca="1" si="92"/>
        <v>0.36828477803071236</v>
      </c>
      <c r="AY258" s="17">
        <f t="shared" ca="1" si="93"/>
        <v>1</v>
      </c>
      <c r="AZ258" s="17"/>
      <c r="BE258">
        <f t="shared" ca="1" si="94"/>
        <v>0</v>
      </c>
      <c r="BF258">
        <f ca="1">IF(Table1[[#This Row],[Area]]="California",Table1[[#This Row],[Income]],0)</f>
        <v>0</v>
      </c>
      <c r="BG258">
        <f ca="1">IF(Table1[[#This Row],[Area]]="Utah",Table1[[#This Row],[Income]],0)</f>
        <v>72698</v>
      </c>
      <c r="BH258">
        <f ca="1">IF(Table1[[#This Row],[Area]]="North Carolina",Table1[[#This Row],[Income]],0)</f>
        <v>0</v>
      </c>
      <c r="BI258">
        <f ca="1">IF(Table1[[#This Row],[Area]]="Texas",Table1[[#This Row],[Income]],0)</f>
        <v>0</v>
      </c>
      <c r="BJ258">
        <f ca="1">IF(Table1[[#This Row],[Area]]="Pennsylvania",Table1[[#This Row],[Income]],0)</f>
        <v>0</v>
      </c>
      <c r="BK258">
        <f ca="1">IF(Table1[[#This Row],[Area]]="Hawaii",Table1[[#This Row],[Income]],0)</f>
        <v>0</v>
      </c>
      <c r="BL258">
        <f ca="1">IF(Table1[[#This Row],[Area]]="Tennessee",Table1[[#This Row],[Income]],0)</f>
        <v>0</v>
      </c>
      <c r="BM258">
        <f ca="1">IF(Table1[[#This Row],[Area]]="South Dakota",Table1[[#This Row],[Income]],0)</f>
        <v>0</v>
      </c>
      <c r="BN258">
        <f ca="1">IF(Table1[[#This Row],[Area]]="Massachusetts",Table1[[#This Row],[Income]],0)</f>
        <v>0</v>
      </c>
      <c r="BO258">
        <f ca="1">IF(Table1[[#This Row],[Area]]="New Jersey",Table1[[#This Row],[Income]],0)</f>
        <v>0</v>
      </c>
      <c r="BP258">
        <f ca="1">IF(Table1[[#This Row],[Area]]="Georgia",Table1[[#This Row],[Income]],0)</f>
        <v>0</v>
      </c>
      <c r="BQ258">
        <f ca="1">IF(Table1[[#This Row],[Area]]="Indiana",Table1[[#This Row],[Income]],0)</f>
        <v>0</v>
      </c>
      <c r="BR258">
        <f ca="1">IF(Table1[[#This Row],[Area]]="Illinios",Table1[[#This Row],[Income]],0)</f>
        <v>0</v>
      </c>
      <c r="BT258">
        <f ca="1">IF(Table1[[#This Row],[Field of work]]="IT",Table1[[#This Row],[Income]],0)</f>
        <v>0</v>
      </c>
      <c r="BU258">
        <f ca="1">IF(Table1[[#This Row],[Field of work]]="Doctor",Table1[[#This Row],[Income]],0)</f>
        <v>72698</v>
      </c>
      <c r="BV258">
        <f ca="1">IF(Table1[[#This Row],[Field of work]]="Construction",Table1[[#This Row],[Income]],0)</f>
        <v>0</v>
      </c>
      <c r="BW258">
        <f ca="1">IF(Table1[[#This Row],[Field of work]]="Teaching",Table1[[#This Row],[Income]],0)</f>
        <v>0</v>
      </c>
      <c r="BX258">
        <f ca="1">IF(Table1[[#This Row],[Field of work]]="Music",Table1[[#This Row],[Income]],0)</f>
        <v>0</v>
      </c>
      <c r="BY258">
        <f ca="1">IF(Table1[[#This Row],[Field of work]]="Agriculture",Table1[[#This Row],[Income]],0)</f>
        <v>0</v>
      </c>
      <c r="CA258">
        <f ca="1">IF(Table1[[#This Row],[Debts]]&gt;Table1[[#This Row],[Income]],1,0)</f>
        <v>1</v>
      </c>
      <c r="CL258">
        <f ca="1">IF(Table1[[#This Row],[Net worth of the person]]&gt;$CN$3,Table1[[#This Row],[Age]],0)</f>
        <v>28</v>
      </c>
    </row>
    <row r="259" spans="1:90">
      <c r="A259">
        <f t="shared" ca="1" si="95"/>
        <v>1</v>
      </c>
      <c r="B259">
        <v>256</v>
      </c>
      <c r="C259" t="str">
        <f t="shared" ca="1" si="96"/>
        <v>men</v>
      </c>
      <c r="D259">
        <f t="shared" ca="1" si="97"/>
        <v>39</v>
      </c>
      <c r="E259">
        <f t="shared" ca="1" si="98"/>
        <v>2</v>
      </c>
      <c r="F259" t="str">
        <f t="shared" ca="1" si="86"/>
        <v>Doctor</v>
      </c>
      <c r="G259">
        <f t="shared" ca="1" si="99"/>
        <v>1</v>
      </c>
      <c r="H259" t="str">
        <f t="shared" ca="1" si="87"/>
        <v>High school</v>
      </c>
      <c r="I259">
        <f t="shared" ca="1" si="111"/>
        <v>0</v>
      </c>
      <c r="J259">
        <f t="shared" ca="1" si="88"/>
        <v>3</v>
      </c>
      <c r="K259">
        <f t="shared" ca="1" si="100"/>
        <v>57264</v>
      </c>
      <c r="L259">
        <f t="shared" ca="1" si="101"/>
        <v>5</v>
      </c>
      <c r="M259" t="str">
        <f t="shared" ca="1" si="89"/>
        <v>Texas</v>
      </c>
      <c r="N259">
        <f t="shared" ca="1" si="104"/>
        <v>286320</v>
      </c>
      <c r="O259">
        <f t="shared" ca="1" si="102"/>
        <v>105447.29764575356</v>
      </c>
      <c r="P259">
        <f t="shared" ca="1" si="105"/>
        <v>147006.04813070607</v>
      </c>
      <c r="Q259">
        <f t="shared" ca="1" si="103"/>
        <v>73417</v>
      </c>
      <c r="R259">
        <f t="shared" ca="1" si="106"/>
        <v>42997.094353989014</v>
      </c>
      <c r="S259">
        <f t="shared" ca="1" si="107"/>
        <v>35117.396908237424</v>
      </c>
      <c r="T259">
        <f t="shared" ca="1" si="108"/>
        <v>468443.44503894349</v>
      </c>
      <c r="U259">
        <f t="shared" ca="1" si="109"/>
        <v>221861.39199974254</v>
      </c>
      <c r="V259">
        <f t="shared" ca="1" si="110"/>
        <v>246582.05303920095</v>
      </c>
      <c r="X259">
        <f ca="1">IF(Table1[[#This Row],[Gender]]="men",1,0)</f>
        <v>1</v>
      </c>
      <c r="Y259">
        <f ca="1">IF(Table1[[#This Row],[Gender]]="women",1,0)</f>
        <v>0</v>
      </c>
      <c r="AE259">
        <f ca="1">IF(Table1[[#This Row],[Field of work]]="IT",1,0)</f>
        <v>0</v>
      </c>
      <c r="AF259">
        <f ca="1">IF(Table1[[#This Row],[Field of work]]="Doctor",1,0)</f>
        <v>1</v>
      </c>
      <c r="AG259">
        <f ca="1">IF(Table1[[#This Row],[Field of work]]="Construction",1,0)</f>
        <v>0</v>
      </c>
      <c r="AH259">
        <f ca="1">IF(Table1[[#This Row],[Field of work]]="Teaching",1,0)</f>
        <v>0</v>
      </c>
      <c r="AI259">
        <f ca="1">IF(Table1[[#This Row],[Field of work]]="Music",1,0)</f>
        <v>0</v>
      </c>
      <c r="AJ259">
        <f ca="1">IF(Table1[[#This Row],[Field of work]]="Agriculture",1,0)</f>
        <v>0</v>
      </c>
      <c r="AO259" s="8">
        <f t="shared" ca="1" si="90"/>
        <v>56503.668678079353</v>
      </c>
      <c r="AR259">
        <f t="shared" ca="1" si="91"/>
        <v>1</v>
      </c>
      <c r="AX259" s="16">
        <f t="shared" ca="1" si="92"/>
        <v>0.17027013403222716</v>
      </c>
      <c r="AY259" s="17">
        <f t="shared" ca="1" si="93"/>
        <v>1</v>
      </c>
      <c r="AZ259" s="17"/>
      <c r="BE259">
        <f t="shared" ca="1" si="94"/>
        <v>0</v>
      </c>
      <c r="BF259">
        <f ca="1">IF(Table1[[#This Row],[Area]]="California",Table1[[#This Row],[Income]],0)</f>
        <v>0</v>
      </c>
      <c r="BG259">
        <f ca="1">IF(Table1[[#This Row],[Area]]="Utah",Table1[[#This Row],[Income]],0)</f>
        <v>0</v>
      </c>
      <c r="BH259">
        <f ca="1">IF(Table1[[#This Row],[Area]]="North Carolina",Table1[[#This Row],[Income]],0)</f>
        <v>0</v>
      </c>
      <c r="BI259">
        <f ca="1">IF(Table1[[#This Row],[Area]]="Texas",Table1[[#This Row],[Income]],0)</f>
        <v>57264</v>
      </c>
      <c r="BJ259">
        <f ca="1">IF(Table1[[#This Row],[Area]]="Pennsylvania",Table1[[#This Row],[Income]],0)</f>
        <v>0</v>
      </c>
      <c r="BK259">
        <f ca="1">IF(Table1[[#This Row],[Area]]="Hawaii",Table1[[#This Row],[Income]],0)</f>
        <v>0</v>
      </c>
      <c r="BL259">
        <f ca="1">IF(Table1[[#This Row],[Area]]="Tennessee",Table1[[#This Row],[Income]],0)</f>
        <v>0</v>
      </c>
      <c r="BM259">
        <f ca="1">IF(Table1[[#This Row],[Area]]="South Dakota",Table1[[#This Row],[Income]],0)</f>
        <v>0</v>
      </c>
      <c r="BN259">
        <f ca="1">IF(Table1[[#This Row],[Area]]="Massachusetts",Table1[[#This Row],[Income]],0)</f>
        <v>0</v>
      </c>
      <c r="BO259">
        <f ca="1">IF(Table1[[#This Row],[Area]]="New Jersey",Table1[[#This Row],[Income]],0)</f>
        <v>0</v>
      </c>
      <c r="BP259">
        <f ca="1">IF(Table1[[#This Row],[Area]]="Georgia",Table1[[#This Row],[Income]],0)</f>
        <v>0</v>
      </c>
      <c r="BQ259">
        <f ca="1">IF(Table1[[#This Row],[Area]]="Indiana",Table1[[#This Row],[Income]],0)</f>
        <v>0</v>
      </c>
      <c r="BR259">
        <f ca="1">IF(Table1[[#This Row],[Area]]="Illinios",Table1[[#This Row],[Income]],0)</f>
        <v>0</v>
      </c>
      <c r="BT259">
        <f ca="1">IF(Table1[[#This Row],[Field of work]]="IT",Table1[[#This Row],[Income]],0)</f>
        <v>0</v>
      </c>
      <c r="BU259">
        <f ca="1">IF(Table1[[#This Row],[Field of work]]="Doctor",Table1[[#This Row],[Income]],0)</f>
        <v>57264</v>
      </c>
      <c r="BV259">
        <f ca="1">IF(Table1[[#This Row],[Field of work]]="Construction",Table1[[#This Row],[Income]],0)</f>
        <v>0</v>
      </c>
      <c r="BW259">
        <f ca="1">IF(Table1[[#This Row],[Field of work]]="Teaching",Table1[[#This Row],[Income]],0)</f>
        <v>0</v>
      </c>
      <c r="BX259">
        <f ca="1">IF(Table1[[#This Row],[Field of work]]="Music",Table1[[#This Row],[Income]],0)</f>
        <v>0</v>
      </c>
      <c r="BY259">
        <f ca="1">IF(Table1[[#This Row],[Field of work]]="Agriculture",Table1[[#This Row],[Income]],0)</f>
        <v>0</v>
      </c>
      <c r="CA259">
        <f ca="1">IF(Table1[[#This Row],[Debts]]&gt;Table1[[#This Row],[Income]],1,0)</f>
        <v>0</v>
      </c>
      <c r="CL259">
        <f ca="1">IF(Table1[[#This Row],[Net worth of the person]]&gt;$CN$3,Table1[[#This Row],[Age]],0)</f>
        <v>39</v>
      </c>
    </row>
    <row r="260" spans="1:90">
      <c r="A260">
        <f t="shared" ca="1" si="95"/>
        <v>2</v>
      </c>
      <c r="B260">
        <v>257</v>
      </c>
      <c r="C260" t="str">
        <f t="shared" ca="1" si="96"/>
        <v>women</v>
      </c>
      <c r="D260">
        <f t="shared" ca="1" si="97"/>
        <v>28</v>
      </c>
      <c r="E260">
        <f t="shared" ca="1" si="98"/>
        <v>4</v>
      </c>
      <c r="F260" t="str">
        <f t="shared" ref="F260:F323" ca="1" si="112">VLOOKUP(E260,$CQ$5:$CR$10,2)</f>
        <v>Teaching</v>
      </c>
      <c r="G260">
        <f t="shared" ca="1" si="99"/>
        <v>4</v>
      </c>
      <c r="H260" t="str">
        <f t="shared" ref="H260:H323" ca="1" si="113">VLOOKUP(G260,$CS$5:$CT$9,2)</f>
        <v>Phd</v>
      </c>
      <c r="I260">
        <f t="shared" ca="1" si="111"/>
        <v>3</v>
      </c>
      <c r="J260">
        <f t="shared" ref="J260:J323" ca="1" si="114">RANDBETWEEN(1,3)</f>
        <v>3</v>
      </c>
      <c r="K260">
        <f t="shared" ca="1" si="100"/>
        <v>68217</v>
      </c>
      <c r="L260">
        <f t="shared" ca="1" si="101"/>
        <v>11</v>
      </c>
      <c r="M260" t="str">
        <f t="shared" ref="M260:M323" ca="1" si="115">VLOOKUP(L260,$CQ$15:$CR$28,2)</f>
        <v>New Jersey</v>
      </c>
      <c r="N260">
        <f t="shared" ca="1" si="104"/>
        <v>204651</v>
      </c>
      <c r="O260">
        <f t="shared" ca="1" si="102"/>
        <v>34845.953199829317</v>
      </c>
      <c r="P260">
        <f t="shared" ca="1" si="105"/>
        <v>169511.00603423806</v>
      </c>
      <c r="Q260">
        <f t="shared" ca="1" si="103"/>
        <v>52382</v>
      </c>
      <c r="R260">
        <f t="shared" ca="1" si="106"/>
        <v>48485.671000216185</v>
      </c>
      <c r="S260">
        <f t="shared" ca="1" si="107"/>
        <v>77358.344477475417</v>
      </c>
      <c r="T260">
        <f t="shared" ca="1" si="108"/>
        <v>451520.35051171342</v>
      </c>
      <c r="U260">
        <f t="shared" ca="1" si="109"/>
        <v>135713.62420004551</v>
      </c>
      <c r="V260">
        <f t="shared" ca="1" si="110"/>
        <v>315806.72631166794</v>
      </c>
      <c r="X260">
        <f ca="1">IF(Table1[[#This Row],[Gender]]="men",1,0)</f>
        <v>0</v>
      </c>
      <c r="Y260">
        <f ca="1">IF(Table1[[#This Row],[Gender]]="women",1,0)</f>
        <v>1</v>
      </c>
      <c r="AE260">
        <f ca="1">IF(Table1[[#This Row],[Field of work]]="IT",1,0)</f>
        <v>0</v>
      </c>
      <c r="AF260">
        <f ca="1">IF(Table1[[#This Row],[Field of work]]="Doctor",1,0)</f>
        <v>0</v>
      </c>
      <c r="AG260">
        <f ca="1">IF(Table1[[#This Row],[Field of work]]="Construction",1,0)</f>
        <v>0</v>
      </c>
      <c r="AH260">
        <f ca="1">IF(Table1[[#This Row],[Field of work]]="Teaching",1,0)</f>
        <v>1</v>
      </c>
      <c r="AI260">
        <f ca="1">IF(Table1[[#This Row],[Field of work]]="Music",1,0)</f>
        <v>0</v>
      </c>
      <c r="AJ260">
        <f ca="1">IF(Table1[[#This Row],[Field of work]]="Agriculture",1,0)</f>
        <v>0</v>
      </c>
      <c r="AO260" s="8">
        <f t="shared" ref="AO260:AO323" ca="1" si="116">P261/J261</f>
        <v>41196.259433459949</v>
      </c>
      <c r="AR260">
        <f t="shared" ref="AR260:AR323" ca="1" si="117">IF(U261&gt;$AT$2,1,0)</f>
        <v>1</v>
      </c>
      <c r="AX260" s="16">
        <f t="shared" ref="AX260:AX323" ca="1" si="118">O261/N261</f>
        <v>0.80463953102388575</v>
      </c>
      <c r="AY260" s="17">
        <f t="shared" ref="AY260:AY323" ca="1" si="119">IF(AX260&lt;$BA$2,1,0)</f>
        <v>0</v>
      </c>
      <c r="AZ260" s="17"/>
      <c r="BE260">
        <f t="shared" ref="BE260:BE323" ca="1" si="120">IF(M260="Florida",K260,0)</f>
        <v>0</v>
      </c>
      <c r="BF260">
        <f ca="1">IF(Table1[[#This Row],[Area]]="California",Table1[[#This Row],[Income]],0)</f>
        <v>0</v>
      </c>
      <c r="BG260">
        <f ca="1">IF(Table1[[#This Row],[Area]]="Utah",Table1[[#This Row],[Income]],0)</f>
        <v>0</v>
      </c>
      <c r="BH260">
        <f ca="1">IF(Table1[[#This Row],[Area]]="North Carolina",Table1[[#This Row],[Income]],0)</f>
        <v>0</v>
      </c>
      <c r="BI260">
        <f ca="1">IF(Table1[[#This Row],[Area]]="Texas",Table1[[#This Row],[Income]],0)</f>
        <v>0</v>
      </c>
      <c r="BJ260">
        <f ca="1">IF(Table1[[#This Row],[Area]]="Pennsylvania",Table1[[#This Row],[Income]],0)</f>
        <v>0</v>
      </c>
      <c r="BK260">
        <f ca="1">IF(Table1[[#This Row],[Area]]="Hawaii",Table1[[#This Row],[Income]],0)</f>
        <v>0</v>
      </c>
      <c r="BL260">
        <f ca="1">IF(Table1[[#This Row],[Area]]="Tennessee",Table1[[#This Row],[Income]],0)</f>
        <v>0</v>
      </c>
      <c r="BM260">
        <f ca="1">IF(Table1[[#This Row],[Area]]="South Dakota",Table1[[#This Row],[Income]],0)</f>
        <v>0</v>
      </c>
      <c r="BN260">
        <f ca="1">IF(Table1[[#This Row],[Area]]="Massachusetts",Table1[[#This Row],[Income]],0)</f>
        <v>0</v>
      </c>
      <c r="BO260">
        <f ca="1">IF(Table1[[#This Row],[Area]]="New Jersey",Table1[[#This Row],[Income]],0)</f>
        <v>68217</v>
      </c>
      <c r="BP260">
        <f ca="1">IF(Table1[[#This Row],[Area]]="Georgia",Table1[[#This Row],[Income]],0)</f>
        <v>0</v>
      </c>
      <c r="BQ260">
        <f ca="1">IF(Table1[[#This Row],[Area]]="Indiana",Table1[[#This Row],[Income]],0)</f>
        <v>0</v>
      </c>
      <c r="BR260">
        <f ca="1">IF(Table1[[#This Row],[Area]]="Illinios",Table1[[#This Row],[Income]],0)</f>
        <v>0</v>
      </c>
      <c r="BT260">
        <f ca="1">IF(Table1[[#This Row],[Field of work]]="IT",Table1[[#This Row],[Income]],0)</f>
        <v>0</v>
      </c>
      <c r="BU260">
        <f ca="1">IF(Table1[[#This Row],[Field of work]]="Doctor",Table1[[#This Row],[Income]],0)</f>
        <v>0</v>
      </c>
      <c r="BV260">
        <f ca="1">IF(Table1[[#This Row],[Field of work]]="Construction",Table1[[#This Row],[Income]],0)</f>
        <v>0</v>
      </c>
      <c r="BW260">
        <f ca="1">IF(Table1[[#This Row],[Field of work]]="Teaching",Table1[[#This Row],[Income]],0)</f>
        <v>68217</v>
      </c>
      <c r="BX260">
        <f ca="1">IF(Table1[[#This Row],[Field of work]]="Music",Table1[[#This Row],[Income]],0)</f>
        <v>0</v>
      </c>
      <c r="BY260">
        <f ca="1">IF(Table1[[#This Row],[Field of work]]="Agriculture",Table1[[#This Row],[Income]],0)</f>
        <v>0</v>
      </c>
      <c r="CA260">
        <f ca="1">IF(Table1[[#This Row],[Debts]]&gt;Table1[[#This Row],[Income]],1,0)</f>
        <v>0</v>
      </c>
      <c r="CL260">
        <f ca="1">IF(Table1[[#This Row],[Net worth of the person]]&gt;$CN$3,Table1[[#This Row],[Age]],0)</f>
        <v>28</v>
      </c>
    </row>
    <row r="261" spans="1:90">
      <c r="A261">
        <f t="shared" ref="A261:A324" ca="1" si="121">RANDBETWEEN(1,2)</f>
        <v>2</v>
      </c>
      <c r="B261">
        <v>258</v>
      </c>
      <c r="C261" t="str">
        <f t="shared" ref="C261:C324" ca="1" si="122">IF(A261=1,"men","women")</f>
        <v>women</v>
      </c>
      <c r="D261">
        <f t="shared" ref="D261:D324" ca="1" si="123">RANDBETWEEN(25,45)</f>
        <v>33</v>
      </c>
      <c r="E261">
        <f t="shared" ref="E261:E324" ca="1" si="124">RANDBETWEEN(1,6)</f>
        <v>1</v>
      </c>
      <c r="F261" t="str">
        <f t="shared" ca="1" si="112"/>
        <v>IT</v>
      </c>
      <c r="G261">
        <f t="shared" ref="G261:G324" ca="1" si="125">RANDBETWEEN(1,5)</f>
        <v>5</v>
      </c>
      <c r="H261" t="str">
        <f t="shared" ca="1" si="113"/>
        <v>Diploma</v>
      </c>
      <c r="I261">
        <f t="shared" ca="1" si="111"/>
        <v>2</v>
      </c>
      <c r="J261">
        <f t="shared" ca="1" si="114"/>
        <v>3</v>
      </c>
      <c r="K261">
        <f t="shared" ref="K261:K324" ca="1" si="126">RANDBETWEEN(25000,90000)</f>
        <v>51754</v>
      </c>
      <c r="L261">
        <f t="shared" ref="L261:L324" ca="1" si="127">RANDBETWEEN(1,14)</f>
        <v>6</v>
      </c>
      <c r="M261" t="str">
        <f t="shared" ca="1" si="115"/>
        <v>Pennsylvania</v>
      </c>
      <c r="N261">
        <f t="shared" ca="1" si="104"/>
        <v>207016</v>
      </c>
      <c r="O261">
        <f t="shared" ref="O261:O324" ca="1" si="128">RAND()*N261</f>
        <v>166573.25715444074</v>
      </c>
      <c r="P261">
        <f t="shared" ca="1" si="105"/>
        <v>123588.77830037984</v>
      </c>
      <c r="Q261">
        <f t="shared" ref="Q261:Q324" ca="1" si="129">RANDBETWEEN(0,P261)</f>
        <v>25147</v>
      </c>
      <c r="R261">
        <f t="shared" ca="1" si="106"/>
        <v>28909.823291198245</v>
      </c>
      <c r="S261">
        <f t="shared" ca="1" si="107"/>
        <v>31129.302044508848</v>
      </c>
      <c r="T261">
        <f t="shared" ca="1" si="108"/>
        <v>361734.08034488873</v>
      </c>
      <c r="U261">
        <f t="shared" ca="1" si="109"/>
        <v>220630.08044563897</v>
      </c>
      <c r="V261">
        <f t="shared" ca="1" si="110"/>
        <v>141103.99989924976</v>
      </c>
      <c r="X261">
        <f ca="1">IF(Table1[[#This Row],[Gender]]="men",1,0)</f>
        <v>0</v>
      </c>
      <c r="Y261">
        <f ca="1">IF(Table1[[#This Row],[Gender]]="women",1,0)</f>
        <v>1</v>
      </c>
      <c r="AE261">
        <f ca="1">IF(Table1[[#This Row],[Field of work]]="IT",1,0)</f>
        <v>1</v>
      </c>
      <c r="AF261">
        <f ca="1">IF(Table1[[#This Row],[Field of work]]="Doctor",1,0)</f>
        <v>0</v>
      </c>
      <c r="AG261">
        <f ca="1">IF(Table1[[#This Row],[Field of work]]="Construction",1,0)</f>
        <v>0</v>
      </c>
      <c r="AH261">
        <f ca="1">IF(Table1[[#This Row],[Field of work]]="Teaching",1,0)</f>
        <v>0</v>
      </c>
      <c r="AI261">
        <f ca="1">IF(Table1[[#This Row],[Field of work]]="Music",1,0)</f>
        <v>0</v>
      </c>
      <c r="AJ261">
        <f ca="1">IF(Table1[[#This Row],[Field of work]]="Agriculture",1,0)</f>
        <v>0</v>
      </c>
      <c r="AO261" s="8">
        <f t="shared" ca="1" si="116"/>
        <v>24128.199276981668</v>
      </c>
      <c r="AR261">
        <f t="shared" ca="1" si="117"/>
        <v>1</v>
      </c>
      <c r="AX261" s="16">
        <f t="shared" ca="1" si="118"/>
        <v>0.23922845535840331</v>
      </c>
      <c r="AY261" s="17">
        <f t="shared" ca="1" si="119"/>
        <v>1</v>
      </c>
      <c r="AZ261" s="17"/>
      <c r="BE261">
        <f t="shared" ca="1" si="120"/>
        <v>0</v>
      </c>
      <c r="BF261">
        <f ca="1">IF(Table1[[#This Row],[Area]]="California",Table1[[#This Row],[Income]],0)</f>
        <v>0</v>
      </c>
      <c r="BG261">
        <f ca="1">IF(Table1[[#This Row],[Area]]="Utah",Table1[[#This Row],[Income]],0)</f>
        <v>0</v>
      </c>
      <c r="BH261">
        <f ca="1">IF(Table1[[#This Row],[Area]]="North Carolina",Table1[[#This Row],[Income]],0)</f>
        <v>0</v>
      </c>
      <c r="BI261">
        <f ca="1">IF(Table1[[#This Row],[Area]]="Texas",Table1[[#This Row],[Income]],0)</f>
        <v>0</v>
      </c>
      <c r="BJ261">
        <f ca="1">IF(Table1[[#This Row],[Area]]="Pennsylvania",Table1[[#This Row],[Income]],0)</f>
        <v>51754</v>
      </c>
      <c r="BK261">
        <f ca="1">IF(Table1[[#This Row],[Area]]="Hawaii",Table1[[#This Row],[Income]],0)</f>
        <v>0</v>
      </c>
      <c r="BL261">
        <f ca="1">IF(Table1[[#This Row],[Area]]="Tennessee",Table1[[#This Row],[Income]],0)</f>
        <v>0</v>
      </c>
      <c r="BM261">
        <f ca="1">IF(Table1[[#This Row],[Area]]="South Dakota",Table1[[#This Row],[Income]],0)</f>
        <v>0</v>
      </c>
      <c r="BN261">
        <f ca="1">IF(Table1[[#This Row],[Area]]="Massachusetts",Table1[[#This Row],[Income]],0)</f>
        <v>0</v>
      </c>
      <c r="BO261">
        <f ca="1">IF(Table1[[#This Row],[Area]]="New Jersey",Table1[[#This Row],[Income]],0)</f>
        <v>0</v>
      </c>
      <c r="BP261">
        <f ca="1">IF(Table1[[#This Row],[Area]]="Georgia",Table1[[#This Row],[Income]],0)</f>
        <v>0</v>
      </c>
      <c r="BQ261">
        <f ca="1">IF(Table1[[#This Row],[Area]]="Indiana",Table1[[#This Row],[Income]],0)</f>
        <v>0</v>
      </c>
      <c r="BR261">
        <f ca="1">IF(Table1[[#This Row],[Area]]="Illinios",Table1[[#This Row],[Income]],0)</f>
        <v>0</v>
      </c>
      <c r="BT261">
        <f ca="1">IF(Table1[[#This Row],[Field of work]]="IT",Table1[[#This Row],[Income]],0)</f>
        <v>51754</v>
      </c>
      <c r="BU261">
        <f ca="1">IF(Table1[[#This Row],[Field of work]]="Doctor",Table1[[#This Row],[Income]],0)</f>
        <v>0</v>
      </c>
      <c r="BV261">
        <f ca="1">IF(Table1[[#This Row],[Field of work]]="Construction",Table1[[#This Row],[Income]],0)</f>
        <v>0</v>
      </c>
      <c r="BW261">
        <f ca="1">IF(Table1[[#This Row],[Field of work]]="Teaching",Table1[[#This Row],[Income]],0)</f>
        <v>0</v>
      </c>
      <c r="BX261">
        <f ca="1">IF(Table1[[#This Row],[Field of work]]="Music",Table1[[#This Row],[Income]],0)</f>
        <v>0</v>
      </c>
      <c r="BY261">
        <f ca="1">IF(Table1[[#This Row],[Field of work]]="Agriculture",Table1[[#This Row],[Income]],0)</f>
        <v>0</v>
      </c>
      <c r="CA261">
        <f ca="1">IF(Table1[[#This Row],[Debts]]&gt;Table1[[#This Row],[Income]],1,0)</f>
        <v>0</v>
      </c>
      <c r="CL261">
        <f ca="1">IF(Table1[[#This Row],[Net worth of the person]]&gt;$CN$3,Table1[[#This Row],[Age]],0)</f>
        <v>33</v>
      </c>
    </row>
    <row r="262" spans="1:90">
      <c r="A262">
        <f t="shared" ca="1" si="121"/>
        <v>1</v>
      </c>
      <c r="B262">
        <v>259</v>
      </c>
      <c r="C262" t="str">
        <f t="shared" ca="1" si="122"/>
        <v>men</v>
      </c>
      <c r="D262">
        <f t="shared" ca="1" si="123"/>
        <v>26</v>
      </c>
      <c r="E262">
        <f t="shared" ca="1" si="124"/>
        <v>4</v>
      </c>
      <c r="F262" t="str">
        <f t="shared" ca="1" si="112"/>
        <v>Teaching</v>
      </c>
      <c r="G262">
        <f t="shared" ca="1" si="125"/>
        <v>4</v>
      </c>
      <c r="H262" t="str">
        <f t="shared" ca="1" si="113"/>
        <v>Phd</v>
      </c>
      <c r="I262">
        <f t="shared" ca="1" si="111"/>
        <v>2</v>
      </c>
      <c r="J262">
        <f t="shared" ca="1" si="114"/>
        <v>2</v>
      </c>
      <c r="K262">
        <f t="shared" ca="1" si="126"/>
        <v>37529</v>
      </c>
      <c r="L262">
        <f t="shared" ca="1" si="127"/>
        <v>4</v>
      </c>
      <c r="M262" t="str">
        <f t="shared" ca="1" si="115"/>
        <v>North Carolina</v>
      </c>
      <c r="N262">
        <f t="shared" ca="1" si="104"/>
        <v>112587</v>
      </c>
      <c r="O262">
        <f t="shared" ca="1" si="128"/>
        <v>26934.014103436555</v>
      </c>
      <c r="P262">
        <f t="shared" ca="1" si="105"/>
        <v>48256.398553963336</v>
      </c>
      <c r="Q262">
        <f t="shared" ca="1" si="129"/>
        <v>38828</v>
      </c>
      <c r="R262">
        <f t="shared" ca="1" si="106"/>
        <v>66244.237509147235</v>
      </c>
      <c r="S262">
        <f t="shared" ca="1" si="107"/>
        <v>35686.030093669273</v>
      </c>
      <c r="T262">
        <f t="shared" ca="1" si="108"/>
        <v>196529.42864763262</v>
      </c>
      <c r="U262">
        <f t="shared" ca="1" si="109"/>
        <v>132006.25161258379</v>
      </c>
      <c r="V262">
        <f t="shared" ca="1" si="110"/>
        <v>64523.177035048837</v>
      </c>
      <c r="X262">
        <f ca="1">IF(Table1[[#This Row],[Gender]]="men",1,0)</f>
        <v>1</v>
      </c>
      <c r="Y262">
        <f ca="1">IF(Table1[[#This Row],[Gender]]="women",1,0)</f>
        <v>0</v>
      </c>
      <c r="AE262">
        <f ca="1">IF(Table1[[#This Row],[Field of work]]="IT",1,0)</f>
        <v>0</v>
      </c>
      <c r="AF262">
        <f ca="1">IF(Table1[[#This Row],[Field of work]]="Doctor",1,0)</f>
        <v>0</v>
      </c>
      <c r="AG262">
        <f ca="1">IF(Table1[[#This Row],[Field of work]]="Construction",1,0)</f>
        <v>0</v>
      </c>
      <c r="AH262">
        <f ca="1">IF(Table1[[#This Row],[Field of work]]="Teaching",1,0)</f>
        <v>1</v>
      </c>
      <c r="AI262">
        <f ca="1">IF(Table1[[#This Row],[Field of work]]="Music",1,0)</f>
        <v>0</v>
      </c>
      <c r="AJ262">
        <f ca="1">IF(Table1[[#This Row],[Field of work]]="Agriculture",1,0)</f>
        <v>0</v>
      </c>
      <c r="AO262" s="8">
        <f t="shared" ca="1" si="116"/>
        <v>44529.162287725339</v>
      </c>
      <c r="AR262">
        <f t="shared" ca="1" si="117"/>
        <v>1</v>
      </c>
      <c r="AX262" s="16">
        <f t="shared" ca="1" si="118"/>
        <v>0.36331358953945747</v>
      </c>
      <c r="AY262" s="17">
        <f t="shared" ca="1" si="119"/>
        <v>1</v>
      </c>
      <c r="AZ262" s="17"/>
      <c r="BE262">
        <f t="shared" ca="1" si="120"/>
        <v>0</v>
      </c>
      <c r="BF262">
        <f ca="1">IF(Table1[[#This Row],[Area]]="California",Table1[[#This Row],[Income]],0)</f>
        <v>0</v>
      </c>
      <c r="BG262">
        <f ca="1">IF(Table1[[#This Row],[Area]]="Utah",Table1[[#This Row],[Income]],0)</f>
        <v>0</v>
      </c>
      <c r="BH262">
        <f ca="1">IF(Table1[[#This Row],[Area]]="North Carolina",Table1[[#This Row],[Income]],0)</f>
        <v>37529</v>
      </c>
      <c r="BI262">
        <f ca="1">IF(Table1[[#This Row],[Area]]="Texas",Table1[[#This Row],[Income]],0)</f>
        <v>0</v>
      </c>
      <c r="BJ262">
        <f ca="1">IF(Table1[[#This Row],[Area]]="Pennsylvania",Table1[[#This Row],[Income]],0)</f>
        <v>0</v>
      </c>
      <c r="BK262">
        <f ca="1">IF(Table1[[#This Row],[Area]]="Hawaii",Table1[[#This Row],[Income]],0)</f>
        <v>0</v>
      </c>
      <c r="BL262">
        <f ca="1">IF(Table1[[#This Row],[Area]]="Tennessee",Table1[[#This Row],[Income]],0)</f>
        <v>0</v>
      </c>
      <c r="BM262">
        <f ca="1">IF(Table1[[#This Row],[Area]]="South Dakota",Table1[[#This Row],[Income]],0)</f>
        <v>0</v>
      </c>
      <c r="BN262">
        <f ca="1">IF(Table1[[#This Row],[Area]]="Massachusetts",Table1[[#This Row],[Income]],0)</f>
        <v>0</v>
      </c>
      <c r="BO262">
        <f ca="1">IF(Table1[[#This Row],[Area]]="New Jersey",Table1[[#This Row],[Income]],0)</f>
        <v>0</v>
      </c>
      <c r="BP262">
        <f ca="1">IF(Table1[[#This Row],[Area]]="Georgia",Table1[[#This Row],[Income]],0)</f>
        <v>0</v>
      </c>
      <c r="BQ262">
        <f ca="1">IF(Table1[[#This Row],[Area]]="Indiana",Table1[[#This Row],[Income]],0)</f>
        <v>0</v>
      </c>
      <c r="BR262">
        <f ca="1">IF(Table1[[#This Row],[Area]]="Illinios",Table1[[#This Row],[Income]],0)</f>
        <v>0</v>
      </c>
      <c r="BT262">
        <f ca="1">IF(Table1[[#This Row],[Field of work]]="IT",Table1[[#This Row],[Income]],0)</f>
        <v>0</v>
      </c>
      <c r="BU262">
        <f ca="1">IF(Table1[[#This Row],[Field of work]]="Doctor",Table1[[#This Row],[Income]],0)</f>
        <v>0</v>
      </c>
      <c r="BV262">
        <f ca="1">IF(Table1[[#This Row],[Field of work]]="Construction",Table1[[#This Row],[Income]],0)</f>
        <v>0</v>
      </c>
      <c r="BW262">
        <f ca="1">IF(Table1[[#This Row],[Field of work]]="Teaching",Table1[[#This Row],[Income]],0)</f>
        <v>37529</v>
      </c>
      <c r="BX262">
        <f ca="1">IF(Table1[[#This Row],[Field of work]]="Music",Table1[[#This Row],[Income]],0)</f>
        <v>0</v>
      </c>
      <c r="BY262">
        <f ca="1">IF(Table1[[#This Row],[Field of work]]="Agriculture",Table1[[#This Row],[Income]],0)</f>
        <v>0</v>
      </c>
      <c r="CA262">
        <f ca="1">IF(Table1[[#This Row],[Debts]]&gt;Table1[[#This Row],[Income]],1,0)</f>
        <v>1</v>
      </c>
      <c r="CL262">
        <f ca="1">IF(Table1[[#This Row],[Net worth of the person]]&gt;$CN$3,Table1[[#This Row],[Age]],0)</f>
        <v>26</v>
      </c>
    </row>
    <row r="263" spans="1:90">
      <c r="A263">
        <f t="shared" ca="1" si="121"/>
        <v>1</v>
      </c>
      <c r="B263">
        <v>260</v>
      </c>
      <c r="C263" t="str">
        <f t="shared" ca="1" si="122"/>
        <v>men</v>
      </c>
      <c r="D263">
        <f t="shared" ca="1" si="123"/>
        <v>42</v>
      </c>
      <c r="E263">
        <f t="shared" ca="1" si="124"/>
        <v>6</v>
      </c>
      <c r="F263" t="str">
        <f t="shared" ca="1" si="112"/>
        <v>Agriculture</v>
      </c>
      <c r="G263">
        <f t="shared" ca="1" si="125"/>
        <v>5</v>
      </c>
      <c r="H263" t="str">
        <f t="shared" ca="1" si="113"/>
        <v>Diploma</v>
      </c>
      <c r="I263">
        <f t="shared" ca="1" si="111"/>
        <v>0</v>
      </c>
      <c r="J263">
        <f t="shared" ca="1" si="114"/>
        <v>2</v>
      </c>
      <c r="K263">
        <f t="shared" ca="1" si="126"/>
        <v>53777</v>
      </c>
      <c r="L263">
        <f t="shared" ca="1" si="127"/>
        <v>1</v>
      </c>
      <c r="M263" t="str">
        <f t="shared" ca="1" si="115"/>
        <v>Florida</v>
      </c>
      <c r="N263">
        <f t="shared" ca="1" si="104"/>
        <v>161331</v>
      </c>
      <c r="O263">
        <f t="shared" ca="1" si="128"/>
        <v>58613.744713990214</v>
      </c>
      <c r="P263">
        <f t="shared" ca="1" si="105"/>
        <v>89058.324575450679</v>
      </c>
      <c r="Q263">
        <f t="shared" ca="1" si="129"/>
        <v>22265</v>
      </c>
      <c r="R263">
        <f t="shared" ca="1" si="106"/>
        <v>41268.561897030944</v>
      </c>
      <c r="S263">
        <f t="shared" ca="1" si="107"/>
        <v>58676.66317635477</v>
      </c>
      <c r="T263">
        <f t="shared" ca="1" si="108"/>
        <v>309065.98775180546</v>
      </c>
      <c r="U263">
        <f t="shared" ca="1" si="109"/>
        <v>122147.30661102117</v>
      </c>
      <c r="V263">
        <f t="shared" ca="1" si="110"/>
        <v>186918.68114078429</v>
      </c>
      <c r="X263">
        <f ca="1">IF(Table1[[#This Row],[Gender]]="men",1,0)</f>
        <v>1</v>
      </c>
      <c r="Y263">
        <f ca="1">IF(Table1[[#This Row],[Gender]]="women",1,0)</f>
        <v>0</v>
      </c>
      <c r="AE263">
        <f ca="1">IF(Table1[[#This Row],[Field of work]]="IT",1,0)</f>
        <v>0</v>
      </c>
      <c r="AF263">
        <f ca="1">IF(Table1[[#This Row],[Field of work]]="Doctor",1,0)</f>
        <v>0</v>
      </c>
      <c r="AG263">
        <f ca="1">IF(Table1[[#This Row],[Field of work]]="Construction",1,0)</f>
        <v>0</v>
      </c>
      <c r="AH263">
        <f ca="1">IF(Table1[[#This Row],[Field of work]]="Teaching",1,0)</f>
        <v>0</v>
      </c>
      <c r="AI263">
        <f ca="1">IF(Table1[[#This Row],[Field of work]]="Music",1,0)</f>
        <v>0</v>
      </c>
      <c r="AJ263">
        <f ca="1">IF(Table1[[#This Row],[Field of work]]="Agriculture",1,0)</f>
        <v>1</v>
      </c>
      <c r="AO263" s="8">
        <f t="shared" ca="1" si="116"/>
        <v>33116.2318553394</v>
      </c>
      <c r="AR263">
        <f t="shared" ca="1" si="117"/>
        <v>1</v>
      </c>
      <c r="AX263" s="16">
        <f t="shared" ca="1" si="118"/>
        <v>0.20661287512439652</v>
      </c>
      <c r="AY263" s="17">
        <f t="shared" ca="1" si="119"/>
        <v>1</v>
      </c>
      <c r="AZ263" s="17"/>
      <c r="BE263">
        <f t="shared" ca="1" si="120"/>
        <v>53777</v>
      </c>
      <c r="BF263">
        <f ca="1">IF(Table1[[#This Row],[Area]]="California",Table1[[#This Row],[Income]],0)</f>
        <v>0</v>
      </c>
      <c r="BG263">
        <f ca="1">IF(Table1[[#This Row],[Area]]="Utah",Table1[[#This Row],[Income]],0)</f>
        <v>0</v>
      </c>
      <c r="BH263">
        <f ca="1">IF(Table1[[#This Row],[Area]]="North Carolina",Table1[[#This Row],[Income]],0)</f>
        <v>0</v>
      </c>
      <c r="BI263">
        <f ca="1">IF(Table1[[#This Row],[Area]]="Texas",Table1[[#This Row],[Income]],0)</f>
        <v>0</v>
      </c>
      <c r="BJ263">
        <f ca="1">IF(Table1[[#This Row],[Area]]="Pennsylvania",Table1[[#This Row],[Income]],0)</f>
        <v>0</v>
      </c>
      <c r="BK263">
        <f ca="1">IF(Table1[[#This Row],[Area]]="Hawaii",Table1[[#This Row],[Income]],0)</f>
        <v>0</v>
      </c>
      <c r="BL263">
        <f ca="1">IF(Table1[[#This Row],[Area]]="Tennessee",Table1[[#This Row],[Income]],0)</f>
        <v>0</v>
      </c>
      <c r="BM263">
        <f ca="1">IF(Table1[[#This Row],[Area]]="South Dakota",Table1[[#This Row],[Income]],0)</f>
        <v>0</v>
      </c>
      <c r="BN263">
        <f ca="1">IF(Table1[[#This Row],[Area]]="Massachusetts",Table1[[#This Row],[Income]],0)</f>
        <v>0</v>
      </c>
      <c r="BO263">
        <f ca="1">IF(Table1[[#This Row],[Area]]="New Jersey",Table1[[#This Row],[Income]],0)</f>
        <v>0</v>
      </c>
      <c r="BP263">
        <f ca="1">IF(Table1[[#This Row],[Area]]="Georgia",Table1[[#This Row],[Income]],0)</f>
        <v>0</v>
      </c>
      <c r="BQ263">
        <f ca="1">IF(Table1[[#This Row],[Area]]="Indiana",Table1[[#This Row],[Income]],0)</f>
        <v>0</v>
      </c>
      <c r="BR263">
        <f ca="1">IF(Table1[[#This Row],[Area]]="Illinios",Table1[[#This Row],[Income]],0)</f>
        <v>0</v>
      </c>
      <c r="BT263">
        <f ca="1">IF(Table1[[#This Row],[Field of work]]="IT",Table1[[#This Row],[Income]],0)</f>
        <v>0</v>
      </c>
      <c r="BU263">
        <f ca="1">IF(Table1[[#This Row],[Field of work]]="Doctor",Table1[[#This Row],[Income]],0)</f>
        <v>0</v>
      </c>
      <c r="BV263">
        <f ca="1">IF(Table1[[#This Row],[Field of work]]="Construction",Table1[[#This Row],[Income]],0)</f>
        <v>0</v>
      </c>
      <c r="BW263">
        <f ca="1">IF(Table1[[#This Row],[Field of work]]="Teaching",Table1[[#This Row],[Income]],0)</f>
        <v>0</v>
      </c>
      <c r="BX263">
        <f ca="1">IF(Table1[[#This Row],[Field of work]]="Music",Table1[[#This Row],[Income]],0)</f>
        <v>0</v>
      </c>
      <c r="BY263">
        <f ca="1">IF(Table1[[#This Row],[Field of work]]="Agriculture",Table1[[#This Row],[Income]],0)</f>
        <v>53777</v>
      </c>
      <c r="CA263">
        <f ca="1">IF(Table1[[#This Row],[Debts]]&gt;Table1[[#This Row],[Income]],1,0)</f>
        <v>0</v>
      </c>
      <c r="CL263">
        <f ca="1">IF(Table1[[#This Row],[Net worth of the person]]&gt;$CN$3,Table1[[#This Row],[Age]],0)</f>
        <v>42</v>
      </c>
    </row>
    <row r="264" spans="1:90">
      <c r="A264">
        <f t="shared" ca="1" si="121"/>
        <v>2</v>
      </c>
      <c r="B264">
        <v>261</v>
      </c>
      <c r="C264" t="str">
        <f t="shared" ca="1" si="122"/>
        <v>women</v>
      </c>
      <c r="D264">
        <f t="shared" ca="1" si="123"/>
        <v>25</v>
      </c>
      <c r="E264">
        <f t="shared" ca="1" si="124"/>
        <v>3</v>
      </c>
      <c r="F264" t="str">
        <f t="shared" ca="1" si="112"/>
        <v>Construction</v>
      </c>
      <c r="G264">
        <f t="shared" ca="1" si="125"/>
        <v>5</v>
      </c>
      <c r="H264" t="str">
        <f t="shared" ca="1" si="113"/>
        <v>Diploma</v>
      </c>
      <c r="I264">
        <f t="shared" ca="1" si="111"/>
        <v>2</v>
      </c>
      <c r="J264">
        <f t="shared" ca="1" si="114"/>
        <v>2</v>
      </c>
      <c r="K264">
        <f t="shared" ca="1" si="126"/>
        <v>52481</v>
      </c>
      <c r="L264">
        <f t="shared" ca="1" si="127"/>
        <v>2</v>
      </c>
      <c r="M264" t="str">
        <f t="shared" ca="1" si="115"/>
        <v>California</v>
      </c>
      <c r="N264">
        <f t="shared" ca="1" si="104"/>
        <v>262405</v>
      </c>
      <c r="O264">
        <f t="shared" ca="1" si="128"/>
        <v>54216.251497017271</v>
      </c>
      <c r="P264">
        <f t="shared" ca="1" si="105"/>
        <v>66232.4637106788</v>
      </c>
      <c r="Q264">
        <f t="shared" ca="1" si="129"/>
        <v>45284</v>
      </c>
      <c r="R264">
        <f t="shared" ca="1" si="106"/>
        <v>29251.192873309432</v>
      </c>
      <c r="S264">
        <f t="shared" ca="1" si="107"/>
        <v>33127.467111006285</v>
      </c>
      <c r="T264">
        <f t="shared" ca="1" si="108"/>
        <v>361764.93082168506</v>
      </c>
      <c r="U264">
        <f t="shared" ca="1" si="109"/>
        <v>128751.4443703267</v>
      </c>
      <c r="V264">
        <f t="shared" ca="1" si="110"/>
        <v>233013.48645135836</v>
      </c>
      <c r="X264">
        <f ca="1">IF(Table1[[#This Row],[Gender]]="men",1,0)</f>
        <v>0</v>
      </c>
      <c r="Y264">
        <f ca="1">IF(Table1[[#This Row],[Gender]]="women",1,0)</f>
        <v>1</v>
      </c>
      <c r="AE264">
        <f ca="1">IF(Table1[[#This Row],[Field of work]]="IT",1,0)</f>
        <v>0</v>
      </c>
      <c r="AF264">
        <f ca="1">IF(Table1[[#This Row],[Field of work]]="Doctor",1,0)</f>
        <v>0</v>
      </c>
      <c r="AG264">
        <f ca="1">IF(Table1[[#This Row],[Field of work]]="Construction",1,0)</f>
        <v>1</v>
      </c>
      <c r="AH264">
        <f ca="1">IF(Table1[[#This Row],[Field of work]]="Teaching",1,0)</f>
        <v>0</v>
      </c>
      <c r="AI264">
        <f ca="1">IF(Table1[[#This Row],[Field of work]]="Music",1,0)</f>
        <v>0</v>
      </c>
      <c r="AJ264">
        <f ca="1">IF(Table1[[#This Row],[Field of work]]="Agriculture",1,0)</f>
        <v>0</v>
      </c>
      <c r="AO264" s="8">
        <f t="shared" ca="1" si="116"/>
        <v>59205.772698008899</v>
      </c>
      <c r="AR264">
        <f t="shared" ca="1" si="117"/>
        <v>1</v>
      </c>
      <c r="AX264" s="16">
        <f t="shared" ca="1" si="118"/>
        <v>0.47266924847889535</v>
      </c>
      <c r="AY264" s="17">
        <f t="shared" ca="1" si="119"/>
        <v>1</v>
      </c>
      <c r="AZ264" s="17"/>
      <c r="BE264">
        <f t="shared" ca="1" si="120"/>
        <v>0</v>
      </c>
      <c r="BF264">
        <f ca="1">IF(Table1[[#This Row],[Area]]="California",Table1[[#This Row],[Income]],0)</f>
        <v>52481</v>
      </c>
      <c r="BG264">
        <f ca="1">IF(Table1[[#This Row],[Area]]="Utah",Table1[[#This Row],[Income]],0)</f>
        <v>0</v>
      </c>
      <c r="BH264">
        <f ca="1">IF(Table1[[#This Row],[Area]]="North Carolina",Table1[[#This Row],[Income]],0)</f>
        <v>0</v>
      </c>
      <c r="BI264">
        <f ca="1">IF(Table1[[#This Row],[Area]]="Texas",Table1[[#This Row],[Income]],0)</f>
        <v>0</v>
      </c>
      <c r="BJ264">
        <f ca="1">IF(Table1[[#This Row],[Area]]="Pennsylvania",Table1[[#This Row],[Income]],0)</f>
        <v>0</v>
      </c>
      <c r="BK264">
        <f ca="1">IF(Table1[[#This Row],[Area]]="Hawaii",Table1[[#This Row],[Income]],0)</f>
        <v>0</v>
      </c>
      <c r="BL264">
        <f ca="1">IF(Table1[[#This Row],[Area]]="Tennessee",Table1[[#This Row],[Income]],0)</f>
        <v>0</v>
      </c>
      <c r="BM264">
        <f ca="1">IF(Table1[[#This Row],[Area]]="South Dakota",Table1[[#This Row],[Income]],0)</f>
        <v>0</v>
      </c>
      <c r="BN264">
        <f ca="1">IF(Table1[[#This Row],[Area]]="Massachusetts",Table1[[#This Row],[Income]],0)</f>
        <v>0</v>
      </c>
      <c r="BO264">
        <f ca="1">IF(Table1[[#This Row],[Area]]="New Jersey",Table1[[#This Row],[Income]],0)</f>
        <v>0</v>
      </c>
      <c r="BP264">
        <f ca="1">IF(Table1[[#This Row],[Area]]="Georgia",Table1[[#This Row],[Income]],0)</f>
        <v>0</v>
      </c>
      <c r="BQ264">
        <f ca="1">IF(Table1[[#This Row],[Area]]="Indiana",Table1[[#This Row],[Income]],0)</f>
        <v>0</v>
      </c>
      <c r="BR264">
        <f ca="1">IF(Table1[[#This Row],[Area]]="Illinios",Table1[[#This Row],[Income]],0)</f>
        <v>0</v>
      </c>
      <c r="BT264">
        <f ca="1">IF(Table1[[#This Row],[Field of work]]="IT",Table1[[#This Row],[Income]],0)</f>
        <v>0</v>
      </c>
      <c r="BU264">
        <f ca="1">IF(Table1[[#This Row],[Field of work]]="Doctor",Table1[[#This Row],[Income]],0)</f>
        <v>0</v>
      </c>
      <c r="BV264">
        <f ca="1">IF(Table1[[#This Row],[Field of work]]="Construction",Table1[[#This Row],[Income]],0)</f>
        <v>52481</v>
      </c>
      <c r="BW264">
        <f ca="1">IF(Table1[[#This Row],[Field of work]]="Teaching",Table1[[#This Row],[Income]],0)</f>
        <v>0</v>
      </c>
      <c r="BX264">
        <f ca="1">IF(Table1[[#This Row],[Field of work]]="Music",Table1[[#This Row],[Income]],0)</f>
        <v>0</v>
      </c>
      <c r="BY264">
        <f ca="1">IF(Table1[[#This Row],[Field of work]]="Agriculture",Table1[[#This Row],[Income]],0)</f>
        <v>0</v>
      </c>
      <c r="CA264">
        <f ca="1">IF(Table1[[#This Row],[Debts]]&gt;Table1[[#This Row],[Income]],1,0)</f>
        <v>0</v>
      </c>
      <c r="CL264">
        <f ca="1">IF(Table1[[#This Row],[Net worth of the person]]&gt;$CN$3,Table1[[#This Row],[Age]],0)</f>
        <v>25</v>
      </c>
    </row>
    <row r="265" spans="1:90">
      <c r="A265">
        <f t="shared" ca="1" si="121"/>
        <v>2</v>
      </c>
      <c r="B265">
        <v>262</v>
      </c>
      <c r="C265" t="str">
        <f t="shared" ca="1" si="122"/>
        <v>women</v>
      </c>
      <c r="D265">
        <f t="shared" ca="1" si="123"/>
        <v>36</v>
      </c>
      <c r="E265">
        <f t="shared" ca="1" si="124"/>
        <v>3</v>
      </c>
      <c r="F265" t="str">
        <f t="shared" ca="1" si="112"/>
        <v>Construction</v>
      </c>
      <c r="G265">
        <f t="shared" ca="1" si="125"/>
        <v>3</v>
      </c>
      <c r="H265" t="str">
        <f t="shared" ca="1" si="113"/>
        <v>Post Grad</v>
      </c>
      <c r="I265">
        <f t="shared" ca="1" si="111"/>
        <v>1</v>
      </c>
      <c r="J265">
        <f t="shared" ca="1" si="114"/>
        <v>2</v>
      </c>
      <c r="K265">
        <f t="shared" ca="1" si="126"/>
        <v>78856</v>
      </c>
      <c r="L265">
        <f t="shared" ca="1" si="127"/>
        <v>12</v>
      </c>
      <c r="M265" t="str">
        <f t="shared" ca="1" si="115"/>
        <v>Georgia</v>
      </c>
      <c r="N265">
        <f t="shared" ca="1" si="104"/>
        <v>473136</v>
      </c>
      <c r="O265">
        <f t="shared" ca="1" si="128"/>
        <v>223636.83754831064</v>
      </c>
      <c r="P265">
        <f t="shared" ca="1" si="105"/>
        <v>118411.5453960178</v>
      </c>
      <c r="Q265">
        <f t="shared" ca="1" si="129"/>
        <v>58181</v>
      </c>
      <c r="R265">
        <f t="shared" ca="1" si="106"/>
        <v>42715.847211653789</v>
      </c>
      <c r="S265">
        <f t="shared" ca="1" si="107"/>
        <v>109576.52525535123</v>
      </c>
      <c r="T265">
        <f t="shared" ca="1" si="108"/>
        <v>701124.07065136905</v>
      </c>
      <c r="U265">
        <f t="shared" ca="1" si="109"/>
        <v>324533.68475996441</v>
      </c>
      <c r="V265">
        <f t="shared" ca="1" si="110"/>
        <v>376590.38589140464</v>
      </c>
      <c r="X265">
        <f ca="1">IF(Table1[[#This Row],[Gender]]="men",1,0)</f>
        <v>0</v>
      </c>
      <c r="Y265">
        <f ca="1">IF(Table1[[#This Row],[Gender]]="women",1,0)</f>
        <v>1</v>
      </c>
      <c r="AE265">
        <f ca="1">IF(Table1[[#This Row],[Field of work]]="IT",1,0)</f>
        <v>0</v>
      </c>
      <c r="AF265">
        <f ca="1">IF(Table1[[#This Row],[Field of work]]="Doctor",1,0)</f>
        <v>0</v>
      </c>
      <c r="AG265">
        <f ca="1">IF(Table1[[#This Row],[Field of work]]="Construction",1,0)</f>
        <v>1</v>
      </c>
      <c r="AH265">
        <f ca="1">IF(Table1[[#This Row],[Field of work]]="Teaching",1,0)</f>
        <v>0</v>
      </c>
      <c r="AI265">
        <f ca="1">IF(Table1[[#This Row],[Field of work]]="Music",1,0)</f>
        <v>0</v>
      </c>
      <c r="AJ265">
        <f ca="1">IF(Table1[[#This Row],[Field of work]]="Agriculture",1,0)</f>
        <v>0</v>
      </c>
      <c r="AO265" s="8">
        <f t="shared" ca="1" si="116"/>
        <v>7560.8865084716972</v>
      </c>
      <c r="AR265">
        <f t="shared" ca="1" si="117"/>
        <v>0</v>
      </c>
      <c r="AX265" s="16">
        <f t="shared" ca="1" si="118"/>
        <v>0.22781377995549867</v>
      </c>
      <c r="AY265" s="17">
        <f t="shared" ca="1" si="119"/>
        <v>1</v>
      </c>
      <c r="AZ265" s="17"/>
      <c r="BE265">
        <f t="shared" ca="1" si="120"/>
        <v>0</v>
      </c>
      <c r="BF265">
        <f ca="1">IF(Table1[[#This Row],[Area]]="California",Table1[[#This Row],[Income]],0)</f>
        <v>0</v>
      </c>
      <c r="BG265">
        <f ca="1">IF(Table1[[#This Row],[Area]]="Utah",Table1[[#This Row],[Income]],0)</f>
        <v>0</v>
      </c>
      <c r="BH265">
        <f ca="1">IF(Table1[[#This Row],[Area]]="North Carolina",Table1[[#This Row],[Income]],0)</f>
        <v>0</v>
      </c>
      <c r="BI265">
        <f ca="1">IF(Table1[[#This Row],[Area]]="Texas",Table1[[#This Row],[Income]],0)</f>
        <v>0</v>
      </c>
      <c r="BJ265">
        <f ca="1">IF(Table1[[#This Row],[Area]]="Pennsylvania",Table1[[#This Row],[Income]],0)</f>
        <v>0</v>
      </c>
      <c r="BK265">
        <f ca="1">IF(Table1[[#This Row],[Area]]="Hawaii",Table1[[#This Row],[Income]],0)</f>
        <v>0</v>
      </c>
      <c r="BL265">
        <f ca="1">IF(Table1[[#This Row],[Area]]="Tennessee",Table1[[#This Row],[Income]],0)</f>
        <v>0</v>
      </c>
      <c r="BM265">
        <f ca="1">IF(Table1[[#This Row],[Area]]="South Dakota",Table1[[#This Row],[Income]],0)</f>
        <v>0</v>
      </c>
      <c r="BN265">
        <f ca="1">IF(Table1[[#This Row],[Area]]="Massachusetts",Table1[[#This Row],[Income]],0)</f>
        <v>0</v>
      </c>
      <c r="BO265">
        <f ca="1">IF(Table1[[#This Row],[Area]]="New Jersey",Table1[[#This Row],[Income]],0)</f>
        <v>0</v>
      </c>
      <c r="BP265">
        <f ca="1">IF(Table1[[#This Row],[Area]]="Georgia",Table1[[#This Row],[Income]],0)</f>
        <v>78856</v>
      </c>
      <c r="BQ265">
        <f ca="1">IF(Table1[[#This Row],[Area]]="Indiana",Table1[[#This Row],[Income]],0)</f>
        <v>0</v>
      </c>
      <c r="BR265">
        <f ca="1">IF(Table1[[#This Row],[Area]]="Illinios",Table1[[#This Row],[Income]],0)</f>
        <v>0</v>
      </c>
      <c r="BT265">
        <f ca="1">IF(Table1[[#This Row],[Field of work]]="IT",Table1[[#This Row],[Income]],0)</f>
        <v>0</v>
      </c>
      <c r="BU265">
        <f ca="1">IF(Table1[[#This Row],[Field of work]]="Doctor",Table1[[#This Row],[Income]],0)</f>
        <v>0</v>
      </c>
      <c r="BV265">
        <f ca="1">IF(Table1[[#This Row],[Field of work]]="Construction",Table1[[#This Row],[Income]],0)</f>
        <v>78856</v>
      </c>
      <c r="BW265">
        <f ca="1">IF(Table1[[#This Row],[Field of work]]="Teaching",Table1[[#This Row],[Income]],0)</f>
        <v>0</v>
      </c>
      <c r="BX265">
        <f ca="1">IF(Table1[[#This Row],[Field of work]]="Music",Table1[[#This Row],[Income]],0)</f>
        <v>0</v>
      </c>
      <c r="BY265">
        <f ca="1">IF(Table1[[#This Row],[Field of work]]="Agriculture",Table1[[#This Row],[Income]],0)</f>
        <v>0</v>
      </c>
      <c r="CA265">
        <f ca="1">IF(Table1[[#This Row],[Debts]]&gt;Table1[[#This Row],[Income]],1,0)</f>
        <v>0</v>
      </c>
      <c r="CL265">
        <f ca="1">IF(Table1[[#This Row],[Net worth of the person]]&gt;$CN$3,Table1[[#This Row],[Age]],0)</f>
        <v>36</v>
      </c>
    </row>
    <row r="266" spans="1:90">
      <c r="A266">
        <f t="shared" ca="1" si="121"/>
        <v>2</v>
      </c>
      <c r="B266">
        <v>263</v>
      </c>
      <c r="C266" t="str">
        <f t="shared" ca="1" si="122"/>
        <v>women</v>
      </c>
      <c r="D266">
        <f t="shared" ca="1" si="123"/>
        <v>29</v>
      </c>
      <c r="E266">
        <f t="shared" ca="1" si="124"/>
        <v>2</v>
      </c>
      <c r="F266" t="str">
        <f t="shared" ca="1" si="112"/>
        <v>Doctor</v>
      </c>
      <c r="G266">
        <f t="shared" ca="1" si="125"/>
        <v>3</v>
      </c>
      <c r="H266" t="str">
        <f t="shared" ca="1" si="113"/>
        <v>Post Grad</v>
      </c>
      <c r="I266">
        <f t="shared" ca="1" si="111"/>
        <v>3</v>
      </c>
      <c r="J266">
        <f t="shared" ca="1" si="114"/>
        <v>1</v>
      </c>
      <c r="K266">
        <f t="shared" ca="1" si="126"/>
        <v>47729</v>
      </c>
      <c r="L266">
        <f t="shared" ca="1" si="127"/>
        <v>5</v>
      </c>
      <c r="M266" t="str">
        <f t="shared" ca="1" si="115"/>
        <v>Texas</v>
      </c>
      <c r="N266">
        <f t="shared" ca="1" si="104"/>
        <v>143187</v>
      </c>
      <c r="O266">
        <f t="shared" ca="1" si="128"/>
        <v>32619.971710487989</v>
      </c>
      <c r="P266">
        <f t="shared" ca="1" si="105"/>
        <v>7560.8865084716972</v>
      </c>
      <c r="Q266">
        <f t="shared" ca="1" si="129"/>
        <v>219</v>
      </c>
      <c r="R266">
        <f t="shared" ca="1" si="106"/>
        <v>11328.84947185039</v>
      </c>
      <c r="S266">
        <f t="shared" ca="1" si="107"/>
        <v>20580.913000791639</v>
      </c>
      <c r="T266">
        <f t="shared" ca="1" si="108"/>
        <v>171328.79950926336</v>
      </c>
      <c r="U266">
        <f t="shared" ca="1" si="109"/>
        <v>44167.821182338375</v>
      </c>
      <c r="V266">
        <f t="shared" ca="1" si="110"/>
        <v>127160.97832692499</v>
      </c>
      <c r="X266">
        <f ca="1">IF(Table1[[#This Row],[Gender]]="men",1,0)</f>
        <v>0</v>
      </c>
      <c r="Y266">
        <f ca="1">IF(Table1[[#This Row],[Gender]]="women",1,0)</f>
        <v>1</v>
      </c>
      <c r="AE266">
        <f ca="1">IF(Table1[[#This Row],[Field of work]]="IT",1,0)</f>
        <v>0</v>
      </c>
      <c r="AF266">
        <f ca="1">IF(Table1[[#This Row],[Field of work]]="Doctor",1,0)</f>
        <v>1</v>
      </c>
      <c r="AG266">
        <f ca="1">IF(Table1[[#This Row],[Field of work]]="Construction",1,0)</f>
        <v>0</v>
      </c>
      <c r="AH266">
        <f ca="1">IF(Table1[[#This Row],[Field of work]]="Teaching",1,0)</f>
        <v>0</v>
      </c>
      <c r="AI266">
        <f ca="1">IF(Table1[[#This Row],[Field of work]]="Music",1,0)</f>
        <v>0</v>
      </c>
      <c r="AJ266">
        <f ca="1">IF(Table1[[#This Row],[Field of work]]="Agriculture",1,0)</f>
        <v>0</v>
      </c>
      <c r="AO266" s="8">
        <f t="shared" ca="1" si="116"/>
        <v>27898.091709490564</v>
      </c>
      <c r="AR266">
        <f t="shared" ca="1" si="117"/>
        <v>1</v>
      </c>
      <c r="AX266" s="16">
        <f t="shared" ca="1" si="118"/>
        <v>0.20575434683582017</v>
      </c>
      <c r="AY266" s="17">
        <f t="shared" ca="1" si="119"/>
        <v>1</v>
      </c>
      <c r="AZ266" s="17"/>
      <c r="BE266">
        <f t="shared" ca="1" si="120"/>
        <v>0</v>
      </c>
      <c r="BF266">
        <f ca="1">IF(Table1[[#This Row],[Area]]="California",Table1[[#This Row],[Income]],0)</f>
        <v>0</v>
      </c>
      <c r="BG266">
        <f ca="1">IF(Table1[[#This Row],[Area]]="Utah",Table1[[#This Row],[Income]],0)</f>
        <v>0</v>
      </c>
      <c r="BH266">
        <f ca="1">IF(Table1[[#This Row],[Area]]="North Carolina",Table1[[#This Row],[Income]],0)</f>
        <v>0</v>
      </c>
      <c r="BI266">
        <f ca="1">IF(Table1[[#This Row],[Area]]="Texas",Table1[[#This Row],[Income]],0)</f>
        <v>47729</v>
      </c>
      <c r="BJ266">
        <f ca="1">IF(Table1[[#This Row],[Area]]="Pennsylvania",Table1[[#This Row],[Income]],0)</f>
        <v>0</v>
      </c>
      <c r="BK266">
        <f ca="1">IF(Table1[[#This Row],[Area]]="Hawaii",Table1[[#This Row],[Income]],0)</f>
        <v>0</v>
      </c>
      <c r="BL266">
        <f ca="1">IF(Table1[[#This Row],[Area]]="Tennessee",Table1[[#This Row],[Income]],0)</f>
        <v>0</v>
      </c>
      <c r="BM266">
        <f ca="1">IF(Table1[[#This Row],[Area]]="South Dakota",Table1[[#This Row],[Income]],0)</f>
        <v>0</v>
      </c>
      <c r="BN266">
        <f ca="1">IF(Table1[[#This Row],[Area]]="Massachusetts",Table1[[#This Row],[Income]],0)</f>
        <v>0</v>
      </c>
      <c r="BO266">
        <f ca="1">IF(Table1[[#This Row],[Area]]="New Jersey",Table1[[#This Row],[Income]],0)</f>
        <v>0</v>
      </c>
      <c r="BP266">
        <f ca="1">IF(Table1[[#This Row],[Area]]="Georgia",Table1[[#This Row],[Income]],0)</f>
        <v>0</v>
      </c>
      <c r="BQ266">
        <f ca="1">IF(Table1[[#This Row],[Area]]="Indiana",Table1[[#This Row],[Income]],0)</f>
        <v>0</v>
      </c>
      <c r="BR266">
        <f ca="1">IF(Table1[[#This Row],[Area]]="Illinios",Table1[[#This Row],[Income]],0)</f>
        <v>0</v>
      </c>
      <c r="BT266">
        <f ca="1">IF(Table1[[#This Row],[Field of work]]="IT",Table1[[#This Row],[Income]],0)</f>
        <v>0</v>
      </c>
      <c r="BU266">
        <f ca="1">IF(Table1[[#This Row],[Field of work]]="Doctor",Table1[[#This Row],[Income]],0)</f>
        <v>47729</v>
      </c>
      <c r="BV266">
        <f ca="1">IF(Table1[[#This Row],[Field of work]]="Construction",Table1[[#This Row],[Income]],0)</f>
        <v>0</v>
      </c>
      <c r="BW266">
        <f ca="1">IF(Table1[[#This Row],[Field of work]]="Teaching",Table1[[#This Row],[Income]],0)</f>
        <v>0</v>
      </c>
      <c r="BX266">
        <f ca="1">IF(Table1[[#This Row],[Field of work]]="Music",Table1[[#This Row],[Income]],0)</f>
        <v>0</v>
      </c>
      <c r="BY266">
        <f ca="1">IF(Table1[[#This Row],[Field of work]]="Agriculture",Table1[[#This Row],[Income]],0)</f>
        <v>0</v>
      </c>
      <c r="CA266">
        <f ca="1">IF(Table1[[#This Row],[Debts]]&gt;Table1[[#This Row],[Income]],1,0)</f>
        <v>0</v>
      </c>
      <c r="CL266">
        <f ca="1">IF(Table1[[#This Row],[Net worth of the person]]&gt;$CN$3,Table1[[#This Row],[Age]],0)</f>
        <v>29</v>
      </c>
    </row>
    <row r="267" spans="1:90">
      <c r="A267">
        <f t="shared" ca="1" si="121"/>
        <v>1</v>
      </c>
      <c r="B267">
        <v>264</v>
      </c>
      <c r="C267" t="str">
        <f t="shared" ca="1" si="122"/>
        <v>men</v>
      </c>
      <c r="D267">
        <f t="shared" ca="1" si="123"/>
        <v>27</v>
      </c>
      <c r="E267">
        <f t="shared" ca="1" si="124"/>
        <v>1</v>
      </c>
      <c r="F267" t="str">
        <f t="shared" ca="1" si="112"/>
        <v>IT</v>
      </c>
      <c r="G267">
        <f t="shared" ca="1" si="125"/>
        <v>2</v>
      </c>
      <c r="H267" t="str">
        <f t="shared" ca="1" si="113"/>
        <v>Grad</v>
      </c>
      <c r="I267">
        <f t="shared" ca="1" si="111"/>
        <v>0</v>
      </c>
      <c r="J267">
        <f t="shared" ca="1" si="114"/>
        <v>3</v>
      </c>
      <c r="K267">
        <f t="shared" ca="1" si="126"/>
        <v>33502</v>
      </c>
      <c r="L267">
        <f t="shared" ca="1" si="127"/>
        <v>3</v>
      </c>
      <c r="M267" t="str">
        <f t="shared" ca="1" si="115"/>
        <v>Utah</v>
      </c>
      <c r="N267">
        <f t="shared" ca="1" si="104"/>
        <v>167510</v>
      </c>
      <c r="O267">
        <f t="shared" ca="1" si="128"/>
        <v>34465.910638468238</v>
      </c>
      <c r="P267">
        <f t="shared" ca="1" si="105"/>
        <v>83694.275128471694</v>
      </c>
      <c r="Q267">
        <f t="shared" ca="1" si="129"/>
        <v>72350</v>
      </c>
      <c r="R267">
        <f t="shared" ca="1" si="106"/>
        <v>20152.272863892831</v>
      </c>
      <c r="S267">
        <f t="shared" ca="1" si="107"/>
        <v>44917.339737140093</v>
      </c>
      <c r="T267">
        <f t="shared" ca="1" si="108"/>
        <v>296121.61486561177</v>
      </c>
      <c r="U267">
        <f t="shared" ca="1" si="109"/>
        <v>126968.18350236106</v>
      </c>
      <c r="V267">
        <f t="shared" ca="1" si="110"/>
        <v>169153.43136325071</v>
      </c>
      <c r="X267">
        <f ca="1">IF(Table1[[#This Row],[Gender]]="men",1,0)</f>
        <v>1</v>
      </c>
      <c r="Y267">
        <f ca="1">IF(Table1[[#This Row],[Gender]]="women",1,0)</f>
        <v>0</v>
      </c>
      <c r="AE267">
        <f ca="1">IF(Table1[[#This Row],[Field of work]]="IT",1,0)</f>
        <v>1</v>
      </c>
      <c r="AF267">
        <f ca="1">IF(Table1[[#This Row],[Field of work]]="Doctor",1,0)</f>
        <v>0</v>
      </c>
      <c r="AG267">
        <f ca="1">IF(Table1[[#This Row],[Field of work]]="Construction",1,0)</f>
        <v>0</v>
      </c>
      <c r="AH267">
        <f ca="1">IF(Table1[[#This Row],[Field of work]]="Teaching",1,0)</f>
        <v>0</v>
      </c>
      <c r="AI267">
        <f ca="1">IF(Table1[[#This Row],[Field of work]]="Music",1,0)</f>
        <v>0</v>
      </c>
      <c r="AJ267">
        <f ca="1">IF(Table1[[#This Row],[Field of work]]="Agriculture",1,0)</f>
        <v>0</v>
      </c>
      <c r="AO267" s="8">
        <f t="shared" ca="1" si="116"/>
        <v>63272.453714819276</v>
      </c>
      <c r="AR267">
        <f t="shared" ca="1" si="117"/>
        <v>1</v>
      </c>
      <c r="AX267" s="16">
        <f t="shared" ca="1" si="118"/>
        <v>0.75355152181284135</v>
      </c>
      <c r="AY267" s="17">
        <f t="shared" ca="1" si="119"/>
        <v>0</v>
      </c>
      <c r="AZ267" s="17"/>
      <c r="BE267">
        <f t="shared" ca="1" si="120"/>
        <v>0</v>
      </c>
      <c r="BF267">
        <f ca="1">IF(Table1[[#This Row],[Area]]="California",Table1[[#This Row],[Income]],0)</f>
        <v>0</v>
      </c>
      <c r="BG267">
        <f ca="1">IF(Table1[[#This Row],[Area]]="Utah",Table1[[#This Row],[Income]],0)</f>
        <v>33502</v>
      </c>
      <c r="BH267">
        <f ca="1">IF(Table1[[#This Row],[Area]]="North Carolina",Table1[[#This Row],[Income]],0)</f>
        <v>0</v>
      </c>
      <c r="BI267">
        <f ca="1">IF(Table1[[#This Row],[Area]]="Texas",Table1[[#This Row],[Income]],0)</f>
        <v>0</v>
      </c>
      <c r="BJ267">
        <f ca="1">IF(Table1[[#This Row],[Area]]="Pennsylvania",Table1[[#This Row],[Income]],0)</f>
        <v>0</v>
      </c>
      <c r="BK267">
        <f ca="1">IF(Table1[[#This Row],[Area]]="Hawaii",Table1[[#This Row],[Income]],0)</f>
        <v>0</v>
      </c>
      <c r="BL267">
        <f ca="1">IF(Table1[[#This Row],[Area]]="Tennessee",Table1[[#This Row],[Income]],0)</f>
        <v>0</v>
      </c>
      <c r="BM267">
        <f ca="1">IF(Table1[[#This Row],[Area]]="South Dakota",Table1[[#This Row],[Income]],0)</f>
        <v>0</v>
      </c>
      <c r="BN267">
        <f ca="1">IF(Table1[[#This Row],[Area]]="Massachusetts",Table1[[#This Row],[Income]],0)</f>
        <v>0</v>
      </c>
      <c r="BO267">
        <f ca="1">IF(Table1[[#This Row],[Area]]="New Jersey",Table1[[#This Row],[Income]],0)</f>
        <v>0</v>
      </c>
      <c r="BP267">
        <f ca="1">IF(Table1[[#This Row],[Area]]="Georgia",Table1[[#This Row],[Income]],0)</f>
        <v>0</v>
      </c>
      <c r="BQ267">
        <f ca="1">IF(Table1[[#This Row],[Area]]="Indiana",Table1[[#This Row],[Income]],0)</f>
        <v>0</v>
      </c>
      <c r="BR267">
        <f ca="1">IF(Table1[[#This Row],[Area]]="Illinios",Table1[[#This Row],[Income]],0)</f>
        <v>0</v>
      </c>
      <c r="BT267">
        <f ca="1">IF(Table1[[#This Row],[Field of work]]="IT",Table1[[#This Row],[Income]],0)</f>
        <v>33502</v>
      </c>
      <c r="BU267">
        <f ca="1">IF(Table1[[#This Row],[Field of work]]="Doctor",Table1[[#This Row],[Income]],0)</f>
        <v>0</v>
      </c>
      <c r="BV267">
        <f ca="1">IF(Table1[[#This Row],[Field of work]]="Construction",Table1[[#This Row],[Income]],0)</f>
        <v>0</v>
      </c>
      <c r="BW267">
        <f ca="1">IF(Table1[[#This Row],[Field of work]]="Teaching",Table1[[#This Row],[Income]],0)</f>
        <v>0</v>
      </c>
      <c r="BX267">
        <f ca="1">IF(Table1[[#This Row],[Field of work]]="Music",Table1[[#This Row],[Income]],0)</f>
        <v>0</v>
      </c>
      <c r="BY267">
        <f ca="1">IF(Table1[[#This Row],[Field of work]]="Agriculture",Table1[[#This Row],[Income]],0)</f>
        <v>0</v>
      </c>
      <c r="CA267">
        <f ca="1">IF(Table1[[#This Row],[Debts]]&gt;Table1[[#This Row],[Income]],1,0)</f>
        <v>0</v>
      </c>
      <c r="CL267">
        <f ca="1">IF(Table1[[#This Row],[Net worth of the person]]&gt;$CN$3,Table1[[#This Row],[Age]],0)</f>
        <v>27</v>
      </c>
    </row>
    <row r="268" spans="1:90">
      <c r="A268">
        <f t="shared" ca="1" si="121"/>
        <v>2</v>
      </c>
      <c r="B268">
        <v>265</v>
      </c>
      <c r="C268" t="str">
        <f t="shared" ca="1" si="122"/>
        <v>women</v>
      </c>
      <c r="D268">
        <f t="shared" ca="1" si="123"/>
        <v>27</v>
      </c>
      <c r="E268">
        <f t="shared" ca="1" si="124"/>
        <v>3</v>
      </c>
      <c r="F268" t="str">
        <f t="shared" ca="1" si="112"/>
        <v>Construction</v>
      </c>
      <c r="G268">
        <f t="shared" ca="1" si="125"/>
        <v>5</v>
      </c>
      <c r="H268" t="str">
        <f t="shared" ca="1" si="113"/>
        <v>Diploma</v>
      </c>
      <c r="I268">
        <f t="shared" ca="1" si="111"/>
        <v>2</v>
      </c>
      <c r="J268">
        <f t="shared" ca="1" si="114"/>
        <v>2</v>
      </c>
      <c r="K268">
        <f t="shared" ca="1" si="126"/>
        <v>83504</v>
      </c>
      <c r="L268">
        <f t="shared" ca="1" si="127"/>
        <v>8</v>
      </c>
      <c r="M268" t="str">
        <f t="shared" ca="1" si="115"/>
        <v>Tennessee</v>
      </c>
      <c r="N268">
        <f t="shared" ca="1" si="104"/>
        <v>417520</v>
      </c>
      <c r="O268">
        <f t="shared" ca="1" si="128"/>
        <v>314622.83138729754</v>
      </c>
      <c r="P268">
        <f t="shared" ca="1" si="105"/>
        <v>126544.90742963855</v>
      </c>
      <c r="Q268">
        <f t="shared" ca="1" si="129"/>
        <v>65803</v>
      </c>
      <c r="R268">
        <f t="shared" ca="1" si="106"/>
        <v>164187.74778041022</v>
      </c>
      <c r="S268">
        <f t="shared" ca="1" si="107"/>
        <v>68054.81857079528</v>
      </c>
      <c r="T268">
        <f t="shared" ca="1" si="108"/>
        <v>612119.72600043379</v>
      </c>
      <c r="U268">
        <f t="shared" ca="1" si="109"/>
        <v>544613.57916770782</v>
      </c>
      <c r="V268">
        <f t="shared" ca="1" si="110"/>
        <v>67506.146832725964</v>
      </c>
      <c r="X268">
        <f ca="1">IF(Table1[[#This Row],[Gender]]="men",1,0)</f>
        <v>0</v>
      </c>
      <c r="Y268">
        <f ca="1">IF(Table1[[#This Row],[Gender]]="women",1,0)</f>
        <v>1</v>
      </c>
      <c r="AE268">
        <f ca="1">IF(Table1[[#This Row],[Field of work]]="IT",1,0)</f>
        <v>0</v>
      </c>
      <c r="AF268">
        <f ca="1">IF(Table1[[#This Row],[Field of work]]="Doctor",1,0)</f>
        <v>0</v>
      </c>
      <c r="AG268">
        <f ca="1">IF(Table1[[#This Row],[Field of work]]="Construction",1,0)</f>
        <v>1</v>
      </c>
      <c r="AH268">
        <f ca="1">IF(Table1[[#This Row],[Field of work]]="Teaching",1,0)</f>
        <v>0</v>
      </c>
      <c r="AI268">
        <f ca="1">IF(Table1[[#This Row],[Field of work]]="Music",1,0)</f>
        <v>0</v>
      </c>
      <c r="AJ268">
        <f ca="1">IF(Table1[[#This Row],[Field of work]]="Agriculture",1,0)</f>
        <v>0</v>
      </c>
      <c r="AO268" s="8">
        <f t="shared" ca="1" si="116"/>
        <v>36386.609788001952</v>
      </c>
      <c r="AR268">
        <f t="shared" ca="1" si="117"/>
        <v>0</v>
      </c>
      <c r="AX268" s="16">
        <f t="shared" ca="1" si="118"/>
        <v>4.1501373236644268E-2</v>
      </c>
      <c r="AY268" s="17">
        <f t="shared" ca="1" si="119"/>
        <v>1</v>
      </c>
      <c r="AZ268" s="17"/>
      <c r="BE268">
        <f t="shared" ca="1" si="120"/>
        <v>0</v>
      </c>
      <c r="BF268">
        <f ca="1">IF(Table1[[#This Row],[Area]]="California",Table1[[#This Row],[Income]],0)</f>
        <v>0</v>
      </c>
      <c r="BG268">
        <f ca="1">IF(Table1[[#This Row],[Area]]="Utah",Table1[[#This Row],[Income]],0)</f>
        <v>0</v>
      </c>
      <c r="BH268">
        <f ca="1">IF(Table1[[#This Row],[Area]]="North Carolina",Table1[[#This Row],[Income]],0)</f>
        <v>0</v>
      </c>
      <c r="BI268">
        <f ca="1">IF(Table1[[#This Row],[Area]]="Texas",Table1[[#This Row],[Income]],0)</f>
        <v>0</v>
      </c>
      <c r="BJ268">
        <f ca="1">IF(Table1[[#This Row],[Area]]="Pennsylvania",Table1[[#This Row],[Income]],0)</f>
        <v>0</v>
      </c>
      <c r="BK268">
        <f ca="1">IF(Table1[[#This Row],[Area]]="Hawaii",Table1[[#This Row],[Income]],0)</f>
        <v>0</v>
      </c>
      <c r="BL268">
        <f ca="1">IF(Table1[[#This Row],[Area]]="Tennessee",Table1[[#This Row],[Income]],0)</f>
        <v>83504</v>
      </c>
      <c r="BM268">
        <f ca="1">IF(Table1[[#This Row],[Area]]="South Dakota",Table1[[#This Row],[Income]],0)</f>
        <v>0</v>
      </c>
      <c r="BN268">
        <f ca="1">IF(Table1[[#This Row],[Area]]="Massachusetts",Table1[[#This Row],[Income]],0)</f>
        <v>0</v>
      </c>
      <c r="BO268">
        <f ca="1">IF(Table1[[#This Row],[Area]]="New Jersey",Table1[[#This Row],[Income]],0)</f>
        <v>0</v>
      </c>
      <c r="BP268">
        <f ca="1">IF(Table1[[#This Row],[Area]]="Georgia",Table1[[#This Row],[Income]],0)</f>
        <v>0</v>
      </c>
      <c r="BQ268">
        <f ca="1">IF(Table1[[#This Row],[Area]]="Indiana",Table1[[#This Row],[Income]],0)</f>
        <v>0</v>
      </c>
      <c r="BR268">
        <f ca="1">IF(Table1[[#This Row],[Area]]="Illinios",Table1[[#This Row],[Income]],0)</f>
        <v>0</v>
      </c>
      <c r="BT268">
        <f ca="1">IF(Table1[[#This Row],[Field of work]]="IT",Table1[[#This Row],[Income]],0)</f>
        <v>0</v>
      </c>
      <c r="BU268">
        <f ca="1">IF(Table1[[#This Row],[Field of work]]="Doctor",Table1[[#This Row],[Income]],0)</f>
        <v>0</v>
      </c>
      <c r="BV268">
        <f ca="1">IF(Table1[[#This Row],[Field of work]]="Construction",Table1[[#This Row],[Income]],0)</f>
        <v>83504</v>
      </c>
      <c r="BW268">
        <f ca="1">IF(Table1[[#This Row],[Field of work]]="Teaching",Table1[[#This Row],[Income]],0)</f>
        <v>0</v>
      </c>
      <c r="BX268">
        <f ca="1">IF(Table1[[#This Row],[Field of work]]="Music",Table1[[#This Row],[Income]],0)</f>
        <v>0</v>
      </c>
      <c r="BY268">
        <f ca="1">IF(Table1[[#This Row],[Field of work]]="Agriculture",Table1[[#This Row],[Income]],0)</f>
        <v>0</v>
      </c>
      <c r="CA268">
        <f ca="1">IF(Table1[[#This Row],[Debts]]&gt;Table1[[#This Row],[Income]],1,0)</f>
        <v>1</v>
      </c>
      <c r="CL268">
        <f ca="1">IF(Table1[[#This Row],[Net worth of the person]]&gt;$CN$3,Table1[[#This Row],[Age]],0)</f>
        <v>27</v>
      </c>
    </row>
    <row r="269" spans="1:90">
      <c r="A269">
        <f t="shared" ca="1" si="121"/>
        <v>2</v>
      </c>
      <c r="B269">
        <v>266</v>
      </c>
      <c r="C269" t="str">
        <f t="shared" ca="1" si="122"/>
        <v>women</v>
      </c>
      <c r="D269">
        <f t="shared" ca="1" si="123"/>
        <v>44</v>
      </c>
      <c r="E269">
        <f t="shared" ca="1" si="124"/>
        <v>1</v>
      </c>
      <c r="F269" t="str">
        <f t="shared" ca="1" si="112"/>
        <v>IT</v>
      </c>
      <c r="G269">
        <f t="shared" ca="1" si="125"/>
        <v>3</v>
      </c>
      <c r="H269" t="str">
        <f t="shared" ca="1" si="113"/>
        <v>Post Grad</v>
      </c>
      <c r="I269">
        <f t="shared" ca="1" si="111"/>
        <v>3</v>
      </c>
      <c r="J269">
        <f t="shared" ca="1" si="114"/>
        <v>1</v>
      </c>
      <c r="K269">
        <f t="shared" ca="1" si="126"/>
        <v>85820</v>
      </c>
      <c r="L269">
        <f t="shared" ca="1" si="127"/>
        <v>8</v>
      </c>
      <c r="M269" t="str">
        <f t="shared" ca="1" si="115"/>
        <v>Tennessee</v>
      </c>
      <c r="N269">
        <f t="shared" ca="1" si="104"/>
        <v>343280</v>
      </c>
      <c r="O269">
        <f t="shared" ca="1" si="128"/>
        <v>14246.591404675244</v>
      </c>
      <c r="P269">
        <f t="shared" ca="1" si="105"/>
        <v>36386.609788001952</v>
      </c>
      <c r="Q269">
        <f t="shared" ca="1" si="129"/>
        <v>27250</v>
      </c>
      <c r="R269">
        <f t="shared" ca="1" si="106"/>
        <v>52963.055258590859</v>
      </c>
      <c r="S269">
        <f t="shared" ca="1" si="107"/>
        <v>12976.59133391513</v>
      </c>
      <c r="T269">
        <f t="shared" ca="1" si="108"/>
        <v>392643.20112191711</v>
      </c>
      <c r="U269">
        <f t="shared" ca="1" si="109"/>
        <v>94459.646663266103</v>
      </c>
      <c r="V269">
        <f t="shared" ca="1" si="110"/>
        <v>298183.55445865099</v>
      </c>
      <c r="X269">
        <f ca="1">IF(Table1[[#This Row],[Gender]]="men",1,0)</f>
        <v>0</v>
      </c>
      <c r="Y269">
        <f ca="1">IF(Table1[[#This Row],[Gender]]="women",1,0)</f>
        <v>1</v>
      </c>
      <c r="AE269">
        <f ca="1">IF(Table1[[#This Row],[Field of work]]="IT",1,0)</f>
        <v>1</v>
      </c>
      <c r="AF269">
        <f ca="1">IF(Table1[[#This Row],[Field of work]]="Doctor",1,0)</f>
        <v>0</v>
      </c>
      <c r="AG269">
        <f ca="1">IF(Table1[[#This Row],[Field of work]]="Construction",1,0)</f>
        <v>0</v>
      </c>
      <c r="AH269">
        <f ca="1">IF(Table1[[#This Row],[Field of work]]="Teaching",1,0)</f>
        <v>0</v>
      </c>
      <c r="AI269">
        <f ca="1">IF(Table1[[#This Row],[Field of work]]="Music",1,0)</f>
        <v>0</v>
      </c>
      <c r="AJ269">
        <f ca="1">IF(Table1[[#This Row],[Field of work]]="Agriculture",1,0)</f>
        <v>0</v>
      </c>
      <c r="AO269" s="8">
        <f t="shared" ca="1" si="116"/>
        <v>32641.927671156795</v>
      </c>
      <c r="AR269">
        <f t="shared" ca="1" si="117"/>
        <v>1</v>
      </c>
      <c r="AX269" s="16">
        <f t="shared" ca="1" si="118"/>
        <v>0.63235730264526979</v>
      </c>
      <c r="AY269" s="17">
        <f t="shared" ca="1" si="119"/>
        <v>0</v>
      </c>
      <c r="AZ269" s="17"/>
      <c r="BE269">
        <f t="shared" ca="1" si="120"/>
        <v>0</v>
      </c>
      <c r="BF269">
        <f ca="1">IF(Table1[[#This Row],[Area]]="California",Table1[[#This Row],[Income]],0)</f>
        <v>0</v>
      </c>
      <c r="BG269">
        <f ca="1">IF(Table1[[#This Row],[Area]]="Utah",Table1[[#This Row],[Income]],0)</f>
        <v>0</v>
      </c>
      <c r="BH269">
        <f ca="1">IF(Table1[[#This Row],[Area]]="North Carolina",Table1[[#This Row],[Income]],0)</f>
        <v>0</v>
      </c>
      <c r="BI269">
        <f ca="1">IF(Table1[[#This Row],[Area]]="Texas",Table1[[#This Row],[Income]],0)</f>
        <v>0</v>
      </c>
      <c r="BJ269">
        <f ca="1">IF(Table1[[#This Row],[Area]]="Pennsylvania",Table1[[#This Row],[Income]],0)</f>
        <v>0</v>
      </c>
      <c r="BK269">
        <f ca="1">IF(Table1[[#This Row],[Area]]="Hawaii",Table1[[#This Row],[Income]],0)</f>
        <v>0</v>
      </c>
      <c r="BL269">
        <f ca="1">IF(Table1[[#This Row],[Area]]="Tennessee",Table1[[#This Row],[Income]],0)</f>
        <v>85820</v>
      </c>
      <c r="BM269">
        <f ca="1">IF(Table1[[#This Row],[Area]]="South Dakota",Table1[[#This Row],[Income]],0)</f>
        <v>0</v>
      </c>
      <c r="BN269">
        <f ca="1">IF(Table1[[#This Row],[Area]]="Massachusetts",Table1[[#This Row],[Income]],0)</f>
        <v>0</v>
      </c>
      <c r="BO269">
        <f ca="1">IF(Table1[[#This Row],[Area]]="New Jersey",Table1[[#This Row],[Income]],0)</f>
        <v>0</v>
      </c>
      <c r="BP269">
        <f ca="1">IF(Table1[[#This Row],[Area]]="Georgia",Table1[[#This Row],[Income]],0)</f>
        <v>0</v>
      </c>
      <c r="BQ269">
        <f ca="1">IF(Table1[[#This Row],[Area]]="Indiana",Table1[[#This Row],[Income]],0)</f>
        <v>0</v>
      </c>
      <c r="BR269">
        <f ca="1">IF(Table1[[#This Row],[Area]]="Illinios",Table1[[#This Row],[Income]],0)</f>
        <v>0</v>
      </c>
      <c r="BT269">
        <f ca="1">IF(Table1[[#This Row],[Field of work]]="IT",Table1[[#This Row],[Income]],0)</f>
        <v>85820</v>
      </c>
      <c r="BU269">
        <f ca="1">IF(Table1[[#This Row],[Field of work]]="Doctor",Table1[[#This Row],[Income]],0)</f>
        <v>0</v>
      </c>
      <c r="BV269">
        <f ca="1">IF(Table1[[#This Row],[Field of work]]="Construction",Table1[[#This Row],[Income]],0)</f>
        <v>0</v>
      </c>
      <c r="BW269">
        <f ca="1">IF(Table1[[#This Row],[Field of work]]="Teaching",Table1[[#This Row],[Income]],0)</f>
        <v>0</v>
      </c>
      <c r="BX269">
        <f ca="1">IF(Table1[[#This Row],[Field of work]]="Music",Table1[[#This Row],[Income]],0)</f>
        <v>0</v>
      </c>
      <c r="BY269">
        <f ca="1">IF(Table1[[#This Row],[Field of work]]="Agriculture",Table1[[#This Row],[Income]],0)</f>
        <v>0</v>
      </c>
      <c r="CA269">
        <f ca="1">IF(Table1[[#This Row],[Debts]]&gt;Table1[[#This Row],[Income]],1,0)</f>
        <v>0</v>
      </c>
      <c r="CL269">
        <f ca="1">IF(Table1[[#This Row],[Net worth of the person]]&gt;$CN$3,Table1[[#This Row],[Age]],0)</f>
        <v>44</v>
      </c>
    </row>
    <row r="270" spans="1:90">
      <c r="A270">
        <f t="shared" ca="1" si="121"/>
        <v>1</v>
      </c>
      <c r="B270">
        <v>267</v>
      </c>
      <c r="C270" t="str">
        <f t="shared" ca="1" si="122"/>
        <v>men</v>
      </c>
      <c r="D270">
        <f t="shared" ca="1" si="123"/>
        <v>45</v>
      </c>
      <c r="E270">
        <f t="shared" ca="1" si="124"/>
        <v>4</v>
      </c>
      <c r="F270" t="str">
        <f t="shared" ca="1" si="112"/>
        <v>Teaching</v>
      </c>
      <c r="G270">
        <f t="shared" ca="1" si="125"/>
        <v>1</v>
      </c>
      <c r="H270" t="str">
        <f t="shared" ca="1" si="113"/>
        <v>High school</v>
      </c>
      <c r="I270">
        <f t="shared" ca="1" si="111"/>
        <v>0</v>
      </c>
      <c r="J270">
        <f t="shared" ca="1" si="114"/>
        <v>2</v>
      </c>
      <c r="K270">
        <f t="shared" ca="1" si="126"/>
        <v>73946</v>
      </c>
      <c r="L270">
        <f t="shared" ca="1" si="127"/>
        <v>4</v>
      </c>
      <c r="M270" t="str">
        <f t="shared" ca="1" si="115"/>
        <v>North Carolina</v>
      </c>
      <c r="N270">
        <f t="shared" ca="1" si="104"/>
        <v>221838</v>
      </c>
      <c r="O270">
        <f t="shared" ca="1" si="128"/>
        <v>140280.87930422137</v>
      </c>
      <c r="P270">
        <f t="shared" ca="1" si="105"/>
        <v>65283.855342313589</v>
      </c>
      <c r="Q270">
        <f t="shared" ca="1" si="129"/>
        <v>49300</v>
      </c>
      <c r="R270">
        <f t="shared" ca="1" si="106"/>
        <v>115247.70224472514</v>
      </c>
      <c r="S270">
        <f t="shared" ca="1" si="107"/>
        <v>85670.516191937757</v>
      </c>
      <c r="T270">
        <f t="shared" ca="1" si="108"/>
        <v>372792.37153425138</v>
      </c>
      <c r="U270">
        <f t="shared" ca="1" si="109"/>
        <v>304828.5815489465</v>
      </c>
      <c r="V270">
        <f t="shared" ca="1" si="110"/>
        <v>67963.789985304873</v>
      </c>
      <c r="X270">
        <f ca="1">IF(Table1[[#This Row],[Gender]]="men",1,0)</f>
        <v>1</v>
      </c>
      <c r="Y270">
        <f ca="1">IF(Table1[[#This Row],[Gender]]="women",1,0)</f>
        <v>0</v>
      </c>
      <c r="AE270">
        <f ca="1">IF(Table1[[#This Row],[Field of work]]="IT",1,0)</f>
        <v>0</v>
      </c>
      <c r="AF270">
        <f ca="1">IF(Table1[[#This Row],[Field of work]]="Doctor",1,0)</f>
        <v>0</v>
      </c>
      <c r="AG270">
        <f ca="1">IF(Table1[[#This Row],[Field of work]]="Construction",1,0)</f>
        <v>0</v>
      </c>
      <c r="AH270">
        <f ca="1">IF(Table1[[#This Row],[Field of work]]="Teaching",1,0)</f>
        <v>1</v>
      </c>
      <c r="AI270">
        <f ca="1">IF(Table1[[#This Row],[Field of work]]="Music",1,0)</f>
        <v>0</v>
      </c>
      <c r="AJ270">
        <f ca="1">IF(Table1[[#This Row],[Field of work]]="Agriculture",1,0)</f>
        <v>0</v>
      </c>
      <c r="AO270" s="8">
        <f t="shared" ca="1" si="116"/>
        <v>26101.002330361025</v>
      </c>
      <c r="AR270">
        <f t="shared" ca="1" si="117"/>
        <v>1</v>
      </c>
      <c r="AX270" s="16">
        <f t="shared" ca="1" si="118"/>
        <v>0.46210949629654668</v>
      </c>
      <c r="AY270" s="17">
        <f t="shared" ca="1" si="119"/>
        <v>1</v>
      </c>
      <c r="AZ270" s="17"/>
      <c r="BE270">
        <f t="shared" ca="1" si="120"/>
        <v>0</v>
      </c>
      <c r="BF270">
        <f ca="1">IF(Table1[[#This Row],[Area]]="California",Table1[[#This Row],[Income]],0)</f>
        <v>0</v>
      </c>
      <c r="BG270">
        <f ca="1">IF(Table1[[#This Row],[Area]]="Utah",Table1[[#This Row],[Income]],0)</f>
        <v>0</v>
      </c>
      <c r="BH270">
        <f ca="1">IF(Table1[[#This Row],[Area]]="North Carolina",Table1[[#This Row],[Income]],0)</f>
        <v>73946</v>
      </c>
      <c r="BI270">
        <f ca="1">IF(Table1[[#This Row],[Area]]="Texas",Table1[[#This Row],[Income]],0)</f>
        <v>0</v>
      </c>
      <c r="BJ270">
        <f ca="1">IF(Table1[[#This Row],[Area]]="Pennsylvania",Table1[[#This Row],[Income]],0)</f>
        <v>0</v>
      </c>
      <c r="BK270">
        <f ca="1">IF(Table1[[#This Row],[Area]]="Hawaii",Table1[[#This Row],[Income]],0)</f>
        <v>0</v>
      </c>
      <c r="BL270">
        <f ca="1">IF(Table1[[#This Row],[Area]]="Tennessee",Table1[[#This Row],[Income]],0)</f>
        <v>0</v>
      </c>
      <c r="BM270">
        <f ca="1">IF(Table1[[#This Row],[Area]]="South Dakota",Table1[[#This Row],[Income]],0)</f>
        <v>0</v>
      </c>
      <c r="BN270">
        <f ca="1">IF(Table1[[#This Row],[Area]]="Massachusetts",Table1[[#This Row],[Income]],0)</f>
        <v>0</v>
      </c>
      <c r="BO270">
        <f ca="1">IF(Table1[[#This Row],[Area]]="New Jersey",Table1[[#This Row],[Income]],0)</f>
        <v>0</v>
      </c>
      <c r="BP270">
        <f ca="1">IF(Table1[[#This Row],[Area]]="Georgia",Table1[[#This Row],[Income]],0)</f>
        <v>0</v>
      </c>
      <c r="BQ270">
        <f ca="1">IF(Table1[[#This Row],[Area]]="Indiana",Table1[[#This Row],[Income]],0)</f>
        <v>0</v>
      </c>
      <c r="BR270">
        <f ca="1">IF(Table1[[#This Row],[Area]]="Illinios",Table1[[#This Row],[Income]],0)</f>
        <v>0</v>
      </c>
      <c r="BT270">
        <f ca="1">IF(Table1[[#This Row],[Field of work]]="IT",Table1[[#This Row],[Income]],0)</f>
        <v>0</v>
      </c>
      <c r="BU270">
        <f ca="1">IF(Table1[[#This Row],[Field of work]]="Doctor",Table1[[#This Row],[Income]],0)</f>
        <v>0</v>
      </c>
      <c r="BV270">
        <f ca="1">IF(Table1[[#This Row],[Field of work]]="Construction",Table1[[#This Row],[Income]],0)</f>
        <v>0</v>
      </c>
      <c r="BW270">
        <f ca="1">IF(Table1[[#This Row],[Field of work]]="Teaching",Table1[[#This Row],[Income]],0)</f>
        <v>73946</v>
      </c>
      <c r="BX270">
        <f ca="1">IF(Table1[[#This Row],[Field of work]]="Music",Table1[[#This Row],[Income]],0)</f>
        <v>0</v>
      </c>
      <c r="BY270">
        <f ca="1">IF(Table1[[#This Row],[Field of work]]="Agriculture",Table1[[#This Row],[Income]],0)</f>
        <v>0</v>
      </c>
      <c r="CA270">
        <f ca="1">IF(Table1[[#This Row],[Debts]]&gt;Table1[[#This Row],[Income]],1,0)</f>
        <v>1</v>
      </c>
      <c r="CL270">
        <f ca="1">IF(Table1[[#This Row],[Net worth of the person]]&gt;$CN$3,Table1[[#This Row],[Age]],0)</f>
        <v>45</v>
      </c>
    </row>
    <row r="271" spans="1:90">
      <c r="A271">
        <f t="shared" ca="1" si="121"/>
        <v>2</v>
      </c>
      <c r="B271">
        <v>268</v>
      </c>
      <c r="C271" t="str">
        <f t="shared" ca="1" si="122"/>
        <v>women</v>
      </c>
      <c r="D271">
        <f t="shared" ca="1" si="123"/>
        <v>36</v>
      </c>
      <c r="E271">
        <f t="shared" ca="1" si="124"/>
        <v>2</v>
      </c>
      <c r="F271" t="str">
        <f t="shared" ca="1" si="112"/>
        <v>Doctor</v>
      </c>
      <c r="G271">
        <f t="shared" ca="1" si="125"/>
        <v>5</v>
      </c>
      <c r="H271" t="str">
        <f t="shared" ca="1" si="113"/>
        <v>Diploma</v>
      </c>
      <c r="I271">
        <f t="shared" ca="1" si="111"/>
        <v>0</v>
      </c>
      <c r="J271">
        <f t="shared" ca="1" si="114"/>
        <v>3</v>
      </c>
      <c r="K271">
        <f t="shared" ca="1" si="126"/>
        <v>61772</v>
      </c>
      <c r="L271">
        <f t="shared" ca="1" si="127"/>
        <v>4</v>
      </c>
      <c r="M271" t="str">
        <f t="shared" ca="1" si="115"/>
        <v>North Carolina</v>
      </c>
      <c r="N271">
        <f t="shared" ca="1" si="104"/>
        <v>185316</v>
      </c>
      <c r="O271">
        <f t="shared" ca="1" si="128"/>
        <v>85636.28341569085</v>
      </c>
      <c r="P271">
        <f t="shared" ca="1" si="105"/>
        <v>78303.006991083079</v>
      </c>
      <c r="Q271">
        <f t="shared" ca="1" si="129"/>
        <v>17454</v>
      </c>
      <c r="R271">
        <f t="shared" ca="1" si="106"/>
        <v>6795.5232764935454</v>
      </c>
      <c r="S271">
        <f t="shared" ca="1" si="107"/>
        <v>71252.821444313537</v>
      </c>
      <c r="T271">
        <f t="shared" ca="1" si="108"/>
        <v>334871.82843539666</v>
      </c>
      <c r="U271">
        <f t="shared" ca="1" si="109"/>
        <v>109885.8066921844</v>
      </c>
      <c r="V271">
        <f t="shared" ca="1" si="110"/>
        <v>224986.02174321224</v>
      </c>
      <c r="X271">
        <f ca="1">IF(Table1[[#This Row],[Gender]]="men",1,0)</f>
        <v>0</v>
      </c>
      <c r="Y271">
        <f ca="1">IF(Table1[[#This Row],[Gender]]="women",1,0)</f>
        <v>1</v>
      </c>
      <c r="AE271">
        <f ca="1">IF(Table1[[#This Row],[Field of work]]="IT",1,0)</f>
        <v>0</v>
      </c>
      <c r="AF271">
        <f ca="1">IF(Table1[[#This Row],[Field of work]]="Doctor",1,0)</f>
        <v>1</v>
      </c>
      <c r="AG271">
        <f ca="1">IF(Table1[[#This Row],[Field of work]]="Construction",1,0)</f>
        <v>0</v>
      </c>
      <c r="AH271">
        <f ca="1">IF(Table1[[#This Row],[Field of work]]="Teaching",1,0)</f>
        <v>0</v>
      </c>
      <c r="AI271">
        <f ca="1">IF(Table1[[#This Row],[Field of work]]="Music",1,0)</f>
        <v>0</v>
      </c>
      <c r="AJ271">
        <f ca="1">IF(Table1[[#This Row],[Field of work]]="Agriculture",1,0)</f>
        <v>0</v>
      </c>
      <c r="AO271" s="8">
        <f t="shared" ca="1" si="116"/>
        <v>73659.818107758576</v>
      </c>
      <c r="AR271">
        <f t="shared" ca="1" si="117"/>
        <v>1</v>
      </c>
      <c r="AX271" s="16">
        <f t="shared" ca="1" si="118"/>
        <v>0.12873006612167337</v>
      </c>
      <c r="AY271" s="17">
        <f t="shared" ca="1" si="119"/>
        <v>1</v>
      </c>
      <c r="AZ271" s="17"/>
      <c r="BE271">
        <f t="shared" ca="1" si="120"/>
        <v>0</v>
      </c>
      <c r="BF271">
        <f ca="1">IF(Table1[[#This Row],[Area]]="California",Table1[[#This Row],[Income]],0)</f>
        <v>0</v>
      </c>
      <c r="BG271">
        <f ca="1">IF(Table1[[#This Row],[Area]]="Utah",Table1[[#This Row],[Income]],0)</f>
        <v>0</v>
      </c>
      <c r="BH271">
        <f ca="1">IF(Table1[[#This Row],[Area]]="North Carolina",Table1[[#This Row],[Income]],0)</f>
        <v>61772</v>
      </c>
      <c r="BI271">
        <f ca="1">IF(Table1[[#This Row],[Area]]="Texas",Table1[[#This Row],[Income]],0)</f>
        <v>0</v>
      </c>
      <c r="BJ271">
        <f ca="1">IF(Table1[[#This Row],[Area]]="Pennsylvania",Table1[[#This Row],[Income]],0)</f>
        <v>0</v>
      </c>
      <c r="BK271">
        <f ca="1">IF(Table1[[#This Row],[Area]]="Hawaii",Table1[[#This Row],[Income]],0)</f>
        <v>0</v>
      </c>
      <c r="BL271">
        <f ca="1">IF(Table1[[#This Row],[Area]]="Tennessee",Table1[[#This Row],[Income]],0)</f>
        <v>0</v>
      </c>
      <c r="BM271">
        <f ca="1">IF(Table1[[#This Row],[Area]]="South Dakota",Table1[[#This Row],[Income]],0)</f>
        <v>0</v>
      </c>
      <c r="BN271">
        <f ca="1">IF(Table1[[#This Row],[Area]]="Massachusetts",Table1[[#This Row],[Income]],0)</f>
        <v>0</v>
      </c>
      <c r="BO271">
        <f ca="1">IF(Table1[[#This Row],[Area]]="New Jersey",Table1[[#This Row],[Income]],0)</f>
        <v>0</v>
      </c>
      <c r="BP271">
        <f ca="1">IF(Table1[[#This Row],[Area]]="Georgia",Table1[[#This Row],[Income]],0)</f>
        <v>0</v>
      </c>
      <c r="BQ271">
        <f ca="1">IF(Table1[[#This Row],[Area]]="Indiana",Table1[[#This Row],[Income]],0)</f>
        <v>0</v>
      </c>
      <c r="BR271">
        <f ca="1">IF(Table1[[#This Row],[Area]]="Illinios",Table1[[#This Row],[Income]],0)</f>
        <v>0</v>
      </c>
      <c r="BT271">
        <f ca="1">IF(Table1[[#This Row],[Field of work]]="IT",Table1[[#This Row],[Income]],0)</f>
        <v>0</v>
      </c>
      <c r="BU271">
        <f ca="1">IF(Table1[[#This Row],[Field of work]]="Doctor",Table1[[#This Row],[Income]],0)</f>
        <v>61772</v>
      </c>
      <c r="BV271">
        <f ca="1">IF(Table1[[#This Row],[Field of work]]="Construction",Table1[[#This Row],[Income]],0)</f>
        <v>0</v>
      </c>
      <c r="BW271">
        <f ca="1">IF(Table1[[#This Row],[Field of work]]="Teaching",Table1[[#This Row],[Income]],0)</f>
        <v>0</v>
      </c>
      <c r="BX271">
        <f ca="1">IF(Table1[[#This Row],[Field of work]]="Music",Table1[[#This Row],[Income]],0)</f>
        <v>0</v>
      </c>
      <c r="BY271">
        <f ca="1">IF(Table1[[#This Row],[Field of work]]="Agriculture",Table1[[#This Row],[Income]],0)</f>
        <v>0</v>
      </c>
      <c r="CA271">
        <f ca="1">IF(Table1[[#This Row],[Debts]]&gt;Table1[[#This Row],[Income]],1,0)</f>
        <v>0</v>
      </c>
      <c r="CL271">
        <f ca="1">IF(Table1[[#This Row],[Net worth of the person]]&gt;$CN$3,Table1[[#This Row],[Age]],0)</f>
        <v>36</v>
      </c>
    </row>
    <row r="272" spans="1:90">
      <c r="A272">
        <f t="shared" ca="1" si="121"/>
        <v>2</v>
      </c>
      <c r="B272">
        <v>269</v>
      </c>
      <c r="C272" t="str">
        <f t="shared" ca="1" si="122"/>
        <v>women</v>
      </c>
      <c r="D272">
        <f t="shared" ca="1" si="123"/>
        <v>35</v>
      </c>
      <c r="E272">
        <f t="shared" ca="1" si="124"/>
        <v>1</v>
      </c>
      <c r="F272" t="str">
        <f t="shared" ca="1" si="112"/>
        <v>IT</v>
      </c>
      <c r="G272">
        <f t="shared" ca="1" si="125"/>
        <v>5</v>
      </c>
      <c r="H272" t="str">
        <f t="shared" ca="1" si="113"/>
        <v>Diploma</v>
      </c>
      <c r="I272">
        <f t="shared" ca="1" si="111"/>
        <v>0</v>
      </c>
      <c r="J272">
        <f t="shared" ca="1" si="114"/>
        <v>1</v>
      </c>
      <c r="K272">
        <f t="shared" ca="1" si="126"/>
        <v>89141</v>
      </c>
      <c r="L272">
        <f t="shared" ca="1" si="127"/>
        <v>10</v>
      </c>
      <c r="M272" t="str">
        <f t="shared" ca="1" si="115"/>
        <v>Massachusetts</v>
      </c>
      <c r="N272">
        <f t="shared" ca="1" si="104"/>
        <v>445705</v>
      </c>
      <c r="O272">
        <f t="shared" ca="1" si="128"/>
        <v>57375.634120760427</v>
      </c>
      <c r="P272">
        <f t="shared" ca="1" si="105"/>
        <v>73659.818107758576</v>
      </c>
      <c r="Q272">
        <f t="shared" ca="1" si="129"/>
        <v>22952</v>
      </c>
      <c r="R272">
        <f t="shared" ca="1" si="106"/>
        <v>159376.85041781445</v>
      </c>
      <c r="S272">
        <f t="shared" ca="1" si="107"/>
        <v>69847.840189760886</v>
      </c>
      <c r="T272">
        <f t="shared" ca="1" si="108"/>
        <v>589212.65829751943</v>
      </c>
      <c r="U272">
        <f t="shared" ca="1" si="109"/>
        <v>239704.48453857488</v>
      </c>
      <c r="V272">
        <f t="shared" ca="1" si="110"/>
        <v>349508.17375894455</v>
      </c>
      <c r="X272">
        <f ca="1">IF(Table1[[#This Row],[Gender]]="men",1,0)</f>
        <v>0</v>
      </c>
      <c r="Y272">
        <f ca="1">IF(Table1[[#This Row],[Gender]]="women",1,0)</f>
        <v>1</v>
      </c>
      <c r="AE272">
        <f ca="1">IF(Table1[[#This Row],[Field of work]]="IT",1,0)</f>
        <v>1</v>
      </c>
      <c r="AF272">
        <f ca="1">IF(Table1[[#This Row],[Field of work]]="Doctor",1,0)</f>
        <v>0</v>
      </c>
      <c r="AG272">
        <f ca="1">IF(Table1[[#This Row],[Field of work]]="Construction",1,0)</f>
        <v>0</v>
      </c>
      <c r="AH272">
        <f ca="1">IF(Table1[[#This Row],[Field of work]]="Teaching",1,0)</f>
        <v>0</v>
      </c>
      <c r="AI272">
        <f ca="1">IF(Table1[[#This Row],[Field of work]]="Music",1,0)</f>
        <v>0</v>
      </c>
      <c r="AJ272">
        <f ca="1">IF(Table1[[#This Row],[Field of work]]="Agriculture",1,0)</f>
        <v>0</v>
      </c>
      <c r="AO272" s="8">
        <f t="shared" ca="1" si="116"/>
        <v>47340.582071707438</v>
      </c>
      <c r="AR272">
        <f t="shared" ca="1" si="117"/>
        <v>1</v>
      </c>
      <c r="AX272" s="16">
        <f t="shared" ca="1" si="118"/>
        <v>0.38683628164261741</v>
      </c>
      <c r="AY272" s="17">
        <f t="shared" ca="1" si="119"/>
        <v>1</v>
      </c>
      <c r="AZ272" s="17"/>
      <c r="BE272">
        <f t="shared" ca="1" si="120"/>
        <v>0</v>
      </c>
      <c r="BF272">
        <f ca="1">IF(Table1[[#This Row],[Area]]="California",Table1[[#This Row],[Income]],0)</f>
        <v>0</v>
      </c>
      <c r="BG272">
        <f ca="1">IF(Table1[[#This Row],[Area]]="Utah",Table1[[#This Row],[Income]],0)</f>
        <v>0</v>
      </c>
      <c r="BH272">
        <f ca="1">IF(Table1[[#This Row],[Area]]="North Carolina",Table1[[#This Row],[Income]],0)</f>
        <v>0</v>
      </c>
      <c r="BI272">
        <f ca="1">IF(Table1[[#This Row],[Area]]="Texas",Table1[[#This Row],[Income]],0)</f>
        <v>0</v>
      </c>
      <c r="BJ272">
        <f ca="1">IF(Table1[[#This Row],[Area]]="Pennsylvania",Table1[[#This Row],[Income]],0)</f>
        <v>0</v>
      </c>
      <c r="BK272">
        <f ca="1">IF(Table1[[#This Row],[Area]]="Hawaii",Table1[[#This Row],[Income]],0)</f>
        <v>0</v>
      </c>
      <c r="BL272">
        <f ca="1">IF(Table1[[#This Row],[Area]]="Tennessee",Table1[[#This Row],[Income]],0)</f>
        <v>0</v>
      </c>
      <c r="BM272">
        <f ca="1">IF(Table1[[#This Row],[Area]]="South Dakota",Table1[[#This Row],[Income]],0)</f>
        <v>0</v>
      </c>
      <c r="BN272">
        <f ca="1">IF(Table1[[#This Row],[Area]]="Massachusetts",Table1[[#This Row],[Income]],0)</f>
        <v>89141</v>
      </c>
      <c r="BO272">
        <f ca="1">IF(Table1[[#This Row],[Area]]="New Jersey",Table1[[#This Row],[Income]],0)</f>
        <v>0</v>
      </c>
      <c r="BP272">
        <f ca="1">IF(Table1[[#This Row],[Area]]="Georgia",Table1[[#This Row],[Income]],0)</f>
        <v>0</v>
      </c>
      <c r="BQ272">
        <f ca="1">IF(Table1[[#This Row],[Area]]="Indiana",Table1[[#This Row],[Income]],0)</f>
        <v>0</v>
      </c>
      <c r="BR272">
        <f ca="1">IF(Table1[[#This Row],[Area]]="Illinios",Table1[[#This Row],[Income]],0)</f>
        <v>0</v>
      </c>
      <c r="BT272">
        <f ca="1">IF(Table1[[#This Row],[Field of work]]="IT",Table1[[#This Row],[Income]],0)</f>
        <v>89141</v>
      </c>
      <c r="BU272">
        <f ca="1">IF(Table1[[#This Row],[Field of work]]="Doctor",Table1[[#This Row],[Income]],0)</f>
        <v>0</v>
      </c>
      <c r="BV272">
        <f ca="1">IF(Table1[[#This Row],[Field of work]]="Construction",Table1[[#This Row],[Income]],0)</f>
        <v>0</v>
      </c>
      <c r="BW272">
        <f ca="1">IF(Table1[[#This Row],[Field of work]]="Teaching",Table1[[#This Row],[Income]],0)</f>
        <v>0</v>
      </c>
      <c r="BX272">
        <f ca="1">IF(Table1[[#This Row],[Field of work]]="Music",Table1[[#This Row],[Income]],0)</f>
        <v>0</v>
      </c>
      <c r="BY272">
        <f ca="1">IF(Table1[[#This Row],[Field of work]]="Agriculture",Table1[[#This Row],[Income]],0)</f>
        <v>0</v>
      </c>
      <c r="CA272">
        <f ca="1">IF(Table1[[#This Row],[Debts]]&gt;Table1[[#This Row],[Income]],1,0)</f>
        <v>1</v>
      </c>
      <c r="CL272">
        <f ca="1">IF(Table1[[#This Row],[Net worth of the person]]&gt;$CN$3,Table1[[#This Row],[Age]],0)</f>
        <v>35</v>
      </c>
    </row>
    <row r="273" spans="1:90">
      <c r="A273">
        <f t="shared" ca="1" si="121"/>
        <v>1</v>
      </c>
      <c r="B273">
        <v>270</v>
      </c>
      <c r="C273" t="str">
        <f t="shared" ca="1" si="122"/>
        <v>men</v>
      </c>
      <c r="D273">
        <f t="shared" ca="1" si="123"/>
        <v>27</v>
      </c>
      <c r="E273">
        <f t="shared" ca="1" si="124"/>
        <v>3</v>
      </c>
      <c r="F273" t="str">
        <f t="shared" ca="1" si="112"/>
        <v>Construction</v>
      </c>
      <c r="G273">
        <f t="shared" ca="1" si="125"/>
        <v>2</v>
      </c>
      <c r="H273" t="str">
        <f t="shared" ca="1" si="113"/>
        <v>Grad</v>
      </c>
      <c r="I273">
        <f t="shared" ca="1" si="111"/>
        <v>1</v>
      </c>
      <c r="J273">
        <f t="shared" ca="1" si="114"/>
        <v>1</v>
      </c>
      <c r="K273">
        <f t="shared" ca="1" si="126"/>
        <v>78811</v>
      </c>
      <c r="L273">
        <f t="shared" ca="1" si="127"/>
        <v>10</v>
      </c>
      <c r="M273" t="str">
        <f t="shared" ca="1" si="115"/>
        <v>Massachusetts</v>
      </c>
      <c r="N273">
        <f t="shared" ca="1" si="104"/>
        <v>236433</v>
      </c>
      <c r="O273">
        <f t="shared" ca="1" si="128"/>
        <v>91460.862577608961</v>
      </c>
      <c r="P273">
        <f t="shared" ca="1" si="105"/>
        <v>47340.582071707438</v>
      </c>
      <c r="Q273">
        <f t="shared" ca="1" si="129"/>
        <v>33485</v>
      </c>
      <c r="R273">
        <f t="shared" ca="1" si="106"/>
        <v>2807.5807762529189</v>
      </c>
      <c r="S273">
        <f t="shared" ca="1" si="107"/>
        <v>49097.1339199902</v>
      </c>
      <c r="T273">
        <f t="shared" ca="1" si="108"/>
        <v>332870.71599169768</v>
      </c>
      <c r="U273">
        <f t="shared" ca="1" si="109"/>
        <v>127753.44335386188</v>
      </c>
      <c r="V273">
        <f t="shared" ca="1" si="110"/>
        <v>205117.27263783582</v>
      </c>
      <c r="X273">
        <f ca="1">IF(Table1[[#This Row],[Gender]]="men",1,0)</f>
        <v>1</v>
      </c>
      <c r="Y273">
        <f ca="1">IF(Table1[[#This Row],[Gender]]="women",1,0)</f>
        <v>0</v>
      </c>
      <c r="AE273">
        <f ca="1">IF(Table1[[#This Row],[Field of work]]="IT",1,0)</f>
        <v>0</v>
      </c>
      <c r="AF273">
        <f ca="1">IF(Table1[[#This Row],[Field of work]]="Doctor",1,0)</f>
        <v>0</v>
      </c>
      <c r="AG273">
        <f ca="1">IF(Table1[[#This Row],[Field of work]]="Construction",1,0)</f>
        <v>1</v>
      </c>
      <c r="AH273">
        <f ca="1">IF(Table1[[#This Row],[Field of work]]="Teaching",1,0)</f>
        <v>0</v>
      </c>
      <c r="AI273">
        <f ca="1">IF(Table1[[#This Row],[Field of work]]="Music",1,0)</f>
        <v>0</v>
      </c>
      <c r="AJ273">
        <f ca="1">IF(Table1[[#This Row],[Field of work]]="Agriculture",1,0)</f>
        <v>0</v>
      </c>
      <c r="AO273" s="8">
        <f t="shared" ca="1" si="116"/>
        <v>2465.5107833115476</v>
      </c>
      <c r="AR273">
        <f t="shared" ca="1" si="117"/>
        <v>1</v>
      </c>
      <c r="AX273" s="16">
        <f t="shared" ca="1" si="118"/>
        <v>0.82309562685627002</v>
      </c>
      <c r="AY273" s="17">
        <f t="shared" ca="1" si="119"/>
        <v>0</v>
      </c>
      <c r="AZ273" s="17"/>
      <c r="BE273">
        <f t="shared" ca="1" si="120"/>
        <v>0</v>
      </c>
      <c r="BF273">
        <f ca="1">IF(Table1[[#This Row],[Area]]="California",Table1[[#This Row],[Income]],0)</f>
        <v>0</v>
      </c>
      <c r="BG273">
        <f ca="1">IF(Table1[[#This Row],[Area]]="Utah",Table1[[#This Row],[Income]],0)</f>
        <v>0</v>
      </c>
      <c r="BH273">
        <f ca="1">IF(Table1[[#This Row],[Area]]="North Carolina",Table1[[#This Row],[Income]],0)</f>
        <v>0</v>
      </c>
      <c r="BI273">
        <f ca="1">IF(Table1[[#This Row],[Area]]="Texas",Table1[[#This Row],[Income]],0)</f>
        <v>0</v>
      </c>
      <c r="BJ273">
        <f ca="1">IF(Table1[[#This Row],[Area]]="Pennsylvania",Table1[[#This Row],[Income]],0)</f>
        <v>0</v>
      </c>
      <c r="BK273">
        <f ca="1">IF(Table1[[#This Row],[Area]]="Hawaii",Table1[[#This Row],[Income]],0)</f>
        <v>0</v>
      </c>
      <c r="BL273">
        <f ca="1">IF(Table1[[#This Row],[Area]]="Tennessee",Table1[[#This Row],[Income]],0)</f>
        <v>0</v>
      </c>
      <c r="BM273">
        <f ca="1">IF(Table1[[#This Row],[Area]]="South Dakota",Table1[[#This Row],[Income]],0)</f>
        <v>0</v>
      </c>
      <c r="BN273">
        <f ca="1">IF(Table1[[#This Row],[Area]]="Massachusetts",Table1[[#This Row],[Income]],0)</f>
        <v>78811</v>
      </c>
      <c r="BO273">
        <f ca="1">IF(Table1[[#This Row],[Area]]="New Jersey",Table1[[#This Row],[Income]],0)</f>
        <v>0</v>
      </c>
      <c r="BP273">
        <f ca="1">IF(Table1[[#This Row],[Area]]="Georgia",Table1[[#This Row],[Income]],0)</f>
        <v>0</v>
      </c>
      <c r="BQ273">
        <f ca="1">IF(Table1[[#This Row],[Area]]="Indiana",Table1[[#This Row],[Income]],0)</f>
        <v>0</v>
      </c>
      <c r="BR273">
        <f ca="1">IF(Table1[[#This Row],[Area]]="Illinios",Table1[[#This Row],[Income]],0)</f>
        <v>0</v>
      </c>
      <c r="BT273">
        <f ca="1">IF(Table1[[#This Row],[Field of work]]="IT",Table1[[#This Row],[Income]],0)</f>
        <v>0</v>
      </c>
      <c r="BU273">
        <f ca="1">IF(Table1[[#This Row],[Field of work]]="Doctor",Table1[[#This Row],[Income]],0)</f>
        <v>0</v>
      </c>
      <c r="BV273">
        <f ca="1">IF(Table1[[#This Row],[Field of work]]="Construction",Table1[[#This Row],[Income]],0)</f>
        <v>78811</v>
      </c>
      <c r="BW273">
        <f ca="1">IF(Table1[[#This Row],[Field of work]]="Teaching",Table1[[#This Row],[Income]],0)</f>
        <v>0</v>
      </c>
      <c r="BX273">
        <f ca="1">IF(Table1[[#This Row],[Field of work]]="Music",Table1[[#This Row],[Income]],0)</f>
        <v>0</v>
      </c>
      <c r="BY273">
        <f ca="1">IF(Table1[[#This Row],[Field of work]]="Agriculture",Table1[[#This Row],[Income]],0)</f>
        <v>0</v>
      </c>
      <c r="CA273">
        <f ca="1">IF(Table1[[#This Row],[Debts]]&gt;Table1[[#This Row],[Income]],1,0)</f>
        <v>0</v>
      </c>
      <c r="CL273">
        <f ca="1">IF(Table1[[#This Row],[Net worth of the person]]&gt;$CN$3,Table1[[#This Row],[Age]],0)</f>
        <v>27</v>
      </c>
    </row>
    <row r="274" spans="1:90">
      <c r="A274">
        <f t="shared" ca="1" si="121"/>
        <v>2</v>
      </c>
      <c r="B274">
        <v>271</v>
      </c>
      <c r="C274" t="str">
        <f t="shared" ca="1" si="122"/>
        <v>women</v>
      </c>
      <c r="D274">
        <f t="shared" ca="1" si="123"/>
        <v>33</v>
      </c>
      <c r="E274">
        <f t="shared" ca="1" si="124"/>
        <v>4</v>
      </c>
      <c r="F274" t="str">
        <f t="shared" ca="1" si="112"/>
        <v>Teaching</v>
      </c>
      <c r="G274">
        <f t="shared" ca="1" si="125"/>
        <v>3</v>
      </c>
      <c r="H274" t="str">
        <f t="shared" ca="1" si="113"/>
        <v>Post Grad</v>
      </c>
      <c r="I274">
        <f t="shared" ca="1" si="111"/>
        <v>3</v>
      </c>
      <c r="J274">
        <f t="shared" ca="1" si="114"/>
        <v>3</v>
      </c>
      <c r="K274">
        <f t="shared" ca="1" si="126"/>
        <v>42861</v>
      </c>
      <c r="L274">
        <f t="shared" ca="1" si="127"/>
        <v>5</v>
      </c>
      <c r="M274" t="str">
        <f t="shared" ca="1" si="115"/>
        <v>Texas</v>
      </c>
      <c r="N274">
        <f t="shared" ca="1" si="104"/>
        <v>214305</v>
      </c>
      <c r="O274">
        <f t="shared" ca="1" si="128"/>
        <v>176393.50831343295</v>
      </c>
      <c r="P274">
        <f t="shared" ca="1" si="105"/>
        <v>7396.5323499346423</v>
      </c>
      <c r="Q274">
        <f t="shared" ca="1" si="129"/>
        <v>6420</v>
      </c>
      <c r="R274">
        <f t="shared" ca="1" si="106"/>
        <v>49033.175186092594</v>
      </c>
      <c r="S274">
        <f t="shared" ca="1" si="107"/>
        <v>16489.710876531852</v>
      </c>
      <c r="T274">
        <f t="shared" ca="1" si="108"/>
        <v>238191.2432264665</v>
      </c>
      <c r="U274">
        <f t="shared" ca="1" si="109"/>
        <v>231846.68349952553</v>
      </c>
      <c r="V274">
        <f t="shared" ca="1" si="110"/>
        <v>6344.5597269409627</v>
      </c>
      <c r="X274">
        <f ca="1">IF(Table1[[#This Row],[Gender]]="men",1,0)</f>
        <v>0</v>
      </c>
      <c r="Y274">
        <f ca="1">IF(Table1[[#This Row],[Gender]]="women",1,0)</f>
        <v>1</v>
      </c>
      <c r="AE274">
        <f ca="1">IF(Table1[[#This Row],[Field of work]]="IT",1,0)</f>
        <v>0</v>
      </c>
      <c r="AF274">
        <f ca="1">IF(Table1[[#This Row],[Field of work]]="Doctor",1,0)</f>
        <v>0</v>
      </c>
      <c r="AG274">
        <f ca="1">IF(Table1[[#This Row],[Field of work]]="Construction",1,0)</f>
        <v>0</v>
      </c>
      <c r="AH274">
        <f ca="1">IF(Table1[[#This Row],[Field of work]]="Teaching",1,0)</f>
        <v>1</v>
      </c>
      <c r="AI274">
        <f ca="1">IF(Table1[[#This Row],[Field of work]]="Music",1,0)</f>
        <v>0</v>
      </c>
      <c r="AJ274">
        <f ca="1">IF(Table1[[#This Row],[Field of work]]="Agriculture",1,0)</f>
        <v>0</v>
      </c>
      <c r="AO274" s="8">
        <f t="shared" ca="1" si="116"/>
        <v>4387.2956512345299</v>
      </c>
      <c r="AR274">
        <f t="shared" ca="1" si="117"/>
        <v>1</v>
      </c>
      <c r="AX274" s="16">
        <f t="shared" ca="1" si="118"/>
        <v>0.71517579404801812</v>
      </c>
      <c r="AY274" s="17">
        <f t="shared" ca="1" si="119"/>
        <v>0</v>
      </c>
      <c r="AZ274" s="17"/>
      <c r="BE274">
        <f t="shared" ca="1" si="120"/>
        <v>0</v>
      </c>
      <c r="BF274">
        <f ca="1">IF(Table1[[#This Row],[Area]]="California",Table1[[#This Row],[Income]],0)</f>
        <v>0</v>
      </c>
      <c r="BG274">
        <f ca="1">IF(Table1[[#This Row],[Area]]="Utah",Table1[[#This Row],[Income]],0)</f>
        <v>0</v>
      </c>
      <c r="BH274">
        <f ca="1">IF(Table1[[#This Row],[Area]]="North Carolina",Table1[[#This Row],[Income]],0)</f>
        <v>0</v>
      </c>
      <c r="BI274">
        <f ca="1">IF(Table1[[#This Row],[Area]]="Texas",Table1[[#This Row],[Income]],0)</f>
        <v>42861</v>
      </c>
      <c r="BJ274">
        <f ca="1">IF(Table1[[#This Row],[Area]]="Pennsylvania",Table1[[#This Row],[Income]],0)</f>
        <v>0</v>
      </c>
      <c r="BK274">
        <f ca="1">IF(Table1[[#This Row],[Area]]="Hawaii",Table1[[#This Row],[Income]],0)</f>
        <v>0</v>
      </c>
      <c r="BL274">
        <f ca="1">IF(Table1[[#This Row],[Area]]="Tennessee",Table1[[#This Row],[Income]],0)</f>
        <v>0</v>
      </c>
      <c r="BM274">
        <f ca="1">IF(Table1[[#This Row],[Area]]="South Dakota",Table1[[#This Row],[Income]],0)</f>
        <v>0</v>
      </c>
      <c r="BN274">
        <f ca="1">IF(Table1[[#This Row],[Area]]="Massachusetts",Table1[[#This Row],[Income]],0)</f>
        <v>0</v>
      </c>
      <c r="BO274">
        <f ca="1">IF(Table1[[#This Row],[Area]]="New Jersey",Table1[[#This Row],[Income]],0)</f>
        <v>0</v>
      </c>
      <c r="BP274">
        <f ca="1">IF(Table1[[#This Row],[Area]]="Georgia",Table1[[#This Row],[Income]],0)</f>
        <v>0</v>
      </c>
      <c r="BQ274">
        <f ca="1">IF(Table1[[#This Row],[Area]]="Indiana",Table1[[#This Row],[Income]],0)</f>
        <v>0</v>
      </c>
      <c r="BR274">
        <f ca="1">IF(Table1[[#This Row],[Area]]="Illinios",Table1[[#This Row],[Income]],0)</f>
        <v>0</v>
      </c>
      <c r="BT274">
        <f ca="1">IF(Table1[[#This Row],[Field of work]]="IT",Table1[[#This Row],[Income]],0)</f>
        <v>0</v>
      </c>
      <c r="BU274">
        <f ca="1">IF(Table1[[#This Row],[Field of work]]="Doctor",Table1[[#This Row],[Income]],0)</f>
        <v>0</v>
      </c>
      <c r="BV274">
        <f ca="1">IF(Table1[[#This Row],[Field of work]]="Construction",Table1[[#This Row],[Income]],0)</f>
        <v>0</v>
      </c>
      <c r="BW274">
        <f ca="1">IF(Table1[[#This Row],[Field of work]]="Teaching",Table1[[#This Row],[Income]],0)</f>
        <v>42861</v>
      </c>
      <c r="BX274">
        <f ca="1">IF(Table1[[#This Row],[Field of work]]="Music",Table1[[#This Row],[Income]],0)</f>
        <v>0</v>
      </c>
      <c r="BY274">
        <f ca="1">IF(Table1[[#This Row],[Field of work]]="Agriculture",Table1[[#This Row],[Income]],0)</f>
        <v>0</v>
      </c>
      <c r="CA274">
        <f ca="1">IF(Table1[[#This Row],[Debts]]&gt;Table1[[#This Row],[Income]],1,0)</f>
        <v>1</v>
      </c>
      <c r="CL274">
        <f ca="1">IF(Table1[[#This Row],[Net worth of the person]]&gt;$CN$3,Table1[[#This Row],[Age]],0)</f>
        <v>33</v>
      </c>
    </row>
    <row r="275" spans="1:90">
      <c r="A275">
        <f t="shared" ca="1" si="121"/>
        <v>1</v>
      </c>
      <c r="B275">
        <v>272</v>
      </c>
      <c r="C275" t="str">
        <f t="shared" ca="1" si="122"/>
        <v>men</v>
      </c>
      <c r="D275">
        <f t="shared" ca="1" si="123"/>
        <v>35</v>
      </c>
      <c r="E275">
        <f t="shared" ca="1" si="124"/>
        <v>4</v>
      </c>
      <c r="F275" t="str">
        <f t="shared" ca="1" si="112"/>
        <v>Teaching</v>
      </c>
      <c r="G275">
        <f t="shared" ca="1" si="125"/>
        <v>2</v>
      </c>
      <c r="H275" t="str">
        <f t="shared" ca="1" si="113"/>
        <v>Grad</v>
      </c>
      <c r="I275">
        <f t="shared" ca="1" si="111"/>
        <v>0</v>
      </c>
      <c r="J275">
        <f t="shared" ca="1" si="114"/>
        <v>3</v>
      </c>
      <c r="K275">
        <f t="shared" ca="1" si="126"/>
        <v>89131</v>
      </c>
      <c r="L275">
        <f t="shared" ca="1" si="127"/>
        <v>10</v>
      </c>
      <c r="M275" t="str">
        <f t="shared" ca="1" si="115"/>
        <v>Massachusetts</v>
      </c>
      <c r="N275">
        <f t="shared" ca="1" si="104"/>
        <v>267393</v>
      </c>
      <c r="O275">
        <f t="shared" ca="1" si="128"/>
        <v>191233.0010978817</v>
      </c>
      <c r="P275">
        <f t="shared" ca="1" si="105"/>
        <v>13161.88695370359</v>
      </c>
      <c r="Q275">
        <f t="shared" ca="1" si="129"/>
        <v>1525</v>
      </c>
      <c r="R275">
        <f t="shared" ca="1" si="106"/>
        <v>23843.009567724072</v>
      </c>
      <c r="S275">
        <f t="shared" ca="1" si="107"/>
        <v>47049.368572522828</v>
      </c>
      <c r="T275">
        <f t="shared" ca="1" si="108"/>
        <v>327604.25552622642</v>
      </c>
      <c r="U275">
        <f t="shared" ca="1" si="109"/>
        <v>216601.01066560578</v>
      </c>
      <c r="V275">
        <f t="shared" ca="1" si="110"/>
        <v>111003.24486062065</v>
      </c>
      <c r="X275">
        <f ca="1">IF(Table1[[#This Row],[Gender]]="men",1,0)</f>
        <v>1</v>
      </c>
      <c r="Y275">
        <f ca="1">IF(Table1[[#This Row],[Gender]]="women",1,0)</f>
        <v>0</v>
      </c>
      <c r="AE275">
        <f ca="1">IF(Table1[[#This Row],[Field of work]]="IT",1,0)</f>
        <v>0</v>
      </c>
      <c r="AF275">
        <f ca="1">IF(Table1[[#This Row],[Field of work]]="Doctor",1,0)</f>
        <v>0</v>
      </c>
      <c r="AG275">
        <f ca="1">IF(Table1[[#This Row],[Field of work]]="Construction",1,0)</f>
        <v>0</v>
      </c>
      <c r="AH275">
        <f ca="1">IF(Table1[[#This Row],[Field of work]]="Teaching",1,0)</f>
        <v>1</v>
      </c>
      <c r="AI275">
        <f ca="1">IF(Table1[[#This Row],[Field of work]]="Music",1,0)</f>
        <v>0</v>
      </c>
      <c r="AJ275">
        <f ca="1">IF(Table1[[#This Row],[Field of work]]="Agriculture",1,0)</f>
        <v>0</v>
      </c>
      <c r="AO275" s="8">
        <f t="shared" ca="1" si="116"/>
        <v>53798.151854764328</v>
      </c>
      <c r="AR275">
        <f t="shared" ca="1" si="117"/>
        <v>1</v>
      </c>
      <c r="AX275" s="16">
        <f t="shared" ca="1" si="118"/>
        <v>0.41203230661419332</v>
      </c>
      <c r="AY275" s="17">
        <f t="shared" ca="1" si="119"/>
        <v>1</v>
      </c>
      <c r="AZ275" s="17"/>
      <c r="BE275">
        <f t="shared" ca="1" si="120"/>
        <v>0</v>
      </c>
      <c r="BF275">
        <f ca="1">IF(Table1[[#This Row],[Area]]="California",Table1[[#This Row],[Income]],0)</f>
        <v>0</v>
      </c>
      <c r="BG275">
        <f ca="1">IF(Table1[[#This Row],[Area]]="Utah",Table1[[#This Row],[Income]],0)</f>
        <v>0</v>
      </c>
      <c r="BH275">
        <f ca="1">IF(Table1[[#This Row],[Area]]="North Carolina",Table1[[#This Row],[Income]],0)</f>
        <v>0</v>
      </c>
      <c r="BI275">
        <f ca="1">IF(Table1[[#This Row],[Area]]="Texas",Table1[[#This Row],[Income]],0)</f>
        <v>0</v>
      </c>
      <c r="BJ275">
        <f ca="1">IF(Table1[[#This Row],[Area]]="Pennsylvania",Table1[[#This Row],[Income]],0)</f>
        <v>0</v>
      </c>
      <c r="BK275">
        <f ca="1">IF(Table1[[#This Row],[Area]]="Hawaii",Table1[[#This Row],[Income]],0)</f>
        <v>0</v>
      </c>
      <c r="BL275">
        <f ca="1">IF(Table1[[#This Row],[Area]]="Tennessee",Table1[[#This Row],[Income]],0)</f>
        <v>0</v>
      </c>
      <c r="BM275">
        <f ca="1">IF(Table1[[#This Row],[Area]]="South Dakota",Table1[[#This Row],[Income]],0)</f>
        <v>0</v>
      </c>
      <c r="BN275">
        <f ca="1">IF(Table1[[#This Row],[Area]]="Massachusetts",Table1[[#This Row],[Income]],0)</f>
        <v>89131</v>
      </c>
      <c r="BO275">
        <f ca="1">IF(Table1[[#This Row],[Area]]="New Jersey",Table1[[#This Row],[Income]],0)</f>
        <v>0</v>
      </c>
      <c r="BP275">
        <f ca="1">IF(Table1[[#This Row],[Area]]="Georgia",Table1[[#This Row],[Income]],0)</f>
        <v>0</v>
      </c>
      <c r="BQ275">
        <f ca="1">IF(Table1[[#This Row],[Area]]="Indiana",Table1[[#This Row],[Income]],0)</f>
        <v>0</v>
      </c>
      <c r="BR275">
        <f ca="1">IF(Table1[[#This Row],[Area]]="Illinios",Table1[[#This Row],[Income]],0)</f>
        <v>0</v>
      </c>
      <c r="BT275">
        <f ca="1">IF(Table1[[#This Row],[Field of work]]="IT",Table1[[#This Row],[Income]],0)</f>
        <v>0</v>
      </c>
      <c r="BU275">
        <f ca="1">IF(Table1[[#This Row],[Field of work]]="Doctor",Table1[[#This Row],[Income]],0)</f>
        <v>0</v>
      </c>
      <c r="BV275">
        <f ca="1">IF(Table1[[#This Row],[Field of work]]="Construction",Table1[[#This Row],[Income]],0)</f>
        <v>0</v>
      </c>
      <c r="BW275">
        <f ca="1">IF(Table1[[#This Row],[Field of work]]="Teaching",Table1[[#This Row],[Income]],0)</f>
        <v>89131</v>
      </c>
      <c r="BX275">
        <f ca="1">IF(Table1[[#This Row],[Field of work]]="Music",Table1[[#This Row],[Income]],0)</f>
        <v>0</v>
      </c>
      <c r="BY275">
        <f ca="1">IF(Table1[[#This Row],[Field of work]]="Agriculture",Table1[[#This Row],[Income]],0)</f>
        <v>0</v>
      </c>
      <c r="CA275">
        <f ca="1">IF(Table1[[#This Row],[Debts]]&gt;Table1[[#This Row],[Income]],1,0)</f>
        <v>0</v>
      </c>
      <c r="CL275">
        <f ca="1">IF(Table1[[#This Row],[Net worth of the person]]&gt;$CN$3,Table1[[#This Row],[Age]],0)</f>
        <v>35</v>
      </c>
    </row>
    <row r="276" spans="1:90">
      <c r="A276">
        <f t="shared" ca="1" si="121"/>
        <v>2</v>
      </c>
      <c r="B276">
        <v>273</v>
      </c>
      <c r="C276" t="str">
        <f t="shared" ca="1" si="122"/>
        <v>women</v>
      </c>
      <c r="D276">
        <f t="shared" ca="1" si="123"/>
        <v>39</v>
      </c>
      <c r="E276">
        <f t="shared" ca="1" si="124"/>
        <v>1</v>
      </c>
      <c r="F276" t="str">
        <f t="shared" ca="1" si="112"/>
        <v>IT</v>
      </c>
      <c r="G276">
        <f t="shared" ca="1" si="125"/>
        <v>5</v>
      </c>
      <c r="H276" t="str">
        <f t="shared" ca="1" si="113"/>
        <v>Diploma</v>
      </c>
      <c r="I276">
        <f t="shared" ca="1" si="111"/>
        <v>3</v>
      </c>
      <c r="J276">
        <f t="shared" ca="1" si="114"/>
        <v>3</v>
      </c>
      <c r="K276">
        <f t="shared" ca="1" si="126"/>
        <v>74226</v>
      </c>
      <c r="L276">
        <f t="shared" ca="1" si="127"/>
        <v>9</v>
      </c>
      <c r="M276" t="str">
        <f t="shared" ca="1" si="115"/>
        <v>South Dakota</v>
      </c>
      <c r="N276">
        <f t="shared" ca="1" si="104"/>
        <v>296904</v>
      </c>
      <c r="O276">
        <f t="shared" ca="1" si="128"/>
        <v>122334.03996298046</v>
      </c>
      <c r="P276">
        <f t="shared" ca="1" si="105"/>
        <v>161394.45556429299</v>
      </c>
      <c r="Q276">
        <f t="shared" ca="1" si="129"/>
        <v>147931</v>
      </c>
      <c r="R276">
        <f t="shared" ca="1" si="106"/>
        <v>80995.36950259794</v>
      </c>
      <c r="S276">
        <f t="shared" ca="1" si="107"/>
        <v>27950.747678538995</v>
      </c>
      <c r="T276">
        <f t="shared" ca="1" si="108"/>
        <v>486249.20324283198</v>
      </c>
      <c r="U276">
        <f t="shared" ca="1" si="109"/>
        <v>351260.40946557838</v>
      </c>
      <c r="V276">
        <f t="shared" ca="1" si="110"/>
        <v>134988.7937772536</v>
      </c>
      <c r="X276">
        <f ca="1">IF(Table1[[#This Row],[Gender]]="men",1,0)</f>
        <v>0</v>
      </c>
      <c r="Y276">
        <f ca="1">IF(Table1[[#This Row],[Gender]]="women",1,0)</f>
        <v>1</v>
      </c>
      <c r="AE276">
        <f ca="1">IF(Table1[[#This Row],[Field of work]]="IT",1,0)</f>
        <v>1</v>
      </c>
      <c r="AF276">
        <f ca="1">IF(Table1[[#This Row],[Field of work]]="Doctor",1,0)</f>
        <v>0</v>
      </c>
      <c r="AG276">
        <f ca="1">IF(Table1[[#This Row],[Field of work]]="Construction",1,0)</f>
        <v>0</v>
      </c>
      <c r="AH276">
        <f ca="1">IF(Table1[[#This Row],[Field of work]]="Teaching",1,0)</f>
        <v>0</v>
      </c>
      <c r="AI276">
        <f ca="1">IF(Table1[[#This Row],[Field of work]]="Music",1,0)</f>
        <v>0</v>
      </c>
      <c r="AJ276">
        <f ca="1">IF(Table1[[#This Row],[Field of work]]="Agriculture",1,0)</f>
        <v>0</v>
      </c>
      <c r="AO276" s="8">
        <f t="shared" ca="1" si="116"/>
        <v>6044.2885702858875</v>
      </c>
      <c r="AR276">
        <f t="shared" ca="1" si="117"/>
        <v>0</v>
      </c>
      <c r="AX276" s="16">
        <f t="shared" ca="1" si="118"/>
        <v>0.14095674431086913</v>
      </c>
      <c r="AY276" s="17">
        <f t="shared" ca="1" si="119"/>
        <v>1</v>
      </c>
      <c r="AZ276" s="17"/>
      <c r="BE276">
        <f t="shared" ca="1" si="120"/>
        <v>0</v>
      </c>
      <c r="BF276">
        <f ca="1">IF(Table1[[#This Row],[Area]]="California",Table1[[#This Row],[Income]],0)</f>
        <v>0</v>
      </c>
      <c r="BG276">
        <f ca="1">IF(Table1[[#This Row],[Area]]="Utah",Table1[[#This Row],[Income]],0)</f>
        <v>0</v>
      </c>
      <c r="BH276">
        <f ca="1">IF(Table1[[#This Row],[Area]]="North Carolina",Table1[[#This Row],[Income]],0)</f>
        <v>0</v>
      </c>
      <c r="BI276">
        <f ca="1">IF(Table1[[#This Row],[Area]]="Texas",Table1[[#This Row],[Income]],0)</f>
        <v>0</v>
      </c>
      <c r="BJ276">
        <f ca="1">IF(Table1[[#This Row],[Area]]="Pennsylvania",Table1[[#This Row],[Income]],0)</f>
        <v>0</v>
      </c>
      <c r="BK276">
        <f ca="1">IF(Table1[[#This Row],[Area]]="Hawaii",Table1[[#This Row],[Income]],0)</f>
        <v>0</v>
      </c>
      <c r="BL276">
        <f ca="1">IF(Table1[[#This Row],[Area]]="Tennessee",Table1[[#This Row],[Income]],0)</f>
        <v>0</v>
      </c>
      <c r="BM276">
        <f ca="1">IF(Table1[[#This Row],[Area]]="South Dakota",Table1[[#This Row],[Income]],0)</f>
        <v>74226</v>
      </c>
      <c r="BN276">
        <f ca="1">IF(Table1[[#This Row],[Area]]="Massachusetts",Table1[[#This Row],[Income]],0)</f>
        <v>0</v>
      </c>
      <c r="BO276">
        <f ca="1">IF(Table1[[#This Row],[Area]]="New Jersey",Table1[[#This Row],[Income]],0)</f>
        <v>0</v>
      </c>
      <c r="BP276">
        <f ca="1">IF(Table1[[#This Row],[Area]]="Georgia",Table1[[#This Row],[Income]],0)</f>
        <v>0</v>
      </c>
      <c r="BQ276">
        <f ca="1">IF(Table1[[#This Row],[Area]]="Indiana",Table1[[#This Row],[Income]],0)</f>
        <v>0</v>
      </c>
      <c r="BR276">
        <f ca="1">IF(Table1[[#This Row],[Area]]="Illinios",Table1[[#This Row],[Income]],0)</f>
        <v>0</v>
      </c>
      <c r="BT276">
        <f ca="1">IF(Table1[[#This Row],[Field of work]]="IT",Table1[[#This Row],[Income]],0)</f>
        <v>74226</v>
      </c>
      <c r="BU276">
        <f ca="1">IF(Table1[[#This Row],[Field of work]]="Doctor",Table1[[#This Row],[Income]],0)</f>
        <v>0</v>
      </c>
      <c r="BV276">
        <f ca="1">IF(Table1[[#This Row],[Field of work]]="Construction",Table1[[#This Row],[Income]],0)</f>
        <v>0</v>
      </c>
      <c r="BW276">
        <f ca="1">IF(Table1[[#This Row],[Field of work]]="Teaching",Table1[[#This Row],[Income]],0)</f>
        <v>0</v>
      </c>
      <c r="BX276">
        <f ca="1">IF(Table1[[#This Row],[Field of work]]="Music",Table1[[#This Row],[Income]],0)</f>
        <v>0</v>
      </c>
      <c r="BY276">
        <f ca="1">IF(Table1[[#This Row],[Field of work]]="Agriculture",Table1[[#This Row],[Income]],0)</f>
        <v>0</v>
      </c>
      <c r="CA276">
        <f ca="1">IF(Table1[[#This Row],[Debts]]&gt;Table1[[#This Row],[Income]],1,0)</f>
        <v>1</v>
      </c>
      <c r="CL276">
        <f ca="1">IF(Table1[[#This Row],[Net worth of the person]]&gt;$CN$3,Table1[[#This Row],[Age]],0)</f>
        <v>39</v>
      </c>
    </row>
    <row r="277" spans="1:90">
      <c r="A277">
        <f t="shared" ca="1" si="121"/>
        <v>1</v>
      </c>
      <c r="B277">
        <v>274</v>
      </c>
      <c r="C277" t="str">
        <f t="shared" ca="1" si="122"/>
        <v>men</v>
      </c>
      <c r="D277">
        <f t="shared" ca="1" si="123"/>
        <v>28</v>
      </c>
      <c r="E277">
        <f t="shared" ca="1" si="124"/>
        <v>6</v>
      </c>
      <c r="F277" t="str">
        <f t="shared" ca="1" si="112"/>
        <v>Agriculture</v>
      </c>
      <c r="G277">
        <f t="shared" ca="1" si="125"/>
        <v>3</v>
      </c>
      <c r="H277" t="str">
        <f t="shared" ca="1" si="113"/>
        <v>Post Grad</v>
      </c>
      <c r="I277">
        <f t="shared" ca="1" si="111"/>
        <v>1</v>
      </c>
      <c r="J277">
        <f t="shared" ca="1" si="114"/>
        <v>2</v>
      </c>
      <c r="K277">
        <f t="shared" ca="1" si="126"/>
        <v>25622</v>
      </c>
      <c r="L277">
        <f t="shared" ca="1" si="127"/>
        <v>10</v>
      </c>
      <c r="M277" t="str">
        <f t="shared" ca="1" si="115"/>
        <v>Massachusetts</v>
      </c>
      <c r="N277">
        <f t="shared" ca="1" si="104"/>
        <v>76866</v>
      </c>
      <c r="O277">
        <f t="shared" ca="1" si="128"/>
        <v>10834.781108199266</v>
      </c>
      <c r="P277">
        <f t="shared" ca="1" si="105"/>
        <v>12088.577140571775</v>
      </c>
      <c r="Q277">
        <f t="shared" ca="1" si="129"/>
        <v>5448</v>
      </c>
      <c r="R277">
        <f t="shared" ca="1" si="106"/>
        <v>5838.2596629171749</v>
      </c>
      <c r="S277">
        <f t="shared" ca="1" si="107"/>
        <v>26753.235180249671</v>
      </c>
      <c r="T277">
        <f t="shared" ca="1" si="108"/>
        <v>115707.81232082145</v>
      </c>
      <c r="U277">
        <f t="shared" ca="1" si="109"/>
        <v>22121.040771116441</v>
      </c>
      <c r="V277">
        <f t="shared" ca="1" si="110"/>
        <v>93586.771549705009</v>
      </c>
      <c r="X277">
        <f ca="1">IF(Table1[[#This Row],[Gender]]="men",1,0)</f>
        <v>1</v>
      </c>
      <c r="Y277">
        <f ca="1">IF(Table1[[#This Row],[Gender]]="women",1,0)</f>
        <v>0</v>
      </c>
      <c r="AE277">
        <f ca="1">IF(Table1[[#This Row],[Field of work]]="IT",1,0)</f>
        <v>0</v>
      </c>
      <c r="AF277">
        <f ca="1">IF(Table1[[#This Row],[Field of work]]="Doctor",1,0)</f>
        <v>0</v>
      </c>
      <c r="AG277">
        <f ca="1">IF(Table1[[#This Row],[Field of work]]="Construction",1,0)</f>
        <v>0</v>
      </c>
      <c r="AH277">
        <f ca="1">IF(Table1[[#This Row],[Field of work]]="Teaching",1,0)</f>
        <v>0</v>
      </c>
      <c r="AI277">
        <f ca="1">IF(Table1[[#This Row],[Field of work]]="Music",1,0)</f>
        <v>0</v>
      </c>
      <c r="AJ277">
        <f ca="1">IF(Table1[[#This Row],[Field of work]]="Agriculture",1,0)</f>
        <v>1</v>
      </c>
      <c r="AO277" s="8">
        <f t="shared" ca="1" si="116"/>
        <v>9863.3366219191867</v>
      </c>
      <c r="AR277">
        <f t="shared" ca="1" si="117"/>
        <v>1</v>
      </c>
      <c r="AX277" s="16">
        <f t="shared" ca="1" si="118"/>
        <v>0.56153856385500001</v>
      </c>
      <c r="AY277" s="17">
        <f t="shared" ca="1" si="119"/>
        <v>0</v>
      </c>
      <c r="AZ277" s="17"/>
      <c r="BE277">
        <f t="shared" ca="1" si="120"/>
        <v>0</v>
      </c>
      <c r="BF277">
        <f ca="1">IF(Table1[[#This Row],[Area]]="California",Table1[[#This Row],[Income]],0)</f>
        <v>0</v>
      </c>
      <c r="BG277">
        <f ca="1">IF(Table1[[#This Row],[Area]]="Utah",Table1[[#This Row],[Income]],0)</f>
        <v>0</v>
      </c>
      <c r="BH277">
        <f ca="1">IF(Table1[[#This Row],[Area]]="North Carolina",Table1[[#This Row],[Income]],0)</f>
        <v>0</v>
      </c>
      <c r="BI277">
        <f ca="1">IF(Table1[[#This Row],[Area]]="Texas",Table1[[#This Row],[Income]],0)</f>
        <v>0</v>
      </c>
      <c r="BJ277">
        <f ca="1">IF(Table1[[#This Row],[Area]]="Pennsylvania",Table1[[#This Row],[Income]],0)</f>
        <v>0</v>
      </c>
      <c r="BK277">
        <f ca="1">IF(Table1[[#This Row],[Area]]="Hawaii",Table1[[#This Row],[Income]],0)</f>
        <v>0</v>
      </c>
      <c r="BL277">
        <f ca="1">IF(Table1[[#This Row],[Area]]="Tennessee",Table1[[#This Row],[Income]],0)</f>
        <v>0</v>
      </c>
      <c r="BM277">
        <f ca="1">IF(Table1[[#This Row],[Area]]="South Dakota",Table1[[#This Row],[Income]],0)</f>
        <v>0</v>
      </c>
      <c r="BN277">
        <f ca="1">IF(Table1[[#This Row],[Area]]="Massachusetts",Table1[[#This Row],[Income]],0)</f>
        <v>25622</v>
      </c>
      <c r="BO277">
        <f ca="1">IF(Table1[[#This Row],[Area]]="New Jersey",Table1[[#This Row],[Income]],0)</f>
        <v>0</v>
      </c>
      <c r="BP277">
        <f ca="1">IF(Table1[[#This Row],[Area]]="Georgia",Table1[[#This Row],[Income]],0)</f>
        <v>0</v>
      </c>
      <c r="BQ277">
        <f ca="1">IF(Table1[[#This Row],[Area]]="Indiana",Table1[[#This Row],[Income]],0)</f>
        <v>0</v>
      </c>
      <c r="BR277">
        <f ca="1">IF(Table1[[#This Row],[Area]]="Illinios",Table1[[#This Row],[Income]],0)</f>
        <v>0</v>
      </c>
      <c r="BT277">
        <f ca="1">IF(Table1[[#This Row],[Field of work]]="IT",Table1[[#This Row],[Income]],0)</f>
        <v>0</v>
      </c>
      <c r="BU277">
        <f ca="1">IF(Table1[[#This Row],[Field of work]]="Doctor",Table1[[#This Row],[Income]],0)</f>
        <v>0</v>
      </c>
      <c r="BV277">
        <f ca="1">IF(Table1[[#This Row],[Field of work]]="Construction",Table1[[#This Row],[Income]],0)</f>
        <v>0</v>
      </c>
      <c r="BW277">
        <f ca="1">IF(Table1[[#This Row],[Field of work]]="Teaching",Table1[[#This Row],[Income]],0)</f>
        <v>0</v>
      </c>
      <c r="BX277">
        <f ca="1">IF(Table1[[#This Row],[Field of work]]="Music",Table1[[#This Row],[Income]],0)</f>
        <v>0</v>
      </c>
      <c r="BY277">
        <f ca="1">IF(Table1[[#This Row],[Field of work]]="Agriculture",Table1[[#This Row],[Income]],0)</f>
        <v>25622</v>
      </c>
      <c r="CA277">
        <f ca="1">IF(Table1[[#This Row],[Debts]]&gt;Table1[[#This Row],[Income]],1,0)</f>
        <v>0</v>
      </c>
      <c r="CL277">
        <f ca="1">IF(Table1[[#This Row],[Net worth of the person]]&gt;$CN$3,Table1[[#This Row],[Age]],0)</f>
        <v>28</v>
      </c>
    </row>
    <row r="278" spans="1:90">
      <c r="A278">
        <f t="shared" ca="1" si="121"/>
        <v>2</v>
      </c>
      <c r="B278">
        <v>275</v>
      </c>
      <c r="C278" t="str">
        <f t="shared" ca="1" si="122"/>
        <v>women</v>
      </c>
      <c r="D278">
        <f t="shared" ca="1" si="123"/>
        <v>33</v>
      </c>
      <c r="E278">
        <f t="shared" ca="1" si="124"/>
        <v>4</v>
      </c>
      <c r="F278" t="str">
        <f t="shared" ca="1" si="112"/>
        <v>Teaching</v>
      </c>
      <c r="G278">
        <f t="shared" ca="1" si="125"/>
        <v>1</v>
      </c>
      <c r="H278" t="str">
        <f t="shared" ca="1" si="113"/>
        <v>High school</v>
      </c>
      <c r="I278">
        <f t="shared" ca="1" si="111"/>
        <v>0</v>
      </c>
      <c r="J278">
        <f t="shared" ca="1" si="114"/>
        <v>2</v>
      </c>
      <c r="K278">
        <f t="shared" ca="1" si="126"/>
        <v>29041</v>
      </c>
      <c r="L278">
        <f t="shared" ca="1" si="127"/>
        <v>12</v>
      </c>
      <c r="M278" t="str">
        <f t="shared" ca="1" si="115"/>
        <v>Georgia</v>
      </c>
      <c r="N278">
        <f t="shared" ref="N278:N341" ca="1" si="130">K278*RANDBETWEEN(3,6)</f>
        <v>174246</v>
      </c>
      <c r="O278">
        <f t="shared" ca="1" si="128"/>
        <v>97845.848597478325</v>
      </c>
      <c r="P278">
        <f t="shared" ref="P278:P341" ca="1" si="131">RAND()*J278*K278</f>
        <v>19726.673243838373</v>
      </c>
      <c r="Q278">
        <f t="shared" ca="1" si="129"/>
        <v>8880</v>
      </c>
      <c r="R278">
        <f t="shared" ref="R278:R341" ca="1" si="132">RAND()*K278*2</f>
        <v>14383.930169888738</v>
      </c>
      <c r="S278">
        <f t="shared" ref="S278:S341" ca="1" si="133">RAND()*K278*1.5</f>
        <v>36726.477305068613</v>
      </c>
      <c r="T278">
        <f t="shared" ref="T278:T341" ca="1" si="134">N278+P278+S278</f>
        <v>230699.15054890697</v>
      </c>
      <c r="U278">
        <f t="shared" ref="U278:U341" ca="1" si="135">O278+Q278+R278</f>
        <v>121109.77876736707</v>
      </c>
      <c r="V278">
        <f t="shared" ref="V278:V341" ca="1" si="136">T278-U278</f>
        <v>109589.3717815399</v>
      </c>
      <c r="X278">
        <f ca="1">IF(Table1[[#This Row],[Gender]]="men",1,0)</f>
        <v>0</v>
      </c>
      <c r="Y278">
        <f ca="1">IF(Table1[[#This Row],[Gender]]="women",1,0)</f>
        <v>1</v>
      </c>
      <c r="AE278">
        <f ca="1">IF(Table1[[#This Row],[Field of work]]="IT",1,0)</f>
        <v>0</v>
      </c>
      <c r="AF278">
        <f ca="1">IF(Table1[[#This Row],[Field of work]]="Doctor",1,0)</f>
        <v>0</v>
      </c>
      <c r="AG278">
        <f ca="1">IF(Table1[[#This Row],[Field of work]]="Construction",1,0)</f>
        <v>0</v>
      </c>
      <c r="AH278">
        <f ca="1">IF(Table1[[#This Row],[Field of work]]="Teaching",1,0)</f>
        <v>1</v>
      </c>
      <c r="AI278">
        <f ca="1">IF(Table1[[#This Row],[Field of work]]="Music",1,0)</f>
        <v>0</v>
      </c>
      <c r="AJ278">
        <f ca="1">IF(Table1[[#This Row],[Field of work]]="Agriculture",1,0)</f>
        <v>0</v>
      </c>
      <c r="AO278" s="8">
        <f t="shared" ca="1" si="116"/>
        <v>48751.258902640118</v>
      </c>
      <c r="AR278">
        <f t="shared" ca="1" si="117"/>
        <v>1</v>
      </c>
      <c r="AX278" s="16">
        <f t="shared" ca="1" si="118"/>
        <v>0.41027042009354708</v>
      </c>
      <c r="AY278" s="17">
        <f t="shared" ca="1" si="119"/>
        <v>1</v>
      </c>
      <c r="AZ278" s="17"/>
      <c r="BE278">
        <f t="shared" ca="1" si="120"/>
        <v>0</v>
      </c>
      <c r="BF278">
        <f ca="1">IF(Table1[[#This Row],[Area]]="California",Table1[[#This Row],[Income]],0)</f>
        <v>0</v>
      </c>
      <c r="BG278">
        <f ca="1">IF(Table1[[#This Row],[Area]]="Utah",Table1[[#This Row],[Income]],0)</f>
        <v>0</v>
      </c>
      <c r="BH278">
        <f ca="1">IF(Table1[[#This Row],[Area]]="North Carolina",Table1[[#This Row],[Income]],0)</f>
        <v>0</v>
      </c>
      <c r="BI278">
        <f ca="1">IF(Table1[[#This Row],[Area]]="Texas",Table1[[#This Row],[Income]],0)</f>
        <v>0</v>
      </c>
      <c r="BJ278">
        <f ca="1">IF(Table1[[#This Row],[Area]]="Pennsylvania",Table1[[#This Row],[Income]],0)</f>
        <v>0</v>
      </c>
      <c r="BK278">
        <f ca="1">IF(Table1[[#This Row],[Area]]="Hawaii",Table1[[#This Row],[Income]],0)</f>
        <v>0</v>
      </c>
      <c r="BL278">
        <f ca="1">IF(Table1[[#This Row],[Area]]="Tennessee",Table1[[#This Row],[Income]],0)</f>
        <v>0</v>
      </c>
      <c r="BM278">
        <f ca="1">IF(Table1[[#This Row],[Area]]="South Dakota",Table1[[#This Row],[Income]],0)</f>
        <v>0</v>
      </c>
      <c r="BN278">
        <f ca="1">IF(Table1[[#This Row],[Area]]="Massachusetts",Table1[[#This Row],[Income]],0)</f>
        <v>0</v>
      </c>
      <c r="BO278">
        <f ca="1">IF(Table1[[#This Row],[Area]]="New Jersey",Table1[[#This Row],[Income]],0)</f>
        <v>0</v>
      </c>
      <c r="BP278">
        <f ca="1">IF(Table1[[#This Row],[Area]]="Georgia",Table1[[#This Row],[Income]],0)</f>
        <v>29041</v>
      </c>
      <c r="BQ278">
        <f ca="1">IF(Table1[[#This Row],[Area]]="Indiana",Table1[[#This Row],[Income]],0)</f>
        <v>0</v>
      </c>
      <c r="BR278">
        <f ca="1">IF(Table1[[#This Row],[Area]]="Illinios",Table1[[#This Row],[Income]],0)</f>
        <v>0</v>
      </c>
      <c r="BT278">
        <f ca="1">IF(Table1[[#This Row],[Field of work]]="IT",Table1[[#This Row],[Income]],0)</f>
        <v>0</v>
      </c>
      <c r="BU278">
        <f ca="1">IF(Table1[[#This Row],[Field of work]]="Doctor",Table1[[#This Row],[Income]],0)</f>
        <v>0</v>
      </c>
      <c r="BV278">
        <f ca="1">IF(Table1[[#This Row],[Field of work]]="Construction",Table1[[#This Row],[Income]],0)</f>
        <v>0</v>
      </c>
      <c r="BW278">
        <f ca="1">IF(Table1[[#This Row],[Field of work]]="Teaching",Table1[[#This Row],[Income]],0)</f>
        <v>29041</v>
      </c>
      <c r="BX278">
        <f ca="1">IF(Table1[[#This Row],[Field of work]]="Music",Table1[[#This Row],[Income]],0)</f>
        <v>0</v>
      </c>
      <c r="BY278">
        <f ca="1">IF(Table1[[#This Row],[Field of work]]="Agriculture",Table1[[#This Row],[Income]],0)</f>
        <v>0</v>
      </c>
      <c r="CA278">
        <f ca="1">IF(Table1[[#This Row],[Debts]]&gt;Table1[[#This Row],[Income]],1,0)</f>
        <v>0</v>
      </c>
      <c r="CL278">
        <f ca="1">IF(Table1[[#This Row],[Net worth of the person]]&gt;$CN$3,Table1[[#This Row],[Age]],0)</f>
        <v>33</v>
      </c>
    </row>
    <row r="279" spans="1:90">
      <c r="A279">
        <f t="shared" ca="1" si="121"/>
        <v>2</v>
      </c>
      <c r="B279">
        <v>276</v>
      </c>
      <c r="C279" t="str">
        <f t="shared" ca="1" si="122"/>
        <v>women</v>
      </c>
      <c r="D279">
        <f t="shared" ca="1" si="123"/>
        <v>38</v>
      </c>
      <c r="E279">
        <f t="shared" ca="1" si="124"/>
        <v>2</v>
      </c>
      <c r="F279" t="str">
        <f t="shared" ca="1" si="112"/>
        <v>Doctor</v>
      </c>
      <c r="G279">
        <f t="shared" ca="1" si="125"/>
        <v>4</v>
      </c>
      <c r="H279" t="str">
        <f t="shared" ca="1" si="113"/>
        <v>Phd</v>
      </c>
      <c r="I279">
        <f t="shared" ref="I279:I342" ca="1" si="137">RANDBETWEEN(0,3)</f>
        <v>3</v>
      </c>
      <c r="J279">
        <f t="shared" ca="1" si="114"/>
        <v>3</v>
      </c>
      <c r="K279">
        <f t="shared" ca="1" si="126"/>
        <v>85239</v>
      </c>
      <c r="L279">
        <f t="shared" ca="1" si="127"/>
        <v>6</v>
      </c>
      <c r="M279" t="str">
        <f t="shared" ca="1" si="115"/>
        <v>Pennsylvania</v>
      </c>
      <c r="N279">
        <f t="shared" ca="1" si="130"/>
        <v>511434</v>
      </c>
      <c r="O279">
        <f t="shared" ca="1" si="128"/>
        <v>209826.24203012316</v>
      </c>
      <c r="P279">
        <f t="shared" ca="1" si="131"/>
        <v>146253.77670792036</v>
      </c>
      <c r="Q279">
        <f t="shared" ca="1" si="129"/>
        <v>5709</v>
      </c>
      <c r="R279">
        <f t="shared" ca="1" si="132"/>
        <v>93181.640802018781</v>
      </c>
      <c r="S279">
        <f t="shared" ca="1" si="133"/>
        <v>36994.898156697353</v>
      </c>
      <c r="T279">
        <f t="shared" ca="1" si="134"/>
        <v>694682.67486461776</v>
      </c>
      <c r="U279">
        <f t="shared" ca="1" si="135"/>
        <v>308716.88283214194</v>
      </c>
      <c r="V279">
        <f t="shared" ca="1" si="136"/>
        <v>385965.79203247582</v>
      </c>
      <c r="X279">
        <f ca="1">IF(Table1[[#This Row],[Gender]]="men",1,0)</f>
        <v>0</v>
      </c>
      <c r="Y279">
        <f ca="1">IF(Table1[[#This Row],[Gender]]="women",1,0)</f>
        <v>1</v>
      </c>
      <c r="AE279">
        <f ca="1">IF(Table1[[#This Row],[Field of work]]="IT",1,0)</f>
        <v>0</v>
      </c>
      <c r="AF279">
        <f ca="1">IF(Table1[[#This Row],[Field of work]]="Doctor",1,0)</f>
        <v>1</v>
      </c>
      <c r="AG279">
        <f ca="1">IF(Table1[[#This Row],[Field of work]]="Construction",1,0)</f>
        <v>0</v>
      </c>
      <c r="AH279">
        <f ca="1">IF(Table1[[#This Row],[Field of work]]="Teaching",1,0)</f>
        <v>0</v>
      </c>
      <c r="AI279">
        <f ca="1">IF(Table1[[#This Row],[Field of work]]="Music",1,0)</f>
        <v>0</v>
      </c>
      <c r="AJ279">
        <f ca="1">IF(Table1[[#This Row],[Field of work]]="Agriculture",1,0)</f>
        <v>0</v>
      </c>
      <c r="AO279" s="8">
        <f t="shared" ca="1" si="116"/>
        <v>68044.039113792111</v>
      </c>
      <c r="AR279">
        <f t="shared" ca="1" si="117"/>
        <v>1</v>
      </c>
      <c r="AX279" s="16">
        <f t="shared" ca="1" si="118"/>
        <v>0.31856886041380095</v>
      </c>
      <c r="AY279" s="17">
        <f t="shared" ca="1" si="119"/>
        <v>1</v>
      </c>
      <c r="AZ279" s="17"/>
      <c r="BE279">
        <f t="shared" ca="1" si="120"/>
        <v>0</v>
      </c>
      <c r="BF279">
        <f ca="1">IF(Table1[[#This Row],[Area]]="California",Table1[[#This Row],[Income]],0)</f>
        <v>0</v>
      </c>
      <c r="BG279">
        <f ca="1">IF(Table1[[#This Row],[Area]]="Utah",Table1[[#This Row],[Income]],0)</f>
        <v>0</v>
      </c>
      <c r="BH279">
        <f ca="1">IF(Table1[[#This Row],[Area]]="North Carolina",Table1[[#This Row],[Income]],0)</f>
        <v>0</v>
      </c>
      <c r="BI279">
        <f ca="1">IF(Table1[[#This Row],[Area]]="Texas",Table1[[#This Row],[Income]],0)</f>
        <v>0</v>
      </c>
      <c r="BJ279">
        <f ca="1">IF(Table1[[#This Row],[Area]]="Pennsylvania",Table1[[#This Row],[Income]],0)</f>
        <v>85239</v>
      </c>
      <c r="BK279">
        <f ca="1">IF(Table1[[#This Row],[Area]]="Hawaii",Table1[[#This Row],[Income]],0)</f>
        <v>0</v>
      </c>
      <c r="BL279">
        <f ca="1">IF(Table1[[#This Row],[Area]]="Tennessee",Table1[[#This Row],[Income]],0)</f>
        <v>0</v>
      </c>
      <c r="BM279">
        <f ca="1">IF(Table1[[#This Row],[Area]]="South Dakota",Table1[[#This Row],[Income]],0)</f>
        <v>0</v>
      </c>
      <c r="BN279">
        <f ca="1">IF(Table1[[#This Row],[Area]]="Massachusetts",Table1[[#This Row],[Income]],0)</f>
        <v>0</v>
      </c>
      <c r="BO279">
        <f ca="1">IF(Table1[[#This Row],[Area]]="New Jersey",Table1[[#This Row],[Income]],0)</f>
        <v>0</v>
      </c>
      <c r="BP279">
        <f ca="1">IF(Table1[[#This Row],[Area]]="Georgia",Table1[[#This Row],[Income]],0)</f>
        <v>0</v>
      </c>
      <c r="BQ279">
        <f ca="1">IF(Table1[[#This Row],[Area]]="Indiana",Table1[[#This Row],[Income]],0)</f>
        <v>0</v>
      </c>
      <c r="BR279">
        <f ca="1">IF(Table1[[#This Row],[Area]]="Illinios",Table1[[#This Row],[Income]],0)</f>
        <v>0</v>
      </c>
      <c r="BT279">
        <f ca="1">IF(Table1[[#This Row],[Field of work]]="IT",Table1[[#This Row],[Income]],0)</f>
        <v>0</v>
      </c>
      <c r="BU279">
        <f ca="1">IF(Table1[[#This Row],[Field of work]]="Doctor",Table1[[#This Row],[Income]],0)</f>
        <v>85239</v>
      </c>
      <c r="BV279">
        <f ca="1">IF(Table1[[#This Row],[Field of work]]="Construction",Table1[[#This Row],[Income]],0)</f>
        <v>0</v>
      </c>
      <c r="BW279">
        <f ca="1">IF(Table1[[#This Row],[Field of work]]="Teaching",Table1[[#This Row],[Income]],0)</f>
        <v>0</v>
      </c>
      <c r="BX279">
        <f ca="1">IF(Table1[[#This Row],[Field of work]]="Music",Table1[[#This Row],[Income]],0)</f>
        <v>0</v>
      </c>
      <c r="BY279">
        <f ca="1">IF(Table1[[#This Row],[Field of work]]="Agriculture",Table1[[#This Row],[Income]],0)</f>
        <v>0</v>
      </c>
      <c r="CA279">
        <f ca="1">IF(Table1[[#This Row],[Debts]]&gt;Table1[[#This Row],[Income]],1,0)</f>
        <v>1</v>
      </c>
      <c r="CL279">
        <f ca="1">IF(Table1[[#This Row],[Net worth of the person]]&gt;$CN$3,Table1[[#This Row],[Age]],0)</f>
        <v>38</v>
      </c>
    </row>
    <row r="280" spans="1:90">
      <c r="A280">
        <f t="shared" ca="1" si="121"/>
        <v>1</v>
      </c>
      <c r="B280">
        <v>277</v>
      </c>
      <c r="C280" t="str">
        <f t="shared" ca="1" si="122"/>
        <v>men</v>
      </c>
      <c r="D280">
        <f t="shared" ca="1" si="123"/>
        <v>28</v>
      </c>
      <c r="E280">
        <f t="shared" ca="1" si="124"/>
        <v>4</v>
      </c>
      <c r="F280" t="str">
        <f t="shared" ca="1" si="112"/>
        <v>Teaching</v>
      </c>
      <c r="G280">
        <f t="shared" ca="1" si="125"/>
        <v>1</v>
      </c>
      <c r="H280" t="str">
        <f t="shared" ca="1" si="113"/>
        <v>High school</v>
      </c>
      <c r="I280">
        <f t="shared" ca="1" si="137"/>
        <v>2</v>
      </c>
      <c r="J280">
        <f t="shared" ca="1" si="114"/>
        <v>3</v>
      </c>
      <c r="K280">
        <f t="shared" ca="1" si="126"/>
        <v>69971</v>
      </c>
      <c r="L280">
        <f t="shared" ca="1" si="127"/>
        <v>6</v>
      </c>
      <c r="M280" t="str">
        <f t="shared" ca="1" si="115"/>
        <v>Pennsylvania</v>
      </c>
      <c r="N280">
        <f t="shared" ca="1" si="130"/>
        <v>419826</v>
      </c>
      <c r="O280">
        <f t="shared" ca="1" si="128"/>
        <v>133743.49039208441</v>
      </c>
      <c r="P280">
        <f t="shared" ca="1" si="131"/>
        <v>204132.11734137632</v>
      </c>
      <c r="Q280">
        <f t="shared" ca="1" si="129"/>
        <v>56817</v>
      </c>
      <c r="R280">
        <f t="shared" ca="1" si="132"/>
        <v>36219.557955048309</v>
      </c>
      <c r="S280">
        <f t="shared" ca="1" si="133"/>
        <v>48472.994658087919</v>
      </c>
      <c r="T280">
        <f t="shared" ca="1" si="134"/>
        <v>672431.11199946434</v>
      </c>
      <c r="U280">
        <f t="shared" ca="1" si="135"/>
        <v>226780.04834713272</v>
      </c>
      <c r="V280">
        <f t="shared" ca="1" si="136"/>
        <v>445651.06365233159</v>
      </c>
      <c r="X280">
        <f ca="1">IF(Table1[[#This Row],[Gender]]="men",1,0)</f>
        <v>1</v>
      </c>
      <c r="Y280">
        <f ca="1">IF(Table1[[#This Row],[Gender]]="women",1,0)</f>
        <v>0</v>
      </c>
      <c r="AE280">
        <f ca="1">IF(Table1[[#This Row],[Field of work]]="IT",1,0)</f>
        <v>0</v>
      </c>
      <c r="AF280">
        <f ca="1">IF(Table1[[#This Row],[Field of work]]="Doctor",1,0)</f>
        <v>0</v>
      </c>
      <c r="AG280">
        <f ca="1">IF(Table1[[#This Row],[Field of work]]="Construction",1,0)</f>
        <v>0</v>
      </c>
      <c r="AH280">
        <f ca="1">IF(Table1[[#This Row],[Field of work]]="Teaching",1,0)</f>
        <v>1</v>
      </c>
      <c r="AI280">
        <f ca="1">IF(Table1[[#This Row],[Field of work]]="Music",1,0)</f>
        <v>0</v>
      </c>
      <c r="AJ280">
        <f ca="1">IF(Table1[[#This Row],[Field of work]]="Agriculture",1,0)</f>
        <v>0</v>
      </c>
      <c r="AO280" s="8">
        <f t="shared" ca="1" si="116"/>
        <v>34272.258855185144</v>
      </c>
      <c r="AR280">
        <f t="shared" ca="1" si="117"/>
        <v>1</v>
      </c>
      <c r="AX280" s="16">
        <f t="shared" ca="1" si="118"/>
        <v>0.79771042071373188</v>
      </c>
      <c r="AY280" s="17">
        <f t="shared" ca="1" si="119"/>
        <v>0</v>
      </c>
      <c r="AZ280" s="17"/>
      <c r="BE280">
        <f t="shared" ca="1" si="120"/>
        <v>0</v>
      </c>
      <c r="BF280">
        <f ca="1">IF(Table1[[#This Row],[Area]]="California",Table1[[#This Row],[Income]],0)</f>
        <v>0</v>
      </c>
      <c r="BG280">
        <f ca="1">IF(Table1[[#This Row],[Area]]="Utah",Table1[[#This Row],[Income]],0)</f>
        <v>0</v>
      </c>
      <c r="BH280">
        <f ca="1">IF(Table1[[#This Row],[Area]]="North Carolina",Table1[[#This Row],[Income]],0)</f>
        <v>0</v>
      </c>
      <c r="BI280">
        <f ca="1">IF(Table1[[#This Row],[Area]]="Texas",Table1[[#This Row],[Income]],0)</f>
        <v>0</v>
      </c>
      <c r="BJ280">
        <f ca="1">IF(Table1[[#This Row],[Area]]="Pennsylvania",Table1[[#This Row],[Income]],0)</f>
        <v>69971</v>
      </c>
      <c r="BK280">
        <f ca="1">IF(Table1[[#This Row],[Area]]="Hawaii",Table1[[#This Row],[Income]],0)</f>
        <v>0</v>
      </c>
      <c r="BL280">
        <f ca="1">IF(Table1[[#This Row],[Area]]="Tennessee",Table1[[#This Row],[Income]],0)</f>
        <v>0</v>
      </c>
      <c r="BM280">
        <f ca="1">IF(Table1[[#This Row],[Area]]="South Dakota",Table1[[#This Row],[Income]],0)</f>
        <v>0</v>
      </c>
      <c r="BN280">
        <f ca="1">IF(Table1[[#This Row],[Area]]="Massachusetts",Table1[[#This Row],[Income]],0)</f>
        <v>0</v>
      </c>
      <c r="BO280">
        <f ca="1">IF(Table1[[#This Row],[Area]]="New Jersey",Table1[[#This Row],[Income]],0)</f>
        <v>0</v>
      </c>
      <c r="BP280">
        <f ca="1">IF(Table1[[#This Row],[Area]]="Georgia",Table1[[#This Row],[Income]],0)</f>
        <v>0</v>
      </c>
      <c r="BQ280">
        <f ca="1">IF(Table1[[#This Row],[Area]]="Indiana",Table1[[#This Row],[Income]],0)</f>
        <v>0</v>
      </c>
      <c r="BR280">
        <f ca="1">IF(Table1[[#This Row],[Area]]="Illinios",Table1[[#This Row],[Income]],0)</f>
        <v>0</v>
      </c>
      <c r="BT280">
        <f ca="1">IF(Table1[[#This Row],[Field of work]]="IT",Table1[[#This Row],[Income]],0)</f>
        <v>0</v>
      </c>
      <c r="BU280">
        <f ca="1">IF(Table1[[#This Row],[Field of work]]="Doctor",Table1[[#This Row],[Income]],0)</f>
        <v>0</v>
      </c>
      <c r="BV280">
        <f ca="1">IF(Table1[[#This Row],[Field of work]]="Construction",Table1[[#This Row],[Income]],0)</f>
        <v>0</v>
      </c>
      <c r="BW280">
        <f ca="1">IF(Table1[[#This Row],[Field of work]]="Teaching",Table1[[#This Row],[Income]],0)</f>
        <v>69971</v>
      </c>
      <c r="BX280">
        <f ca="1">IF(Table1[[#This Row],[Field of work]]="Music",Table1[[#This Row],[Income]],0)</f>
        <v>0</v>
      </c>
      <c r="BY280">
        <f ca="1">IF(Table1[[#This Row],[Field of work]]="Agriculture",Table1[[#This Row],[Income]],0)</f>
        <v>0</v>
      </c>
      <c r="CA280">
        <f ca="1">IF(Table1[[#This Row],[Debts]]&gt;Table1[[#This Row],[Income]],1,0)</f>
        <v>0</v>
      </c>
      <c r="CL280">
        <f ca="1">IF(Table1[[#This Row],[Net worth of the person]]&gt;$CN$3,Table1[[#This Row],[Age]],0)</f>
        <v>28</v>
      </c>
    </row>
    <row r="281" spans="1:90">
      <c r="A281">
        <f t="shared" ca="1" si="121"/>
        <v>1</v>
      </c>
      <c r="B281">
        <v>278</v>
      </c>
      <c r="C281" t="str">
        <f t="shared" ca="1" si="122"/>
        <v>men</v>
      </c>
      <c r="D281">
        <f t="shared" ca="1" si="123"/>
        <v>33</v>
      </c>
      <c r="E281">
        <f t="shared" ca="1" si="124"/>
        <v>1</v>
      </c>
      <c r="F281" t="str">
        <f t="shared" ca="1" si="112"/>
        <v>IT</v>
      </c>
      <c r="G281">
        <f t="shared" ca="1" si="125"/>
        <v>4</v>
      </c>
      <c r="H281" t="str">
        <f t="shared" ca="1" si="113"/>
        <v>Phd</v>
      </c>
      <c r="I281">
        <f t="shared" ca="1" si="137"/>
        <v>3</v>
      </c>
      <c r="J281">
        <f t="shared" ca="1" si="114"/>
        <v>3</v>
      </c>
      <c r="K281">
        <f t="shared" ca="1" si="126"/>
        <v>64425</v>
      </c>
      <c r="L281">
        <f t="shared" ca="1" si="127"/>
        <v>1</v>
      </c>
      <c r="M281" t="str">
        <f t="shared" ca="1" si="115"/>
        <v>Florida</v>
      </c>
      <c r="N281">
        <f t="shared" ca="1" si="130"/>
        <v>193275</v>
      </c>
      <c r="O281">
        <f t="shared" ca="1" si="128"/>
        <v>154177.48156344652</v>
      </c>
      <c r="P281">
        <f t="shared" ca="1" si="131"/>
        <v>102816.77656555542</v>
      </c>
      <c r="Q281">
        <f t="shared" ca="1" si="129"/>
        <v>8872</v>
      </c>
      <c r="R281">
        <f t="shared" ca="1" si="132"/>
        <v>119490.28001591325</v>
      </c>
      <c r="S281">
        <f t="shared" ca="1" si="133"/>
        <v>31745.358922396495</v>
      </c>
      <c r="T281">
        <f t="shared" ca="1" si="134"/>
        <v>327837.13548795192</v>
      </c>
      <c r="U281">
        <f t="shared" ca="1" si="135"/>
        <v>282539.76157935977</v>
      </c>
      <c r="V281">
        <f t="shared" ca="1" si="136"/>
        <v>45297.373908592155</v>
      </c>
      <c r="X281">
        <f ca="1">IF(Table1[[#This Row],[Gender]]="men",1,0)</f>
        <v>1</v>
      </c>
      <c r="Y281">
        <f ca="1">IF(Table1[[#This Row],[Gender]]="women",1,0)</f>
        <v>0</v>
      </c>
      <c r="AE281">
        <f ca="1">IF(Table1[[#This Row],[Field of work]]="IT",1,0)</f>
        <v>1</v>
      </c>
      <c r="AF281">
        <f ca="1">IF(Table1[[#This Row],[Field of work]]="Doctor",1,0)</f>
        <v>0</v>
      </c>
      <c r="AG281">
        <f ca="1">IF(Table1[[#This Row],[Field of work]]="Construction",1,0)</f>
        <v>0</v>
      </c>
      <c r="AH281">
        <f ca="1">IF(Table1[[#This Row],[Field of work]]="Teaching",1,0)</f>
        <v>0</v>
      </c>
      <c r="AI281">
        <f ca="1">IF(Table1[[#This Row],[Field of work]]="Music",1,0)</f>
        <v>0</v>
      </c>
      <c r="AJ281">
        <f ca="1">IF(Table1[[#This Row],[Field of work]]="Agriculture",1,0)</f>
        <v>0</v>
      </c>
      <c r="AO281" s="8">
        <f t="shared" ca="1" si="116"/>
        <v>3328.7982480989995</v>
      </c>
      <c r="AR281">
        <f t="shared" ca="1" si="117"/>
        <v>1</v>
      </c>
      <c r="AX281" s="16">
        <f t="shared" ca="1" si="118"/>
        <v>0.94316029089959963</v>
      </c>
      <c r="AY281" s="17">
        <f t="shared" ca="1" si="119"/>
        <v>0</v>
      </c>
      <c r="AZ281" s="17"/>
      <c r="BE281">
        <f t="shared" ca="1" si="120"/>
        <v>64425</v>
      </c>
      <c r="BF281">
        <f ca="1">IF(Table1[[#This Row],[Area]]="California",Table1[[#This Row],[Income]],0)</f>
        <v>0</v>
      </c>
      <c r="BG281">
        <f ca="1">IF(Table1[[#This Row],[Area]]="Utah",Table1[[#This Row],[Income]],0)</f>
        <v>0</v>
      </c>
      <c r="BH281">
        <f ca="1">IF(Table1[[#This Row],[Area]]="North Carolina",Table1[[#This Row],[Income]],0)</f>
        <v>0</v>
      </c>
      <c r="BI281">
        <f ca="1">IF(Table1[[#This Row],[Area]]="Texas",Table1[[#This Row],[Income]],0)</f>
        <v>0</v>
      </c>
      <c r="BJ281">
        <f ca="1">IF(Table1[[#This Row],[Area]]="Pennsylvania",Table1[[#This Row],[Income]],0)</f>
        <v>0</v>
      </c>
      <c r="BK281">
        <f ca="1">IF(Table1[[#This Row],[Area]]="Hawaii",Table1[[#This Row],[Income]],0)</f>
        <v>0</v>
      </c>
      <c r="BL281">
        <f ca="1">IF(Table1[[#This Row],[Area]]="Tennessee",Table1[[#This Row],[Income]],0)</f>
        <v>0</v>
      </c>
      <c r="BM281">
        <f ca="1">IF(Table1[[#This Row],[Area]]="South Dakota",Table1[[#This Row],[Income]],0)</f>
        <v>0</v>
      </c>
      <c r="BN281">
        <f ca="1">IF(Table1[[#This Row],[Area]]="Massachusetts",Table1[[#This Row],[Income]],0)</f>
        <v>0</v>
      </c>
      <c r="BO281">
        <f ca="1">IF(Table1[[#This Row],[Area]]="New Jersey",Table1[[#This Row],[Income]],0)</f>
        <v>0</v>
      </c>
      <c r="BP281">
        <f ca="1">IF(Table1[[#This Row],[Area]]="Georgia",Table1[[#This Row],[Income]],0)</f>
        <v>0</v>
      </c>
      <c r="BQ281">
        <f ca="1">IF(Table1[[#This Row],[Area]]="Indiana",Table1[[#This Row],[Income]],0)</f>
        <v>0</v>
      </c>
      <c r="BR281">
        <f ca="1">IF(Table1[[#This Row],[Area]]="Illinios",Table1[[#This Row],[Income]],0)</f>
        <v>0</v>
      </c>
      <c r="BT281">
        <f ca="1">IF(Table1[[#This Row],[Field of work]]="IT",Table1[[#This Row],[Income]],0)</f>
        <v>64425</v>
      </c>
      <c r="BU281">
        <f ca="1">IF(Table1[[#This Row],[Field of work]]="Doctor",Table1[[#This Row],[Income]],0)</f>
        <v>0</v>
      </c>
      <c r="BV281">
        <f ca="1">IF(Table1[[#This Row],[Field of work]]="Construction",Table1[[#This Row],[Income]],0)</f>
        <v>0</v>
      </c>
      <c r="BW281">
        <f ca="1">IF(Table1[[#This Row],[Field of work]]="Teaching",Table1[[#This Row],[Income]],0)</f>
        <v>0</v>
      </c>
      <c r="BX281">
        <f ca="1">IF(Table1[[#This Row],[Field of work]]="Music",Table1[[#This Row],[Income]],0)</f>
        <v>0</v>
      </c>
      <c r="BY281">
        <f ca="1">IF(Table1[[#This Row],[Field of work]]="Agriculture",Table1[[#This Row],[Income]],0)</f>
        <v>0</v>
      </c>
      <c r="CA281">
        <f ca="1">IF(Table1[[#This Row],[Debts]]&gt;Table1[[#This Row],[Income]],1,0)</f>
        <v>1</v>
      </c>
      <c r="CL281">
        <f ca="1">IF(Table1[[#This Row],[Net worth of the person]]&gt;$CN$3,Table1[[#This Row],[Age]],0)</f>
        <v>33</v>
      </c>
    </row>
    <row r="282" spans="1:90">
      <c r="A282">
        <f t="shared" ca="1" si="121"/>
        <v>1</v>
      </c>
      <c r="B282">
        <v>279</v>
      </c>
      <c r="C282" t="str">
        <f t="shared" ca="1" si="122"/>
        <v>men</v>
      </c>
      <c r="D282">
        <f t="shared" ca="1" si="123"/>
        <v>34</v>
      </c>
      <c r="E282">
        <f t="shared" ca="1" si="124"/>
        <v>2</v>
      </c>
      <c r="F282" t="str">
        <f t="shared" ca="1" si="112"/>
        <v>Doctor</v>
      </c>
      <c r="G282">
        <f t="shared" ca="1" si="125"/>
        <v>1</v>
      </c>
      <c r="H282" t="str">
        <f t="shared" ca="1" si="113"/>
        <v>High school</v>
      </c>
      <c r="I282">
        <f t="shared" ca="1" si="137"/>
        <v>1</v>
      </c>
      <c r="J282">
        <f t="shared" ca="1" si="114"/>
        <v>2</v>
      </c>
      <c r="K282">
        <f t="shared" ca="1" si="126"/>
        <v>32435</v>
      </c>
      <c r="L282">
        <f t="shared" ca="1" si="127"/>
        <v>5</v>
      </c>
      <c r="M282" t="str">
        <f t="shared" ca="1" si="115"/>
        <v>Texas</v>
      </c>
      <c r="N282">
        <f t="shared" ca="1" si="130"/>
        <v>162175</v>
      </c>
      <c r="O282">
        <f t="shared" ca="1" si="128"/>
        <v>152957.02017664257</v>
      </c>
      <c r="P282">
        <f t="shared" ca="1" si="131"/>
        <v>6657.5964961979989</v>
      </c>
      <c r="Q282">
        <f t="shared" ca="1" si="129"/>
        <v>4840</v>
      </c>
      <c r="R282">
        <f t="shared" ca="1" si="132"/>
        <v>8775.4646078303667</v>
      </c>
      <c r="S282">
        <f t="shared" ca="1" si="133"/>
        <v>40084.637277227106</v>
      </c>
      <c r="T282">
        <f t="shared" ca="1" si="134"/>
        <v>208917.23377342511</v>
      </c>
      <c r="U282">
        <f t="shared" ca="1" si="135"/>
        <v>166572.48478447294</v>
      </c>
      <c r="V282">
        <f t="shared" ca="1" si="136"/>
        <v>42344.748988952168</v>
      </c>
      <c r="X282">
        <f ca="1">IF(Table1[[#This Row],[Gender]]="men",1,0)</f>
        <v>1</v>
      </c>
      <c r="Y282">
        <f ca="1">IF(Table1[[#This Row],[Gender]]="women",1,0)</f>
        <v>0</v>
      </c>
      <c r="AE282">
        <f ca="1">IF(Table1[[#This Row],[Field of work]]="IT",1,0)</f>
        <v>0</v>
      </c>
      <c r="AF282">
        <f ca="1">IF(Table1[[#This Row],[Field of work]]="Doctor",1,0)</f>
        <v>1</v>
      </c>
      <c r="AG282">
        <f ca="1">IF(Table1[[#This Row],[Field of work]]="Construction",1,0)</f>
        <v>0</v>
      </c>
      <c r="AH282">
        <f ca="1">IF(Table1[[#This Row],[Field of work]]="Teaching",1,0)</f>
        <v>0</v>
      </c>
      <c r="AI282">
        <f ca="1">IF(Table1[[#This Row],[Field of work]]="Music",1,0)</f>
        <v>0</v>
      </c>
      <c r="AJ282">
        <f ca="1">IF(Table1[[#This Row],[Field of work]]="Agriculture",1,0)</f>
        <v>0</v>
      </c>
      <c r="AO282" s="8">
        <f t="shared" ca="1" si="116"/>
        <v>68439.096187033851</v>
      </c>
      <c r="AR282">
        <f t="shared" ca="1" si="117"/>
        <v>1</v>
      </c>
      <c r="AX282" s="16">
        <f t="shared" ca="1" si="118"/>
        <v>0.16806714306510062</v>
      </c>
      <c r="AY282" s="17">
        <f t="shared" ca="1" si="119"/>
        <v>1</v>
      </c>
      <c r="AZ282" s="17"/>
      <c r="BE282">
        <f t="shared" ca="1" si="120"/>
        <v>0</v>
      </c>
      <c r="BF282">
        <f ca="1">IF(Table1[[#This Row],[Area]]="California",Table1[[#This Row],[Income]],0)</f>
        <v>0</v>
      </c>
      <c r="BG282">
        <f ca="1">IF(Table1[[#This Row],[Area]]="Utah",Table1[[#This Row],[Income]],0)</f>
        <v>0</v>
      </c>
      <c r="BH282">
        <f ca="1">IF(Table1[[#This Row],[Area]]="North Carolina",Table1[[#This Row],[Income]],0)</f>
        <v>0</v>
      </c>
      <c r="BI282">
        <f ca="1">IF(Table1[[#This Row],[Area]]="Texas",Table1[[#This Row],[Income]],0)</f>
        <v>32435</v>
      </c>
      <c r="BJ282">
        <f ca="1">IF(Table1[[#This Row],[Area]]="Pennsylvania",Table1[[#This Row],[Income]],0)</f>
        <v>0</v>
      </c>
      <c r="BK282">
        <f ca="1">IF(Table1[[#This Row],[Area]]="Hawaii",Table1[[#This Row],[Income]],0)</f>
        <v>0</v>
      </c>
      <c r="BL282">
        <f ca="1">IF(Table1[[#This Row],[Area]]="Tennessee",Table1[[#This Row],[Income]],0)</f>
        <v>0</v>
      </c>
      <c r="BM282">
        <f ca="1">IF(Table1[[#This Row],[Area]]="South Dakota",Table1[[#This Row],[Income]],0)</f>
        <v>0</v>
      </c>
      <c r="BN282">
        <f ca="1">IF(Table1[[#This Row],[Area]]="Massachusetts",Table1[[#This Row],[Income]],0)</f>
        <v>0</v>
      </c>
      <c r="BO282">
        <f ca="1">IF(Table1[[#This Row],[Area]]="New Jersey",Table1[[#This Row],[Income]],0)</f>
        <v>0</v>
      </c>
      <c r="BP282">
        <f ca="1">IF(Table1[[#This Row],[Area]]="Georgia",Table1[[#This Row],[Income]],0)</f>
        <v>0</v>
      </c>
      <c r="BQ282">
        <f ca="1">IF(Table1[[#This Row],[Area]]="Indiana",Table1[[#This Row],[Income]],0)</f>
        <v>0</v>
      </c>
      <c r="BR282">
        <f ca="1">IF(Table1[[#This Row],[Area]]="Illinios",Table1[[#This Row],[Income]],0)</f>
        <v>0</v>
      </c>
      <c r="BT282">
        <f ca="1">IF(Table1[[#This Row],[Field of work]]="IT",Table1[[#This Row],[Income]],0)</f>
        <v>0</v>
      </c>
      <c r="BU282">
        <f ca="1">IF(Table1[[#This Row],[Field of work]]="Doctor",Table1[[#This Row],[Income]],0)</f>
        <v>32435</v>
      </c>
      <c r="BV282">
        <f ca="1">IF(Table1[[#This Row],[Field of work]]="Construction",Table1[[#This Row],[Income]],0)</f>
        <v>0</v>
      </c>
      <c r="BW282">
        <f ca="1">IF(Table1[[#This Row],[Field of work]]="Teaching",Table1[[#This Row],[Income]],0)</f>
        <v>0</v>
      </c>
      <c r="BX282">
        <f ca="1">IF(Table1[[#This Row],[Field of work]]="Music",Table1[[#This Row],[Income]],0)</f>
        <v>0</v>
      </c>
      <c r="BY282">
        <f ca="1">IF(Table1[[#This Row],[Field of work]]="Agriculture",Table1[[#This Row],[Income]],0)</f>
        <v>0</v>
      </c>
      <c r="CA282">
        <f ca="1">IF(Table1[[#This Row],[Debts]]&gt;Table1[[#This Row],[Income]],1,0)</f>
        <v>0</v>
      </c>
      <c r="CL282">
        <f ca="1">IF(Table1[[#This Row],[Net worth of the person]]&gt;$CN$3,Table1[[#This Row],[Age]],0)</f>
        <v>34</v>
      </c>
    </row>
    <row r="283" spans="1:90">
      <c r="A283">
        <f t="shared" ca="1" si="121"/>
        <v>1</v>
      </c>
      <c r="B283">
        <v>280</v>
      </c>
      <c r="C283" t="str">
        <f t="shared" ca="1" si="122"/>
        <v>men</v>
      </c>
      <c r="D283">
        <f t="shared" ca="1" si="123"/>
        <v>32</v>
      </c>
      <c r="E283">
        <f t="shared" ca="1" si="124"/>
        <v>2</v>
      </c>
      <c r="F283" t="str">
        <f t="shared" ca="1" si="112"/>
        <v>Doctor</v>
      </c>
      <c r="G283">
        <f t="shared" ca="1" si="125"/>
        <v>5</v>
      </c>
      <c r="H283" t="str">
        <f t="shared" ca="1" si="113"/>
        <v>Diploma</v>
      </c>
      <c r="I283">
        <f t="shared" ca="1" si="137"/>
        <v>1</v>
      </c>
      <c r="J283">
        <f t="shared" ca="1" si="114"/>
        <v>1</v>
      </c>
      <c r="K283">
        <f t="shared" ca="1" si="126"/>
        <v>83927</v>
      </c>
      <c r="L283">
        <f t="shared" ca="1" si="127"/>
        <v>2</v>
      </c>
      <c r="M283" t="str">
        <f t="shared" ca="1" si="115"/>
        <v>California</v>
      </c>
      <c r="N283">
        <f t="shared" ca="1" si="130"/>
        <v>251781</v>
      </c>
      <c r="O283">
        <f t="shared" ca="1" si="128"/>
        <v>42316.113348074097</v>
      </c>
      <c r="P283">
        <f t="shared" ca="1" si="131"/>
        <v>68439.096187033851</v>
      </c>
      <c r="Q283">
        <f t="shared" ca="1" si="129"/>
        <v>34753</v>
      </c>
      <c r="R283">
        <f t="shared" ca="1" si="132"/>
        <v>133646.69108468867</v>
      </c>
      <c r="S283">
        <f t="shared" ca="1" si="133"/>
        <v>60897.303952751958</v>
      </c>
      <c r="T283">
        <f t="shared" ca="1" si="134"/>
        <v>381117.40013978584</v>
      </c>
      <c r="U283">
        <f t="shared" ca="1" si="135"/>
        <v>210715.80443276279</v>
      </c>
      <c r="V283">
        <f t="shared" ca="1" si="136"/>
        <v>170401.59570702305</v>
      </c>
      <c r="X283">
        <f ca="1">IF(Table1[[#This Row],[Gender]]="men",1,0)</f>
        <v>1</v>
      </c>
      <c r="Y283">
        <f ca="1">IF(Table1[[#This Row],[Gender]]="women",1,0)</f>
        <v>0</v>
      </c>
      <c r="AE283">
        <f ca="1">IF(Table1[[#This Row],[Field of work]]="IT",1,0)</f>
        <v>0</v>
      </c>
      <c r="AF283">
        <f ca="1">IF(Table1[[#This Row],[Field of work]]="Doctor",1,0)</f>
        <v>1</v>
      </c>
      <c r="AG283">
        <f ca="1">IF(Table1[[#This Row],[Field of work]]="Construction",1,0)</f>
        <v>0</v>
      </c>
      <c r="AH283">
        <f ca="1">IF(Table1[[#This Row],[Field of work]]="Teaching",1,0)</f>
        <v>0</v>
      </c>
      <c r="AI283">
        <f ca="1">IF(Table1[[#This Row],[Field of work]]="Music",1,0)</f>
        <v>0</v>
      </c>
      <c r="AJ283">
        <f ca="1">IF(Table1[[#This Row],[Field of work]]="Agriculture",1,0)</f>
        <v>0</v>
      </c>
      <c r="AO283" s="8">
        <f t="shared" ca="1" si="116"/>
        <v>1121.6712348091417</v>
      </c>
      <c r="AR283">
        <f t="shared" ca="1" si="117"/>
        <v>1</v>
      </c>
      <c r="AX283" s="16">
        <f t="shared" ca="1" si="118"/>
        <v>0.51713253817701887</v>
      </c>
      <c r="AY283" s="17">
        <f t="shared" ca="1" si="119"/>
        <v>0</v>
      </c>
      <c r="AZ283" s="17"/>
      <c r="BE283">
        <f t="shared" ca="1" si="120"/>
        <v>0</v>
      </c>
      <c r="BF283">
        <f ca="1">IF(Table1[[#This Row],[Area]]="California",Table1[[#This Row],[Income]],0)</f>
        <v>83927</v>
      </c>
      <c r="BG283">
        <f ca="1">IF(Table1[[#This Row],[Area]]="Utah",Table1[[#This Row],[Income]],0)</f>
        <v>0</v>
      </c>
      <c r="BH283">
        <f ca="1">IF(Table1[[#This Row],[Area]]="North Carolina",Table1[[#This Row],[Income]],0)</f>
        <v>0</v>
      </c>
      <c r="BI283">
        <f ca="1">IF(Table1[[#This Row],[Area]]="Texas",Table1[[#This Row],[Income]],0)</f>
        <v>0</v>
      </c>
      <c r="BJ283">
        <f ca="1">IF(Table1[[#This Row],[Area]]="Pennsylvania",Table1[[#This Row],[Income]],0)</f>
        <v>0</v>
      </c>
      <c r="BK283">
        <f ca="1">IF(Table1[[#This Row],[Area]]="Hawaii",Table1[[#This Row],[Income]],0)</f>
        <v>0</v>
      </c>
      <c r="BL283">
        <f ca="1">IF(Table1[[#This Row],[Area]]="Tennessee",Table1[[#This Row],[Income]],0)</f>
        <v>0</v>
      </c>
      <c r="BM283">
        <f ca="1">IF(Table1[[#This Row],[Area]]="South Dakota",Table1[[#This Row],[Income]],0)</f>
        <v>0</v>
      </c>
      <c r="BN283">
        <f ca="1">IF(Table1[[#This Row],[Area]]="Massachusetts",Table1[[#This Row],[Income]],0)</f>
        <v>0</v>
      </c>
      <c r="BO283">
        <f ca="1">IF(Table1[[#This Row],[Area]]="New Jersey",Table1[[#This Row],[Income]],0)</f>
        <v>0</v>
      </c>
      <c r="BP283">
        <f ca="1">IF(Table1[[#This Row],[Area]]="Georgia",Table1[[#This Row],[Income]],0)</f>
        <v>0</v>
      </c>
      <c r="BQ283">
        <f ca="1">IF(Table1[[#This Row],[Area]]="Indiana",Table1[[#This Row],[Income]],0)</f>
        <v>0</v>
      </c>
      <c r="BR283">
        <f ca="1">IF(Table1[[#This Row],[Area]]="Illinios",Table1[[#This Row],[Income]],0)</f>
        <v>0</v>
      </c>
      <c r="BT283">
        <f ca="1">IF(Table1[[#This Row],[Field of work]]="IT",Table1[[#This Row],[Income]],0)</f>
        <v>0</v>
      </c>
      <c r="BU283">
        <f ca="1">IF(Table1[[#This Row],[Field of work]]="Doctor",Table1[[#This Row],[Income]],0)</f>
        <v>83927</v>
      </c>
      <c r="BV283">
        <f ca="1">IF(Table1[[#This Row],[Field of work]]="Construction",Table1[[#This Row],[Income]],0)</f>
        <v>0</v>
      </c>
      <c r="BW283">
        <f ca="1">IF(Table1[[#This Row],[Field of work]]="Teaching",Table1[[#This Row],[Income]],0)</f>
        <v>0</v>
      </c>
      <c r="BX283">
        <f ca="1">IF(Table1[[#This Row],[Field of work]]="Music",Table1[[#This Row],[Income]],0)</f>
        <v>0</v>
      </c>
      <c r="BY283">
        <f ca="1">IF(Table1[[#This Row],[Field of work]]="Agriculture",Table1[[#This Row],[Income]],0)</f>
        <v>0</v>
      </c>
      <c r="CA283">
        <f ca="1">IF(Table1[[#This Row],[Debts]]&gt;Table1[[#This Row],[Income]],1,0)</f>
        <v>1</v>
      </c>
      <c r="CL283">
        <f ca="1">IF(Table1[[#This Row],[Net worth of the person]]&gt;$CN$3,Table1[[#This Row],[Age]],0)</f>
        <v>32</v>
      </c>
    </row>
    <row r="284" spans="1:90">
      <c r="A284">
        <f t="shared" ca="1" si="121"/>
        <v>2</v>
      </c>
      <c r="B284">
        <v>281</v>
      </c>
      <c r="C284" t="str">
        <f t="shared" ca="1" si="122"/>
        <v>women</v>
      </c>
      <c r="D284">
        <f t="shared" ca="1" si="123"/>
        <v>39</v>
      </c>
      <c r="E284">
        <f t="shared" ca="1" si="124"/>
        <v>3</v>
      </c>
      <c r="F284" t="str">
        <f t="shared" ca="1" si="112"/>
        <v>Construction</v>
      </c>
      <c r="G284">
        <f t="shared" ca="1" si="125"/>
        <v>3</v>
      </c>
      <c r="H284" t="str">
        <f t="shared" ca="1" si="113"/>
        <v>Post Grad</v>
      </c>
      <c r="I284">
        <f t="shared" ca="1" si="137"/>
        <v>0</v>
      </c>
      <c r="J284">
        <f t="shared" ca="1" si="114"/>
        <v>3</v>
      </c>
      <c r="K284">
        <f t="shared" ca="1" si="126"/>
        <v>40285</v>
      </c>
      <c r="L284">
        <f t="shared" ca="1" si="127"/>
        <v>3</v>
      </c>
      <c r="M284" t="str">
        <f t="shared" ca="1" si="115"/>
        <v>Utah</v>
      </c>
      <c r="N284">
        <f t="shared" ca="1" si="130"/>
        <v>161140</v>
      </c>
      <c r="O284">
        <f t="shared" ca="1" si="128"/>
        <v>83330.737201844822</v>
      </c>
      <c r="P284">
        <f t="shared" ca="1" si="131"/>
        <v>3365.0137044274247</v>
      </c>
      <c r="Q284">
        <f t="shared" ca="1" si="129"/>
        <v>2214</v>
      </c>
      <c r="R284">
        <f t="shared" ca="1" si="132"/>
        <v>79897.474772007612</v>
      </c>
      <c r="S284">
        <f t="shared" ca="1" si="133"/>
        <v>49309.068834101912</v>
      </c>
      <c r="T284">
        <f t="shared" ca="1" si="134"/>
        <v>213814.08253852936</v>
      </c>
      <c r="U284">
        <f t="shared" ca="1" si="135"/>
        <v>165442.21197385242</v>
      </c>
      <c r="V284">
        <f t="shared" ca="1" si="136"/>
        <v>48371.870564676938</v>
      </c>
      <c r="X284">
        <f ca="1">IF(Table1[[#This Row],[Gender]]="men",1,0)</f>
        <v>0</v>
      </c>
      <c r="Y284">
        <f ca="1">IF(Table1[[#This Row],[Gender]]="women",1,0)</f>
        <v>1</v>
      </c>
      <c r="AE284">
        <f ca="1">IF(Table1[[#This Row],[Field of work]]="IT",1,0)</f>
        <v>0</v>
      </c>
      <c r="AF284">
        <f ca="1">IF(Table1[[#This Row],[Field of work]]="Doctor",1,0)</f>
        <v>0</v>
      </c>
      <c r="AG284">
        <f ca="1">IF(Table1[[#This Row],[Field of work]]="Construction",1,0)</f>
        <v>1</v>
      </c>
      <c r="AH284">
        <f ca="1">IF(Table1[[#This Row],[Field of work]]="Teaching",1,0)</f>
        <v>0</v>
      </c>
      <c r="AI284">
        <f ca="1">IF(Table1[[#This Row],[Field of work]]="Music",1,0)</f>
        <v>0</v>
      </c>
      <c r="AJ284">
        <f ca="1">IF(Table1[[#This Row],[Field of work]]="Agriculture",1,0)</f>
        <v>0</v>
      </c>
      <c r="AO284" s="8">
        <f t="shared" ca="1" si="116"/>
        <v>14751.983432847899</v>
      </c>
      <c r="AR284">
        <f t="shared" ca="1" si="117"/>
        <v>1</v>
      </c>
      <c r="AX284" s="16">
        <f t="shared" ca="1" si="118"/>
        <v>0.53385885207166517</v>
      </c>
      <c r="AY284" s="17">
        <f t="shared" ca="1" si="119"/>
        <v>0</v>
      </c>
      <c r="AZ284" s="17"/>
      <c r="BE284">
        <f t="shared" ca="1" si="120"/>
        <v>0</v>
      </c>
      <c r="BF284">
        <f ca="1">IF(Table1[[#This Row],[Area]]="California",Table1[[#This Row],[Income]],0)</f>
        <v>0</v>
      </c>
      <c r="BG284">
        <f ca="1">IF(Table1[[#This Row],[Area]]="Utah",Table1[[#This Row],[Income]],0)</f>
        <v>40285</v>
      </c>
      <c r="BH284">
        <f ca="1">IF(Table1[[#This Row],[Area]]="North Carolina",Table1[[#This Row],[Income]],0)</f>
        <v>0</v>
      </c>
      <c r="BI284">
        <f ca="1">IF(Table1[[#This Row],[Area]]="Texas",Table1[[#This Row],[Income]],0)</f>
        <v>0</v>
      </c>
      <c r="BJ284">
        <f ca="1">IF(Table1[[#This Row],[Area]]="Pennsylvania",Table1[[#This Row],[Income]],0)</f>
        <v>0</v>
      </c>
      <c r="BK284">
        <f ca="1">IF(Table1[[#This Row],[Area]]="Hawaii",Table1[[#This Row],[Income]],0)</f>
        <v>0</v>
      </c>
      <c r="BL284">
        <f ca="1">IF(Table1[[#This Row],[Area]]="Tennessee",Table1[[#This Row],[Income]],0)</f>
        <v>0</v>
      </c>
      <c r="BM284">
        <f ca="1">IF(Table1[[#This Row],[Area]]="South Dakota",Table1[[#This Row],[Income]],0)</f>
        <v>0</v>
      </c>
      <c r="BN284">
        <f ca="1">IF(Table1[[#This Row],[Area]]="Massachusetts",Table1[[#This Row],[Income]],0)</f>
        <v>0</v>
      </c>
      <c r="BO284">
        <f ca="1">IF(Table1[[#This Row],[Area]]="New Jersey",Table1[[#This Row],[Income]],0)</f>
        <v>0</v>
      </c>
      <c r="BP284">
        <f ca="1">IF(Table1[[#This Row],[Area]]="Georgia",Table1[[#This Row],[Income]],0)</f>
        <v>0</v>
      </c>
      <c r="BQ284">
        <f ca="1">IF(Table1[[#This Row],[Area]]="Indiana",Table1[[#This Row],[Income]],0)</f>
        <v>0</v>
      </c>
      <c r="BR284">
        <f ca="1">IF(Table1[[#This Row],[Area]]="Illinios",Table1[[#This Row],[Income]],0)</f>
        <v>0</v>
      </c>
      <c r="BT284">
        <f ca="1">IF(Table1[[#This Row],[Field of work]]="IT",Table1[[#This Row],[Income]],0)</f>
        <v>0</v>
      </c>
      <c r="BU284">
        <f ca="1">IF(Table1[[#This Row],[Field of work]]="Doctor",Table1[[#This Row],[Income]],0)</f>
        <v>0</v>
      </c>
      <c r="BV284">
        <f ca="1">IF(Table1[[#This Row],[Field of work]]="Construction",Table1[[#This Row],[Income]],0)</f>
        <v>40285</v>
      </c>
      <c r="BW284">
        <f ca="1">IF(Table1[[#This Row],[Field of work]]="Teaching",Table1[[#This Row],[Income]],0)</f>
        <v>0</v>
      </c>
      <c r="BX284">
        <f ca="1">IF(Table1[[#This Row],[Field of work]]="Music",Table1[[#This Row],[Income]],0)</f>
        <v>0</v>
      </c>
      <c r="BY284">
        <f ca="1">IF(Table1[[#This Row],[Field of work]]="Agriculture",Table1[[#This Row],[Income]],0)</f>
        <v>0</v>
      </c>
      <c r="CA284">
        <f ca="1">IF(Table1[[#This Row],[Debts]]&gt;Table1[[#This Row],[Income]],1,0)</f>
        <v>1</v>
      </c>
      <c r="CL284">
        <f ca="1">IF(Table1[[#This Row],[Net worth of the person]]&gt;$CN$3,Table1[[#This Row],[Age]],0)</f>
        <v>39</v>
      </c>
    </row>
    <row r="285" spans="1:90">
      <c r="A285">
        <f t="shared" ca="1" si="121"/>
        <v>2</v>
      </c>
      <c r="B285">
        <v>282</v>
      </c>
      <c r="C285" t="str">
        <f t="shared" ca="1" si="122"/>
        <v>women</v>
      </c>
      <c r="D285">
        <f t="shared" ca="1" si="123"/>
        <v>42</v>
      </c>
      <c r="E285">
        <f t="shared" ca="1" si="124"/>
        <v>4</v>
      </c>
      <c r="F285" t="str">
        <f t="shared" ca="1" si="112"/>
        <v>Teaching</v>
      </c>
      <c r="G285">
        <f t="shared" ca="1" si="125"/>
        <v>3</v>
      </c>
      <c r="H285" t="str">
        <f t="shared" ca="1" si="113"/>
        <v>Post Grad</v>
      </c>
      <c r="I285">
        <f t="shared" ca="1" si="137"/>
        <v>1</v>
      </c>
      <c r="J285">
        <f t="shared" ca="1" si="114"/>
        <v>2</v>
      </c>
      <c r="K285">
        <f t="shared" ca="1" si="126"/>
        <v>35098</v>
      </c>
      <c r="L285">
        <f t="shared" ca="1" si="127"/>
        <v>12</v>
      </c>
      <c r="M285" t="str">
        <f t="shared" ca="1" si="115"/>
        <v>Georgia</v>
      </c>
      <c r="N285">
        <f t="shared" ca="1" si="130"/>
        <v>140392</v>
      </c>
      <c r="O285">
        <f t="shared" ca="1" si="128"/>
        <v>74949.511960045216</v>
      </c>
      <c r="P285">
        <f t="shared" ca="1" si="131"/>
        <v>29503.966865695798</v>
      </c>
      <c r="Q285">
        <f t="shared" ca="1" si="129"/>
        <v>12036</v>
      </c>
      <c r="R285">
        <f t="shared" ca="1" si="132"/>
        <v>19529.755470015905</v>
      </c>
      <c r="S285">
        <f t="shared" ca="1" si="133"/>
        <v>44735.271159074051</v>
      </c>
      <c r="T285">
        <f t="shared" ca="1" si="134"/>
        <v>214631.23802476987</v>
      </c>
      <c r="U285">
        <f t="shared" ca="1" si="135"/>
        <v>106515.26743006113</v>
      </c>
      <c r="V285">
        <f t="shared" ca="1" si="136"/>
        <v>108115.97059470875</v>
      </c>
      <c r="X285">
        <f ca="1">IF(Table1[[#This Row],[Gender]]="men",1,0)</f>
        <v>0</v>
      </c>
      <c r="Y285">
        <f ca="1">IF(Table1[[#This Row],[Gender]]="women",1,0)</f>
        <v>1</v>
      </c>
      <c r="AE285">
        <f ca="1">IF(Table1[[#This Row],[Field of work]]="IT",1,0)</f>
        <v>0</v>
      </c>
      <c r="AF285">
        <f ca="1">IF(Table1[[#This Row],[Field of work]]="Doctor",1,0)</f>
        <v>0</v>
      </c>
      <c r="AG285">
        <f ca="1">IF(Table1[[#This Row],[Field of work]]="Construction",1,0)</f>
        <v>0</v>
      </c>
      <c r="AH285">
        <f ca="1">IF(Table1[[#This Row],[Field of work]]="Teaching",1,0)</f>
        <v>1</v>
      </c>
      <c r="AI285">
        <f ca="1">IF(Table1[[#This Row],[Field of work]]="Music",1,0)</f>
        <v>0</v>
      </c>
      <c r="AJ285">
        <f ca="1">IF(Table1[[#This Row],[Field of work]]="Agriculture",1,0)</f>
        <v>0</v>
      </c>
      <c r="AO285" s="8">
        <f t="shared" ca="1" si="116"/>
        <v>64910.999838300035</v>
      </c>
      <c r="AR285">
        <f t="shared" ca="1" si="117"/>
        <v>1</v>
      </c>
      <c r="AX285" s="16">
        <f t="shared" ca="1" si="118"/>
        <v>0.29104813926853768</v>
      </c>
      <c r="AY285" s="17">
        <f t="shared" ca="1" si="119"/>
        <v>1</v>
      </c>
      <c r="AZ285" s="17"/>
      <c r="BE285">
        <f t="shared" ca="1" si="120"/>
        <v>0</v>
      </c>
      <c r="BF285">
        <f ca="1">IF(Table1[[#This Row],[Area]]="California",Table1[[#This Row],[Income]],0)</f>
        <v>0</v>
      </c>
      <c r="BG285">
        <f ca="1">IF(Table1[[#This Row],[Area]]="Utah",Table1[[#This Row],[Income]],0)</f>
        <v>0</v>
      </c>
      <c r="BH285">
        <f ca="1">IF(Table1[[#This Row],[Area]]="North Carolina",Table1[[#This Row],[Income]],0)</f>
        <v>0</v>
      </c>
      <c r="BI285">
        <f ca="1">IF(Table1[[#This Row],[Area]]="Texas",Table1[[#This Row],[Income]],0)</f>
        <v>0</v>
      </c>
      <c r="BJ285">
        <f ca="1">IF(Table1[[#This Row],[Area]]="Pennsylvania",Table1[[#This Row],[Income]],0)</f>
        <v>0</v>
      </c>
      <c r="BK285">
        <f ca="1">IF(Table1[[#This Row],[Area]]="Hawaii",Table1[[#This Row],[Income]],0)</f>
        <v>0</v>
      </c>
      <c r="BL285">
        <f ca="1">IF(Table1[[#This Row],[Area]]="Tennessee",Table1[[#This Row],[Income]],0)</f>
        <v>0</v>
      </c>
      <c r="BM285">
        <f ca="1">IF(Table1[[#This Row],[Area]]="South Dakota",Table1[[#This Row],[Income]],0)</f>
        <v>0</v>
      </c>
      <c r="BN285">
        <f ca="1">IF(Table1[[#This Row],[Area]]="Massachusetts",Table1[[#This Row],[Income]],0)</f>
        <v>0</v>
      </c>
      <c r="BO285">
        <f ca="1">IF(Table1[[#This Row],[Area]]="New Jersey",Table1[[#This Row],[Income]],0)</f>
        <v>0</v>
      </c>
      <c r="BP285">
        <f ca="1">IF(Table1[[#This Row],[Area]]="Georgia",Table1[[#This Row],[Income]],0)</f>
        <v>35098</v>
      </c>
      <c r="BQ285">
        <f ca="1">IF(Table1[[#This Row],[Area]]="Indiana",Table1[[#This Row],[Income]],0)</f>
        <v>0</v>
      </c>
      <c r="BR285">
        <f ca="1">IF(Table1[[#This Row],[Area]]="Illinios",Table1[[#This Row],[Income]],0)</f>
        <v>0</v>
      </c>
      <c r="BT285">
        <f ca="1">IF(Table1[[#This Row],[Field of work]]="IT",Table1[[#This Row],[Income]],0)</f>
        <v>0</v>
      </c>
      <c r="BU285">
        <f ca="1">IF(Table1[[#This Row],[Field of work]]="Doctor",Table1[[#This Row],[Income]],0)</f>
        <v>0</v>
      </c>
      <c r="BV285">
        <f ca="1">IF(Table1[[#This Row],[Field of work]]="Construction",Table1[[#This Row],[Income]],0)</f>
        <v>0</v>
      </c>
      <c r="BW285">
        <f ca="1">IF(Table1[[#This Row],[Field of work]]="Teaching",Table1[[#This Row],[Income]],0)</f>
        <v>35098</v>
      </c>
      <c r="BX285">
        <f ca="1">IF(Table1[[#This Row],[Field of work]]="Music",Table1[[#This Row],[Income]],0)</f>
        <v>0</v>
      </c>
      <c r="BY285">
        <f ca="1">IF(Table1[[#This Row],[Field of work]]="Agriculture",Table1[[#This Row],[Income]],0)</f>
        <v>0</v>
      </c>
      <c r="CA285">
        <f ca="1">IF(Table1[[#This Row],[Debts]]&gt;Table1[[#This Row],[Income]],1,0)</f>
        <v>0</v>
      </c>
      <c r="CL285">
        <f ca="1">IF(Table1[[#This Row],[Net worth of the person]]&gt;$CN$3,Table1[[#This Row],[Age]],0)</f>
        <v>42</v>
      </c>
    </row>
    <row r="286" spans="1:90">
      <c r="A286">
        <f t="shared" ca="1" si="121"/>
        <v>2</v>
      </c>
      <c r="B286">
        <v>283</v>
      </c>
      <c r="C286" t="str">
        <f t="shared" ca="1" si="122"/>
        <v>women</v>
      </c>
      <c r="D286">
        <f t="shared" ca="1" si="123"/>
        <v>29</v>
      </c>
      <c r="E286">
        <f t="shared" ca="1" si="124"/>
        <v>2</v>
      </c>
      <c r="F286" t="str">
        <f t="shared" ca="1" si="112"/>
        <v>Doctor</v>
      </c>
      <c r="G286">
        <f t="shared" ca="1" si="125"/>
        <v>1</v>
      </c>
      <c r="H286" t="str">
        <f t="shared" ca="1" si="113"/>
        <v>High school</v>
      </c>
      <c r="I286">
        <f t="shared" ca="1" si="137"/>
        <v>1</v>
      </c>
      <c r="J286">
        <f t="shared" ca="1" si="114"/>
        <v>1</v>
      </c>
      <c r="K286">
        <f t="shared" ca="1" si="126"/>
        <v>65410</v>
      </c>
      <c r="L286">
        <f t="shared" ca="1" si="127"/>
        <v>8</v>
      </c>
      <c r="M286" t="str">
        <f t="shared" ca="1" si="115"/>
        <v>Tennessee</v>
      </c>
      <c r="N286">
        <f t="shared" ca="1" si="130"/>
        <v>196230</v>
      </c>
      <c r="O286">
        <f t="shared" ca="1" si="128"/>
        <v>57112.376368665151</v>
      </c>
      <c r="P286">
        <f t="shared" ca="1" si="131"/>
        <v>64910.999838300035</v>
      </c>
      <c r="Q286">
        <f t="shared" ca="1" si="129"/>
        <v>37757</v>
      </c>
      <c r="R286">
        <f t="shared" ca="1" si="132"/>
        <v>122784.63936549379</v>
      </c>
      <c r="S286">
        <f t="shared" ca="1" si="133"/>
        <v>84220.082111319934</v>
      </c>
      <c r="T286">
        <f t="shared" ca="1" si="134"/>
        <v>345361.08194961998</v>
      </c>
      <c r="U286">
        <f t="shared" ca="1" si="135"/>
        <v>217654.01573415892</v>
      </c>
      <c r="V286">
        <f t="shared" ca="1" si="136"/>
        <v>127707.06621546106</v>
      </c>
      <c r="X286">
        <f ca="1">IF(Table1[[#This Row],[Gender]]="men",1,0)</f>
        <v>0</v>
      </c>
      <c r="Y286">
        <f ca="1">IF(Table1[[#This Row],[Gender]]="women",1,0)</f>
        <v>1</v>
      </c>
      <c r="AE286">
        <f ca="1">IF(Table1[[#This Row],[Field of work]]="IT",1,0)</f>
        <v>0</v>
      </c>
      <c r="AF286">
        <f ca="1">IF(Table1[[#This Row],[Field of work]]="Doctor",1,0)</f>
        <v>1</v>
      </c>
      <c r="AG286">
        <f ca="1">IF(Table1[[#This Row],[Field of work]]="Construction",1,0)</f>
        <v>0</v>
      </c>
      <c r="AH286">
        <f ca="1">IF(Table1[[#This Row],[Field of work]]="Teaching",1,0)</f>
        <v>0</v>
      </c>
      <c r="AI286">
        <f ca="1">IF(Table1[[#This Row],[Field of work]]="Music",1,0)</f>
        <v>0</v>
      </c>
      <c r="AJ286">
        <f ca="1">IF(Table1[[#This Row],[Field of work]]="Agriculture",1,0)</f>
        <v>0</v>
      </c>
      <c r="AO286" s="8">
        <f t="shared" ca="1" si="116"/>
        <v>12549.112873897737</v>
      </c>
      <c r="AR286">
        <f t="shared" ca="1" si="117"/>
        <v>1</v>
      </c>
      <c r="AX286" s="16">
        <f t="shared" ca="1" si="118"/>
        <v>0.97899980452379631</v>
      </c>
      <c r="AY286" s="17">
        <f t="shared" ca="1" si="119"/>
        <v>0</v>
      </c>
      <c r="AZ286" s="17"/>
      <c r="BE286">
        <f t="shared" ca="1" si="120"/>
        <v>0</v>
      </c>
      <c r="BF286">
        <f ca="1">IF(Table1[[#This Row],[Area]]="California",Table1[[#This Row],[Income]],0)</f>
        <v>0</v>
      </c>
      <c r="BG286">
        <f ca="1">IF(Table1[[#This Row],[Area]]="Utah",Table1[[#This Row],[Income]],0)</f>
        <v>0</v>
      </c>
      <c r="BH286">
        <f ca="1">IF(Table1[[#This Row],[Area]]="North Carolina",Table1[[#This Row],[Income]],0)</f>
        <v>0</v>
      </c>
      <c r="BI286">
        <f ca="1">IF(Table1[[#This Row],[Area]]="Texas",Table1[[#This Row],[Income]],0)</f>
        <v>0</v>
      </c>
      <c r="BJ286">
        <f ca="1">IF(Table1[[#This Row],[Area]]="Pennsylvania",Table1[[#This Row],[Income]],0)</f>
        <v>0</v>
      </c>
      <c r="BK286">
        <f ca="1">IF(Table1[[#This Row],[Area]]="Hawaii",Table1[[#This Row],[Income]],0)</f>
        <v>0</v>
      </c>
      <c r="BL286">
        <f ca="1">IF(Table1[[#This Row],[Area]]="Tennessee",Table1[[#This Row],[Income]],0)</f>
        <v>65410</v>
      </c>
      <c r="BM286">
        <f ca="1">IF(Table1[[#This Row],[Area]]="South Dakota",Table1[[#This Row],[Income]],0)</f>
        <v>0</v>
      </c>
      <c r="BN286">
        <f ca="1">IF(Table1[[#This Row],[Area]]="Massachusetts",Table1[[#This Row],[Income]],0)</f>
        <v>0</v>
      </c>
      <c r="BO286">
        <f ca="1">IF(Table1[[#This Row],[Area]]="New Jersey",Table1[[#This Row],[Income]],0)</f>
        <v>0</v>
      </c>
      <c r="BP286">
        <f ca="1">IF(Table1[[#This Row],[Area]]="Georgia",Table1[[#This Row],[Income]],0)</f>
        <v>0</v>
      </c>
      <c r="BQ286">
        <f ca="1">IF(Table1[[#This Row],[Area]]="Indiana",Table1[[#This Row],[Income]],0)</f>
        <v>0</v>
      </c>
      <c r="BR286">
        <f ca="1">IF(Table1[[#This Row],[Area]]="Illinios",Table1[[#This Row],[Income]],0)</f>
        <v>0</v>
      </c>
      <c r="BT286">
        <f ca="1">IF(Table1[[#This Row],[Field of work]]="IT",Table1[[#This Row],[Income]],0)</f>
        <v>0</v>
      </c>
      <c r="BU286">
        <f ca="1">IF(Table1[[#This Row],[Field of work]]="Doctor",Table1[[#This Row],[Income]],0)</f>
        <v>65410</v>
      </c>
      <c r="BV286">
        <f ca="1">IF(Table1[[#This Row],[Field of work]]="Construction",Table1[[#This Row],[Income]],0)</f>
        <v>0</v>
      </c>
      <c r="BW286">
        <f ca="1">IF(Table1[[#This Row],[Field of work]]="Teaching",Table1[[#This Row],[Income]],0)</f>
        <v>0</v>
      </c>
      <c r="BX286">
        <f ca="1">IF(Table1[[#This Row],[Field of work]]="Music",Table1[[#This Row],[Income]],0)</f>
        <v>0</v>
      </c>
      <c r="BY286">
        <f ca="1">IF(Table1[[#This Row],[Field of work]]="Agriculture",Table1[[#This Row],[Income]],0)</f>
        <v>0</v>
      </c>
      <c r="CA286">
        <f ca="1">IF(Table1[[#This Row],[Debts]]&gt;Table1[[#This Row],[Income]],1,0)</f>
        <v>1</v>
      </c>
      <c r="CL286">
        <f ca="1">IF(Table1[[#This Row],[Net worth of the person]]&gt;$CN$3,Table1[[#This Row],[Age]],0)</f>
        <v>29</v>
      </c>
    </row>
    <row r="287" spans="1:90">
      <c r="A287">
        <f t="shared" ca="1" si="121"/>
        <v>1</v>
      </c>
      <c r="B287">
        <v>284</v>
      </c>
      <c r="C287" t="str">
        <f t="shared" ca="1" si="122"/>
        <v>men</v>
      </c>
      <c r="D287">
        <f t="shared" ca="1" si="123"/>
        <v>41</v>
      </c>
      <c r="E287">
        <f t="shared" ca="1" si="124"/>
        <v>1</v>
      </c>
      <c r="F287" t="str">
        <f t="shared" ca="1" si="112"/>
        <v>IT</v>
      </c>
      <c r="G287">
        <f t="shared" ca="1" si="125"/>
        <v>2</v>
      </c>
      <c r="H287" t="str">
        <f t="shared" ca="1" si="113"/>
        <v>Grad</v>
      </c>
      <c r="I287">
        <f t="shared" ca="1" si="137"/>
        <v>0</v>
      </c>
      <c r="J287">
        <f t="shared" ca="1" si="114"/>
        <v>3</v>
      </c>
      <c r="K287">
        <f t="shared" ca="1" si="126"/>
        <v>46184</v>
      </c>
      <c r="L287">
        <f t="shared" ca="1" si="127"/>
        <v>11</v>
      </c>
      <c r="M287" t="str">
        <f t="shared" ca="1" si="115"/>
        <v>New Jersey</v>
      </c>
      <c r="N287">
        <f t="shared" ca="1" si="130"/>
        <v>184736</v>
      </c>
      <c r="O287">
        <f t="shared" ca="1" si="128"/>
        <v>180856.50788850803</v>
      </c>
      <c r="P287">
        <f t="shared" ca="1" si="131"/>
        <v>37647.338621693212</v>
      </c>
      <c r="Q287">
        <f t="shared" ca="1" si="129"/>
        <v>17436</v>
      </c>
      <c r="R287">
        <f t="shared" ca="1" si="132"/>
        <v>76845.475489846242</v>
      </c>
      <c r="S287">
        <f t="shared" ca="1" si="133"/>
        <v>14506.863928455812</v>
      </c>
      <c r="T287">
        <f t="shared" ca="1" si="134"/>
        <v>236890.202550149</v>
      </c>
      <c r="U287">
        <f t="shared" ca="1" si="135"/>
        <v>275137.98337835429</v>
      </c>
      <c r="V287">
        <f t="shared" ca="1" si="136"/>
        <v>-38247.780828205287</v>
      </c>
      <c r="X287">
        <f ca="1">IF(Table1[[#This Row],[Gender]]="men",1,0)</f>
        <v>1</v>
      </c>
      <c r="Y287">
        <f ca="1">IF(Table1[[#This Row],[Gender]]="women",1,0)</f>
        <v>0</v>
      </c>
      <c r="AE287">
        <f ca="1">IF(Table1[[#This Row],[Field of work]]="IT",1,0)</f>
        <v>1</v>
      </c>
      <c r="AF287">
        <f ca="1">IF(Table1[[#This Row],[Field of work]]="Doctor",1,0)</f>
        <v>0</v>
      </c>
      <c r="AG287">
        <f ca="1">IF(Table1[[#This Row],[Field of work]]="Construction",1,0)</f>
        <v>0</v>
      </c>
      <c r="AH287">
        <f ca="1">IF(Table1[[#This Row],[Field of work]]="Teaching",1,0)</f>
        <v>0</v>
      </c>
      <c r="AI287">
        <f ca="1">IF(Table1[[#This Row],[Field of work]]="Music",1,0)</f>
        <v>0</v>
      </c>
      <c r="AJ287">
        <f ca="1">IF(Table1[[#This Row],[Field of work]]="Agriculture",1,0)</f>
        <v>0</v>
      </c>
      <c r="AO287" s="8">
        <f t="shared" ca="1" si="116"/>
        <v>1235.7116242468619</v>
      </c>
      <c r="AR287">
        <f t="shared" ca="1" si="117"/>
        <v>1</v>
      </c>
      <c r="AX287" s="16">
        <f t="shared" ca="1" si="118"/>
        <v>0.978704921415259</v>
      </c>
      <c r="AY287" s="17">
        <f t="shared" ca="1" si="119"/>
        <v>0</v>
      </c>
      <c r="AZ287" s="17"/>
      <c r="BE287">
        <f t="shared" ca="1" si="120"/>
        <v>0</v>
      </c>
      <c r="BF287">
        <f ca="1">IF(Table1[[#This Row],[Area]]="California",Table1[[#This Row],[Income]],0)</f>
        <v>0</v>
      </c>
      <c r="BG287">
        <f ca="1">IF(Table1[[#This Row],[Area]]="Utah",Table1[[#This Row],[Income]],0)</f>
        <v>0</v>
      </c>
      <c r="BH287">
        <f ca="1">IF(Table1[[#This Row],[Area]]="North Carolina",Table1[[#This Row],[Income]],0)</f>
        <v>0</v>
      </c>
      <c r="BI287">
        <f ca="1">IF(Table1[[#This Row],[Area]]="Texas",Table1[[#This Row],[Income]],0)</f>
        <v>0</v>
      </c>
      <c r="BJ287">
        <f ca="1">IF(Table1[[#This Row],[Area]]="Pennsylvania",Table1[[#This Row],[Income]],0)</f>
        <v>0</v>
      </c>
      <c r="BK287">
        <f ca="1">IF(Table1[[#This Row],[Area]]="Hawaii",Table1[[#This Row],[Income]],0)</f>
        <v>0</v>
      </c>
      <c r="BL287">
        <f ca="1">IF(Table1[[#This Row],[Area]]="Tennessee",Table1[[#This Row],[Income]],0)</f>
        <v>0</v>
      </c>
      <c r="BM287">
        <f ca="1">IF(Table1[[#This Row],[Area]]="South Dakota",Table1[[#This Row],[Income]],0)</f>
        <v>0</v>
      </c>
      <c r="BN287">
        <f ca="1">IF(Table1[[#This Row],[Area]]="Massachusetts",Table1[[#This Row],[Income]],0)</f>
        <v>0</v>
      </c>
      <c r="BO287">
        <f ca="1">IF(Table1[[#This Row],[Area]]="New Jersey",Table1[[#This Row],[Income]],0)</f>
        <v>46184</v>
      </c>
      <c r="BP287">
        <f ca="1">IF(Table1[[#This Row],[Area]]="Georgia",Table1[[#This Row],[Income]],0)</f>
        <v>0</v>
      </c>
      <c r="BQ287">
        <f ca="1">IF(Table1[[#This Row],[Area]]="Indiana",Table1[[#This Row],[Income]],0)</f>
        <v>0</v>
      </c>
      <c r="BR287">
        <f ca="1">IF(Table1[[#This Row],[Area]]="Illinios",Table1[[#This Row],[Income]],0)</f>
        <v>0</v>
      </c>
      <c r="BT287">
        <f ca="1">IF(Table1[[#This Row],[Field of work]]="IT",Table1[[#This Row],[Income]],0)</f>
        <v>46184</v>
      </c>
      <c r="BU287">
        <f ca="1">IF(Table1[[#This Row],[Field of work]]="Doctor",Table1[[#This Row],[Income]],0)</f>
        <v>0</v>
      </c>
      <c r="BV287">
        <f ca="1">IF(Table1[[#This Row],[Field of work]]="Construction",Table1[[#This Row],[Income]],0)</f>
        <v>0</v>
      </c>
      <c r="BW287">
        <f ca="1">IF(Table1[[#This Row],[Field of work]]="Teaching",Table1[[#This Row],[Income]],0)</f>
        <v>0</v>
      </c>
      <c r="BX287">
        <f ca="1">IF(Table1[[#This Row],[Field of work]]="Music",Table1[[#This Row],[Income]],0)</f>
        <v>0</v>
      </c>
      <c r="BY287">
        <f ca="1">IF(Table1[[#This Row],[Field of work]]="Agriculture",Table1[[#This Row],[Income]],0)</f>
        <v>0</v>
      </c>
      <c r="CA287">
        <f ca="1">IF(Table1[[#This Row],[Debts]]&gt;Table1[[#This Row],[Income]],1,0)</f>
        <v>1</v>
      </c>
      <c r="CL287">
        <f ca="1">IF(Table1[[#This Row],[Net worth of the person]]&gt;$CN$3,Table1[[#This Row],[Age]],0)</f>
        <v>0</v>
      </c>
    </row>
    <row r="288" spans="1:90">
      <c r="A288">
        <f t="shared" ca="1" si="121"/>
        <v>2</v>
      </c>
      <c r="B288">
        <v>285</v>
      </c>
      <c r="C288" t="str">
        <f t="shared" ca="1" si="122"/>
        <v>women</v>
      </c>
      <c r="D288">
        <f t="shared" ca="1" si="123"/>
        <v>30</v>
      </c>
      <c r="E288">
        <f t="shared" ca="1" si="124"/>
        <v>5</v>
      </c>
      <c r="F288" t="str">
        <f t="shared" ca="1" si="112"/>
        <v>Music</v>
      </c>
      <c r="G288">
        <f t="shared" ca="1" si="125"/>
        <v>4</v>
      </c>
      <c r="H288" t="str">
        <f t="shared" ca="1" si="113"/>
        <v>Phd</v>
      </c>
      <c r="I288">
        <f t="shared" ca="1" si="137"/>
        <v>3</v>
      </c>
      <c r="J288">
        <f t="shared" ca="1" si="114"/>
        <v>1</v>
      </c>
      <c r="K288">
        <f t="shared" ca="1" si="126"/>
        <v>34120</v>
      </c>
      <c r="L288">
        <f t="shared" ca="1" si="127"/>
        <v>6</v>
      </c>
      <c r="M288" t="str">
        <f t="shared" ca="1" si="115"/>
        <v>Pennsylvania</v>
      </c>
      <c r="N288">
        <f t="shared" ca="1" si="130"/>
        <v>170600</v>
      </c>
      <c r="O288">
        <f t="shared" ca="1" si="128"/>
        <v>166967.05959344318</v>
      </c>
      <c r="P288">
        <f t="shared" ca="1" si="131"/>
        <v>1235.7116242468619</v>
      </c>
      <c r="Q288">
        <f t="shared" ca="1" si="129"/>
        <v>1096</v>
      </c>
      <c r="R288">
        <f t="shared" ca="1" si="132"/>
        <v>41616.532008144437</v>
      </c>
      <c r="S288">
        <f t="shared" ca="1" si="133"/>
        <v>5968.5997394947681</v>
      </c>
      <c r="T288">
        <f t="shared" ca="1" si="134"/>
        <v>177804.31136374161</v>
      </c>
      <c r="U288">
        <f t="shared" ca="1" si="135"/>
        <v>209679.5916015876</v>
      </c>
      <c r="V288">
        <f t="shared" ca="1" si="136"/>
        <v>-31875.280237845989</v>
      </c>
      <c r="X288">
        <f ca="1">IF(Table1[[#This Row],[Gender]]="men",1,0)</f>
        <v>0</v>
      </c>
      <c r="Y288">
        <f ca="1">IF(Table1[[#This Row],[Gender]]="women",1,0)</f>
        <v>1</v>
      </c>
      <c r="AE288">
        <f ca="1">IF(Table1[[#This Row],[Field of work]]="IT",1,0)</f>
        <v>0</v>
      </c>
      <c r="AF288">
        <f ca="1">IF(Table1[[#This Row],[Field of work]]="Doctor",1,0)</f>
        <v>0</v>
      </c>
      <c r="AG288">
        <f ca="1">IF(Table1[[#This Row],[Field of work]]="Construction",1,0)</f>
        <v>0</v>
      </c>
      <c r="AH288">
        <f ca="1">IF(Table1[[#This Row],[Field of work]]="Teaching",1,0)</f>
        <v>0</v>
      </c>
      <c r="AI288">
        <f ca="1">IF(Table1[[#This Row],[Field of work]]="Music",1,0)</f>
        <v>1</v>
      </c>
      <c r="AJ288">
        <f ca="1">IF(Table1[[#This Row],[Field of work]]="Agriculture",1,0)</f>
        <v>0</v>
      </c>
      <c r="AO288" s="8">
        <f t="shared" ca="1" si="116"/>
        <v>9987.026823702854</v>
      </c>
      <c r="AR288">
        <f t="shared" ca="1" si="117"/>
        <v>1</v>
      </c>
      <c r="AX288" s="16">
        <f t="shared" ca="1" si="118"/>
        <v>0.58373095723987423</v>
      </c>
      <c r="AY288" s="17">
        <f t="shared" ca="1" si="119"/>
        <v>0</v>
      </c>
      <c r="AZ288" s="17"/>
      <c r="BE288">
        <f t="shared" ca="1" si="120"/>
        <v>0</v>
      </c>
      <c r="BF288">
        <f ca="1">IF(Table1[[#This Row],[Area]]="California",Table1[[#This Row],[Income]],0)</f>
        <v>0</v>
      </c>
      <c r="BG288">
        <f ca="1">IF(Table1[[#This Row],[Area]]="Utah",Table1[[#This Row],[Income]],0)</f>
        <v>0</v>
      </c>
      <c r="BH288">
        <f ca="1">IF(Table1[[#This Row],[Area]]="North Carolina",Table1[[#This Row],[Income]],0)</f>
        <v>0</v>
      </c>
      <c r="BI288">
        <f ca="1">IF(Table1[[#This Row],[Area]]="Texas",Table1[[#This Row],[Income]],0)</f>
        <v>0</v>
      </c>
      <c r="BJ288">
        <f ca="1">IF(Table1[[#This Row],[Area]]="Pennsylvania",Table1[[#This Row],[Income]],0)</f>
        <v>34120</v>
      </c>
      <c r="BK288">
        <f ca="1">IF(Table1[[#This Row],[Area]]="Hawaii",Table1[[#This Row],[Income]],0)</f>
        <v>0</v>
      </c>
      <c r="BL288">
        <f ca="1">IF(Table1[[#This Row],[Area]]="Tennessee",Table1[[#This Row],[Income]],0)</f>
        <v>0</v>
      </c>
      <c r="BM288">
        <f ca="1">IF(Table1[[#This Row],[Area]]="South Dakota",Table1[[#This Row],[Income]],0)</f>
        <v>0</v>
      </c>
      <c r="BN288">
        <f ca="1">IF(Table1[[#This Row],[Area]]="Massachusetts",Table1[[#This Row],[Income]],0)</f>
        <v>0</v>
      </c>
      <c r="BO288">
        <f ca="1">IF(Table1[[#This Row],[Area]]="New Jersey",Table1[[#This Row],[Income]],0)</f>
        <v>0</v>
      </c>
      <c r="BP288">
        <f ca="1">IF(Table1[[#This Row],[Area]]="Georgia",Table1[[#This Row],[Income]],0)</f>
        <v>0</v>
      </c>
      <c r="BQ288">
        <f ca="1">IF(Table1[[#This Row],[Area]]="Indiana",Table1[[#This Row],[Income]],0)</f>
        <v>0</v>
      </c>
      <c r="BR288">
        <f ca="1">IF(Table1[[#This Row],[Area]]="Illinios",Table1[[#This Row],[Income]],0)</f>
        <v>0</v>
      </c>
      <c r="BT288">
        <f ca="1">IF(Table1[[#This Row],[Field of work]]="IT",Table1[[#This Row],[Income]],0)</f>
        <v>0</v>
      </c>
      <c r="BU288">
        <f ca="1">IF(Table1[[#This Row],[Field of work]]="Doctor",Table1[[#This Row],[Income]],0)</f>
        <v>0</v>
      </c>
      <c r="BV288">
        <f ca="1">IF(Table1[[#This Row],[Field of work]]="Construction",Table1[[#This Row],[Income]],0)</f>
        <v>0</v>
      </c>
      <c r="BW288">
        <f ca="1">IF(Table1[[#This Row],[Field of work]]="Teaching",Table1[[#This Row],[Income]],0)</f>
        <v>0</v>
      </c>
      <c r="BX288">
        <f ca="1">IF(Table1[[#This Row],[Field of work]]="Music",Table1[[#This Row],[Income]],0)</f>
        <v>34120</v>
      </c>
      <c r="BY288">
        <f ca="1">IF(Table1[[#This Row],[Field of work]]="Agriculture",Table1[[#This Row],[Income]],0)</f>
        <v>0</v>
      </c>
      <c r="CA288">
        <f ca="1">IF(Table1[[#This Row],[Debts]]&gt;Table1[[#This Row],[Income]],1,0)</f>
        <v>1</v>
      </c>
      <c r="CL288">
        <f ca="1">IF(Table1[[#This Row],[Net worth of the person]]&gt;$CN$3,Table1[[#This Row],[Age]],0)</f>
        <v>0</v>
      </c>
    </row>
    <row r="289" spans="1:90">
      <c r="A289">
        <f t="shared" ca="1" si="121"/>
        <v>2</v>
      </c>
      <c r="B289">
        <v>286</v>
      </c>
      <c r="C289" t="str">
        <f t="shared" ca="1" si="122"/>
        <v>women</v>
      </c>
      <c r="D289">
        <f t="shared" ca="1" si="123"/>
        <v>25</v>
      </c>
      <c r="E289">
        <f t="shared" ca="1" si="124"/>
        <v>4</v>
      </c>
      <c r="F289" t="str">
        <f t="shared" ca="1" si="112"/>
        <v>Teaching</v>
      </c>
      <c r="G289">
        <f t="shared" ca="1" si="125"/>
        <v>5</v>
      </c>
      <c r="H289" t="str">
        <f t="shared" ca="1" si="113"/>
        <v>Diploma</v>
      </c>
      <c r="I289">
        <f t="shared" ca="1" si="137"/>
        <v>2</v>
      </c>
      <c r="J289">
        <f t="shared" ca="1" si="114"/>
        <v>2</v>
      </c>
      <c r="K289">
        <f t="shared" ca="1" si="126"/>
        <v>84322</v>
      </c>
      <c r="L289">
        <f t="shared" ca="1" si="127"/>
        <v>9</v>
      </c>
      <c r="M289" t="str">
        <f t="shared" ca="1" si="115"/>
        <v>South Dakota</v>
      </c>
      <c r="N289">
        <f t="shared" ca="1" si="130"/>
        <v>505932</v>
      </c>
      <c r="O289">
        <f t="shared" ca="1" si="128"/>
        <v>295328.17065828404</v>
      </c>
      <c r="P289">
        <f t="shared" ca="1" si="131"/>
        <v>19974.053647405708</v>
      </c>
      <c r="Q289">
        <f t="shared" ca="1" si="129"/>
        <v>13755</v>
      </c>
      <c r="R289">
        <f t="shared" ca="1" si="132"/>
        <v>153937.61016238033</v>
      </c>
      <c r="S289">
        <f t="shared" ca="1" si="133"/>
        <v>61207.535147276794</v>
      </c>
      <c r="T289">
        <f t="shared" ca="1" si="134"/>
        <v>587113.58879468252</v>
      </c>
      <c r="U289">
        <f t="shared" ca="1" si="135"/>
        <v>463020.78082066437</v>
      </c>
      <c r="V289">
        <f t="shared" ca="1" si="136"/>
        <v>124092.80797401816</v>
      </c>
      <c r="X289">
        <f ca="1">IF(Table1[[#This Row],[Gender]]="men",1,0)</f>
        <v>0</v>
      </c>
      <c r="Y289">
        <f ca="1">IF(Table1[[#This Row],[Gender]]="women",1,0)</f>
        <v>1</v>
      </c>
      <c r="AE289">
        <f ca="1">IF(Table1[[#This Row],[Field of work]]="IT",1,0)</f>
        <v>0</v>
      </c>
      <c r="AF289">
        <f ca="1">IF(Table1[[#This Row],[Field of work]]="Doctor",1,0)</f>
        <v>0</v>
      </c>
      <c r="AG289">
        <f ca="1">IF(Table1[[#This Row],[Field of work]]="Construction",1,0)</f>
        <v>0</v>
      </c>
      <c r="AH289">
        <f ca="1">IF(Table1[[#This Row],[Field of work]]="Teaching",1,0)</f>
        <v>1</v>
      </c>
      <c r="AI289">
        <f ca="1">IF(Table1[[#This Row],[Field of work]]="Music",1,0)</f>
        <v>0</v>
      </c>
      <c r="AJ289">
        <f ca="1">IF(Table1[[#This Row],[Field of work]]="Agriculture",1,0)</f>
        <v>0</v>
      </c>
      <c r="AO289" s="8">
        <f t="shared" ca="1" si="116"/>
        <v>13902.296573056965</v>
      </c>
      <c r="AR289">
        <f t="shared" ca="1" si="117"/>
        <v>1</v>
      </c>
      <c r="AX289" s="16">
        <f t="shared" ca="1" si="118"/>
        <v>0.96078567829158346</v>
      </c>
      <c r="AY289" s="17">
        <f t="shared" ca="1" si="119"/>
        <v>0</v>
      </c>
      <c r="AZ289" s="17"/>
      <c r="BE289">
        <f t="shared" ca="1" si="120"/>
        <v>0</v>
      </c>
      <c r="BF289">
        <f ca="1">IF(Table1[[#This Row],[Area]]="California",Table1[[#This Row],[Income]],0)</f>
        <v>0</v>
      </c>
      <c r="BG289">
        <f ca="1">IF(Table1[[#This Row],[Area]]="Utah",Table1[[#This Row],[Income]],0)</f>
        <v>0</v>
      </c>
      <c r="BH289">
        <f ca="1">IF(Table1[[#This Row],[Area]]="North Carolina",Table1[[#This Row],[Income]],0)</f>
        <v>0</v>
      </c>
      <c r="BI289">
        <f ca="1">IF(Table1[[#This Row],[Area]]="Texas",Table1[[#This Row],[Income]],0)</f>
        <v>0</v>
      </c>
      <c r="BJ289">
        <f ca="1">IF(Table1[[#This Row],[Area]]="Pennsylvania",Table1[[#This Row],[Income]],0)</f>
        <v>0</v>
      </c>
      <c r="BK289">
        <f ca="1">IF(Table1[[#This Row],[Area]]="Hawaii",Table1[[#This Row],[Income]],0)</f>
        <v>0</v>
      </c>
      <c r="BL289">
        <f ca="1">IF(Table1[[#This Row],[Area]]="Tennessee",Table1[[#This Row],[Income]],0)</f>
        <v>0</v>
      </c>
      <c r="BM289">
        <f ca="1">IF(Table1[[#This Row],[Area]]="South Dakota",Table1[[#This Row],[Income]],0)</f>
        <v>84322</v>
      </c>
      <c r="BN289">
        <f ca="1">IF(Table1[[#This Row],[Area]]="Massachusetts",Table1[[#This Row],[Income]],0)</f>
        <v>0</v>
      </c>
      <c r="BO289">
        <f ca="1">IF(Table1[[#This Row],[Area]]="New Jersey",Table1[[#This Row],[Income]],0)</f>
        <v>0</v>
      </c>
      <c r="BP289">
        <f ca="1">IF(Table1[[#This Row],[Area]]="Georgia",Table1[[#This Row],[Income]],0)</f>
        <v>0</v>
      </c>
      <c r="BQ289">
        <f ca="1">IF(Table1[[#This Row],[Area]]="Indiana",Table1[[#This Row],[Income]],0)</f>
        <v>0</v>
      </c>
      <c r="BR289">
        <f ca="1">IF(Table1[[#This Row],[Area]]="Illinios",Table1[[#This Row],[Income]],0)</f>
        <v>0</v>
      </c>
      <c r="BT289">
        <f ca="1">IF(Table1[[#This Row],[Field of work]]="IT",Table1[[#This Row],[Income]],0)</f>
        <v>0</v>
      </c>
      <c r="BU289">
        <f ca="1">IF(Table1[[#This Row],[Field of work]]="Doctor",Table1[[#This Row],[Income]],0)</f>
        <v>0</v>
      </c>
      <c r="BV289">
        <f ca="1">IF(Table1[[#This Row],[Field of work]]="Construction",Table1[[#This Row],[Income]],0)</f>
        <v>0</v>
      </c>
      <c r="BW289">
        <f ca="1">IF(Table1[[#This Row],[Field of work]]="Teaching",Table1[[#This Row],[Income]],0)</f>
        <v>84322</v>
      </c>
      <c r="BX289">
        <f ca="1">IF(Table1[[#This Row],[Field of work]]="Music",Table1[[#This Row],[Income]],0)</f>
        <v>0</v>
      </c>
      <c r="BY289">
        <f ca="1">IF(Table1[[#This Row],[Field of work]]="Agriculture",Table1[[#This Row],[Income]],0)</f>
        <v>0</v>
      </c>
      <c r="CA289">
        <f ca="1">IF(Table1[[#This Row],[Debts]]&gt;Table1[[#This Row],[Income]],1,0)</f>
        <v>1</v>
      </c>
      <c r="CL289">
        <f ca="1">IF(Table1[[#This Row],[Net worth of the person]]&gt;$CN$3,Table1[[#This Row],[Age]],0)</f>
        <v>25</v>
      </c>
    </row>
    <row r="290" spans="1:90">
      <c r="A290">
        <f t="shared" ca="1" si="121"/>
        <v>2</v>
      </c>
      <c r="B290">
        <v>287</v>
      </c>
      <c r="C290" t="str">
        <f t="shared" ca="1" si="122"/>
        <v>women</v>
      </c>
      <c r="D290">
        <f t="shared" ca="1" si="123"/>
        <v>42</v>
      </c>
      <c r="E290">
        <f t="shared" ca="1" si="124"/>
        <v>2</v>
      </c>
      <c r="F290" t="str">
        <f t="shared" ca="1" si="112"/>
        <v>Doctor</v>
      </c>
      <c r="G290">
        <f t="shared" ca="1" si="125"/>
        <v>3</v>
      </c>
      <c r="H290" t="str">
        <f t="shared" ca="1" si="113"/>
        <v>Post Grad</v>
      </c>
      <c r="I290">
        <f t="shared" ca="1" si="137"/>
        <v>1</v>
      </c>
      <c r="J290">
        <f t="shared" ca="1" si="114"/>
        <v>3</v>
      </c>
      <c r="K290">
        <f t="shared" ca="1" si="126"/>
        <v>28065</v>
      </c>
      <c r="L290">
        <f t="shared" ca="1" si="127"/>
        <v>10</v>
      </c>
      <c r="M290" t="str">
        <f t="shared" ca="1" si="115"/>
        <v>Massachusetts</v>
      </c>
      <c r="N290">
        <f t="shared" ca="1" si="130"/>
        <v>140325</v>
      </c>
      <c r="O290">
        <f t="shared" ca="1" si="128"/>
        <v>134822.25030626645</v>
      </c>
      <c r="P290">
        <f t="shared" ca="1" si="131"/>
        <v>41706.889719170897</v>
      </c>
      <c r="Q290">
        <f t="shared" ca="1" si="129"/>
        <v>24164</v>
      </c>
      <c r="R290">
        <f t="shared" ca="1" si="132"/>
        <v>44871.45059959514</v>
      </c>
      <c r="S290">
        <f t="shared" ca="1" si="133"/>
        <v>38453.317890431885</v>
      </c>
      <c r="T290">
        <f t="shared" ca="1" si="134"/>
        <v>220485.20760960277</v>
      </c>
      <c r="U290">
        <f t="shared" ca="1" si="135"/>
        <v>203857.70090586159</v>
      </c>
      <c r="V290">
        <f t="shared" ca="1" si="136"/>
        <v>16627.506703741179</v>
      </c>
      <c r="X290">
        <f ca="1">IF(Table1[[#This Row],[Gender]]="men",1,0)</f>
        <v>0</v>
      </c>
      <c r="Y290">
        <f ca="1">IF(Table1[[#This Row],[Gender]]="women",1,0)</f>
        <v>1</v>
      </c>
      <c r="AE290">
        <f ca="1">IF(Table1[[#This Row],[Field of work]]="IT",1,0)</f>
        <v>0</v>
      </c>
      <c r="AF290">
        <f ca="1">IF(Table1[[#This Row],[Field of work]]="Doctor",1,0)</f>
        <v>1</v>
      </c>
      <c r="AG290">
        <f ca="1">IF(Table1[[#This Row],[Field of work]]="Construction",1,0)</f>
        <v>0</v>
      </c>
      <c r="AH290">
        <f ca="1">IF(Table1[[#This Row],[Field of work]]="Teaching",1,0)</f>
        <v>0</v>
      </c>
      <c r="AI290">
        <f ca="1">IF(Table1[[#This Row],[Field of work]]="Music",1,0)</f>
        <v>0</v>
      </c>
      <c r="AJ290">
        <f ca="1">IF(Table1[[#This Row],[Field of work]]="Agriculture",1,0)</f>
        <v>0</v>
      </c>
      <c r="AO290" s="8">
        <f t="shared" ca="1" si="116"/>
        <v>20996.282396507901</v>
      </c>
      <c r="AR290">
        <f t="shared" ca="1" si="117"/>
        <v>0</v>
      </c>
      <c r="AX290" s="16">
        <f t="shared" ca="1" si="118"/>
        <v>0.50191775982200604</v>
      </c>
      <c r="AY290" s="17">
        <f t="shared" ca="1" si="119"/>
        <v>0</v>
      </c>
      <c r="AZ290" s="17"/>
      <c r="BE290">
        <f t="shared" ca="1" si="120"/>
        <v>0</v>
      </c>
      <c r="BF290">
        <f ca="1">IF(Table1[[#This Row],[Area]]="California",Table1[[#This Row],[Income]],0)</f>
        <v>0</v>
      </c>
      <c r="BG290">
        <f ca="1">IF(Table1[[#This Row],[Area]]="Utah",Table1[[#This Row],[Income]],0)</f>
        <v>0</v>
      </c>
      <c r="BH290">
        <f ca="1">IF(Table1[[#This Row],[Area]]="North Carolina",Table1[[#This Row],[Income]],0)</f>
        <v>0</v>
      </c>
      <c r="BI290">
        <f ca="1">IF(Table1[[#This Row],[Area]]="Texas",Table1[[#This Row],[Income]],0)</f>
        <v>0</v>
      </c>
      <c r="BJ290">
        <f ca="1">IF(Table1[[#This Row],[Area]]="Pennsylvania",Table1[[#This Row],[Income]],0)</f>
        <v>0</v>
      </c>
      <c r="BK290">
        <f ca="1">IF(Table1[[#This Row],[Area]]="Hawaii",Table1[[#This Row],[Income]],0)</f>
        <v>0</v>
      </c>
      <c r="BL290">
        <f ca="1">IF(Table1[[#This Row],[Area]]="Tennessee",Table1[[#This Row],[Income]],0)</f>
        <v>0</v>
      </c>
      <c r="BM290">
        <f ca="1">IF(Table1[[#This Row],[Area]]="South Dakota",Table1[[#This Row],[Income]],0)</f>
        <v>0</v>
      </c>
      <c r="BN290">
        <f ca="1">IF(Table1[[#This Row],[Area]]="Massachusetts",Table1[[#This Row],[Income]],0)</f>
        <v>28065</v>
      </c>
      <c r="BO290">
        <f ca="1">IF(Table1[[#This Row],[Area]]="New Jersey",Table1[[#This Row],[Income]],0)</f>
        <v>0</v>
      </c>
      <c r="BP290">
        <f ca="1">IF(Table1[[#This Row],[Area]]="Georgia",Table1[[#This Row],[Income]],0)</f>
        <v>0</v>
      </c>
      <c r="BQ290">
        <f ca="1">IF(Table1[[#This Row],[Area]]="Indiana",Table1[[#This Row],[Income]],0)</f>
        <v>0</v>
      </c>
      <c r="BR290">
        <f ca="1">IF(Table1[[#This Row],[Area]]="Illinios",Table1[[#This Row],[Income]],0)</f>
        <v>0</v>
      </c>
      <c r="BT290">
        <f ca="1">IF(Table1[[#This Row],[Field of work]]="IT",Table1[[#This Row],[Income]],0)</f>
        <v>0</v>
      </c>
      <c r="BU290">
        <f ca="1">IF(Table1[[#This Row],[Field of work]]="Doctor",Table1[[#This Row],[Income]],0)</f>
        <v>28065</v>
      </c>
      <c r="BV290">
        <f ca="1">IF(Table1[[#This Row],[Field of work]]="Construction",Table1[[#This Row],[Income]],0)</f>
        <v>0</v>
      </c>
      <c r="BW290">
        <f ca="1">IF(Table1[[#This Row],[Field of work]]="Teaching",Table1[[#This Row],[Income]],0)</f>
        <v>0</v>
      </c>
      <c r="BX290">
        <f ca="1">IF(Table1[[#This Row],[Field of work]]="Music",Table1[[#This Row],[Income]],0)</f>
        <v>0</v>
      </c>
      <c r="BY290">
        <f ca="1">IF(Table1[[#This Row],[Field of work]]="Agriculture",Table1[[#This Row],[Income]],0)</f>
        <v>0</v>
      </c>
      <c r="CA290">
        <f ca="1">IF(Table1[[#This Row],[Debts]]&gt;Table1[[#This Row],[Income]],1,0)</f>
        <v>1</v>
      </c>
      <c r="CL290">
        <f ca="1">IF(Table1[[#This Row],[Net worth of the person]]&gt;$CN$3,Table1[[#This Row],[Age]],0)</f>
        <v>42</v>
      </c>
    </row>
    <row r="291" spans="1:90">
      <c r="A291">
        <f t="shared" ca="1" si="121"/>
        <v>2</v>
      </c>
      <c r="B291">
        <v>288</v>
      </c>
      <c r="C291" t="str">
        <f t="shared" ca="1" si="122"/>
        <v>women</v>
      </c>
      <c r="D291">
        <f t="shared" ca="1" si="123"/>
        <v>25</v>
      </c>
      <c r="E291">
        <f t="shared" ca="1" si="124"/>
        <v>6</v>
      </c>
      <c r="F291" t="str">
        <f t="shared" ca="1" si="112"/>
        <v>Agriculture</v>
      </c>
      <c r="G291">
        <f t="shared" ca="1" si="125"/>
        <v>2</v>
      </c>
      <c r="H291" t="str">
        <f t="shared" ca="1" si="113"/>
        <v>Grad</v>
      </c>
      <c r="I291">
        <f t="shared" ca="1" si="137"/>
        <v>2</v>
      </c>
      <c r="J291">
        <f t="shared" ca="1" si="114"/>
        <v>1</v>
      </c>
      <c r="K291">
        <f t="shared" ca="1" si="126"/>
        <v>28025</v>
      </c>
      <c r="L291">
        <f t="shared" ca="1" si="127"/>
        <v>12</v>
      </c>
      <c r="M291" t="str">
        <f t="shared" ca="1" si="115"/>
        <v>Georgia</v>
      </c>
      <c r="N291">
        <f t="shared" ca="1" si="130"/>
        <v>84075</v>
      </c>
      <c r="O291">
        <f t="shared" ca="1" si="128"/>
        <v>42198.735657035155</v>
      </c>
      <c r="P291">
        <f t="shared" ca="1" si="131"/>
        <v>20996.282396507901</v>
      </c>
      <c r="Q291">
        <f t="shared" ca="1" si="129"/>
        <v>7540</v>
      </c>
      <c r="R291">
        <f t="shared" ca="1" si="132"/>
        <v>32633.065104588175</v>
      </c>
      <c r="S291">
        <f t="shared" ca="1" si="133"/>
        <v>2881.049742577165</v>
      </c>
      <c r="T291">
        <f t="shared" ca="1" si="134"/>
        <v>107952.33213908506</v>
      </c>
      <c r="U291">
        <f t="shared" ca="1" si="135"/>
        <v>82371.800761623337</v>
      </c>
      <c r="V291">
        <f t="shared" ca="1" si="136"/>
        <v>25580.531377461724</v>
      </c>
      <c r="X291">
        <f ca="1">IF(Table1[[#This Row],[Gender]]="men",1,0)</f>
        <v>0</v>
      </c>
      <c r="Y291">
        <f ca="1">IF(Table1[[#This Row],[Gender]]="women",1,0)</f>
        <v>1</v>
      </c>
      <c r="AE291">
        <f ca="1">IF(Table1[[#This Row],[Field of work]]="IT",1,0)</f>
        <v>0</v>
      </c>
      <c r="AF291">
        <f ca="1">IF(Table1[[#This Row],[Field of work]]="Doctor",1,0)</f>
        <v>0</v>
      </c>
      <c r="AG291">
        <f ca="1">IF(Table1[[#This Row],[Field of work]]="Construction",1,0)</f>
        <v>0</v>
      </c>
      <c r="AH291">
        <f ca="1">IF(Table1[[#This Row],[Field of work]]="Teaching",1,0)</f>
        <v>0</v>
      </c>
      <c r="AI291">
        <f ca="1">IF(Table1[[#This Row],[Field of work]]="Music",1,0)</f>
        <v>0</v>
      </c>
      <c r="AJ291">
        <f ca="1">IF(Table1[[#This Row],[Field of work]]="Agriculture",1,0)</f>
        <v>1</v>
      </c>
      <c r="AO291" s="8">
        <f t="shared" ca="1" si="116"/>
        <v>15274.496118011159</v>
      </c>
      <c r="AR291">
        <f t="shared" ca="1" si="117"/>
        <v>0</v>
      </c>
      <c r="AX291" s="16">
        <f t="shared" ca="1" si="118"/>
        <v>0.18342574890188423</v>
      </c>
      <c r="AY291" s="17">
        <f t="shared" ca="1" si="119"/>
        <v>1</v>
      </c>
      <c r="AZ291" s="17"/>
      <c r="BE291">
        <f t="shared" ca="1" si="120"/>
        <v>0</v>
      </c>
      <c r="BF291">
        <f ca="1">IF(Table1[[#This Row],[Area]]="California",Table1[[#This Row],[Income]],0)</f>
        <v>0</v>
      </c>
      <c r="BG291">
        <f ca="1">IF(Table1[[#This Row],[Area]]="Utah",Table1[[#This Row],[Income]],0)</f>
        <v>0</v>
      </c>
      <c r="BH291">
        <f ca="1">IF(Table1[[#This Row],[Area]]="North Carolina",Table1[[#This Row],[Income]],0)</f>
        <v>0</v>
      </c>
      <c r="BI291">
        <f ca="1">IF(Table1[[#This Row],[Area]]="Texas",Table1[[#This Row],[Income]],0)</f>
        <v>0</v>
      </c>
      <c r="BJ291">
        <f ca="1">IF(Table1[[#This Row],[Area]]="Pennsylvania",Table1[[#This Row],[Income]],0)</f>
        <v>0</v>
      </c>
      <c r="BK291">
        <f ca="1">IF(Table1[[#This Row],[Area]]="Hawaii",Table1[[#This Row],[Income]],0)</f>
        <v>0</v>
      </c>
      <c r="BL291">
        <f ca="1">IF(Table1[[#This Row],[Area]]="Tennessee",Table1[[#This Row],[Income]],0)</f>
        <v>0</v>
      </c>
      <c r="BM291">
        <f ca="1">IF(Table1[[#This Row],[Area]]="South Dakota",Table1[[#This Row],[Income]],0)</f>
        <v>0</v>
      </c>
      <c r="BN291">
        <f ca="1">IF(Table1[[#This Row],[Area]]="Massachusetts",Table1[[#This Row],[Income]],0)</f>
        <v>0</v>
      </c>
      <c r="BO291">
        <f ca="1">IF(Table1[[#This Row],[Area]]="New Jersey",Table1[[#This Row],[Income]],0)</f>
        <v>0</v>
      </c>
      <c r="BP291">
        <f ca="1">IF(Table1[[#This Row],[Area]]="Georgia",Table1[[#This Row],[Income]],0)</f>
        <v>28025</v>
      </c>
      <c r="BQ291">
        <f ca="1">IF(Table1[[#This Row],[Area]]="Indiana",Table1[[#This Row],[Income]],0)</f>
        <v>0</v>
      </c>
      <c r="BR291">
        <f ca="1">IF(Table1[[#This Row],[Area]]="Illinios",Table1[[#This Row],[Income]],0)</f>
        <v>0</v>
      </c>
      <c r="BT291">
        <f ca="1">IF(Table1[[#This Row],[Field of work]]="IT",Table1[[#This Row],[Income]],0)</f>
        <v>0</v>
      </c>
      <c r="BU291">
        <f ca="1">IF(Table1[[#This Row],[Field of work]]="Doctor",Table1[[#This Row],[Income]],0)</f>
        <v>0</v>
      </c>
      <c r="BV291">
        <f ca="1">IF(Table1[[#This Row],[Field of work]]="Construction",Table1[[#This Row],[Income]],0)</f>
        <v>0</v>
      </c>
      <c r="BW291">
        <f ca="1">IF(Table1[[#This Row],[Field of work]]="Teaching",Table1[[#This Row],[Income]],0)</f>
        <v>0</v>
      </c>
      <c r="BX291">
        <f ca="1">IF(Table1[[#This Row],[Field of work]]="Music",Table1[[#This Row],[Income]],0)</f>
        <v>0</v>
      </c>
      <c r="BY291">
        <f ca="1">IF(Table1[[#This Row],[Field of work]]="Agriculture",Table1[[#This Row],[Income]],0)</f>
        <v>28025</v>
      </c>
      <c r="CA291">
        <f ca="1">IF(Table1[[#This Row],[Debts]]&gt;Table1[[#This Row],[Income]],1,0)</f>
        <v>1</v>
      </c>
      <c r="CL291">
        <f ca="1">IF(Table1[[#This Row],[Net worth of the person]]&gt;$CN$3,Table1[[#This Row],[Age]],0)</f>
        <v>25</v>
      </c>
    </row>
    <row r="292" spans="1:90">
      <c r="A292">
        <f t="shared" ca="1" si="121"/>
        <v>1</v>
      </c>
      <c r="B292">
        <v>289</v>
      </c>
      <c r="C292" t="str">
        <f t="shared" ca="1" si="122"/>
        <v>men</v>
      </c>
      <c r="D292">
        <f t="shared" ca="1" si="123"/>
        <v>37</v>
      </c>
      <c r="E292">
        <f t="shared" ca="1" si="124"/>
        <v>1</v>
      </c>
      <c r="F292" t="str">
        <f t="shared" ca="1" si="112"/>
        <v>IT</v>
      </c>
      <c r="G292">
        <f t="shared" ca="1" si="125"/>
        <v>3</v>
      </c>
      <c r="H292" t="str">
        <f t="shared" ca="1" si="113"/>
        <v>Post Grad</v>
      </c>
      <c r="I292">
        <f t="shared" ca="1" si="137"/>
        <v>3</v>
      </c>
      <c r="J292">
        <f t="shared" ca="1" si="114"/>
        <v>1</v>
      </c>
      <c r="K292">
        <f t="shared" ca="1" si="126"/>
        <v>36760</v>
      </c>
      <c r="L292">
        <f t="shared" ca="1" si="127"/>
        <v>6</v>
      </c>
      <c r="M292" t="str">
        <f t="shared" ca="1" si="115"/>
        <v>Pennsylvania</v>
      </c>
      <c r="N292">
        <f t="shared" ca="1" si="130"/>
        <v>220560</v>
      </c>
      <c r="O292">
        <f t="shared" ca="1" si="128"/>
        <v>40456.383177799587</v>
      </c>
      <c r="P292">
        <f t="shared" ca="1" si="131"/>
        <v>15274.496118011159</v>
      </c>
      <c r="Q292">
        <f t="shared" ca="1" si="129"/>
        <v>7011</v>
      </c>
      <c r="R292">
        <f t="shared" ca="1" si="132"/>
        <v>27102.908886764111</v>
      </c>
      <c r="S292">
        <f t="shared" ca="1" si="133"/>
        <v>42107.143862635312</v>
      </c>
      <c r="T292">
        <f t="shared" ca="1" si="134"/>
        <v>277941.63998064649</v>
      </c>
      <c r="U292">
        <f t="shared" ca="1" si="135"/>
        <v>74570.292064563691</v>
      </c>
      <c r="V292">
        <f t="shared" ca="1" si="136"/>
        <v>203371.3479160828</v>
      </c>
      <c r="X292">
        <f ca="1">IF(Table1[[#This Row],[Gender]]="men",1,0)</f>
        <v>1</v>
      </c>
      <c r="Y292">
        <f ca="1">IF(Table1[[#This Row],[Gender]]="women",1,0)</f>
        <v>0</v>
      </c>
      <c r="AE292">
        <f ca="1">IF(Table1[[#This Row],[Field of work]]="IT",1,0)</f>
        <v>1</v>
      </c>
      <c r="AF292">
        <f ca="1">IF(Table1[[#This Row],[Field of work]]="Doctor",1,0)</f>
        <v>0</v>
      </c>
      <c r="AG292">
        <f ca="1">IF(Table1[[#This Row],[Field of work]]="Construction",1,0)</f>
        <v>0</v>
      </c>
      <c r="AH292">
        <f ca="1">IF(Table1[[#This Row],[Field of work]]="Teaching",1,0)</f>
        <v>0</v>
      </c>
      <c r="AI292">
        <f ca="1">IF(Table1[[#This Row],[Field of work]]="Music",1,0)</f>
        <v>0</v>
      </c>
      <c r="AJ292">
        <f ca="1">IF(Table1[[#This Row],[Field of work]]="Agriculture",1,0)</f>
        <v>0</v>
      </c>
      <c r="AO292" s="8">
        <f t="shared" ca="1" si="116"/>
        <v>6887.713453385195</v>
      </c>
      <c r="AR292">
        <f t="shared" ca="1" si="117"/>
        <v>1</v>
      </c>
      <c r="AX292" s="16">
        <f t="shared" ca="1" si="118"/>
        <v>0.36868928452961403</v>
      </c>
      <c r="AY292" s="17">
        <f t="shared" ca="1" si="119"/>
        <v>1</v>
      </c>
      <c r="AZ292" s="17"/>
      <c r="BE292">
        <f t="shared" ca="1" si="120"/>
        <v>0</v>
      </c>
      <c r="BF292">
        <f ca="1">IF(Table1[[#This Row],[Area]]="California",Table1[[#This Row],[Income]],0)</f>
        <v>0</v>
      </c>
      <c r="BG292">
        <f ca="1">IF(Table1[[#This Row],[Area]]="Utah",Table1[[#This Row],[Income]],0)</f>
        <v>0</v>
      </c>
      <c r="BH292">
        <f ca="1">IF(Table1[[#This Row],[Area]]="North Carolina",Table1[[#This Row],[Income]],0)</f>
        <v>0</v>
      </c>
      <c r="BI292">
        <f ca="1">IF(Table1[[#This Row],[Area]]="Texas",Table1[[#This Row],[Income]],0)</f>
        <v>0</v>
      </c>
      <c r="BJ292">
        <f ca="1">IF(Table1[[#This Row],[Area]]="Pennsylvania",Table1[[#This Row],[Income]],0)</f>
        <v>36760</v>
      </c>
      <c r="BK292">
        <f ca="1">IF(Table1[[#This Row],[Area]]="Hawaii",Table1[[#This Row],[Income]],0)</f>
        <v>0</v>
      </c>
      <c r="BL292">
        <f ca="1">IF(Table1[[#This Row],[Area]]="Tennessee",Table1[[#This Row],[Income]],0)</f>
        <v>0</v>
      </c>
      <c r="BM292">
        <f ca="1">IF(Table1[[#This Row],[Area]]="South Dakota",Table1[[#This Row],[Income]],0)</f>
        <v>0</v>
      </c>
      <c r="BN292">
        <f ca="1">IF(Table1[[#This Row],[Area]]="Massachusetts",Table1[[#This Row],[Income]],0)</f>
        <v>0</v>
      </c>
      <c r="BO292">
        <f ca="1">IF(Table1[[#This Row],[Area]]="New Jersey",Table1[[#This Row],[Income]],0)</f>
        <v>0</v>
      </c>
      <c r="BP292">
        <f ca="1">IF(Table1[[#This Row],[Area]]="Georgia",Table1[[#This Row],[Income]],0)</f>
        <v>0</v>
      </c>
      <c r="BQ292">
        <f ca="1">IF(Table1[[#This Row],[Area]]="Indiana",Table1[[#This Row],[Income]],0)</f>
        <v>0</v>
      </c>
      <c r="BR292">
        <f ca="1">IF(Table1[[#This Row],[Area]]="Illinios",Table1[[#This Row],[Income]],0)</f>
        <v>0</v>
      </c>
      <c r="BT292">
        <f ca="1">IF(Table1[[#This Row],[Field of work]]="IT",Table1[[#This Row],[Income]],0)</f>
        <v>36760</v>
      </c>
      <c r="BU292">
        <f ca="1">IF(Table1[[#This Row],[Field of work]]="Doctor",Table1[[#This Row],[Income]],0)</f>
        <v>0</v>
      </c>
      <c r="BV292">
        <f ca="1">IF(Table1[[#This Row],[Field of work]]="Construction",Table1[[#This Row],[Income]],0)</f>
        <v>0</v>
      </c>
      <c r="BW292">
        <f ca="1">IF(Table1[[#This Row],[Field of work]]="Teaching",Table1[[#This Row],[Income]],0)</f>
        <v>0</v>
      </c>
      <c r="BX292">
        <f ca="1">IF(Table1[[#This Row],[Field of work]]="Music",Table1[[#This Row],[Income]],0)</f>
        <v>0</v>
      </c>
      <c r="BY292">
        <f ca="1">IF(Table1[[#This Row],[Field of work]]="Agriculture",Table1[[#This Row],[Income]],0)</f>
        <v>0</v>
      </c>
      <c r="CA292">
        <f ca="1">IF(Table1[[#This Row],[Debts]]&gt;Table1[[#This Row],[Income]],1,0)</f>
        <v>0</v>
      </c>
      <c r="CL292">
        <f ca="1">IF(Table1[[#This Row],[Net worth of the person]]&gt;$CN$3,Table1[[#This Row],[Age]],0)</f>
        <v>37</v>
      </c>
    </row>
    <row r="293" spans="1:90">
      <c r="A293">
        <f t="shared" ca="1" si="121"/>
        <v>1</v>
      </c>
      <c r="B293">
        <v>290</v>
      </c>
      <c r="C293" t="str">
        <f t="shared" ca="1" si="122"/>
        <v>men</v>
      </c>
      <c r="D293">
        <f t="shared" ca="1" si="123"/>
        <v>26</v>
      </c>
      <c r="E293">
        <f t="shared" ca="1" si="124"/>
        <v>1</v>
      </c>
      <c r="F293" t="str">
        <f t="shared" ca="1" si="112"/>
        <v>IT</v>
      </c>
      <c r="G293">
        <f t="shared" ca="1" si="125"/>
        <v>4</v>
      </c>
      <c r="H293" t="str">
        <f t="shared" ca="1" si="113"/>
        <v>Phd</v>
      </c>
      <c r="I293">
        <f t="shared" ca="1" si="137"/>
        <v>0</v>
      </c>
      <c r="J293">
        <f t="shared" ca="1" si="114"/>
        <v>1</v>
      </c>
      <c r="K293">
        <f t="shared" ca="1" si="126"/>
        <v>57806</v>
      </c>
      <c r="L293">
        <f t="shared" ca="1" si="127"/>
        <v>11</v>
      </c>
      <c r="M293" t="str">
        <f t="shared" ca="1" si="115"/>
        <v>New Jersey</v>
      </c>
      <c r="N293">
        <f t="shared" ca="1" si="130"/>
        <v>346836</v>
      </c>
      <c r="O293">
        <f t="shared" ca="1" si="128"/>
        <v>127874.71668911321</v>
      </c>
      <c r="P293">
        <f t="shared" ca="1" si="131"/>
        <v>6887.713453385195</v>
      </c>
      <c r="Q293">
        <f t="shared" ca="1" si="129"/>
        <v>3106</v>
      </c>
      <c r="R293">
        <f t="shared" ca="1" si="132"/>
        <v>44505.416973142179</v>
      </c>
      <c r="S293">
        <f t="shared" ca="1" si="133"/>
        <v>70427.349438163365</v>
      </c>
      <c r="T293">
        <f t="shared" ca="1" si="134"/>
        <v>424151.06289154862</v>
      </c>
      <c r="U293">
        <f t="shared" ca="1" si="135"/>
        <v>175486.13366225539</v>
      </c>
      <c r="V293">
        <f t="shared" ca="1" si="136"/>
        <v>248664.92922929322</v>
      </c>
      <c r="X293">
        <f ca="1">IF(Table1[[#This Row],[Gender]]="men",1,0)</f>
        <v>1</v>
      </c>
      <c r="Y293">
        <f ca="1">IF(Table1[[#This Row],[Gender]]="women",1,0)</f>
        <v>0</v>
      </c>
      <c r="AE293">
        <f ca="1">IF(Table1[[#This Row],[Field of work]]="IT",1,0)</f>
        <v>1</v>
      </c>
      <c r="AF293">
        <f ca="1">IF(Table1[[#This Row],[Field of work]]="Doctor",1,0)</f>
        <v>0</v>
      </c>
      <c r="AG293">
        <f ca="1">IF(Table1[[#This Row],[Field of work]]="Construction",1,0)</f>
        <v>0</v>
      </c>
      <c r="AH293">
        <f ca="1">IF(Table1[[#This Row],[Field of work]]="Teaching",1,0)</f>
        <v>0</v>
      </c>
      <c r="AI293">
        <f ca="1">IF(Table1[[#This Row],[Field of work]]="Music",1,0)</f>
        <v>0</v>
      </c>
      <c r="AJ293">
        <f ca="1">IF(Table1[[#This Row],[Field of work]]="Agriculture",1,0)</f>
        <v>0</v>
      </c>
      <c r="AO293" s="8">
        <f t="shared" ca="1" si="116"/>
        <v>58463.774529650465</v>
      </c>
      <c r="AR293">
        <f t="shared" ca="1" si="117"/>
        <v>1</v>
      </c>
      <c r="AX293" s="16">
        <f t="shared" ca="1" si="118"/>
        <v>0.60686829519399677</v>
      </c>
      <c r="AY293" s="17">
        <f t="shared" ca="1" si="119"/>
        <v>0</v>
      </c>
      <c r="AZ293" s="17"/>
      <c r="BE293">
        <f t="shared" ca="1" si="120"/>
        <v>0</v>
      </c>
      <c r="BF293">
        <f ca="1">IF(Table1[[#This Row],[Area]]="California",Table1[[#This Row],[Income]],0)</f>
        <v>0</v>
      </c>
      <c r="BG293">
        <f ca="1">IF(Table1[[#This Row],[Area]]="Utah",Table1[[#This Row],[Income]],0)</f>
        <v>0</v>
      </c>
      <c r="BH293">
        <f ca="1">IF(Table1[[#This Row],[Area]]="North Carolina",Table1[[#This Row],[Income]],0)</f>
        <v>0</v>
      </c>
      <c r="BI293">
        <f ca="1">IF(Table1[[#This Row],[Area]]="Texas",Table1[[#This Row],[Income]],0)</f>
        <v>0</v>
      </c>
      <c r="BJ293">
        <f ca="1">IF(Table1[[#This Row],[Area]]="Pennsylvania",Table1[[#This Row],[Income]],0)</f>
        <v>0</v>
      </c>
      <c r="BK293">
        <f ca="1">IF(Table1[[#This Row],[Area]]="Hawaii",Table1[[#This Row],[Income]],0)</f>
        <v>0</v>
      </c>
      <c r="BL293">
        <f ca="1">IF(Table1[[#This Row],[Area]]="Tennessee",Table1[[#This Row],[Income]],0)</f>
        <v>0</v>
      </c>
      <c r="BM293">
        <f ca="1">IF(Table1[[#This Row],[Area]]="South Dakota",Table1[[#This Row],[Income]],0)</f>
        <v>0</v>
      </c>
      <c r="BN293">
        <f ca="1">IF(Table1[[#This Row],[Area]]="Massachusetts",Table1[[#This Row],[Income]],0)</f>
        <v>0</v>
      </c>
      <c r="BO293">
        <f ca="1">IF(Table1[[#This Row],[Area]]="New Jersey",Table1[[#This Row],[Income]],0)</f>
        <v>57806</v>
      </c>
      <c r="BP293">
        <f ca="1">IF(Table1[[#This Row],[Area]]="Georgia",Table1[[#This Row],[Income]],0)</f>
        <v>0</v>
      </c>
      <c r="BQ293">
        <f ca="1">IF(Table1[[#This Row],[Area]]="Indiana",Table1[[#This Row],[Income]],0)</f>
        <v>0</v>
      </c>
      <c r="BR293">
        <f ca="1">IF(Table1[[#This Row],[Area]]="Illinios",Table1[[#This Row],[Income]],0)</f>
        <v>0</v>
      </c>
      <c r="BT293">
        <f ca="1">IF(Table1[[#This Row],[Field of work]]="IT",Table1[[#This Row],[Income]],0)</f>
        <v>57806</v>
      </c>
      <c r="BU293">
        <f ca="1">IF(Table1[[#This Row],[Field of work]]="Doctor",Table1[[#This Row],[Income]],0)</f>
        <v>0</v>
      </c>
      <c r="BV293">
        <f ca="1">IF(Table1[[#This Row],[Field of work]]="Construction",Table1[[#This Row],[Income]],0)</f>
        <v>0</v>
      </c>
      <c r="BW293">
        <f ca="1">IF(Table1[[#This Row],[Field of work]]="Teaching",Table1[[#This Row],[Income]],0)</f>
        <v>0</v>
      </c>
      <c r="BX293">
        <f ca="1">IF(Table1[[#This Row],[Field of work]]="Music",Table1[[#This Row],[Income]],0)</f>
        <v>0</v>
      </c>
      <c r="BY293">
        <f ca="1">IF(Table1[[#This Row],[Field of work]]="Agriculture",Table1[[#This Row],[Income]],0)</f>
        <v>0</v>
      </c>
      <c r="CA293">
        <f ca="1">IF(Table1[[#This Row],[Debts]]&gt;Table1[[#This Row],[Income]],1,0)</f>
        <v>0</v>
      </c>
      <c r="CL293">
        <f ca="1">IF(Table1[[#This Row],[Net worth of the person]]&gt;$CN$3,Table1[[#This Row],[Age]],0)</f>
        <v>26</v>
      </c>
    </row>
    <row r="294" spans="1:90">
      <c r="A294">
        <f t="shared" ca="1" si="121"/>
        <v>2</v>
      </c>
      <c r="B294">
        <v>291</v>
      </c>
      <c r="C294" t="str">
        <f t="shared" ca="1" si="122"/>
        <v>women</v>
      </c>
      <c r="D294">
        <f t="shared" ca="1" si="123"/>
        <v>29</v>
      </c>
      <c r="E294">
        <f t="shared" ca="1" si="124"/>
        <v>5</v>
      </c>
      <c r="F294" t="str">
        <f t="shared" ca="1" si="112"/>
        <v>Music</v>
      </c>
      <c r="G294">
        <f t="shared" ca="1" si="125"/>
        <v>1</v>
      </c>
      <c r="H294" t="str">
        <f t="shared" ca="1" si="113"/>
        <v>High school</v>
      </c>
      <c r="I294">
        <f t="shared" ca="1" si="137"/>
        <v>1</v>
      </c>
      <c r="J294">
        <f t="shared" ca="1" si="114"/>
        <v>1</v>
      </c>
      <c r="K294">
        <f t="shared" ca="1" si="126"/>
        <v>66533</v>
      </c>
      <c r="L294">
        <f t="shared" ca="1" si="127"/>
        <v>2</v>
      </c>
      <c r="M294" t="str">
        <f t="shared" ca="1" si="115"/>
        <v>California</v>
      </c>
      <c r="N294">
        <f t="shared" ca="1" si="130"/>
        <v>332665</v>
      </c>
      <c r="O294">
        <f t="shared" ca="1" si="128"/>
        <v>201883.84142071093</v>
      </c>
      <c r="P294">
        <f t="shared" ca="1" si="131"/>
        <v>58463.774529650465</v>
      </c>
      <c r="Q294">
        <f t="shared" ca="1" si="129"/>
        <v>8115</v>
      </c>
      <c r="R294">
        <f t="shared" ca="1" si="132"/>
        <v>101046.26471232223</v>
      </c>
      <c r="S294">
        <f t="shared" ca="1" si="133"/>
        <v>22659.346222231234</v>
      </c>
      <c r="T294">
        <f t="shared" ca="1" si="134"/>
        <v>413788.12075188168</v>
      </c>
      <c r="U294">
        <f t="shared" ca="1" si="135"/>
        <v>311045.10613303317</v>
      </c>
      <c r="V294">
        <f t="shared" ca="1" si="136"/>
        <v>102743.01461884851</v>
      </c>
      <c r="X294">
        <f ca="1">IF(Table1[[#This Row],[Gender]]="men",1,0)</f>
        <v>0</v>
      </c>
      <c r="Y294">
        <f ca="1">IF(Table1[[#This Row],[Gender]]="women",1,0)</f>
        <v>1</v>
      </c>
      <c r="AE294">
        <f ca="1">IF(Table1[[#This Row],[Field of work]]="IT",1,0)</f>
        <v>0</v>
      </c>
      <c r="AF294">
        <f ca="1">IF(Table1[[#This Row],[Field of work]]="Doctor",1,0)</f>
        <v>0</v>
      </c>
      <c r="AG294">
        <f ca="1">IF(Table1[[#This Row],[Field of work]]="Construction",1,0)</f>
        <v>0</v>
      </c>
      <c r="AH294">
        <f ca="1">IF(Table1[[#This Row],[Field of work]]="Teaching",1,0)</f>
        <v>0</v>
      </c>
      <c r="AI294">
        <f ca="1">IF(Table1[[#This Row],[Field of work]]="Music",1,0)</f>
        <v>1</v>
      </c>
      <c r="AJ294">
        <f ca="1">IF(Table1[[#This Row],[Field of work]]="Agriculture",1,0)</f>
        <v>0</v>
      </c>
      <c r="AO294" s="8">
        <f t="shared" ca="1" si="116"/>
        <v>25182.3794354206</v>
      </c>
      <c r="AR294">
        <f t="shared" ca="1" si="117"/>
        <v>1</v>
      </c>
      <c r="AX294" s="16">
        <f t="shared" ca="1" si="118"/>
        <v>0.63249317478705802</v>
      </c>
      <c r="AY294" s="17">
        <f t="shared" ca="1" si="119"/>
        <v>0</v>
      </c>
      <c r="AZ294" s="17"/>
      <c r="BE294">
        <f t="shared" ca="1" si="120"/>
        <v>0</v>
      </c>
      <c r="BF294">
        <f ca="1">IF(Table1[[#This Row],[Area]]="California",Table1[[#This Row],[Income]],0)</f>
        <v>66533</v>
      </c>
      <c r="BG294">
        <f ca="1">IF(Table1[[#This Row],[Area]]="Utah",Table1[[#This Row],[Income]],0)</f>
        <v>0</v>
      </c>
      <c r="BH294">
        <f ca="1">IF(Table1[[#This Row],[Area]]="North Carolina",Table1[[#This Row],[Income]],0)</f>
        <v>0</v>
      </c>
      <c r="BI294">
        <f ca="1">IF(Table1[[#This Row],[Area]]="Texas",Table1[[#This Row],[Income]],0)</f>
        <v>0</v>
      </c>
      <c r="BJ294">
        <f ca="1">IF(Table1[[#This Row],[Area]]="Pennsylvania",Table1[[#This Row],[Income]],0)</f>
        <v>0</v>
      </c>
      <c r="BK294">
        <f ca="1">IF(Table1[[#This Row],[Area]]="Hawaii",Table1[[#This Row],[Income]],0)</f>
        <v>0</v>
      </c>
      <c r="BL294">
        <f ca="1">IF(Table1[[#This Row],[Area]]="Tennessee",Table1[[#This Row],[Income]],0)</f>
        <v>0</v>
      </c>
      <c r="BM294">
        <f ca="1">IF(Table1[[#This Row],[Area]]="South Dakota",Table1[[#This Row],[Income]],0)</f>
        <v>0</v>
      </c>
      <c r="BN294">
        <f ca="1">IF(Table1[[#This Row],[Area]]="Massachusetts",Table1[[#This Row],[Income]],0)</f>
        <v>0</v>
      </c>
      <c r="BO294">
        <f ca="1">IF(Table1[[#This Row],[Area]]="New Jersey",Table1[[#This Row],[Income]],0)</f>
        <v>0</v>
      </c>
      <c r="BP294">
        <f ca="1">IF(Table1[[#This Row],[Area]]="Georgia",Table1[[#This Row],[Income]],0)</f>
        <v>0</v>
      </c>
      <c r="BQ294">
        <f ca="1">IF(Table1[[#This Row],[Area]]="Indiana",Table1[[#This Row],[Income]],0)</f>
        <v>0</v>
      </c>
      <c r="BR294">
        <f ca="1">IF(Table1[[#This Row],[Area]]="Illinios",Table1[[#This Row],[Income]],0)</f>
        <v>0</v>
      </c>
      <c r="BT294">
        <f ca="1">IF(Table1[[#This Row],[Field of work]]="IT",Table1[[#This Row],[Income]],0)</f>
        <v>0</v>
      </c>
      <c r="BU294">
        <f ca="1">IF(Table1[[#This Row],[Field of work]]="Doctor",Table1[[#This Row],[Income]],0)</f>
        <v>0</v>
      </c>
      <c r="BV294">
        <f ca="1">IF(Table1[[#This Row],[Field of work]]="Construction",Table1[[#This Row],[Income]],0)</f>
        <v>0</v>
      </c>
      <c r="BW294">
        <f ca="1">IF(Table1[[#This Row],[Field of work]]="Teaching",Table1[[#This Row],[Income]],0)</f>
        <v>0</v>
      </c>
      <c r="BX294">
        <f ca="1">IF(Table1[[#This Row],[Field of work]]="Music",Table1[[#This Row],[Income]],0)</f>
        <v>66533</v>
      </c>
      <c r="BY294">
        <f ca="1">IF(Table1[[#This Row],[Field of work]]="Agriculture",Table1[[#This Row],[Income]],0)</f>
        <v>0</v>
      </c>
      <c r="CA294">
        <f ca="1">IF(Table1[[#This Row],[Debts]]&gt;Table1[[#This Row],[Income]],1,0)</f>
        <v>1</v>
      </c>
      <c r="CL294">
        <f ca="1">IF(Table1[[#This Row],[Net worth of the person]]&gt;$CN$3,Table1[[#This Row],[Age]],0)</f>
        <v>29</v>
      </c>
    </row>
    <row r="295" spans="1:90">
      <c r="A295">
        <f t="shared" ca="1" si="121"/>
        <v>1</v>
      </c>
      <c r="B295">
        <v>292</v>
      </c>
      <c r="C295" t="str">
        <f t="shared" ca="1" si="122"/>
        <v>men</v>
      </c>
      <c r="D295">
        <f t="shared" ca="1" si="123"/>
        <v>44</v>
      </c>
      <c r="E295">
        <f t="shared" ca="1" si="124"/>
        <v>1</v>
      </c>
      <c r="F295" t="str">
        <f t="shared" ca="1" si="112"/>
        <v>IT</v>
      </c>
      <c r="G295">
        <f t="shared" ca="1" si="125"/>
        <v>3</v>
      </c>
      <c r="H295" t="str">
        <f t="shared" ca="1" si="113"/>
        <v>Post Grad</v>
      </c>
      <c r="I295">
        <f t="shared" ca="1" si="137"/>
        <v>0</v>
      </c>
      <c r="J295">
        <f t="shared" ca="1" si="114"/>
        <v>3</v>
      </c>
      <c r="K295">
        <f t="shared" ca="1" si="126"/>
        <v>49425</v>
      </c>
      <c r="L295">
        <f t="shared" ca="1" si="127"/>
        <v>8</v>
      </c>
      <c r="M295" t="str">
        <f t="shared" ca="1" si="115"/>
        <v>Tennessee</v>
      </c>
      <c r="N295">
        <f t="shared" ca="1" si="130"/>
        <v>247125</v>
      </c>
      <c r="O295">
        <f t="shared" ca="1" si="128"/>
        <v>156304.87581925173</v>
      </c>
      <c r="P295">
        <f t="shared" ca="1" si="131"/>
        <v>75547.138306261797</v>
      </c>
      <c r="Q295">
        <f t="shared" ca="1" si="129"/>
        <v>59966</v>
      </c>
      <c r="R295">
        <f t="shared" ca="1" si="132"/>
        <v>53240.763931251691</v>
      </c>
      <c r="S295">
        <f t="shared" ca="1" si="133"/>
        <v>35127.619657228388</v>
      </c>
      <c r="T295">
        <f t="shared" ca="1" si="134"/>
        <v>357799.75796349021</v>
      </c>
      <c r="U295">
        <f t="shared" ca="1" si="135"/>
        <v>269511.63975050341</v>
      </c>
      <c r="V295">
        <f t="shared" ca="1" si="136"/>
        <v>88288.118212986796</v>
      </c>
      <c r="X295">
        <f ca="1">IF(Table1[[#This Row],[Gender]]="men",1,0)</f>
        <v>1</v>
      </c>
      <c r="Y295">
        <f ca="1">IF(Table1[[#This Row],[Gender]]="women",1,0)</f>
        <v>0</v>
      </c>
      <c r="AE295">
        <f ca="1">IF(Table1[[#This Row],[Field of work]]="IT",1,0)</f>
        <v>1</v>
      </c>
      <c r="AF295">
        <f ca="1">IF(Table1[[#This Row],[Field of work]]="Doctor",1,0)</f>
        <v>0</v>
      </c>
      <c r="AG295">
        <f ca="1">IF(Table1[[#This Row],[Field of work]]="Construction",1,0)</f>
        <v>0</v>
      </c>
      <c r="AH295">
        <f ca="1">IF(Table1[[#This Row],[Field of work]]="Teaching",1,0)</f>
        <v>0</v>
      </c>
      <c r="AI295">
        <f ca="1">IF(Table1[[#This Row],[Field of work]]="Music",1,0)</f>
        <v>0</v>
      </c>
      <c r="AJ295">
        <f ca="1">IF(Table1[[#This Row],[Field of work]]="Agriculture",1,0)</f>
        <v>0</v>
      </c>
      <c r="AO295" s="8">
        <f t="shared" ca="1" si="116"/>
        <v>12529.173420001725</v>
      </c>
      <c r="AR295">
        <f t="shared" ca="1" si="117"/>
        <v>1</v>
      </c>
      <c r="AX295" s="16">
        <f t="shared" ca="1" si="118"/>
        <v>0.52153011096403468</v>
      </c>
      <c r="AY295" s="17">
        <f t="shared" ca="1" si="119"/>
        <v>0</v>
      </c>
      <c r="AZ295" s="17"/>
      <c r="BE295">
        <f t="shared" ca="1" si="120"/>
        <v>0</v>
      </c>
      <c r="BF295">
        <f ca="1">IF(Table1[[#This Row],[Area]]="California",Table1[[#This Row],[Income]],0)</f>
        <v>0</v>
      </c>
      <c r="BG295">
        <f ca="1">IF(Table1[[#This Row],[Area]]="Utah",Table1[[#This Row],[Income]],0)</f>
        <v>0</v>
      </c>
      <c r="BH295">
        <f ca="1">IF(Table1[[#This Row],[Area]]="North Carolina",Table1[[#This Row],[Income]],0)</f>
        <v>0</v>
      </c>
      <c r="BI295">
        <f ca="1">IF(Table1[[#This Row],[Area]]="Texas",Table1[[#This Row],[Income]],0)</f>
        <v>0</v>
      </c>
      <c r="BJ295">
        <f ca="1">IF(Table1[[#This Row],[Area]]="Pennsylvania",Table1[[#This Row],[Income]],0)</f>
        <v>0</v>
      </c>
      <c r="BK295">
        <f ca="1">IF(Table1[[#This Row],[Area]]="Hawaii",Table1[[#This Row],[Income]],0)</f>
        <v>0</v>
      </c>
      <c r="BL295">
        <f ca="1">IF(Table1[[#This Row],[Area]]="Tennessee",Table1[[#This Row],[Income]],0)</f>
        <v>49425</v>
      </c>
      <c r="BM295">
        <f ca="1">IF(Table1[[#This Row],[Area]]="South Dakota",Table1[[#This Row],[Income]],0)</f>
        <v>0</v>
      </c>
      <c r="BN295">
        <f ca="1">IF(Table1[[#This Row],[Area]]="Massachusetts",Table1[[#This Row],[Income]],0)</f>
        <v>0</v>
      </c>
      <c r="BO295">
        <f ca="1">IF(Table1[[#This Row],[Area]]="New Jersey",Table1[[#This Row],[Income]],0)</f>
        <v>0</v>
      </c>
      <c r="BP295">
        <f ca="1">IF(Table1[[#This Row],[Area]]="Georgia",Table1[[#This Row],[Income]],0)</f>
        <v>0</v>
      </c>
      <c r="BQ295">
        <f ca="1">IF(Table1[[#This Row],[Area]]="Indiana",Table1[[#This Row],[Income]],0)</f>
        <v>0</v>
      </c>
      <c r="BR295">
        <f ca="1">IF(Table1[[#This Row],[Area]]="Illinios",Table1[[#This Row],[Income]],0)</f>
        <v>0</v>
      </c>
      <c r="BT295">
        <f ca="1">IF(Table1[[#This Row],[Field of work]]="IT",Table1[[#This Row],[Income]],0)</f>
        <v>49425</v>
      </c>
      <c r="BU295">
        <f ca="1">IF(Table1[[#This Row],[Field of work]]="Doctor",Table1[[#This Row],[Income]],0)</f>
        <v>0</v>
      </c>
      <c r="BV295">
        <f ca="1">IF(Table1[[#This Row],[Field of work]]="Construction",Table1[[#This Row],[Income]],0)</f>
        <v>0</v>
      </c>
      <c r="BW295">
        <f ca="1">IF(Table1[[#This Row],[Field of work]]="Teaching",Table1[[#This Row],[Income]],0)</f>
        <v>0</v>
      </c>
      <c r="BX295">
        <f ca="1">IF(Table1[[#This Row],[Field of work]]="Music",Table1[[#This Row],[Income]],0)</f>
        <v>0</v>
      </c>
      <c r="BY295">
        <f ca="1">IF(Table1[[#This Row],[Field of work]]="Agriculture",Table1[[#This Row],[Income]],0)</f>
        <v>0</v>
      </c>
      <c r="CA295">
        <f ca="1">IF(Table1[[#This Row],[Debts]]&gt;Table1[[#This Row],[Income]],1,0)</f>
        <v>1</v>
      </c>
      <c r="CL295">
        <f ca="1">IF(Table1[[#This Row],[Net worth of the person]]&gt;$CN$3,Table1[[#This Row],[Age]],0)</f>
        <v>44</v>
      </c>
    </row>
    <row r="296" spans="1:90">
      <c r="A296">
        <f t="shared" ca="1" si="121"/>
        <v>2</v>
      </c>
      <c r="B296">
        <v>293</v>
      </c>
      <c r="C296" t="str">
        <f t="shared" ca="1" si="122"/>
        <v>women</v>
      </c>
      <c r="D296">
        <f t="shared" ca="1" si="123"/>
        <v>36</v>
      </c>
      <c r="E296">
        <f t="shared" ca="1" si="124"/>
        <v>6</v>
      </c>
      <c r="F296" t="str">
        <f t="shared" ca="1" si="112"/>
        <v>Agriculture</v>
      </c>
      <c r="G296">
        <f t="shared" ca="1" si="125"/>
        <v>5</v>
      </c>
      <c r="H296" t="str">
        <f t="shared" ca="1" si="113"/>
        <v>Diploma</v>
      </c>
      <c r="I296">
        <f t="shared" ca="1" si="137"/>
        <v>0</v>
      </c>
      <c r="J296">
        <f t="shared" ca="1" si="114"/>
        <v>2</v>
      </c>
      <c r="K296">
        <f t="shared" ca="1" si="126"/>
        <v>34493</v>
      </c>
      <c r="L296">
        <f t="shared" ca="1" si="127"/>
        <v>9</v>
      </c>
      <c r="M296" t="str">
        <f t="shared" ca="1" si="115"/>
        <v>South Dakota</v>
      </c>
      <c r="N296">
        <f t="shared" ca="1" si="130"/>
        <v>103479</v>
      </c>
      <c r="O296">
        <f t="shared" ca="1" si="128"/>
        <v>53967.414352447347</v>
      </c>
      <c r="P296">
        <f t="shared" ca="1" si="131"/>
        <v>25058.346840003451</v>
      </c>
      <c r="Q296">
        <f t="shared" ca="1" si="129"/>
        <v>15319</v>
      </c>
      <c r="R296">
        <f t="shared" ca="1" si="132"/>
        <v>66911.074624756831</v>
      </c>
      <c r="S296">
        <f t="shared" ca="1" si="133"/>
        <v>36174.094558017314</v>
      </c>
      <c r="T296">
        <f t="shared" ca="1" si="134"/>
        <v>164711.44139802078</v>
      </c>
      <c r="U296">
        <f t="shared" ca="1" si="135"/>
        <v>136197.48897720419</v>
      </c>
      <c r="V296">
        <f t="shared" ca="1" si="136"/>
        <v>28513.952420816582</v>
      </c>
      <c r="X296">
        <f ca="1">IF(Table1[[#This Row],[Gender]]="men",1,0)</f>
        <v>0</v>
      </c>
      <c r="Y296">
        <f ca="1">IF(Table1[[#This Row],[Gender]]="women",1,0)</f>
        <v>1</v>
      </c>
      <c r="AE296">
        <f ca="1">IF(Table1[[#This Row],[Field of work]]="IT",1,0)</f>
        <v>0</v>
      </c>
      <c r="AF296">
        <f ca="1">IF(Table1[[#This Row],[Field of work]]="Doctor",1,0)</f>
        <v>0</v>
      </c>
      <c r="AG296">
        <f ca="1">IF(Table1[[#This Row],[Field of work]]="Construction",1,0)</f>
        <v>0</v>
      </c>
      <c r="AH296">
        <f ca="1">IF(Table1[[#This Row],[Field of work]]="Teaching",1,0)</f>
        <v>0</v>
      </c>
      <c r="AI296">
        <f ca="1">IF(Table1[[#This Row],[Field of work]]="Music",1,0)</f>
        <v>0</v>
      </c>
      <c r="AJ296">
        <f ca="1">IF(Table1[[#This Row],[Field of work]]="Agriculture",1,0)</f>
        <v>1</v>
      </c>
      <c r="AO296" s="8">
        <f t="shared" ca="1" si="116"/>
        <v>73820.8303504777</v>
      </c>
      <c r="AR296">
        <f t="shared" ca="1" si="117"/>
        <v>1</v>
      </c>
      <c r="AX296" s="16">
        <f t="shared" ca="1" si="118"/>
        <v>0.64252878809861091</v>
      </c>
      <c r="AY296" s="17">
        <f t="shared" ca="1" si="119"/>
        <v>0</v>
      </c>
      <c r="AZ296" s="17"/>
      <c r="BE296">
        <f t="shared" ca="1" si="120"/>
        <v>0</v>
      </c>
      <c r="BF296">
        <f ca="1">IF(Table1[[#This Row],[Area]]="California",Table1[[#This Row],[Income]],0)</f>
        <v>0</v>
      </c>
      <c r="BG296">
        <f ca="1">IF(Table1[[#This Row],[Area]]="Utah",Table1[[#This Row],[Income]],0)</f>
        <v>0</v>
      </c>
      <c r="BH296">
        <f ca="1">IF(Table1[[#This Row],[Area]]="North Carolina",Table1[[#This Row],[Income]],0)</f>
        <v>0</v>
      </c>
      <c r="BI296">
        <f ca="1">IF(Table1[[#This Row],[Area]]="Texas",Table1[[#This Row],[Income]],0)</f>
        <v>0</v>
      </c>
      <c r="BJ296">
        <f ca="1">IF(Table1[[#This Row],[Area]]="Pennsylvania",Table1[[#This Row],[Income]],0)</f>
        <v>0</v>
      </c>
      <c r="BK296">
        <f ca="1">IF(Table1[[#This Row],[Area]]="Hawaii",Table1[[#This Row],[Income]],0)</f>
        <v>0</v>
      </c>
      <c r="BL296">
        <f ca="1">IF(Table1[[#This Row],[Area]]="Tennessee",Table1[[#This Row],[Income]],0)</f>
        <v>0</v>
      </c>
      <c r="BM296">
        <f ca="1">IF(Table1[[#This Row],[Area]]="South Dakota",Table1[[#This Row],[Income]],0)</f>
        <v>34493</v>
      </c>
      <c r="BN296">
        <f ca="1">IF(Table1[[#This Row],[Area]]="Massachusetts",Table1[[#This Row],[Income]],0)</f>
        <v>0</v>
      </c>
      <c r="BO296">
        <f ca="1">IF(Table1[[#This Row],[Area]]="New Jersey",Table1[[#This Row],[Income]],0)</f>
        <v>0</v>
      </c>
      <c r="BP296">
        <f ca="1">IF(Table1[[#This Row],[Area]]="Georgia",Table1[[#This Row],[Income]],0)</f>
        <v>0</v>
      </c>
      <c r="BQ296">
        <f ca="1">IF(Table1[[#This Row],[Area]]="Indiana",Table1[[#This Row],[Income]],0)</f>
        <v>0</v>
      </c>
      <c r="BR296">
        <f ca="1">IF(Table1[[#This Row],[Area]]="Illinios",Table1[[#This Row],[Income]],0)</f>
        <v>0</v>
      </c>
      <c r="BT296">
        <f ca="1">IF(Table1[[#This Row],[Field of work]]="IT",Table1[[#This Row],[Income]],0)</f>
        <v>0</v>
      </c>
      <c r="BU296">
        <f ca="1">IF(Table1[[#This Row],[Field of work]]="Doctor",Table1[[#This Row],[Income]],0)</f>
        <v>0</v>
      </c>
      <c r="BV296">
        <f ca="1">IF(Table1[[#This Row],[Field of work]]="Construction",Table1[[#This Row],[Income]],0)</f>
        <v>0</v>
      </c>
      <c r="BW296">
        <f ca="1">IF(Table1[[#This Row],[Field of work]]="Teaching",Table1[[#This Row],[Income]],0)</f>
        <v>0</v>
      </c>
      <c r="BX296">
        <f ca="1">IF(Table1[[#This Row],[Field of work]]="Music",Table1[[#This Row],[Income]],0)</f>
        <v>0</v>
      </c>
      <c r="BY296">
        <f ca="1">IF(Table1[[#This Row],[Field of work]]="Agriculture",Table1[[#This Row],[Income]],0)</f>
        <v>34493</v>
      </c>
      <c r="CA296">
        <f ca="1">IF(Table1[[#This Row],[Debts]]&gt;Table1[[#This Row],[Income]],1,0)</f>
        <v>1</v>
      </c>
      <c r="CL296">
        <f ca="1">IF(Table1[[#This Row],[Net worth of the person]]&gt;$CN$3,Table1[[#This Row],[Age]],0)</f>
        <v>36</v>
      </c>
    </row>
    <row r="297" spans="1:90">
      <c r="A297">
        <f t="shared" ca="1" si="121"/>
        <v>1</v>
      </c>
      <c r="B297">
        <v>294</v>
      </c>
      <c r="C297" t="str">
        <f t="shared" ca="1" si="122"/>
        <v>men</v>
      </c>
      <c r="D297">
        <f t="shared" ca="1" si="123"/>
        <v>43</v>
      </c>
      <c r="E297">
        <f t="shared" ca="1" si="124"/>
        <v>5</v>
      </c>
      <c r="F297" t="str">
        <f t="shared" ca="1" si="112"/>
        <v>Music</v>
      </c>
      <c r="G297">
        <f t="shared" ca="1" si="125"/>
        <v>3</v>
      </c>
      <c r="H297" t="str">
        <f t="shared" ca="1" si="113"/>
        <v>Post Grad</v>
      </c>
      <c r="I297">
        <f t="shared" ca="1" si="137"/>
        <v>2</v>
      </c>
      <c r="J297">
        <f t="shared" ca="1" si="114"/>
        <v>3</v>
      </c>
      <c r="K297">
        <f t="shared" ca="1" si="126"/>
        <v>74130</v>
      </c>
      <c r="L297">
        <f t="shared" ca="1" si="127"/>
        <v>1</v>
      </c>
      <c r="M297" t="str">
        <f t="shared" ca="1" si="115"/>
        <v>Florida</v>
      </c>
      <c r="N297">
        <f t="shared" ca="1" si="130"/>
        <v>296520</v>
      </c>
      <c r="O297">
        <f t="shared" ca="1" si="128"/>
        <v>190522.6362470001</v>
      </c>
      <c r="P297">
        <f t="shared" ca="1" si="131"/>
        <v>221462.49105143308</v>
      </c>
      <c r="Q297">
        <f t="shared" ca="1" si="129"/>
        <v>192466</v>
      </c>
      <c r="R297">
        <f t="shared" ca="1" si="132"/>
        <v>62465.518107908407</v>
      </c>
      <c r="S297">
        <f t="shared" ca="1" si="133"/>
        <v>21703.656222490303</v>
      </c>
      <c r="T297">
        <f t="shared" ca="1" si="134"/>
        <v>539686.14727392339</v>
      </c>
      <c r="U297">
        <f t="shared" ca="1" si="135"/>
        <v>445454.1543549085</v>
      </c>
      <c r="V297">
        <f t="shared" ca="1" si="136"/>
        <v>94231.992919014883</v>
      </c>
      <c r="X297">
        <f ca="1">IF(Table1[[#This Row],[Gender]]="men",1,0)</f>
        <v>1</v>
      </c>
      <c r="Y297">
        <f ca="1">IF(Table1[[#This Row],[Gender]]="women",1,0)</f>
        <v>0</v>
      </c>
      <c r="AE297">
        <f ca="1">IF(Table1[[#This Row],[Field of work]]="IT",1,0)</f>
        <v>0</v>
      </c>
      <c r="AF297">
        <f ca="1">IF(Table1[[#This Row],[Field of work]]="Doctor",1,0)</f>
        <v>0</v>
      </c>
      <c r="AG297">
        <f ca="1">IF(Table1[[#This Row],[Field of work]]="Construction",1,0)</f>
        <v>0</v>
      </c>
      <c r="AH297">
        <f ca="1">IF(Table1[[#This Row],[Field of work]]="Teaching",1,0)</f>
        <v>0</v>
      </c>
      <c r="AI297">
        <f ca="1">IF(Table1[[#This Row],[Field of work]]="Music",1,0)</f>
        <v>1</v>
      </c>
      <c r="AJ297">
        <f ca="1">IF(Table1[[#This Row],[Field of work]]="Agriculture",1,0)</f>
        <v>0</v>
      </c>
      <c r="AO297" s="8">
        <f t="shared" ca="1" si="116"/>
        <v>28835.900082734341</v>
      </c>
      <c r="AR297">
        <f t="shared" ca="1" si="117"/>
        <v>1</v>
      </c>
      <c r="AX297" s="16">
        <f t="shared" ca="1" si="118"/>
        <v>0.27502577789618909</v>
      </c>
      <c r="AY297" s="17">
        <f t="shared" ca="1" si="119"/>
        <v>1</v>
      </c>
      <c r="AZ297" s="17"/>
      <c r="BE297">
        <f t="shared" ca="1" si="120"/>
        <v>74130</v>
      </c>
      <c r="BF297">
        <f ca="1">IF(Table1[[#This Row],[Area]]="California",Table1[[#This Row],[Income]],0)</f>
        <v>0</v>
      </c>
      <c r="BG297">
        <f ca="1">IF(Table1[[#This Row],[Area]]="Utah",Table1[[#This Row],[Income]],0)</f>
        <v>0</v>
      </c>
      <c r="BH297">
        <f ca="1">IF(Table1[[#This Row],[Area]]="North Carolina",Table1[[#This Row],[Income]],0)</f>
        <v>0</v>
      </c>
      <c r="BI297">
        <f ca="1">IF(Table1[[#This Row],[Area]]="Texas",Table1[[#This Row],[Income]],0)</f>
        <v>0</v>
      </c>
      <c r="BJ297">
        <f ca="1">IF(Table1[[#This Row],[Area]]="Pennsylvania",Table1[[#This Row],[Income]],0)</f>
        <v>0</v>
      </c>
      <c r="BK297">
        <f ca="1">IF(Table1[[#This Row],[Area]]="Hawaii",Table1[[#This Row],[Income]],0)</f>
        <v>0</v>
      </c>
      <c r="BL297">
        <f ca="1">IF(Table1[[#This Row],[Area]]="Tennessee",Table1[[#This Row],[Income]],0)</f>
        <v>0</v>
      </c>
      <c r="BM297">
        <f ca="1">IF(Table1[[#This Row],[Area]]="South Dakota",Table1[[#This Row],[Income]],0)</f>
        <v>0</v>
      </c>
      <c r="BN297">
        <f ca="1">IF(Table1[[#This Row],[Area]]="Massachusetts",Table1[[#This Row],[Income]],0)</f>
        <v>0</v>
      </c>
      <c r="BO297">
        <f ca="1">IF(Table1[[#This Row],[Area]]="New Jersey",Table1[[#This Row],[Income]],0)</f>
        <v>0</v>
      </c>
      <c r="BP297">
        <f ca="1">IF(Table1[[#This Row],[Area]]="Georgia",Table1[[#This Row],[Income]],0)</f>
        <v>0</v>
      </c>
      <c r="BQ297">
        <f ca="1">IF(Table1[[#This Row],[Area]]="Indiana",Table1[[#This Row],[Income]],0)</f>
        <v>0</v>
      </c>
      <c r="BR297">
        <f ca="1">IF(Table1[[#This Row],[Area]]="Illinios",Table1[[#This Row],[Income]],0)</f>
        <v>0</v>
      </c>
      <c r="BT297">
        <f ca="1">IF(Table1[[#This Row],[Field of work]]="IT",Table1[[#This Row],[Income]],0)</f>
        <v>0</v>
      </c>
      <c r="BU297">
        <f ca="1">IF(Table1[[#This Row],[Field of work]]="Doctor",Table1[[#This Row],[Income]],0)</f>
        <v>0</v>
      </c>
      <c r="BV297">
        <f ca="1">IF(Table1[[#This Row],[Field of work]]="Construction",Table1[[#This Row],[Income]],0)</f>
        <v>0</v>
      </c>
      <c r="BW297">
        <f ca="1">IF(Table1[[#This Row],[Field of work]]="Teaching",Table1[[#This Row],[Income]],0)</f>
        <v>0</v>
      </c>
      <c r="BX297">
        <f ca="1">IF(Table1[[#This Row],[Field of work]]="Music",Table1[[#This Row],[Income]],0)</f>
        <v>74130</v>
      </c>
      <c r="BY297">
        <f ca="1">IF(Table1[[#This Row],[Field of work]]="Agriculture",Table1[[#This Row],[Income]],0)</f>
        <v>0</v>
      </c>
      <c r="CA297">
        <f ca="1">IF(Table1[[#This Row],[Debts]]&gt;Table1[[#This Row],[Income]],1,0)</f>
        <v>0</v>
      </c>
      <c r="CL297">
        <f ca="1">IF(Table1[[#This Row],[Net worth of the person]]&gt;$CN$3,Table1[[#This Row],[Age]],0)</f>
        <v>43</v>
      </c>
    </row>
    <row r="298" spans="1:90">
      <c r="A298">
        <f t="shared" ca="1" si="121"/>
        <v>1</v>
      </c>
      <c r="B298">
        <v>295</v>
      </c>
      <c r="C298" t="str">
        <f t="shared" ca="1" si="122"/>
        <v>men</v>
      </c>
      <c r="D298">
        <f t="shared" ca="1" si="123"/>
        <v>40</v>
      </c>
      <c r="E298">
        <f t="shared" ca="1" si="124"/>
        <v>4</v>
      </c>
      <c r="F298" t="str">
        <f t="shared" ca="1" si="112"/>
        <v>Teaching</v>
      </c>
      <c r="G298">
        <f t="shared" ca="1" si="125"/>
        <v>4</v>
      </c>
      <c r="H298" t="str">
        <f t="shared" ca="1" si="113"/>
        <v>Phd</v>
      </c>
      <c r="I298">
        <f t="shared" ca="1" si="137"/>
        <v>1</v>
      </c>
      <c r="J298">
        <f t="shared" ca="1" si="114"/>
        <v>2</v>
      </c>
      <c r="K298">
        <f t="shared" ca="1" si="126"/>
        <v>76839</v>
      </c>
      <c r="L298">
        <f t="shared" ca="1" si="127"/>
        <v>2</v>
      </c>
      <c r="M298" t="str">
        <f t="shared" ca="1" si="115"/>
        <v>California</v>
      </c>
      <c r="N298">
        <f t="shared" ca="1" si="130"/>
        <v>461034</v>
      </c>
      <c r="O298">
        <f t="shared" ca="1" si="128"/>
        <v>126796.23448659164</v>
      </c>
      <c r="P298">
        <f t="shared" ca="1" si="131"/>
        <v>57671.800165468681</v>
      </c>
      <c r="Q298">
        <f t="shared" ca="1" si="129"/>
        <v>52567</v>
      </c>
      <c r="R298">
        <f t="shared" ca="1" si="132"/>
        <v>142866.38823133218</v>
      </c>
      <c r="S298">
        <f t="shared" ca="1" si="133"/>
        <v>98970.080120322673</v>
      </c>
      <c r="T298">
        <f t="shared" ca="1" si="134"/>
        <v>617675.88028579135</v>
      </c>
      <c r="U298">
        <f t="shared" ca="1" si="135"/>
        <v>322229.62271792383</v>
      </c>
      <c r="V298">
        <f t="shared" ca="1" si="136"/>
        <v>295446.25756786752</v>
      </c>
      <c r="X298">
        <f ca="1">IF(Table1[[#This Row],[Gender]]="men",1,0)</f>
        <v>1</v>
      </c>
      <c r="Y298">
        <f ca="1">IF(Table1[[#This Row],[Gender]]="women",1,0)</f>
        <v>0</v>
      </c>
      <c r="AE298">
        <f ca="1">IF(Table1[[#This Row],[Field of work]]="IT",1,0)</f>
        <v>0</v>
      </c>
      <c r="AF298">
        <f ca="1">IF(Table1[[#This Row],[Field of work]]="Doctor",1,0)</f>
        <v>0</v>
      </c>
      <c r="AG298">
        <f ca="1">IF(Table1[[#This Row],[Field of work]]="Construction",1,0)</f>
        <v>0</v>
      </c>
      <c r="AH298">
        <f ca="1">IF(Table1[[#This Row],[Field of work]]="Teaching",1,0)</f>
        <v>1</v>
      </c>
      <c r="AI298">
        <f ca="1">IF(Table1[[#This Row],[Field of work]]="Music",1,0)</f>
        <v>0</v>
      </c>
      <c r="AJ298">
        <f ca="1">IF(Table1[[#This Row],[Field of work]]="Agriculture",1,0)</f>
        <v>0</v>
      </c>
      <c r="AO298" s="8">
        <f t="shared" ca="1" si="116"/>
        <v>37964.409602823318</v>
      </c>
      <c r="AR298">
        <f t="shared" ca="1" si="117"/>
        <v>1</v>
      </c>
      <c r="AX298" s="16">
        <f t="shared" ca="1" si="118"/>
        <v>0.7694479780660396</v>
      </c>
      <c r="AY298" s="17">
        <f t="shared" ca="1" si="119"/>
        <v>0</v>
      </c>
      <c r="AZ298" s="17"/>
      <c r="BE298">
        <f t="shared" ca="1" si="120"/>
        <v>0</v>
      </c>
      <c r="BF298">
        <f ca="1">IF(Table1[[#This Row],[Area]]="California",Table1[[#This Row],[Income]],0)</f>
        <v>76839</v>
      </c>
      <c r="BG298">
        <f ca="1">IF(Table1[[#This Row],[Area]]="Utah",Table1[[#This Row],[Income]],0)</f>
        <v>0</v>
      </c>
      <c r="BH298">
        <f ca="1">IF(Table1[[#This Row],[Area]]="North Carolina",Table1[[#This Row],[Income]],0)</f>
        <v>0</v>
      </c>
      <c r="BI298">
        <f ca="1">IF(Table1[[#This Row],[Area]]="Texas",Table1[[#This Row],[Income]],0)</f>
        <v>0</v>
      </c>
      <c r="BJ298">
        <f ca="1">IF(Table1[[#This Row],[Area]]="Pennsylvania",Table1[[#This Row],[Income]],0)</f>
        <v>0</v>
      </c>
      <c r="BK298">
        <f ca="1">IF(Table1[[#This Row],[Area]]="Hawaii",Table1[[#This Row],[Income]],0)</f>
        <v>0</v>
      </c>
      <c r="BL298">
        <f ca="1">IF(Table1[[#This Row],[Area]]="Tennessee",Table1[[#This Row],[Income]],0)</f>
        <v>0</v>
      </c>
      <c r="BM298">
        <f ca="1">IF(Table1[[#This Row],[Area]]="South Dakota",Table1[[#This Row],[Income]],0)</f>
        <v>0</v>
      </c>
      <c r="BN298">
        <f ca="1">IF(Table1[[#This Row],[Area]]="Massachusetts",Table1[[#This Row],[Income]],0)</f>
        <v>0</v>
      </c>
      <c r="BO298">
        <f ca="1">IF(Table1[[#This Row],[Area]]="New Jersey",Table1[[#This Row],[Income]],0)</f>
        <v>0</v>
      </c>
      <c r="BP298">
        <f ca="1">IF(Table1[[#This Row],[Area]]="Georgia",Table1[[#This Row],[Income]],0)</f>
        <v>0</v>
      </c>
      <c r="BQ298">
        <f ca="1">IF(Table1[[#This Row],[Area]]="Indiana",Table1[[#This Row],[Income]],0)</f>
        <v>0</v>
      </c>
      <c r="BR298">
        <f ca="1">IF(Table1[[#This Row],[Area]]="Illinios",Table1[[#This Row],[Income]],0)</f>
        <v>0</v>
      </c>
      <c r="BT298">
        <f ca="1">IF(Table1[[#This Row],[Field of work]]="IT",Table1[[#This Row],[Income]],0)</f>
        <v>0</v>
      </c>
      <c r="BU298">
        <f ca="1">IF(Table1[[#This Row],[Field of work]]="Doctor",Table1[[#This Row],[Income]],0)</f>
        <v>0</v>
      </c>
      <c r="BV298">
        <f ca="1">IF(Table1[[#This Row],[Field of work]]="Construction",Table1[[#This Row],[Income]],0)</f>
        <v>0</v>
      </c>
      <c r="BW298">
        <f ca="1">IF(Table1[[#This Row],[Field of work]]="Teaching",Table1[[#This Row],[Income]],0)</f>
        <v>76839</v>
      </c>
      <c r="BX298">
        <f ca="1">IF(Table1[[#This Row],[Field of work]]="Music",Table1[[#This Row],[Income]],0)</f>
        <v>0</v>
      </c>
      <c r="BY298">
        <f ca="1">IF(Table1[[#This Row],[Field of work]]="Agriculture",Table1[[#This Row],[Income]],0)</f>
        <v>0</v>
      </c>
      <c r="CA298">
        <f ca="1">IF(Table1[[#This Row],[Debts]]&gt;Table1[[#This Row],[Income]],1,0)</f>
        <v>1</v>
      </c>
      <c r="CL298">
        <f ca="1">IF(Table1[[#This Row],[Net worth of the person]]&gt;$CN$3,Table1[[#This Row],[Age]],0)</f>
        <v>40</v>
      </c>
    </row>
    <row r="299" spans="1:90">
      <c r="A299">
        <f t="shared" ca="1" si="121"/>
        <v>1</v>
      </c>
      <c r="B299">
        <v>296</v>
      </c>
      <c r="C299" t="str">
        <f t="shared" ca="1" si="122"/>
        <v>men</v>
      </c>
      <c r="D299">
        <f t="shared" ca="1" si="123"/>
        <v>35</v>
      </c>
      <c r="E299">
        <f t="shared" ca="1" si="124"/>
        <v>1</v>
      </c>
      <c r="F299" t="str">
        <f t="shared" ca="1" si="112"/>
        <v>IT</v>
      </c>
      <c r="G299">
        <f t="shared" ca="1" si="125"/>
        <v>3</v>
      </c>
      <c r="H299" t="str">
        <f t="shared" ca="1" si="113"/>
        <v>Post Grad</v>
      </c>
      <c r="I299">
        <f t="shared" ca="1" si="137"/>
        <v>3</v>
      </c>
      <c r="J299">
        <f t="shared" ca="1" si="114"/>
        <v>2</v>
      </c>
      <c r="K299">
        <f t="shared" ca="1" si="126"/>
        <v>54189</v>
      </c>
      <c r="L299">
        <f t="shared" ca="1" si="127"/>
        <v>13</v>
      </c>
      <c r="M299" t="str">
        <f t="shared" ca="1" si="115"/>
        <v>Indiana</v>
      </c>
      <c r="N299">
        <f t="shared" ca="1" si="130"/>
        <v>325134</v>
      </c>
      <c r="O299">
        <f t="shared" ca="1" si="128"/>
        <v>250173.69890052371</v>
      </c>
      <c r="P299">
        <f t="shared" ca="1" si="131"/>
        <v>75928.819205646636</v>
      </c>
      <c r="Q299">
        <f t="shared" ca="1" si="129"/>
        <v>65745</v>
      </c>
      <c r="R299">
        <f t="shared" ca="1" si="132"/>
        <v>62733.31089713885</v>
      </c>
      <c r="S299">
        <f t="shared" ca="1" si="133"/>
        <v>22128.071702021633</v>
      </c>
      <c r="T299">
        <f t="shared" ca="1" si="134"/>
        <v>423190.89090766828</v>
      </c>
      <c r="U299">
        <f t="shared" ca="1" si="135"/>
        <v>378652.00979766255</v>
      </c>
      <c r="V299">
        <f t="shared" ca="1" si="136"/>
        <v>44538.881110005721</v>
      </c>
      <c r="X299">
        <f ca="1">IF(Table1[[#This Row],[Gender]]="men",1,0)</f>
        <v>1</v>
      </c>
      <c r="Y299">
        <f ca="1">IF(Table1[[#This Row],[Gender]]="women",1,0)</f>
        <v>0</v>
      </c>
      <c r="AE299">
        <f ca="1">IF(Table1[[#This Row],[Field of work]]="IT",1,0)</f>
        <v>1</v>
      </c>
      <c r="AF299">
        <f ca="1">IF(Table1[[#This Row],[Field of work]]="Doctor",1,0)</f>
        <v>0</v>
      </c>
      <c r="AG299">
        <f ca="1">IF(Table1[[#This Row],[Field of work]]="Construction",1,0)</f>
        <v>0</v>
      </c>
      <c r="AH299">
        <f ca="1">IF(Table1[[#This Row],[Field of work]]="Teaching",1,0)</f>
        <v>0</v>
      </c>
      <c r="AI299">
        <f ca="1">IF(Table1[[#This Row],[Field of work]]="Music",1,0)</f>
        <v>0</v>
      </c>
      <c r="AJ299">
        <f ca="1">IF(Table1[[#This Row],[Field of work]]="Agriculture",1,0)</f>
        <v>0</v>
      </c>
      <c r="AO299" s="8">
        <f t="shared" ca="1" si="116"/>
        <v>61574.195917026002</v>
      </c>
      <c r="AR299">
        <f t="shared" ca="1" si="117"/>
        <v>1</v>
      </c>
      <c r="AX299" s="16">
        <f t="shared" ca="1" si="118"/>
        <v>0.62861896115619376</v>
      </c>
      <c r="AY299" s="17">
        <f t="shared" ca="1" si="119"/>
        <v>0</v>
      </c>
      <c r="AZ299" s="17"/>
      <c r="BE299">
        <f t="shared" ca="1" si="120"/>
        <v>0</v>
      </c>
      <c r="BF299">
        <f ca="1">IF(Table1[[#This Row],[Area]]="California",Table1[[#This Row],[Income]],0)</f>
        <v>0</v>
      </c>
      <c r="BG299">
        <f ca="1">IF(Table1[[#This Row],[Area]]="Utah",Table1[[#This Row],[Income]],0)</f>
        <v>0</v>
      </c>
      <c r="BH299">
        <f ca="1">IF(Table1[[#This Row],[Area]]="North Carolina",Table1[[#This Row],[Income]],0)</f>
        <v>0</v>
      </c>
      <c r="BI299">
        <f ca="1">IF(Table1[[#This Row],[Area]]="Texas",Table1[[#This Row],[Income]],0)</f>
        <v>0</v>
      </c>
      <c r="BJ299">
        <f ca="1">IF(Table1[[#This Row],[Area]]="Pennsylvania",Table1[[#This Row],[Income]],0)</f>
        <v>0</v>
      </c>
      <c r="BK299">
        <f ca="1">IF(Table1[[#This Row],[Area]]="Hawaii",Table1[[#This Row],[Income]],0)</f>
        <v>0</v>
      </c>
      <c r="BL299">
        <f ca="1">IF(Table1[[#This Row],[Area]]="Tennessee",Table1[[#This Row],[Income]],0)</f>
        <v>0</v>
      </c>
      <c r="BM299">
        <f ca="1">IF(Table1[[#This Row],[Area]]="South Dakota",Table1[[#This Row],[Income]],0)</f>
        <v>0</v>
      </c>
      <c r="BN299">
        <f ca="1">IF(Table1[[#This Row],[Area]]="Massachusetts",Table1[[#This Row],[Income]],0)</f>
        <v>0</v>
      </c>
      <c r="BO299">
        <f ca="1">IF(Table1[[#This Row],[Area]]="New Jersey",Table1[[#This Row],[Income]],0)</f>
        <v>0</v>
      </c>
      <c r="BP299">
        <f ca="1">IF(Table1[[#This Row],[Area]]="Georgia",Table1[[#This Row],[Income]],0)</f>
        <v>0</v>
      </c>
      <c r="BQ299">
        <f ca="1">IF(Table1[[#This Row],[Area]]="Indiana",Table1[[#This Row],[Income]],0)</f>
        <v>54189</v>
      </c>
      <c r="BR299">
        <f ca="1">IF(Table1[[#This Row],[Area]]="Illinios",Table1[[#This Row],[Income]],0)</f>
        <v>0</v>
      </c>
      <c r="BT299">
        <f ca="1">IF(Table1[[#This Row],[Field of work]]="IT",Table1[[#This Row],[Income]],0)</f>
        <v>54189</v>
      </c>
      <c r="BU299">
        <f ca="1">IF(Table1[[#This Row],[Field of work]]="Doctor",Table1[[#This Row],[Income]],0)</f>
        <v>0</v>
      </c>
      <c r="BV299">
        <f ca="1">IF(Table1[[#This Row],[Field of work]]="Construction",Table1[[#This Row],[Income]],0)</f>
        <v>0</v>
      </c>
      <c r="BW299">
        <f ca="1">IF(Table1[[#This Row],[Field of work]]="Teaching",Table1[[#This Row],[Income]],0)</f>
        <v>0</v>
      </c>
      <c r="BX299">
        <f ca="1">IF(Table1[[#This Row],[Field of work]]="Music",Table1[[#This Row],[Income]],0)</f>
        <v>0</v>
      </c>
      <c r="BY299">
        <f ca="1">IF(Table1[[#This Row],[Field of work]]="Agriculture",Table1[[#This Row],[Income]],0)</f>
        <v>0</v>
      </c>
      <c r="CA299">
        <f ca="1">IF(Table1[[#This Row],[Debts]]&gt;Table1[[#This Row],[Income]],1,0)</f>
        <v>1</v>
      </c>
      <c r="CL299">
        <f ca="1">IF(Table1[[#This Row],[Net worth of the person]]&gt;$CN$3,Table1[[#This Row],[Age]],0)</f>
        <v>35</v>
      </c>
    </row>
    <row r="300" spans="1:90">
      <c r="A300">
        <f t="shared" ca="1" si="121"/>
        <v>1</v>
      </c>
      <c r="B300">
        <v>297</v>
      </c>
      <c r="C300" t="str">
        <f t="shared" ca="1" si="122"/>
        <v>men</v>
      </c>
      <c r="D300">
        <f t="shared" ca="1" si="123"/>
        <v>32</v>
      </c>
      <c r="E300">
        <f t="shared" ca="1" si="124"/>
        <v>2</v>
      </c>
      <c r="F300" t="str">
        <f t="shared" ca="1" si="112"/>
        <v>Doctor</v>
      </c>
      <c r="G300">
        <f t="shared" ca="1" si="125"/>
        <v>2</v>
      </c>
      <c r="H300" t="str">
        <f t="shared" ca="1" si="113"/>
        <v>Grad</v>
      </c>
      <c r="I300">
        <f t="shared" ca="1" si="137"/>
        <v>2</v>
      </c>
      <c r="J300">
        <f t="shared" ca="1" si="114"/>
        <v>3</v>
      </c>
      <c r="K300">
        <f t="shared" ca="1" si="126"/>
        <v>86596</v>
      </c>
      <c r="L300">
        <f t="shared" ca="1" si="127"/>
        <v>4</v>
      </c>
      <c r="M300" t="str">
        <f t="shared" ca="1" si="115"/>
        <v>North Carolina</v>
      </c>
      <c r="N300">
        <f t="shared" ca="1" si="130"/>
        <v>346384</v>
      </c>
      <c r="O300">
        <f t="shared" ca="1" si="128"/>
        <v>217743.55024112703</v>
      </c>
      <c r="P300">
        <f t="shared" ca="1" si="131"/>
        <v>184722.58775107801</v>
      </c>
      <c r="Q300">
        <f t="shared" ca="1" si="129"/>
        <v>172306</v>
      </c>
      <c r="R300">
        <f t="shared" ca="1" si="132"/>
        <v>69113.047948716063</v>
      </c>
      <c r="S300">
        <f t="shared" ca="1" si="133"/>
        <v>55672.934664796543</v>
      </c>
      <c r="T300">
        <f t="shared" ca="1" si="134"/>
        <v>586779.52241587453</v>
      </c>
      <c r="U300">
        <f t="shared" ca="1" si="135"/>
        <v>459162.59818984312</v>
      </c>
      <c r="V300">
        <f t="shared" ca="1" si="136"/>
        <v>127616.92422603141</v>
      </c>
      <c r="X300">
        <f ca="1">IF(Table1[[#This Row],[Gender]]="men",1,0)</f>
        <v>1</v>
      </c>
      <c r="Y300">
        <f ca="1">IF(Table1[[#This Row],[Gender]]="women",1,0)</f>
        <v>0</v>
      </c>
      <c r="AE300">
        <f ca="1">IF(Table1[[#This Row],[Field of work]]="IT",1,0)</f>
        <v>0</v>
      </c>
      <c r="AF300">
        <f ca="1">IF(Table1[[#This Row],[Field of work]]="Doctor",1,0)</f>
        <v>1</v>
      </c>
      <c r="AG300">
        <f ca="1">IF(Table1[[#This Row],[Field of work]]="Construction",1,0)</f>
        <v>0</v>
      </c>
      <c r="AH300">
        <f ca="1">IF(Table1[[#This Row],[Field of work]]="Teaching",1,0)</f>
        <v>0</v>
      </c>
      <c r="AI300">
        <f ca="1">IF(Table1[[#This Row],[Field of work]]="Music",1,0)</f>
        <v>0</v>
      </c>
      <c r="AJ300">
        <f ca="1">IF(Table1[[#This Row],[Field of work]]="Agriculture",1,0)</f>
        <v>0</v>
      </c>
      <c r="AO300" s="8">
        <f t="shared" ca="1" si="116"/>
        <v>50012.457161479389</v>
      </c>
      <c r="AR300">
        <f t="shared" ca="1" si="117"/>
        <v>1</v>
      </c>
      <c r="AX300" s="16">
        <f t="shared" ca="1" si="118"/>
        <v>0.68118852100517757</v>
      </c>
      <c r="AY300" s="17">
        <f t="shared" ca="1" si="119"/>
        <v>0</v>
      </c>
      <c r="AZ300" s="17"/>
      <c r="BE300">
        <f t="shared" ca="1" si="120"/>
        <v>0</v>
      </c>
      <c r="BF300">
        <f ca="1">IF(Table1[[#This Row],[Area]]="California",Table1[[#This Row],[Income]],0)</f>
        <v>0</v>
      </c>
      <c r="BG300">
        <f ca="1">IF(Table1[[#This Row],[Area]]="Utah",Table1[[#This Row],[Income]],0)</f>
        <v>0</v>
      </c>
      <c r="BH300">
        <f ca="1">IF(Table1[[#This Row],[Area]]="North Carolina",Table1[[#This Row],[Income]],0)</f>
        <v>86596</v>
      </c>
      <c r="BI300">
        <f ca="1">IF(Table1[[#This Row],[Area]]="Texas",Table1[[#This Row],[Income]],0)</f>
        <v>0</v>
      </c>
      <c r="BJ300">
        <f ca="1">IF(Table1[[#This Row],[Area]]="Pennsylvania",Table1[[#This Row],[Income]],0)</f>
        <v>0</v>
      </c>
      <c r="BK300">
        <f ca="1">IF(Table1[[#This Row],[Area]]="Hawaii",Table1[[#This Row],[Income]],0)</f>
        <v>0</v>
      </c>
      <c r="BL300">
        <f ca="1">IF(Table1[[#This Row],[Area]]="Tennessee",Table1[[#This Row],[Income]],0)</f>
        <v>0</v>
      </c>
      <c r="BM300">
        <f ca="1">IF(Table1[[#This Row],[Area]]="South Dakota",Table1[[#This Row],[Income]],0)</f>
        <v>0</v>
      </c>
      <c r="BN300">
        <f ca="1">IF(Table1[[#This Row],[Area]]="Massachusetts",Table1[[#This Row],[Income]],0)</f>
        <v>0</v>
      </c>
      <c r="BO300">
        <f ca="1">IF(Table1[[#This Row],[Area]]="New Jersey",Table1[[#This Row],[Income]],0)</f>
        <v>0</v>
      </c>
      <c r="BP300">
        <f ca="1">IF(Table1[[#This Row],[Area]]="Georgia",Table1[[#This Row],[Income]],0)</f>
        <v>0</v>
      </c>
      <c r="BQ300">
        <f ca="1">IF(Table1[[#This Row],[Area]]="Indiana",Table1[[#This Row],[Income]],0)</f>
        <v>0</v>
      </c>
      <c r="BR300">
        <f ca="1">IF(Table1[[#This Row],[Area]]="Illinios",Table1[[#This Row],[Income]],0)</f>
        <v>0</v>
      </c>
      <c r="BT300">
        <f ca="1">IF(Table1[[#This Row],[Field of work]]="IT",Table1[[#This Row],[Income]],0)</f>
        <v>0</v>
      </c>
      <c r="BU300">
        <f ca="1">IF(Table1[[#This Row],[Field of work]]="Doctor",Table1[[#This Row],[Income]],0)</f>
        <v>86596</v>
      </c>
      <c r="BV300">
        <f ca="1">IF(Table1[[#This Row],[Field of work]]="Construction",Table1[[#This Row],[Income]],0)</f>
        <v>0</v>
      </c>
      <c r="BW300">
        <f ca="1">IF(Table1[[#This Row],[Field of work]]="Teaching",Table1[[#This Row],[Income]],0)</f>
        <v>0</v>
      </c>
      <c r="BX300">
        <f ca="1">IF(Table1[[#This Row],[Field of work]]="Music",Table1[[#This Row],[Income]],0)</f>
        <v>0</v>
      </c>
      <c r="BY300">
        <f ca="1">IF(Table1[[#This Row],[Field of work]]="Agriculture",Table1[[#This Row],[Income]],0)</f>
        <v>0</v>
      </c>
      <c r="CA300">
        <f ca="1">IF(Table1[[#This Row],[Debts]]&gt;Table1[[#This Row],[Income]],1,0)</f>
        <v>0</v>
      </c>
      <c r="CL300">
        <f ca="1">IF(Table1[[#This Row],[Net worth of the person]]&gt;$CN$3,Table1[[#This Row],[Age]],0)</f>
        <v>32</v>
      </c>
    </row>
    <row r="301" spans="1:90">
      <c r="A301">
        <f t="shared" ca="1" si="121"/>
        <v>2</v>
      </c>
      <c r="B301">
        <v>298</v>
      </c>
      <c r="C301" t="str">
        <f t="shared" ca="1" si="122"/>
        <v>women</v>
      </c>
      <c r="D301">
        <f t="shared" ca="1" si="123"/>
        <v>26</v>
      </c>
      <c r="E301">
        <f t="shared" ca="1" si="124"/>
        <v>4</v>
      </c>
      <c r="F301" t="str">
        <f t="shared" ca="1" si="112"/>
        <v>Teaching</v>
      </c>
      <c r="G301">
        <f t="shared" ca="1" si="125"/>
        <v>3</v>
      </c>
      <c r="H301" t="str">
        <f t="shared" ca="1" si="113"/>
        <v>Post Grad</v>
      </c>
      <c r="I301">
        <f t="shared" ca="1" si="137"/>
        <v>2</v>
      </c>
      <c r="J301">
        <f t="shared" ca="1" si="114"/>
        <v>1</v>
      </c>
      <c r="K301">
        <f t="shared" ca="1" si="126"/>
        <v>52064</v>
      </c>
      <c r="L301">
        <f t="shared" ca="1" si="127"/>
        <v>9</v>
      </c>
      <c r="M301" t="str">
        <f t="shared" ca="1" si="115"/>
        <v>South Dakota</v>
      </c>
      <c r="N301">
        <f t="shared" ca="1" si="130"/>
        <v>260320</v>
      </c>
      <c r="O301">
        <f t="shared" ca="1" si="128"/>
        <v>177326.99578806781</v>
      </c>
      <c r="P301">
        <f t="shared" ca="1" si="131"/>
        <v>50012.457161479389</v>
      </c>
      <c r="Q301">
        <f t="shared" ca="1" si="129"/>
        <v>7991</v>
      </c>
      <c r="R301">
        <f t="shared" ca="1" si="132"/>
        <v>59137.040971624185</v>
      </c>
      <c r="S301">
        <f t="shared" ca="1" si="133"/>
        <v>13156.504251554808</v>
      </c>
      <c r="T301">
        <f t="shared" ca="1" si="134"/>
        <v>323488.96141303418</v>
      </c>
      <c r="U301">
        <f t="shared" ca="1" si="135"/>
        <v>244455.03675969201</v>
      </c>
      <c r="V301">
        <f t="shared" ca="1" si="136"/>
        <v>79033.924653342168</v>
      </c>
      <c r="X301">
        <f ca="1">IF(Table1[[#This Row],[Gender]]="men",1,0)</f>
        <v>0</v>
      </c>
      <c r="Y301">
        <f ca="1">IF(Table1[[#This Row],[Gender]]="women",1,0)</f>
        <v>1</v>
      </c>
      <c r="AE301">
        <f ca="1">IF(Table1[[#This Row],[Field of work]]="IT",1,0)</f>
        <v>0</v>
      </c>
      <c r="AF301">
        <f ca="1">IF(Table1[[#This Row],[Field of work]]="Doctor",1,0)</f>
        <v>0</v>
      </c>
      <c r="AG301">
        <f ca="1">IF(Table1[[#This Row],[Field of work]]="Construction",1,0)</f>
        <v>0</v>
      </c>
      <c r="AH301">
        <f ca="1">IF(Table1[[#This Row],[Field of work]]="Teaching",1,0)</f>
        <v>1</v>
      </c>
      <c r="AI301">
        <f ca="1">IF(Table1[[#This Row],[Field of work]]="Music",1,0)</f>
        <v>0</v>
      </c>
      <c r="AJ301">
        <f ca="1">IF(Table1[[#This Row],[Field of work]]="Agriculture",1,0)</f>
        <v>0</v>
      </c>
      <c r="AO301" s="8">
        <f t="shared" ca="1" si="116"/>
        <v>18468.907145665868</v>
      </c>
      <c r="AR301">
        <f t="shared" ca="1" si="117"/>
        <v>1</v>
      </c>
      <c r="AX301" s="16">
        <f t="shared" ca="1" si="118"/>
        <v>0.40064399682701468</v>
      </c>
      <c r="AY301" s="17">
        <f t="shared" ca="1" si="119"/>
        <v>1</v>
      </c>
      <c r="AZ301" s="17"/>
      <c r="BE301">
        <f t="shared" ca="1" si="120"/>
        <v>0</v>
      </c>
      <c r="BF301">
        <f ca="1">IF(Table1[[#This Row],[Area]]="California",Table1[[#This Row],[Income]],0)</f>
        <v>0</v>
      </c>
      <c r="BG301">
        <f ca="1">IF(Table1[[#This Row],[Area]]="Utah",Table1[[#This Row],[Income]],0)</f>
        <v>0</v>
      </c>
      <c r="BH301">
        <f ca="1">IF(Table1[[#This Row],[Area]]="North Carolina",Table1[[#This Row],[Income]],0)</f>
        <v>0</v>
      </c>
      <c r="BI301">
        <f ca="1">IF(Table1[[#This Row],[Area]]="Texas",Table1[[#This Row],[Income]],0)</f>
        <v>0</v>
      </c>
      <c r="BJ301">
        <f ca="1">IF(Table1[[#This Row],[Area]]="Pennsylvania",Table1[[#This Row],[Income]],0)</f>
        <v>0</v>
      </c>
      <c r="BK301">
        <f ca="1">IF(Table1[[#This Row],[Area]]="Hawaii",Table1[[#This Row],[Income]],0)</f>
        <v>0</v>
      </c>
      <c r="BL301">
        <f ca="1">IF(Table1[[#This Row],[Area]]="Tennessee",Table1[[#This Row],[Income]],0)</f>
        <v>0</v>
      </c>
      <c r="BM301">
        <f ca="1">IF(Table1[[#This Row],[Area]]="South Dakota",Table1[[#This Row],[Income]],0)</f>
        <v>52064</v>
      </c>
      <c r="BN301">
        <f ca="1">IF(Table1[[#This Row],[Area]]="Massachusetts",Table1[[#This Row],[Income]],0)</f>
        <v>0</v>
      </c>
      <c r="BO301">
        <f ca="1">IF(Table1[[#This Row],[Area]]="New Jersey",Table1[[#This Row],[Income]],0)</f>
        <v>0</v>
      </c>
      <c r="BP301">
        <f ca="1">IF(Table1[[#This Row],[Area]]="Georgia",Table1[[#This Row],[Income]],0)</f>
        <v>0</v>
      </c>
      <c r="BQ301">
        <f ca="1">IF(Table1[[#This Row],[Area]]="Indiana",Table1[[#This Row],[Income]],0)</f>
        <v>0</v>
      </c>
      <c r="BR301">
        <f ca="1">IF(Table1[[#This Row],[Area]]="Illinios",Table1[[#This Row],[Income]],0)</f>
        <v>0</v>
      </c>
      <c r="BT301">
        <f ca="1">IF(Table1[[#This Row],[Field of work]]="IT",Table1[[#This Row],[Income]],0)</f>
        <v>0</v>
      </c>
      <c r="BU301">
        <f ca="1">IF(Table1[[#This Row],[Field of work]]="Doctor",Table1[[#This Row],[Income]],0)</f>
        <v>0</v>
      </c>
      <c r="BV301">
        <f ca="1">IF(Table1[[#This Row],[Field of work]]="Construction",Table1[[#This Row],[Income]],0)</f>
        <v>0</v>
      </c>
      <c r="BW301">
        <f ca="1">IF(Table1[[#This Row],[Field of work]]="Teaching",Table1[[#This Row],[Income]],0)</f>
        <v>52064</v>
      </c>
      <c r="BX301">
        <f ca="1">IF(Table1[[#This Row],[Field of work]]="Music",Table1[[#This Row],[Income]],0)</f>
        <v>0</v>
      </c>
      <c r="BY301">
        <f ca="1">IF(Table1[[#This Row],[Field of work]]="Agriculture",Table1[[#This Row],[Income]],0)</f>
        <v>0</v>
      </c>
      <c r="CA301">
        <f ca="1">IF(Table1[[#This Row],[Debts]]&gt;Table1[[#This Row],[Income]],1,0)</f>
        <v>1</v>
      </c>
      <c r="CL301">
        <f ca="1">IF(Table1[[#This Row],[Net worth of the person]]&gt;$CN$3,Table1[[#This Row],[Age]],0)</f>
        <v>26</v>
      </c>
    </row>
    <row r="302" spans="1:90">
      <c r="A302">
        <f t="shared" ca="1" si="121"/>
        <v>2</v>
      </c>
      <c r="B302">
        <v>299</v>
      </c>
      <c r="C302" t="str">
        <f t="shared" ca="1" si="122"/>
        <v>women</v>
      </c>
      <c r="D302">
        <f t="shared" ca="1" si="123"/>
        <v>43</v>
      </c>
      <c r="E302">
        <f t="shared" ca="1" si="124"/>
        <v>4</v>
      </c>
      <c r="F302" t="str">
        <f t="shared" ca="1" si="112"/>
        <v>Teaching</v>
      </c>
      <c r="G302">
        <f t="shared" ca="1" si="125"/>
        <v>1</v>
      </c>
      <c r="H302" t="str">
        <f t="shared" ca="1" si="113"/>
        <v>High school</v>
      </c>
      <c r="I302">
        <f t="shared" ca="1" si="137"/>
        <v>3</v>
      </c>
      <c r="J302">
        <f t="shared" ca="1" si="114"/>
        <v>3</v>
      </c>
      <c r="K302">
        <f t="shared" ca="1" si="126"/>
        <v>85912</v>
      </c>
      <c r="L302">
        <f t="shared" ca="1" si="127"/>
        <v>6</v>
      </c>
      <c r="M302" t="str">
        <f t="shared" ca="1" si="115"/>
        <v>Pennsylvania</v>
      </c>
      <c r="N302">
        <f t="shared" ca="1" si="130"/>
        <v>515472</v>
      </c>
      <c r="O302">
        <f t="shared" ca="1" si="128"/>
        <v>206520.76233241492</v>
      </c>
      <c r="P302">
        <f t="shared" ca="1" si="131"/>
        <v>55406.721436997599</v>
      </c>
      <c r="Q302">
        <f t="shared" ca="1" si="129"/>
        <v>9002</v>
      </c>
      <c r="R302">
        <f t="shared" ca="1" si="132"/>
        <v>35429.320136486116</v>
      </c>
      <c r="S302">
        <f t="shared" ca="1" si="133"/>
        <v>16052.662268570553</v>
      </c>
      <c r="T302">
        <f t="shared" ca="1" si="134"/>
        <v>586931.38370556815</v>
      </c>
      <c r="U302">
        <f t="shared" ca="1" si="135"/>
        <v>250952.08246890103</v>
      </c>
      <c r="V302">
        <f t="shared" ca="1" si="136"/>
        <v>335979.30123666709</v>
      </c>
      <c r="X302">
        <f ca="1">IF(Table1[[#This Row],[Gender]]="men",1,0)</f>
        <v>0</v>
      </c>
      <c r="Y302">
        <f ca="1">IF(Table1[[#This Row],[Gender]]="women",1,0)</f>
        <v>1</v>
      </c>
      <c r="AE302">
        <f ca="1">IF(Table1[[#This Row],[Field of work]]="IT",1,0)</f>
        <v>0</v>
      </c>
      <c r="AF302">
        <f ca="1">IF(Table1[[#This Row],[Field of work]]="Doctor",1,0)</f>
        <v>0</v>
      </c>
      <c r="AG302">
        <f ca="1">IF(Table1[[#This Row],[Field of work]]="Construction",1,0)</f>
        <v>0</v>
      </c>
      <c r="AH302">
        <f ca="1">IF(Table1[[#This Row],[Field of work]]="Teaching",1,0)</f>
        <v>1</v>
      </c>
      <c r="AI302">
        <f ca="1">IF(Table1[[#This Row],[Field of work]]="Music",1,0)</f>
        <v>0</v>
      </c>
      <c r="AJ302">
        <f ca="1">IF(Table1[[#This Row],[Field of work]]="Agriculture",1,0)</f>
        <v>0</v>
      </c>
      <c r="AO302" s="8">
        <f t="shared" ca="1" si="116"/>
        <v>13792.702342363305</v>
      </c>
      <c r="AR302">
        <f t="shared" ca="1" si="117"/>
        <v>0</v>
      </c>
      <c r="AX302" s="16">
        <f t="shared" ca="1" si="118"/>
        <v>0.3327979525256155</v>
      </c>
      <c r="AY302" s="17">
        <f t="shared" ca="1" si="119"/>
        <v>1</v>
      </c>
      <c r="AZ302" s="17"/>
      <c r="BE302">
        <f t="shared" ca="1" si="120"/>
        <v>0</v>
      </c>
      <c r="BF302">
        <f ca="1">IF(Table1[[#This Row],[Area]]="California",Table1[[#This Row],[Income]],0)</f>
        <v>0</v>
      </c>
      <c r="BG302">
        <f ca="1">IF(Table1[[#This Row],[Area]]="Utah",Table1[[#This Row],[Income]],0)</f>
        <v>0</v>
      </c>
      <c r="BH302">
        <f ca="1">IF(Table1[[#This Row],[Area]]="North Carolina",Table1[[#This Row],[Income]],0)</f>
        <v>0</v>
      </c>
      <c r="BI302">
        <f ca="1">IF(Table1[[#This Row],[Area]]="Texas",Table1[[#This Row],[Income]],0)</f>
        <v>0</v>
      </c>
      <c r="BJ302">
        <f ca="1">IF(Table1[[#This Row],[Area]]="Pennsylvania",Table1[[#This Row],[Income]],0)</f>
        <v>85912</v>
      </c>
      <c r="BK302">
        <f ca="1">IF(Table1[[#This Row],[Area]]="Hawaii",Table1[[#This Row],[Income]],0)</f>
        <v>0</v>
      </c>
      <c r="BL302">
        <f ca="1">IF(Table1[[#This Row],[Area]]="Tennessee",Table1[[#This Row],[Income]],0)</f>
        <v>0</v>
      </c>
      <c r="BM302">
        <f ca="1">IF(Table1[[#This Row],[Area]]="South Dakota",Table1[[#This Row],[Income]],0)</f>
        <v>0</v>
      </c>
      <c r="BN302">
        <f ca="1">IF(Table1[[#This Row],[Area]]="Massachusetts",Table1[[#This Row],[Income]],0)</f>
        <v>0</v>
      </c>
      <c r="BO302">
        <f ca="1">IF(Table1[[#This Row],[Area]]="New Jersey",Table1[[#This Row],[Income]],0)</f>
        <v>0</v>
      </c>
      <c r="BP302">
        <f ca="1">IF(Table1[[#This Row],[Area]]="Georgia",Table1[[#This Row],[Income]],0)</f>
        <v>0</v>
      </c>
      <c r="BQ302">
        <f ca="1">IF(Table1[[#This Row],[Area]]="Indiana",Table1[[#This Row],[Income]],0)</f>
        <v>0</v>
      </c>
      <c r="BR302">
        <f ca="1">IF(Table1[[#This Row],[Area]]="Illinios",Table1[[#This Row],[Income]],0)</f>
        <v>0</v>
      </c>
      <c r="BT302">
        <f ca="1">IF(Table1[[#This Row],[Field of work]]="IT",Table1[[#This Row],[Income]],0)</f>
        <v>0</v>
      </c>
      <c r="BU302">
        <f ca="1">IF(Table1[[#This Row],[Field of work]]="Doctor",Table1[[#This Row],[Income]],0)</f>
        <v>0</v>
      </c>
      <c r="BV302">
        <f ca="1">IF(Table1[[#This Row],[Field of work]]="Construction",Table1[[#This Row],[Income]],0)</f>
        <v>0</v>
      </c>
      <c r="BW302">
        <f ca="1">IF(Table1[[#This Row],[Field of work]]="Teaching",Table1[[#This Row],[Income]],0)</f>
        <v>85912</v>
      </c>
      <c r="BX302">
        <f ca="1">IF(Table1[[#This Row],[Field of work]]="Music",Table1[[#This Row],[Income]],0)</f>
        <v>0</v>
      </c>
      <c r="BY302">
        <f ca="1">IF(Table1[[#This Row],[Field of work]]="Agriculture",Table1[[#This Row],[Income]],0)</f>
        <v>0</v>
      </c>
      <c r="CA302">
        <f ca="1">IF(Table1[[#This Row],[Debts]]&gt;Table1[[#This Row],[Income]],1,0)</f>
        <v>0</v>
      </c>
      <c r="CL302">
        <f ca="1">IF(Table1[[#This Row],[Net worth of the person]]&gt;$CN$3,Table1[[#This Row],[Age]],0)</f>
        <v>43</v>
      </c>
    </row>
    <row r="303" spans="1:90">
      <c r="A303">
        <f t="shared" ca="1" si="121"/>
        <v>2</v>
      </c>
      <c r="B303">
        <v>300</v>
      </c>
      <c r="C303" t="str">
        <f t="shared" ca="1" si="122"/>
        <v>women</v>
      </c>
      <c r="D303">
        <f t="shared" ca="1" si="123"/>
        <v>38</v>
      </c>
      <c r="E303">
        <f t="shared" ca="1" si="124"/>
        <v>3</v>
      </c>
      <c r="F303" t="str">
        <f t="shared" ca="1" si="112"/>
        <v>Construction</v>
      </c>
      <c r="G303">
        <f t="shared" ca="1" si="125"/>
        <v>2</v>
      </c>
      <c r="H303" t="str">
        <f t="shared" ca="1" si="113"/>
        <v>Grad</v>
      </c>
      <c r="I303">
        <f t="shared" ca="1" si="137"/>
        <v>2</v>
      </c>
      <c r="J303">
        <f t="shared" ca="1" si="114"/>
        <v>3</v>
      </c>
      <c r="K303">
        <f t="shared" ca="1" si="126"/>
        <v>34297</v>
      </c>
      <c r="L303">
        <f t="shared" ca="1" si="127"/>
        <v>10</v>
      </c>
      <c r="M303" t="str">
        <f t="shared" ca="1" si="115"/>
        <v>Massachusetts</v>
      </c>
      <c r="N303">
        <f t="shared" ca="1" si="130"/>
        <v>102891</v>
      </c>
      <c r="O303">
        <f t="shared" ca="1" si="128"/>
        <v>34241.914133313105</v>
      </c>
      <c r="P303">
        <f t="shared" ca="1" si="131"/>
        <v>41378.107027089914</v>
      </c>
      <c r="Q303">
        <f t="shared" ca="1" si="129"/>
        <v>28605</v>
      </c>
      <c r="R303">
        <f t="shared" ca="1" si="132"/>
        <v>15357.288153735535</v>
      </c>
      <c r="S303">
        <f t="shared" ca="1" si="133"/>
        <v>50435.787726373135</v>
      </c>
      <c r="T303">
        <f t="shared" ca="1" si="134"/>
        <v>194704.89475346304</v>
      </c>
      <c r="U303">
        <f t="shared" ca="1" si="135"/>
        <v>78204.20228704864</v>
      </c>
      <c r="V303">
        <f t="shared" ca="1" si="136"/>
        <v>116500.6924664144</v>
      </c>
      <c r="X303">
        <f ca="1">IF(Table1[[#This Row],[Gender]]="men",1,0)</f>
        <v>0</v>
      </c>
      <c r="Y303">
        <f ca="1">IF(Table1[[#This Row],[Gender]]="women",1,0)</f>
        <v>1</v>
      </c>
      <c r="AE303">
        <f ca="1">IF(Table1[[#This Row],[Field of work]]="IT",1,0)</f>
        <v>0</v>
      </c>
      <c r="AF303">
        <f ca="1">IF(Table1[[#This Row],[Field of work]]="Doctor",1,0)</f>
        <v>0</v>
      </c>
      <c r="AG303">
        <f ca="1">IF(Table1[[#This Row],[Field of work]]="Construction",1,0)</f>
        <v>1</v>
      </c>
      <c r="AH303">
        <f ca="1">IF(Table1[[#This Row],[Field of work]]="Teaching",1,0)</f>
        <v>0</v>
      </c>
      <c r="AI303">
        <f ca="1">IF(Table1[[#This Row],[Field of work]]="Music",1,0)</f>
        <v>0</v>
      </c>
      <c r="AJ303">
        <f ca="1">IF(Table1[[#This Row],[Field of work]]="Agriculture",1,0)</f>
        <v>0</v>
      </c>
      <c r="AO303" s="8">
        <f t="shared" ca="1" si="116"/>
        <v>7380.7020600963815</v>
      </c>
      <c r="AR303">
        <f t="shared" ca="1" si="117"/>
        <v>1</v>
      </c>
      <c r="AX303" s="16">
        <f t="shared" ca="1" si="118"/>
        <v>0.51129542190117161</v>
      </c>
      <c r="AY303" s="17">
        <f t="shared" ca="1" si="119"/>
        <v>0</v>
      </c>
      <c r="AZ303" s="17"/>
      <c r="BE303">
        <f t="shared" ca="1" si="120"/>
        <v>0</v>
      </c>
      <c r="BF303">
        <f ca="1">IF(Table1[[#This Row],[Area]]="California",Table1[[#This Row],[Income]],0)</f>
        <v>0</v>
      </c>
      <c r="BG303">
        <f ca="1">IF(Table1[[#This Row],[Area]]="Utah",Table1[[#This Row],[Income]],0)</f>
        <v>0</v>
      </c>
      <c r="BH303">
        <f ca="1">IF(Table1[[#This Row],[Area]]="North Carolina",Table1[[#This Row],[Income]],0)</f>
        <v>0</v>
      </c>
      <c r="BI303">
        <f ca="1">IF(Table1[[#This Row],[Area]]="Texas",Table1[[#This Row],[Income]],0)</f>
        <v>0</v>
      </c>
      <c r="BJ303">
        <f ca="1">IF(Table1[[#This Row],[Area]]="Pennsylvania",Table1[[#This Row],[Income]],0)</f>
        <v>0</v>
      </c>
      <c r="BK303">
        <f ca="1">IF(Table1[[#This Row],[Area]]="Hawaii",Table1[[#This Row],[Income]],0)</f>
        <v>0</v>
      </c>
      <c r="BL303">
        <f ca="1">IF(Table1[[#This Row],[Area]]="Tennessee",Table1[[#This Row],[Income]],0)</f>
        <v>0</v>
      </c>
      <c r="BM303">
        <f ca="1">IF(Table1[[#This Row],[Area]]="South Dakota",Table1[[#This Row],[Income]],0)</f>
        <v>0</v>
      </c>
      <c r="BN303">
        <f ca="1">IF(Table1[[#This Row],[Area]]="Massachusetts",Table1[[#This Row],[Income]],0)</f>
        <v>34297</v>
      </c>
      <c r="BO303">
        <f ca="1">IF(Table1[[#This Row],[Area]]="New Jersey",Table1[[#This Row],[Income]],0)</f>
        <v>0</v>
      </c>
      <c r="BP303">
        <f ca="1">IF(Table1[[#This Row],[Area]]="Georgia",Table1[[#This Row],[Income]],0)</f>
        <v>0</v>
      </c>
      <c r="BQ303">
        <f ca="1">IF(Table1[[#This Row],[Area]]="Indiana",Table1[[#This Row],[Income]],0)</f>
        <v>0</v>
      </c>
      <c r="BR303">
        <f ca="1">IF(Table1[[#This Row],[Area]]="Illinios",Table1[[#This Row],[Income]],0)</f>
        <v>0</v>
      </c>
      <c r="BT303">
        <f ca="1">IF(Table1[[#This Row],[Field of work]]="IT",Table1[[#This Row],[Income]],0)</f>
        <v>0</v>
      </c>
      <c r="BU303">
        <f ca="1">IF(Table1[[#This Row],[Field of work]]="Doctor",Table1[[#This Row],[Income]],0)</f>
        <v>0</v>
      </c>
      <c r="BV303">
        <f ca="1">IF(Table1[[#This Row],[Field of work]]="Construction",Table1[[#This Row],[Income]],0)</f>
        <v>34297</v>
      </c>
      <c r="BW303">
        <f ca="1">IF(Table1[[#This Row],[Field of work]]="Teaching",Table1[[#This Row],[Income]],0)</f>
        <v>0</v>
      </c>
      <c r="BX303">
        <f ca="1">IF(Table1[[#This Row],[Field of work]]="Music",Table1[[#This Row],[Income]],0)</f>
        <v>0</v>
      </c>
      <c r="BY303">
        <f ca="1">IF(Table1[[#This Row],[Field of work]]="Agriculture",Table1[[#This Row],[Income]],0)</f>
        <v>0</v>
      </c>
      <c r="CA303">
        <f ca="1">IF(Table1[[#This Row],[Debts]]&gt;Table1[[#This Row],[Income]],1,0)</f>
        <v>0</v>
      </c>
      <c r="CL303">
        <f ca="1">IF(Table1[[#This Row],[Net worth of the person]]&gt;$CN$3,Table1[[#This Row],[Age]],0)</f>
        <v>38</v>
      </c>
    </row>
    <row r="304" spans="1:90">
      <c r="A304">
        <f t="shared" ca="1" si="121"/>
        <v>2</v>
      </c>
      <c r="B304">
        <v>301</v>
      </c>
      <c r="C304" t="str">
        <f t="shared" ca="1" si="122"/>
        <v>women</v>
      </c>
      <c r="D304">
        <f t="shared" ca="1" si="123"/>
        <v>39</v>
      </c>
      <c r="E304">
        <f t="shared" ca="1" si="124"/>
        <v>5</v>
      </c>
      <c r="F304" t="str">
        <f t="shared" ca="1" si="112"/>
        <v>Music</v>
      </c>
      <c r="G304">
        <f t="shared" ca="1" si="125"/>
        <v>1</v>
      </c>
      <c r="H304" t="str">
        <f t="shared" ca="1" si="113"/>
        <v>High school</v>
      </c>
      <c r="I304">
        <f t="shared" ca="1" si="137"/>
        <v>1</v>
      </c>
      <c r="J304">
        <f t="shared" ca="1" si="114"/>
        <v>3</v>
      </c>
      <c r="K304">
        <f t="shared" ca="1" si="126"/>
        <v>79064</v>
      </c>
      <c r="L304">
        <f t="shared" ca="1" si="127"/>
        <v>7</v>
      </c>
      <c r="M304" t="str">
        <f t="shared" ca="1" si="115"/>
        <v>Hawaii</v>
      </c>
      <c r="N304">
        <f t="shared" ca="1" si="130"/>
        <v>474384</v>
      </c>
      <c r="O304">
        <f t="shared" ca="1" si="128"/>
        <v>242550.36742316539</v>
      </c>
      <c r="P304">
        <f t="shared" ca="1" si="131"/>
        <v>22142.106180289145</v>
      </c>
      <c r="Q304">
        <f t="shared" ca="1" si="129"/>
        <v>4396</v>
      </c>
      <c r="R304">
        <f t="shared" ca="1" si="132"/>
        <v>63734.677441459949</v>
      </c>
      <c r="S304">
        <f t="shared" ca="1" si="133"/>
        <v>15000.759286624023</v>
      </c>
      <c r="T304">
        <f t="shared" ca="1" si="134"/>
        <v>511526.86546691315</v>
      </c>
      <c r="U304">
        <f t="shared" ca="1" si="135"/>
        <v>310681.04486462532</v>
      </c>
      <c r="V304">
        <f t="shared" ca="1" si="136"/>
        <v>200845.82060228783</v>
      </c>
      <c r="X304">
        <f ca="1">IF(Table1[[#This Row],[Gender]]="men",1,0)</f>
        <v>0</v>
      </c>
      <c r="Y304">
        <f ca="1">IF(Table1[[#This Row],[Gender]]="women",1,0)</f>
        <v>1</v>
      </c>
      <c r="AE304">
        <f ca="1">IF(Table1[[#This Row],[Field of work]]="IT",1,0)</f>
        <v>0</v>
      </c>
      <c r="AF304">
        <f ca="1">IF(Table1[[#This Row],[Field of work]]="Doctor",1,0)</f>
        <v>0</v>
      </c>
      <c r="AG304">
        <f ca="1">IF(Table1[[#This Row],[Field of work]]="Construction",1,0)</f>
        <v>0</v>
      </c>
      <c r="AH304">
        <f ca="1">IF(Table1[[#This Row],[Field of work]]="Teaching",1,0)</f>
        <v>0</v>
      </c>
      <c r="AI304">
        <f ca="1">IF(Table1[[#This Row],[Field of work]]="Music",1,0)</f>
        <v>1</v>
      </c>
      <c r="AJ304">
        <f ca="1">IF(Table1[[#This Row],[Field of work]]="Agriculture",1,0)</f>
        <v>0</v>
      </c>
      <c r="AO304" s="8">
        <f t="shared" ca="1" si="116"/>
        <v>26632.570736611582</v>
      </c>
      <c r="AR304">
        <f t="shared" ca="1" si="117"/>
        <v>1</v>
      </c>
      <c r="AX304" s="16">
        <f t="shared" ca="1" si="118"/>
        <v>0.48639018191308403</v>
      </c>
      <c r="AY304" s="17">
        <f t="shared" ca="1" si="119"/>
        <v>1</v>
      </c>
      <c r="AZ304" s="17"/>
      <c r="BE304">
        <f t="shared" ca="1" si="120"/>
        <v>0</v>
      </c>
      <c r="BF304">
        <f ca="1">IF(Table1[[#This Row],[Area]]="California",Table1[[#This Row],[Income]],0)</f>
        <v>0</v>
      </c>
      <c r="BG304">
        <f ca="1">IF(Table1[[#This Row],[Area]]="Utah",Table1[[#This Row],[Income]],0)</f>
        <v>0</v>
      </c>
      <c r="BH304">
        <f ca="1">IF(Table1[[#This Row],[Area]]="North Carolina",Table1[[#This Row],[Income]],0)</f>
        <v>0</v>
      </c>
      <c r="BI304">
        <f ca="1">IF(Table1[[#This Row],[Area]]="Texas",Table1[[#This Row],[Income]],0)</f>
        <v>0</v>
      </c>
      <c r="BJ304">
        <f ca="1">IF(Table1[[#This Row],[Area]]="Pennsylvania",Table1[[#This Row],[Income]],0)</f>
        <v>0</v>
      </c>
      <c r="BK304">
        <f ca="1">IF(Table1[[#This Row],[Area]]="Hawaii",Table1[[#This Row],[Income]],0)</f>
        <v>79064</v>
      </c>
      <c r="BL304">
        <f ca="1">IF(Table1[[#This Row],[Area]]="Tennessee",Table1[[#This Row],[Income]],0)</f>
        <v>0</v>
      </c>
      <c r="BM304">
        <f ca="1">IF(Table1[[#This Row],[Area]]="South Dakota",Table1[[#This Row],[Income]],0)</f>
        <v>0</v>
      </c>
      <c r="BN304">
        <f ca="1">IF(Table1[[#This Row],[Area]]="Massachusetts",Table1[[#This Row],[Income]],0)</f>
        <v>0</v>
      </c>
      <c r="BO304">
        <f ca="1">IF(Table1[[#This Row],[Area]]="New Jersey",Table1[[#This Row],[Income]],0)</f>
        <v>0</v>
      </c>
      <c r="BP304">
        <f ca="1">IF(Table1[[#This Row],[Area]]="Georgia",Table1[[#This Row],[Income]],0)</f>
        <v>0</v>
      </c>
      <c r="BQ304">
        <f ca="1">IF(Table1[[#This Row],[Area]]="Indiana",Table1[[#This Row],[Income]],0)</f>
        <v>0</v>
      </c>
      <c r="BR304">
        <f ca="1">IF(Table1[[#This Row],[Area]]="Illinios",Table1[[#This Row],[Income]],0)</f>
        <v>0</v>
      </c>
      <c r="BT304">
        <f ca="1">IF(Table1[[#This Row],[Field of work]]="IT",Table1[[#This Row],[Income]],0)</f>
        <v>0</v>
      </c>
      <c r="BU304">
        <f ca="1">IF(Table1[[#This Row],[Field of work]]="Doctor",Table1[[#This Row],[Income]],0)</f>
        <v>0</v>
      </c>
      <c r="BV304">
        <f ca="1">IF(Table1[[#This Row],[Field of work]]="Construction",Table1[[#This Row],[Income]],0)</f>
        <v>0</v>
      </c>
      <c r="BW304">
        <f ca="1">IF(Table1[[#This Row],[Field of work]]="Teaching",Table1[[#This Row],[Income]],0)</f>
        <v>0</v>
      </c>
      <c r="BX304">
        <f ca="1">IF(Table1[[#This Row],[Field of work]]="Music",Table1[[#This Row],[Income]],0)</f>
        <v>79064</v>
      </c>
      <c r="BY304">
        <f ca="1">IF(Table1[[#This Row],[Field of work]]="Agriculture",Table1[[#This Row],[Income]],0)</f>
        <v>0</v>
      </c>
      <c r="CA304">
        <f ca="1">IF(Table1[[#This Row],[Debts]]&gt;Table1[[#This Row],[Income]],1,0)</f>
        <v>0</v>
      </c>
      <c r="CL304">
        <f ca="1">IF(Table1[[#This Row],[Net worth of the person]]&gt;$CN$3,Table1[[#This Row],[Age]],0)</f>
        <v>39</v>
      </c>
    </row>
    <row r="305" spans="1:90">
      <c r="A305">
        <f t="shared" ca="1" si="121"/>
        <v>2</v>
      </c>
      <c r="B305">
        <v>302</v>
      </c>
      <c r="C305" t="str">
        <f t="shared" ca="1" si="122"/>
        <v>women</v>
      </c>
      <c r="D305">
        <f t="shared" ca="1" si="123"/>
        <v>26</v>
      </c>
      <c r="E305">
        <f t="shared" ca="1" si="124"/>
        <v>5</v>
      </c>
      <c r="F305" t="str">
        <f t="shared" ca="1" si="112"/>
        <v>Music</v>
      </c>
      <c r="G305">
        <f t="shared" ca="1" si="125"/>
        <v>3</v>
      </c>
      <c r="H305" t="str">
        <f t="shared" ca="1" si="113"/>
        <v>Post Grad</v>
      </c>
      <c r="I305">
        <f t="shared" ca="1" si="137"/>
        <v>1</v>
      </c>
      <c r="J305">
        <f t="shared" ca="1" si="114"/>
        <v>2</v>
      </c>
      <c r="K305">
        <f t="shared" ca="1" si="126"/>
        <v>79272</v>
      </c>
      <c r="L305">
        <f t="shared" ca="1" si="127"/>
        <v>9</v>
      </c>
      <c r="M305" t="str">
        <f t="shared" ca="1" si="115"/>
        <v>South Dakota</v>
      </c>
      <c r="N305">
        <f t="shared" ca="1" si="130"/>
        <v>237816</v>
      </c>
      <c r="O305">
        <f t="shared" ca="1" si="128"/>
        <v>115671.36750184199</v>
      </c>
      <c r="P305">
        <f t="shared" ca="1" si="131"/>
        <v>53265.141473223164</v>
      </c>
      <c r="Q305">
        <f t="shared" ca="1" si="129"/>
        <v>39499</v>
      </c>
      <c r="R305">
        <f t="shared" ca="1" si="132"/>
        <v>99289.099537395887</v>
      </c>
      <c r="S305">
        <f t="shared" ca="1" si="133"/>
        <v>57850.770857104828</v>
      </c>
      <c r="T305">
        <f t="shared" ca="1" si="134"/>
        <v>348931.91233032802</v>
      </c>
      <c r="U305">
        <f t="shared" ca="1" si="135"/>
        <v>254459.46703923785</v>
      </c>
      <c r="V305">
        <f t="shared" ca="1" si="136"/>
        <v>94472.445291090175</v>
      </c>
      <c r="X305">
        <f ca="1">IF(Table1[[#This Row],[Gender]]="men",1,0)</f>
        <v>0</v>
      </c>
      <c r="Y305">
        <f ca="1">IF(Table1[[#This Row],[Gender]]="women",1,0)</f>
        <v>1</v>
      </c>
      <c r="AE305">
        <f ca="1">IF(Table1[[#This Row],[Field of work]]="IT",1,0)</f>
        <v>0</v>
      </c>
      <c r="AF305">
        <f ca="1">IF(Table1[[#This Row],[Field of work]]="Doctor",1,0)</f>
        <v>0</v>
      </c>
      <c r="AG305">
        <f ca="1">IF(Table1[[#This Row],[Field of work]]="Construction",1,0)</f>
        <v>0</v>
      </c>
      <c r="AH305">
        <f ca="1">IF(Table1[[#This Row],[Field of work]]="Teaching",1,0)</f>
        <v>0</v>
      </c>
      <c r="AI305">
        <f ca="1">IF(Table1[[#This Row],[Field of work]]="Music",1,0)</f>
        <v>1</v>
      </c>
      <c r="AJ305">
        <f ca="1">IF(Table1[[#This Row],[Field of work]]="Agriculture",1,0)</f>
        <v>0</v>
      </c>
      <c r="AO305" s="8">
        <f t="shared" ca="1" si="116"/>
        <v>7322.2000929350279</v>
      </c>
      <c r="AR305">
        <f t="shared" ca="1" si="117"/>
        <v>1</v>
      </c>
      <c r="AX305" s="16">
        <f t="shared" ca="1" si="118"/>
        <v>0.81143482561533797</v>
      </c>
      <c r="AY305" s="17">
        <f t="shared" ca="1" si="119"/>
        <v>0</v>
      </c>
      <c r="AZ305" s="17"/>
      <c r="BE305">
        <f t="shared" ca="1" si="120"/>
        <v>0</v>
      </c>
      <c r="BF305">
        <f ca="1">IF(Table1[[#This Row],[Area]]="California",Table1[[#This Row],[Income]],0)</f>
        <v>0</v>
      </c>
      <c r="BG305">
        <f ca="1">IF(Table1[[#This Row],[Area]]="Utah",Table1[[#This Row],[Income]],0)</f>
        <v>0</v>
      </c>
      <c r="BH305">
        <f ca="1">IF(Table1[[#This Row],[Area]]="North Carolina",Table1[[#This Row],[Income]],0)</f>
        <v>0</v>
      </c>
      <c r="BI305">
        <f ca="1">IF(Table1[[#This Row],[Area]]="Texas",Table1[[#This Row],[Income]],0)</f>
        <v>0</v>
      </c>
      <c r="BJ305">
        <f ca="1">IF(Table1[[#This Row],[Area]]="Pennsylvania",Table1[[#This Row],[Income]],0)</f>
        <v>0</v>
      </c>
      <c r="BK305">
        <f ca="1">IF(Table1[[#This Row],[Area]]="Hawaii",Table1[[#This Row],[Income]],0)</f>
        <v>0</v>
      </c>
      <c r="BL305">
        <f ca="1">IF(Table1[[#This Row],[Area]]="Tennessee",Table1[[#This Row],[Income]],0)</f>
        <v>0</v>
      </c>
      <c r="BM305">
        <f ca="1">IF(Table1[[#This Row],[Area]]="South Dakota",Table1[[#This Row],[Income]],0)</f>
        <v>79272</v>
      </c>
      <c r="BN305">
        <f ca="1">IF(Table1[[#This Row],[Area]]="Massachusetts",Table1[[#This Row],[Income]],0)</f>
        <v>0</v>
      </c>
      <c r="BO305">
        <f ca="1">IF(Table1[[#This Row],[Area]]="New Jersey",Table1[[#This Row],[Income]],0)</f>
        <v>0</v>
      </c>
      <c r="BP305">
        <f ca="1">IF(Table1[[#This Row],[Area]]="Georgia",Table1[[#This Row],[Income]],0)</f>
        <v>0</v>
      </c>
      <c r="BQ305">
        <f ca="1">IF(Table1[[#This Row],[Area]]="Indiana",Table1[[#This Row],[Income]],0)</f>
        <v>0</v>
      </c>
      <c r="BR305">
        <f ca="1">IF(Table1[[#This Row],[Area]]="Illinios",Table1[[#This Row],[Income]],0)</f>
        <v>0</v>
      </c>
      <c r="BT305">
        <f ca="1">IF(Table1[[#This Row],[Field of work]]="IT",Table1[[#This Row],[Income]],0)</f>
        <v>0</v>
      </c>
      <c r="BU305">
        <f ca="1">IF(Table1[[#This Row],[Field of work]]="Doctor",Table1[[#This Row],[Income]],0)</f>
        <v>0</v>
      </c>
      <c r="BV305">
        <f ca="1">IF(Table1[[#This Row],[Field of work]]="Construction",Table1[[#This Row],[Income]],0)</f>
        <v>0</v>
      </c>
      <c r="BW305">
        <f ca="1">IF(Table1[[#This Row],[Field of work]]="Teaching",Table1[[#This Row],[Income]],0)</f>
        <v>0</v>
      </c>
      <c r="BX305">
        <f ca="1">IF(Table1[[#This Row],[Field of work]]="Music",Table1[[#This Row],[Income]],0)</f>
        <v>79272</v>
      </c>
      <c r="BY305">
        <f ca="1">IF(Table1[[#This Row],[Field of work]]="Agriculture",Table1[[#This Row],[Income]],0)</f>
        <v>0</v>
      </c>
      <c r="CA305">
        <f ca="1">IF(Table1[[#This Row],[Debts]]&gt;Table1[[#This Row],[Income]],1,0)</f>
        <v>1</v>
      </c>
      <c r="CL305">
        <f ca="1">IF(Table1[[#This Row],[Net worth of the person]]&gt;$CN$3,Table1[[#This Row],[Age]],0)</f>
        <v>26</v>
      </c>
    </row>
    <row r="306" spans="1:90">
      <c r="A306">
        <f t="shared" ca="1" si="121"/>
        <v>1</v>
      </c>
      <c r="B306">
        <v>303</v>
      </c>
      <c r="C306" t="str">
        <f t="shared" ca="1" si="122"/>
        <v>men</v>
      </c>
      <c r="D306">
        <f t="shared" ca="1" si="123"/>
        <v>35</v>
      </c>
      <c r="E306">
        <f t="shared" ca="1" si="124"/>
        <v>5</v>
      </c>
      <c r="F306" t="str">
        <f t="shared" ca="1" si="112"/>
        <v>Music</v>
      </c>
      <c r="G306">
        <f t="shared" ca="1" si="125"/>
        <v>3</v>
      </c>
      <c r="H306" t="str">
        <f t="shared" ca="1" si="113"/>
        <v>Post Grad</v>
      </c>
      <c r="I306">
        <f t="shared" ca="1" si="137"/>
        <v>1</v>
      </c>
      <c r="J306">
        <f t="shared" ca="1" si="114"/>
        <v>3</v>
      </c>
      <c r="K306">
        <f t="shared" ca="1" si="126"/>
        <v>34564</v>
      </c>
      <c r="L306">
        <f t="shared" ca="1" si="127"/>
        <v>9</v>
      </c>
      <c r="M306" t="str">
        <f t="shared" ca="1" si="115"/>
        <v>South Dakota</v>
      </c>
      <c r="N306">
        <f t="shared" ca="1" si="130"/>
        <v>138256</v>
      </c>
      <c r="O306">
        <f t="shared" ca="1" si="128"/>
        <v>112185.73325027416</v>
      </c>
      <c r="P306">
        <f t="shared" ca="1" si="131"/>
        <v>21966.600278805083</v>
      </c>
      <c r="Q306">
        <f t="shared" ca="1" si="129"/>
        <v>19022</v>
      </c>
      <c r="R306">
        <f t="shared" ca="1" si="132"/>
        <v>50177.965236761869</v>
      </c>
      <c r="S306">
        <f t="shared" ca="1" si="133"/>
        <v>25652.991693511136</v>
      </c>
      <c r="T306">
        <f t="shared" ca="1" si="134"/>
        <v>185875.59197231621</v>
      </c>
      <c r="U306">
        <f t="shared" ca="1" si="135"/>
        <v>181385.69848703602</v>
      </c>
      <c r="V306">
        <f t="shared" ca="1" si="136"/>
        <v>4489.8934852801904</v>
      </c>
      <c r="X306">
        <f ca="1">IF(Table1[[#This Row],[Gender]]="men",1,0)</f>
        <v>1</v>
      </c>
      <c r="Y306">
        <f ca="1">IF(Table1[[#This Row],[Gender]]="women",1,0)</f>
        <v>0</v>
      </c>
      <c r="AE306">
        <f ca="1">IF(Table1[[#This Row],[Field of work]]="IT",1,0)</f>
        <v>0</v>
      </c>
      <c r="AF306">
        <f ca="1">IF(Table1[[#This Row],[Field of work]]="Doctor",1,0)</f>
        <v>0</v>
      </c>
      <c r="AG306">
        <f ca="1">IF(Table1[[#This Row],[Field of work]]="Construction",1,0)</f>
        <v>0</v>
      </c>
      <c r="AH306">
        <f ca="1">IF(Table1[[#This Row],[Field of work]]="Teaching",1,0)</f>
        <v>0</v>
      </c>
      <c r="AI306">
        <f ca="1">IF(Table1[[#This Row],[Field of work]]="Music",1,0)</f>
        <v>1</v>
      </c>
      <c r="AJ306">
        <f ca="1">IF(Table1[[#This Row],[Field of work]]="Agriculture",1,0)</f>
        <v>0</v>
      </c>
      <c r="AO306" s="8">
        <f t="shared" ca="1" si="116"/>
        <v>23106.563812752309</v>
      </c>
      <c r="AR306">
        <f t="shared" ca="1" si="117"/>
        <v>1</v>
      </c>
      <c r="AX306" s="16">
        <f t="shared" ca="1" si="118"/>
        <v>0.70511312396804093</v>
      </c>
      <c r="AY306" s="17">
        <f t="shared" ca="1" si="119"/>
        <v>0</v>
      </c>
      <c r="AZ306" s="17"/>
      <c r="BE306">
        <f t="shared" ca="1" si="120"/>
        <v>0</v>
      </c>
      <c r="BF306">
        <f ca="1">IF(Table1[[#This Row],[Area]]="California",Table1[[#This Row],[Income]],0)</f>
        <v>0</v>
      </c>
      <c r="BG306">
        <f ca="1">IF(Table1[[#This Row],[Area]]="Utah",Table1[[#This Row],[Income]],0)</f>
        <v>0</v>
      </c>
      <c r="BH306">
        <f ca="1">IF(Table1[[#This Row],[Area]]="North Carolina",Table1[[#This Row],[Income]],0)</f>
        <v>0</v>
      </c>
      <c r="BI306">
        <f ca="1">IF(Table1[[#This Row],[Area]]="Texas",Table1[[#This Row],[Income]],0)</f>
        <v>0</v>
      </c>
      <c r="BJ306">
        <f ca="1">IF(Table1[[#This Row],[Area]]="Pennsylvania",Table1[[#This Row],[Income]],0)</f>
        <v>0</v>
      </c>
      <c r="BK306">
        <f ca="1">IF(Table1[[#This Row],[Area]]="Hawaii",Table1[[#This Row],[Income]],0)</f>
        <v>0</v>
      </c>
      <c r="BL306">
        <f ca="1">IF(Table1[[#This Row],[Area]]="Tennessee",Table1[[#This Row],[Income]],0)</f>
        <v>0</v>
      </c>
      <c r="BM306">
        <f ca="1">IF(Table1[[#This Row],[Area]]="South Dakota",Table1[[#This Row],[Income]],0)</f>
        <v>34564</v>
      </c>
      <c r="BN306">
        <f ca="1">IF(Table1[[#This Row],[Area]]="Massachusetts",Table1[[#This Row],[Income]],0)</f>
        <v>0</v>
      </c>
      <c r="BO306">
        <f ca="1">IF(Table1[[#This Row],[Area]]="New Jersey",Table1[[#This Row],[Income]],0)</f>
        <v>0</v>
      </c>
      <c r="BP306">
        <f ca="1">IF(Table1[[#This Row],[Area]]="Georgia",Table1[[#This Row],[Income]],0)</f>
        <v>0</v>
      </c>
      <c r="BQ306">
        <f ca="1">IF(Table1[[#This Row],[Area]]="Indiana",Table1[[#This Row],[Income]],0)</f>
        <v>0</v>
      </c>
      <c r="BR306">
        <f ca="1">IF(Table1[[#This Row],[Area]]="Illinios",Table1[[#This Row],[Income]],0)</f>
        <v>0</v>
      </c>
      <c r="BT306">
        <f ca="1">IF(Table1[[#This Row],[Field of work]]="IT",Table1[[#This Row],[Income]],0)</f>
        <v>0</v>
      </c>
      <c r="BU306">
        <f ca="1">IF(Table1[[#This Row],[Field of work]]="Doctor",Table1[[#This Row],[Income]],0)</f>
        <v>0</v>
      </c>
      <c r="BV306">
        <f ca="1">IF(Table1[[#This Row],[Field of work]]="Construction",Table1[[#This Row],[Income]],0)</f>
        <v>0</v>
      </c>
      <c r="BW306">
        <f ca="1">IF(Table1[[#This Row],[Field of work]]="Teaching",Table1[[#This Row],[Income]],0)</f>
        <v>0</v>
      </c>
      <c r="BX306">
        <f ca="1">IF(Table1[[#This Row],[Field of work]]="Music",Table1[[#This Row],[Income]],0)</f>
        <v>34564</v>
      </c>
      <c r="BY306">
        <f ca="1">IF(Table1[[#This Row],[Field of work]]="Agriculture",Table1[[#This Row],[Income]],0)</f>
        <v>0</v>
      </c>
      <c r="CA306">
        <f ca="1">IF(Table1[[#This Row],[Debts]]&gt;Table1[[#This Row],[Income]],1,0)</f>
        <v>1</v>
      </c>
      <c r="CL306">
        <f ca="1">IF(Table1[[#This Row],[Net worth of the person]]&gt;$CN$3,Table1[[#This Row],[Age]],0)</f>
        <v>35</v>
      </c>
    </row>
    <row r="307" spans="1:90">
      <c r="A307">
        <f t="shared" ca="1" si="121"/>
        <v>1</v>
      </c>
      <c r="B307">
        <v>304</v>
      </c>
      <c r="C307" t="str">
        <f t="shared" ca="1" si="122"/>
        <v>men</v>
      </c>
      <c r="D307">
        <f t="shared" ca="1" si="123"/>
        <v>39</v>
      </c>
      <c r="E307">
        <f t="shared" ca="1" si="124"/>
        <v>1</v>
      </c>
      <c r="F307" t="str">
        <f t="shared" ca="1" si="112"/>
        <v>IT</v>
      </c>
      <c r="G307">
        <f t="shared" ca="1" si="125"/>
        <v>5</v>
      </c>
      <c r="H307" t="str">
        <f t="shared" ca="1" si="113"/>
        <v>Diploma</v>
      </c>
      <c r="I307">
        <f t="shared" ca="1" si="137"/>
        <v>2</v>
      </c>
      <c r="J307">
        <f t="shared" ca="1" si="114"/>
        <v>1</v>
      </c>
      <c r="K307">
        <f t="shared" ca="1" si="126"/>
        <v>47781</v>
      </c>
      <c r="L307">
        <f t="shared" ca="1" si="127"/>
        <v>12</v>
      </c>
      <c r="M307" t="str">
        <f t="shared" ca="1" si="115"/>
        <v>Georgia</v>
      </c>
      <c r="N307">
        <f t="shared" ca="1" si="130"/>
        <v>286686</v>
      </c>
      <c r="O307">
        <f t="shared" ca="1" si="128"/>
        <v>202146.0610579018</v>
      </c>
      <c r="P307">
        <f t="shared" ca="1" si="131"/>
        <v>23106.563812752309</v>
      </c>
      <c r="Q307">
        <f t="shared" ca="1" si="129"/>
        <v>3171</v>
      </c>
      <c r="R307">
        <f t="shared" ca="1" si="132"/>
        <v>74808.215487172856</v>
      </c>
      <c r="S307">
        <f t="shared" ca="1" si="133"/>
        <v>13093.849038645003</v>
      </c>
      <c r="T307">
        <f t="shared" ca="1" si="134"/>
        <v>322886.4128513973</v>
      </c>
      <c r="U307">
        <f t="shared" ca="1" si="135"/>
        <v>280125.27654507465</v>
      </c>
      <c r="V307">
        <f t="shared" ca="1" si="136"/>
        <v>42761.136306322645</v>
      </c>
      <c r="X307">
        <f ca="1">IF(Table1[[#This Row],[Gender]]="men",1,0)</f>
        <v>1</v>
      </c>
      <c r="Y307">
        <f ca="1">IF(Table1[[#This Row],[Gender]]="women",1,0)</f>
        <v>0</v>
      </c>
      <c r="AE307">
        <f ca="1">IF(Table1[[#This Row],[Field of work]]="IT",1,0)</f>
        <v>1</v>
      </c>
      <c r="AF307">
        <f ca="1">IF(Table1[[#This Row],[Field of work]]="Doctor",1,0)</f>
        <v>0</v>
      </c>
      <c r="AG307">
        <f ca="1">IF(Table1[[#This Row],[Field of work]]="Construction",1,0)</f>
        <v>0</v>
      </c>
      <c r="AH307">
        <f ca="1">IF(Table1[[#This Row],[Field of work]]="Teaching",1,0)</f>
        <v>0</v>
      </c>
      <c r="AI307">
        <f ca="1">IF(Table1[[#This Row],[Field of work]]="Music",1,0)</f>
        <v>0</v>
      </c>
      <c r="AJ307">
        <f ca="1">IF(Table1[[#This Row],[Field of work]]="Agriculture",1,0)</f>
        <v>0</v>
      </c>
      <c r="AO307" s="8">
        <f t="shared" ca="1" si="116"/>
        <v>31529.593007807405</v>
      </c>
      <c r="AR307">
        <f t="shared" ca="1" si="117"/>
        <v>1</v>
      </c>
      <c r="AX307" s="16">
        <f t="shared" ca="1" si="118"/>
        <v>0.70643073405837864</v>
      </c>
      <c r="AY307" s="17">
        <f t="shared" ca="1" si="119"/>
        <v>0</v>
      </c>
      <c r="AZ307" s="17"/>
      <c r="BE307">
        <f t="shared" ca="1" si="120"/>
        <v>0</v>
      </c>
      <c r="BF307">
        <f ca="1">IF(Table1[[#This Row],[Area]]="California",Table1[[#This Row],[Income]],0)</f>
        <v>0</v>
      </c>
      <c r="BG307">
        <f ca="1">IF(Table1[[#This Row],[Area]]="Utah",Table1[[#This Row],[Income]],0)</f>
        <v>0</v>
      </c>
      <c r="BH307">
        <f ca="1">IF(Table1[[#This Row],[Area]]="North Carolina",Table1[[#This Row],[Income]],0)</f>
        <v>0</v>
      </c>
      <c r="BI307">
        <f ca="1">IF(Table1[[#This Row],[Area]]="Texas",Table1[[#This Row],[Income]],0)</f>
        <v>0</v>
      </c>
      <c r="BJ307">
        <f ca="1">IF(Table1[[#This Row],[Area]]="Pennsylvania",Table1[[#This Row],[Income]],0)</f>
        <v>0</v>
      </c>
      <c r="BK307">
        <f ca="1">IF(Table1[[#This Row],[Area]]="Hawaii",Table1[[#This Row],[Income]],0)</f>
        <v>0</v>
      </c>
      <c r="BL307">
        <f ca="1">IF(Table1[[#This Row],[Area]]="Tennessee",Table1[[#This Row],[Income]],0)</f>
        <v>0</v>
      </c>
      <c r="BM307">
        <f ca="1">IF(Table1[[#This Row],[Area]]="South Dakota",Table1[[#This Row],[Income]],0)</f>
        <v>0</v>
      </c>
      <c r="BN307">
        <f ca="1">IF(Table1[[#This Row],[Area]]="Massachusetts",Table1[[#This Row],[Income]],0)</f>
        <v>0</v>
      </c>
      <c r="BO307">
        <f ca="1">IF(Table1[[#This Row],[Area]]="New Jersey",Table1[[#This Row],[Income]],0)</f>
        <v>0</v>
      </c>
      <c r="BP307">
        <f ca="1">IF(Table1[[#This Row],[Area]]="Georgia",Table1[[#This Row],[Income]],0)</f>
        <v>47781</v>
      </c>
      <c r="BQ307">
        <f ca="1">IF(Table1[[#This Row],[Area]]="Indiana",Table1[[#This Row],[Income]],0)</f>
        <v>0</v>
      </c>
      <c r="BR307">
        <f ca="1">IF(Table1[[#This Row],[Area]]="Illinios",Table1[[#This Row],[Income]],0)</f>
        <v>0</v>
      </c>
      <c r="BT307">
        <f ca="1">IF(Table1[[#This Row],[Field of work]]="IT",Table1[[#This Row],[Income]],0)</f>
        <v>47781</v>
      </c>
      <c r="BU307">
        <f ca="1">IF(Table1[[#This Row],[Field of work]]="Doctor",Table1[[#This Row],[Income]],0)</f>
        <v>0</v>
      </c>
      <c r="BV307">
        <f ca="1">IF(Table1[[#This Row],[Field of work]]="Construction",Table1[[#This Row],[Income]],0)</f>
        <v>0</v>
      </c>
      <c r="BW307">
        <f ca="1">IF(Table1[[#This Row],[Field of work]]="Teaching",Table1[[#This Row],[Income]],0)</f>
        <v>0</v>
      </c>
      <c r="BX307">
        <f ca="1">IF(Table1[[#This Row],[Field of work]]="Music",Table1[[#This Row],[Income]],0)</f>
        <v>0</v>
      </c>
      <c r="BY307">
        <f ca="1">IF(Table1[[#This Row],[Field of work]]="Agriculture",Table1[[#This Row],[Income]],0)</f>
        <v>0</v>
      </c>
      <c r="CA307">
        <f ca="1">IF(Table1[[#This Row],[Debts]]&gt;Table1[[#This Row],[Income]],1,0)</f>
        <v>1</v>
      </c>
      <c r="CL307">
        <f ca="1">IF(Table1[[#This Row],[Net worth of the person]]&gt;$CN$3,Table1[[#This Row],[Age]],0)</f>
        <v>39</v>
      </c>
    </row>
    <row r="308" spans="1:90">
      <c r="A308">
        <f t="shared" ca="1" si="121"/>
        <v>1</v>
      </c>
      <c r="B308">
        <v>305</v>
      </c>
      <c r="C308" t="str">
        <f t="shared" ca="1" si="122"/>
        <v>men</v>
      </c>
      <c r="D308">
        <f t="shared" ca="1" si="123"/>
        <v>35</v>
      </c>
      <c r="E308">
        <f t="shared" ca="1" si="124"/>
        <v>2</v>
      </c>
      <c r="F308" t="str">
        <f t="shared" ca="1" si="112"/>
        <v>Doctor</v>
      </c>
      <c r="G308">
        <f t="shared" ca="1" si="125"/>
        <v>4</v>
      </c>
      <c r="H308" t="str">
        <f t="shared" ca="1" si="113"/>
        <v>Phd</v>
      </c>
      <c r="I308">
        <f t="shared" ca="1" si="137"/>
        <v>1</v>
      </c>
      <c r="J308">
        <f t="shared" ca="1" si="114"/>
        <v>3</v>
      </c>
      <c r="K308">
        <f t="shared" ca="1" si="126"/>
        <v>64044</v>
      </c>
      <c r="L308">
        <f t="shared" ca="1" si="127"/>
        <v>14</v>
      </c>
      <c r="M308" t="str">
        <f t="shared" ca="1" si="115"/>
        <v>Illinios</v>
      </c>
      <c r="N308">
        <f t="shared" ca="1" si="130"/>
        <v>256176</v>
      </c>
      <c r="O308">
        <f t="shared" ca="1" si="128"/>
        <v>180970.5997281392</v>
      </c>
      <c r="P308">
        <f t="shared" ca="1" si="131"/>
        <v>94588.779023422219</v>
      </c>
      <c r="Q308">
        <f t="shared" ca="1" si="129"/>
        <v>49355</v>
      </c>
      <c r="R308">
        <f t="shared" ca="1" si="132"/>
        <v>98594.906302161413</v>
      </c>
      <c r="S308">
        <f t="shared" ca="1" si="133"/>
        <v>89424.488836076329</v>
      </c>
      <c r="T308">
        <f t="shared" ca="1" si="134"/>
        <v>440189.26785949856</v>
      </c>
      <c r="U308">
        <f t="shared" ca="1" si="135"/>
        <v>328920.50603030063</v>
      </c>
      <c r="V308">
        <f t="shared" ca="1" si="136"/>
        <v>111268.76182919793</v>
      </c>
      <c r="X308">
        <f ca="1">IF(Table1[[#This Row],[Gender]]="men",1,0)</f>
        <v>1</v>
      </c>
      <c r="Y308">
        <f ca="1">IF(Table1[[#This Row],[Gender]]="women",1,0)</f>
        <v>0</v>
      </c>
      <c r="AE308">
        <f ca="1">IF(Table1[[#This Row],[Field of work]]="IT",1,0)</f>
        <v>0</v>
      </c>
      <c r="AF308">
        <f ca="1">IF(Table1[[#This Row],[Field of work]]="Doctor",1,0)</f>
        <v>1</v>
      </c>
      <c r="AG308">
        <f ca="1">IF(Table1[[#This Row],[Field of work]]="Construction",1,0)</f>
        <v>0</v>
      </c>
      <c r="AH308">
        <f ca="1">IF(Table1[[#This Row],[Field of work]]="Teaching",1,0)</f>
        <v>0</v>
      </c>
      <c r="AI308">
        <f ca="1">IF(Table1[[#This Row],[Field of work]]="Music",1,0)</f>
        <v>0</v>
      </c>
      <c r="AJ308">
        <f ca="1">IF(Table1[[#This Row],[Field of work]]="Agriculture",1,0)</f>
        <v>0</v>
      </c>
      <c r="AO308" s="8">
        <f t="shared" ca="1" si="116"/>
        <v>25078.369187763237</v>
      </c>
      <c r="AR308">
        <f t="shared" ca="1" si="117"/>
        <v>1</v>
      </c>
      <c r="AX308" s="16">
        <f t="shared" ca="1" si="118"/>
        <v>0.6233247663980358</v>
      </c>
      <c r="AY308" s="17">
        <f t="shared" ca="1" si="119"/>
        <v>0</v>
      </c>
      <c r="AZ308" s="17"/>
      <c r="BE308">
        <f t="shared" ca="1" si="120"/>
        <v>0</v>
      </c>
      <c r="BF308">
        <f ca="1">IF(Table1[[#This Row],[Area]]="California",Table1[[#This Row],[Income]],0)</f>
        <v>0</v>
      </c>
      <c r="BG308">
        <f ca="1">IF(Table1[[#This Row],[Area]]="Utah",Table1[[#This Row],[Income]],0)</f>
        <v>0</v>
      </c>
      <c r="BH308">
        <f ca="1">IF(Table1[[#This Row],[Area]]="North Carolina",Table1[[#This Row],[Income]],0)</f>
        <v>0</v>
      </c>
      <c r="BI308">
        <f ca="1">IF(Table1[[#This Row],[Area]]="Texas",Table1[[#This Row],[Income]],0)</f>
        <v>0</v>
      </c>
      <c r="BJ308">
        <f ca="1">IF(Table1[[#This Row],[Area]]="Pennsylvania",Table1[[#This Row],[Income]],0)</f>
        <v>0</v>
      </c>
      <c r="BK308">
        <f ca="1">IF(Table1[[#This Row],[Area]]="Hawaii",Table1[[#This Row],[Income]],0)</f>
        <v>0</v>
      </c>
      <c r="BL308">
        <f ca="1">IF(Table1[[#This Row],[Area]]="Tennessee",Table1[[#This Row],[Income]],0)</f>
        <v>0</v>
      </c>
      <c r="BM308">
        <f ca="1">IF(Table1[[#This Row],[Area]]="South Dakota",Table1[[#This Row],[Income]],0)</f>
        <v>0</v>
      </c>
      <c r="BN308">
        <f ca="1">IF(Table1[[#This Row],[Area]]="Massachusetts",Table1[[#This Row],[Income]],0)</f>
        <v>0</v>
      </c>
      <c r="BO308">
        <f ca="1">IF(Table1[[#This Row],[Area]]="New Jersey",Table1[[#This Row],[Income]],0)</f>
        <v>0</v>
      </c>
      <c r="BP308">
        <f ca="1">IF(Table1[[#This Row],[Area]]="Georgia",Table1[[#This Row],[Income]],0)</f>
        <v>0</v>
      </c>
      <c r="BQ308">
        <f ca="1">IF(Table1[[#This Row],[Area]]="Indiana",Table1[[#This Row],[Income]],0)</f>
        <v>0</v>
      </c>
      <c r="BR308">
        <f ca="1">IF(Table1[[#This Row],[Area]]="Illinios",Table1[[#This Row],[Income]],0)</f>
        <v>64044</v>
      </c>
      <c r="BT308">
        <f ca="1">IF(Table1[[#This Row],[Field of work]]="IT",Table1[[#This Row],[Income]],0)</f>
        <v>0</v>
      </c>
      <c r="BU308">
        <f ca="1">IF(Table1[[#This Row],[Field of work]]="Doctor",Table1[[#This Row],[Income]],0)</f>
        <v>64044</v>
      </c>
      <c r="BV308">
        <f ca="1">IF(Table1[[#This Row],[Field of work]]="Construction",Table1[[#This Row],[Income]],0)</f>
        <v>0</v>
      </c>
      <c r="BW308">
        <f ca="1">IF(Table1[[#This Row],[Field of work]]="Teaching",Table1[[#This Row],[Income]],0)</f>
        <v>0</v>
      </c>
      <c r="BX308">
        <f ca="1">IF(Table1[[#This Row],[Field of work]]="Music",Table1[[#This Row],[Income]],0)</f>
        <v>0</v>
      </c>
      <c r="BY308">
        <f ca="1">IF(Table1[[#This Row],[Field of work]]="Agriculture",Table1[[#This Row],[Income]],0)</f>
        <v>0</v>
      </c>
      <c r="CA308">
        <f ca="1">IF(Table1[[#This Row],[Debts]]&gt;Table1[[#This Row],[Income]],1,0)</f>
        <v>1</v>
      </c>
      <c r="CL308">
        <f ca="1">IF(Table1[[#This Row],[Net worth of the person]]&gt;$CN$3,Table1[[#This Row],[Age]],0)</f>
        <v>35</v>
      </c>
    </row>
    <row r="309" spans="1:90">
      <c r="A309">
        <f t="shared" ca="1" si="121"/>
        <v>2</v>
      </c>
      <c r="B309">
        <v>306</v>
      </c>
      <c r="C309" t="str">
        <f t="shared" ca="1" si="122"/>
        <v>women</v>
      </c>
      <c r="D309">
        <f t="shared" ca="1" si="123"/>
        <v>27</v>
      </c>
      <c r="E309">
        <f t="shared" ca="1" si="124"/>
        <v>2</v>
      </c>
      <c r="F309" t="str">
        <f t="shared" ca="1" si="112"/>
        <v>Doctor</v>
      </c>
      <c r="G309">
        <f t="shared" ca="1" si="125"/>
        <v>3</v>
      </c>
      <c r="H309" t="str">
        <f t="shared" ca="1" si="113"/>
        <v>Post Grad</v>
      </c>
      <c r="I309">
        <f t="shared" ca="1" si="137"/>
        <v>0</v>
      </c>
      <c r="J309">
        <f t="shared" ca="1" si="114"/>
        <v>3</v>
      </c>
      <c r="K309">
        <f t="shared" ca="1" si="126"/>
        <v>64856</v>
      </c>
      <c r="L309">
        <f t="shared" ca="1" si="127"/>
        <v>9</v>
      </c>
      <c r="M309" t="str">
        <f t="shared" ca="1" si="115"/>
        <v>South Dakota</v>
      </c>
      <c r="N309">
        <f t="shared" ca="1" si="130"/>
        <v>389136</v>
      </c>
      <c r="O309">
        <f t="shared" ca="1" si="128"/>
        <v>242558.10629706606</v>
      </c>
      <c r="P309">
        <f t="shared" ca="1" si="131"/>
        <v>75235.107563289712</v>
      </c>
      <c r="Q309">
        <f t="shared" ca="1" si="129"/>
        <v>56902</v>
      </c>
      <c r="R309">
        <f t="shared" ca="1" si="132"/>
        <v>106248.45152302843</v>
      </c>
      <c r="S309">
        <f t="shared" ca="1" si="133"/>
        <v>12374.261176119013</v>
      </c>
      <c r="T309">
        <f t="shared" ca="1" si="134"/>
        <v>476745.36873940873</v>
      </c>
      <c r="U309">
        <f t="shared" ca="1" si="135"/>
        <v>405708.55782009452</v>
      </c>
      <c r="V309">
        <f t="shared" ca="1" si="136"/>
        <v>71036.810919314215</v>
      </c>
      <c r="X309">
        <f ca="1">IF(Table1[[#This Row],[Gender]]="men",1,0)</f>
        <v>0</v>
      </c>
      <c r="Y309">
        <f ca="1">IF(Table1[[#This Row],[Gender]]="women",1,0)</f>
        <v>1</v>
      </c>
      <c r="AE309">
        <f ca="1">IF(Table1[[#This Row],[Field of work]]="IT",1,0)</f>
        <v>0</v>
      </c>
      <c r="AF309">
        <f ca="1">IF(Table1[[#This Row],[Field of work]]="Doctor",1,0)</f>
        <v>1</v>
      </c>
      <c r="AG309">
        <f ca="1">IF(Table1[[#This Row],[Field of work]]="Construction",1,0)</f>
        <v>0</v>
      </c>
      <c r="AH309">
        <f ca="1">IF(Table1[[#This Row],[Field of work]]="Teaching",1,0)</f>
        <v>0</v>
      </c>
      <c r="AI309">
        <f ca="1">IF(Table1[[#This Row],[Field of work]]="Music",1,0)</f>
        <v>0</v>
      </c>
      <c r="AJ309">
        <f ca="1">IF(Table1[[#This Row],[Field of work]]="Agriculture",1,0)</f>
        <v>0</v>
      </c>
      <c r="AO309" s="8">
        <f t="shared" ca="1" si="116"/>
        <v>11865.496096904557</v>
      </c>
      <c r="AR309">
        <f t="shared" ca="1" si="117"/>
        <v>0</v>
      </c>
      <c r="AX309" s="16">
        <f t="shared" ca="1" si="118"/>
        <v>5.8200470886630939E-2</v>
      </c>
      <c r="AY309" s="17">
        <f t="shared" ca="1" si="119"/>
        <v>1</v>
      </c>
      <c r="AZ309" s="17"/>
      <c r="BE309">
        <f t="shared" ca="1" si="120"/>
        <v>0</v>
      </c>
      <c r="BF309">
        <f ca="1">IF(Table1[[#This Row],[Area]]="California",Table1[[#This Row],[Income]],0)</f>
        <v>0</v>
      </c>
      <c r="BG309">
        <f ca="1">IF(Table1[[#This Row],[Area]]="Utah",Table1[[#This Row],[Income]],0)</f>
        <v>0</v>
      </c>
      <c r="BH309">
        <f ca="1">IF(Table1[[#This Row],[Area]]="North Carolina",Table1[[#This Row],[Income]],0)</f>
        <v>0</v>
      </c>
      <c r="BI309">
        <f ca="1">IF(Table1[[#This Row],[Area]]="Texas",Table1[[#This Row],[Income]],0)</f>
        <v>0</v>
      </c>
      <c r="BJ309">
        <f ca="1">IF(Table1[[#This Row],[Area]]="Pennsylvania",Table1[[#This Row],[Income]],0)</f>
        <v>0</v>
      </c>
      <c r="BK309">
        <f ca="1">IF(Table1[[#This Row],[Area]]="Hawaii",Table1[[#This Row],[Income]],0)</f>
        <v>0</v>
      </c>
      <c r="BL309">
        <f ca="1">IF(Table1[[#This Row],[Area]]="Tennessee",Table1[[#This Row],[Income]],0)</f>
        <v>0</v>
      </c>
      <c r="BM309">
        <f ca="1">IF(Table1[[#This Row],[Area]]="South Dakota",Table1[[#This Row],[Income]],0)</f>
        <v>64856</v>
      </c>
      <c r="BN309">
        <f ca="1">IF(Table1[[#This Row],[Area]]="Massachusetts",Table1[[#This Row],[Income]],0)</f>
        <v>0</v>
      </c>
      <c r="BO309">
        <f ca="1">IF(Table1[[#This Row],[Area]]="New Jersey",Table1[[#This Row],[Income]],0)</f>
        <v>0</v>
      </c>
      <c r="BP309">
        <f ca="1">IF(Table1[[#This Row],[Area]]="Georgia",Table1[[#This Row],[Income]],0)</f>
        <v>0</v>
      </c>
      <c r="BQ309">
        <f ca="1">IF(Table1[[#This Row],[Area]]="Indiana",Table1[[#This Row],[Income]],0)</f>
        <v>0</v>
      </c>
      <c r="BR309">
        <f ca="1">IF(Table1[[#This Row],[Area]]="Illinios",Table1[[#This Row],[Income]],0)</f>
        <v>0</v>
      </c>
      <c r="BT309">
        <f ca="1">IF(Table1[[#This Row],[Field of work]]="IT",Table1[[#This Row],[Income]],0)</f>
        <v>0</v>
      </c>
      <c r="BU309">
        <f ca="1">IF(Table1[[#This Row],[Field of work]]="Doctor",Table1[[#This Row],[Income]],0)</f>
        <v>64856</v>
      </c>
      <c r="BV309">
        <f ca="1">IF(Table1[[#This Row],[Field of work]]="Construction",Table1[[#This Row],[Income]],0)</f>
        <v>0</v>
      </c>
      <c r="BW309">
        <f ca="1">IF(Table1[[#This Row],[Field of work]]="Teaching",Table1[[#This Row],[Income]],0)</f>
        <v>0</v>
      </c>
      <c r="BX309">
        <f ca="1">IF(Table1[[#This Row],[Field of work]]="Music",Table1[[#This Row],[Income]],0)</f>
        <v>0</v>
      </c>
      <c r="BY309">
        <f ca="1">IF(Table1[[#This Row],[Field of work]]="Agriculture",Table1[[#This Row],[Income]],0)</f>
        <v>0</v>
      </c>
      <c r="CA309">
        <f ca="1">IF(Table1[[#This Row],[Debts]]&gt;Table1[[#This Row],[Income]],1,0)</f>
        <v>1</v>
      </c>
      <c r="CL309">
        <f ca="1">IF(Table1[[#This Row],[Net worth of the person]]&gt;$CN$3,Table1[[#This Row],[Age]],0)</f>
        <v>27</v>
      </c>
    </row>
    <row r="310" spans="1:90">
      <c r="A310">
        <f t="shared" ca="1" si="121"/>
        <v>1</v>
      </c>
      <c r="B310">
        <v>307</v>
      </c>
      <c r="C310" t="str">
        <f t="shared" ca="1" si="122"/>
        <v>men</v>
      </c>
      <c r="D310">
        <f t="shared" ca="1" si="123"/>
        <v>37</v>
      </c>
      <c r="E310">
        <f t="shared" ca="1" si="124"/>
        <v>3</v>
      </c>
      <c r="F310" t="str">
        <f t="shared" ca="1" si="112"/>
        <v>Construction</v>
      </c>
      <c r="G310">
        <f t="shared" ca="1" si="125"/>
        <v>5</v>
      </c>
      <c r="H310" t="str">
        <f t="shared" ca="1" si="113"/>
        <v>Diploma</v>
      </c>
      <c r="I310">
        <f t="shared" ca="1" si="137"/>
        <v>2</v>
      </c>
      <c r="J310">
        <f t="shared" ca="1" si="114"/>
        <v>1</v>
      </c>
      <c r="K310">
        <f t="shared" ca="1" si="126"/>
        <v>29697</v>
      </c>
      <c r="L310">
        <f t="shared" ca="1" si="127"/>
        <v>3</v>
      </c>
      <c r="M310" t="str">
        <f t="shared" ca="1" si="115"/>
        <v>Utah</v>
      </c>
      <c r="N310">
        <f t="shared" ca="1" si="130"/>
        <v>118788</v>
      </c>
      <c r="O310">
        <f t="shared" ca="1" si="128"/>
        <v>6913.517535681116</v>
      </c>
      <c r="P310">
        <f t="shared" ca="1" si="131"/>
        <v>11865.496096904557</v>
      </c>
      <c r="Q310">
        <f t="shared" ca="1" si="129"/>
        <v>1007</v>
      </c>
      <c r="R310">
        <f t="shared" ca="1" si="132"/>
        <v>14601.757605029448</v>
      </c>
      <c r="S310">
        <f t="shared" ca="1" si="133"/>
        <v>25143.269396763862</v>
      </c>
      <c r="T310">
        <f t="shared" ca="1" si="134"/>
        <v>155796.76549366844</v>
      </c>
      <c r="U310">
        <f t="shared" ca="1" si="135"/>
        <v>22522.275140710564</v>
      </c>
      <c r="V310">
        <f t="shared" ca="1" si="136"/>
        <v>133274.49035295789</v>
      </c>
      <c r="X310">
        <f ca="1">IF(Table1[[#This Row],[Gender]]="men",1,0)</f>
        <v>1</v>
      </c>
      <c r="Y310">
        <f ca="1">IF(Table1[[#This Row],[Gender]]="women",1,0)</f>
        <v>0</v>
      </c>
      <c r="AE310">
        <f ca="1">IF(Table1[[#This Row],[Field of work]]="IT",1,0)</f>
        <v>0</v>
      </c>
      <c r="AF310">
        <f ca="1">IF(Table1[[#This Row],[Field of work]]="Doctor",1,0)</f>
        <v>0</v>
      </c>
      <c r="AG310">
        <f ca="1">IF(Table1[[#This Row],[Field of work]]="Construction",1,0)</f>
        <v>1</v>
      </c>
      <c r="AH310">
        <f ca="1">IF(Table1[[#This Row],[Field of work]]="Teaching",1,0)</f>
        <v>0</v>
      </c>
      <c r="AI310">
        <f ca="1">IF(Table1[[#This Row],[Field of work]]="Music",1,0)</f>
        <v>0</v>
      </c>
      <c r="AJ310">
        <f ca="1">IF(Table1[[#This Row],[Field of work]]="Agriculture",1,0)</f>
        <v>0</v>
      </c>
      <c r="AO310" s="8">
        <f t="shared" ca="1" si="116"/>
        <v>10874.929775321656</v>
      </c>
      <c r="AR310">
        <f t="shared" ca="1" si="117"/>
        <v>1</v>
      </c>
      <c r="AX310" s="16">
        <f t="shared" ca="1" si="118"/>
        <v>0.55192814143357882</v>
      </c>
      <c r="AY310" s="17">
        <f t="shared" ca="1" si="119"/>
        <v>0</v>
      </c>
      <c r="AZ310" s="17"/>
      <c r="BE310">
        <f t="shared" ca="1" si="120"/>
        <v>0</v>
      </c>
      <c r="BF310">
        <f ca="1">IF(Table1[[#This Row],[Area]]="California",Table1[[#This Row],[Income]],0)</f>
        <v>0</v>
      </c>
      <c r="BG310">
        <f ca="1">IF(Table1[[#This Row],[Area]]="Utah",Table1[[#This Row],[Income]],0)</f>
        <v>29697</v>
      </c>
      <c r="BH310">
        <f ca="1">IF(Table1[[#This Row],[Area]]="North Carolina",Table1[[#This Row],[Income]],0)</f>
        <v>0</v>
      </c>
      <c r="BI310">
        <f ca="1">IF(Table1[[#This Row],[Area]]="Texas",Table1[[#This Row],[Income]],0)</f>
        <v>0</v>
      </c>
      <c r="BJ310">
        <f ca="1">IF(Table1[[#This Row],[Area]]="Pennsylvania",Table1[[#This Row],[Income]],0)</f>
        <v>0</v>
      </c>
      <c r="BK310">
        <f ca="1">IF(Table1[[#This Row],[Area]]="Hawaii",Table1[[#This Row],[Income]],0)</f>
        <v>0</v>
      </c>
      <c r="BL310">
        <f ca="1">IF(Table1[[#This Row],[Area]]="Tennessee",Table1[[#This Row],[Income]],0)</f>
        <v>0</v>
      </c>
      <c r="BM310">
        <f ca="1">IF(Table1[[#This Row],[Area]]="South Dakota",Table1[[#This Row],[Income]],0)</f>
        <v>0</v>
      </c>
      <c r="BN310">
        <f ca="1">IF(Table1[[#This Row],[Area]]="Massachusetts",Table1[[#This Row],[Income]],0)</f>
        <v>0</v>
      </c>
      <c r="BO310">
        <f ca="1">IF(Table1[[#This Row],[Area]]="New Jersey",Table1[[#This Row],[Income]],0)</f>
        <v>0</v>
      </c>
      <c r="BP310">
        <f ca="1">IF(Table1[[#This Row],[Area]]="Georgia",Table1[[#This Row],[Income]],0)</f>
        <v>0</v>
      </c>
      <c r="BQ310">
        <f ca="1">IF(Table1[[#This Row],[Area]]="Indiana",Table1[[#This Row],[Income]],0)</f>
        <v>0</v>
      </c>
      <c r="BR310">
        <f ca="1">IF(Table1[[#This Row],[Area]]="Illinios",Table1[[#This Row],[Income]],0)</f>
        <v>0</v>
      </c>
      <c r="BT310">
        <f ca="1">IF(Table1[[#This Row],[Field of work]]="IT",Table1[[#This Row],[Income]],0)</f>
        <v>0</v>
      </c>
      <c r="BU310">
        <f ca="1">IF(Table1[[#This Row],[Field of work]]="Doctor",Table1[[#This Row],[Income]],0)</f>
        <v>0</v>
      </c>
      <c r="BV310">
        <f ca="1">IF(Table1[[#This Row],[Field of work]]="Construction",Table1[[#This Row],[Income]],0)</f>
        <v>29697</v>
      </c>
      <c r="BW310">
        <f ca="1">IF(Table1[[#This Row],[Field of work]]="Teaching",Table1[[#This Row],[Income]],0)</f>
        <v>0</v>
      </c>
      <c r="BX310">
        <f ca="1">IF(Table1[[#This Row],[Field of work]]="Music",Table1[[#This Row],[Income]],0)</f>
        <v>0</v>
      </c>
      <c r="BY310">
        <f ca="1">IF(Table1[[#This Row],[Field of work]]="Agriculture",Table1[[#This Row],[Income]],0)</f>
        <v>0</v>
      </c>
      <c r="CA310">
        <f ca="1">IF(Table1[[#This Row],[Debts]]&gt;Table1[[#This Row],[Income]],1,0)</f>
        <v>0</v>
      </c>
      <c r="CL310">
        <f ca="1">IF(Table1[[#This Row],[Net worth of the person]]&gt;$CN$3,Table1[[#This Row],[Age]],0)</f>
        <v>37</v>
      </c>
    </row>
    <row r="311" spans="1:90">
      <c r="A311">
        <f t="shared" ca="1" si="121"/>
        <v>1</v>
      </c>
      <c r="B311">
        <v>308</v>
      </c>
      <c r="C311" t="str">
        <f t="shared" ca="1" si="122"/>
        <v>men</v>
      </c>
      <c r="D311">
        <f t="shared" ca="1" si="123"/>
        <v>30</v>
      </c>
      <c r="E311">
        <f t="shared" ca="1" si="124"/>
        <v>4</v>
      </c>
      <c r="F311" t="str">
        <f t="shared" ca="1" si="112"/>
        <v>Teaching</v>
      </c>
      <c r="G311">
        <f t="shared" ca="1" si="125"/>
        <v>5</v>
      </c>
      <c r="H311" t="str">
        <f t="shared" ca="1" si="113"/>
        <v>Diploma</v>
      </c>
      <c r="I311">
        <f t="shared" ca="1" si="137"/>
        <v>1</v>
      </c>
      <c r="J311">
        <f t="shared" ca="1" si="114"/>
        <v>2</v>
      </c>
      <c r="K311">
        <f t="shared" ca="1" si="126"/>
        <v>81044</v>
      </c>
      <c r="L311">
        <f t="shared" ca="1" si="127"/>
        <v>4</v>
      </c>
      <c r="M311" t="str">
        <f t="shared" ca="1" si="115"/>
        <v>North Carolina</v>
      </c>
      <c r="N311">
        <f t="shared" ca="1" si="130"/>
        <v>405220</v>
      </c>
      <c r="O311">
        <f t="shared" ca="1" si="128"/>
        <v>223652.32147171482</v>
      </c>
      <c r="P311">
        <f t="shared" ca="1" si="131"/>
        <v>21749.859550643312</v>
      </c>
      <c r="Q311">
        <f t="shared" ca="1" si="129"/>
        <v>20991</v>
      </c>
      <c r="R311">
        <f t="shared" ca="1" si="132"/>
        <v>4340.0455149379713</v>
      </c>
      <c r="S311">
        <f t="shared" ca="1" si="133"/>
        <v>58579.263371009889</v>
      </c>
      <c r="T311">
        <f t="shared" ca="1" si="134"/>
        <v>485549.12292165321</v>
      </c>
      <c r="U311">
        <f t="shared" ca="1" si="135"/>
        <v>248983.36698665281</v>
      </c>
      <c r="V311">
        <f t="shared" ca="1" si="136"/>
        <v>236565.7559350004</v>
      </c>
      <c r="X311">
        <f ca="1">IF(Table1[[#This Row],[Gender]]="men",1,0)</f>
        <v>1</v>
      </c>
      <c r="Y311">
        <f ca="1">IF(Table1[[#This Row],[Gender]]="women",1,0)</f>
        <v>0</v>
      </c>
      <c r="AE311">
        <f ca="1">IF(Table1[[#This Row],[Field of work]]="IT",1,0)</f>
        <v>0</v>
      </c>
      <c r="AF311">
        <f ca="1">IF(Table1[[#This Row],[Field of work]]="Doctor",1,0)</f>
        <v>0</v>
      </c>
      <c r="AG311">
        <f ca="1">IF(Table1[[#This Row],[Field of work]]="Construction",1,0)</f>
        <v>0</v>
      </c>
      <c r="AH311">
        <f ca="1">IF(Table1[[#This Row],[Field of work]]="Teaching",1,0)</f>
        <v>1</v>
      </c>
      <c r="AI311">
        <f ca="1">IF(Table1[[#This Row],[Field of work]]="Music",1,0)</f>
        <v>0</v>
      </c>
      <c r="AJ311">
        <f ca="1">IF(Table1[[#This Row],[Field of work]]="Agriculture",1,0)</f>
        <v>0</v>
      </c>
      <c r="AO311" s="8">
        <f t="shared" ca="1" si="116"/>
        <v>12453.360119722623</v>
      </c>
      <c r="AR311">
        <f t="shared" ca="1" si="117"/>
        <v>1</v>
      </c>
      <c r="AX311" s="16">
        <f t="shared" ca="1" si="118"/>
        <v>0.83315898212229367</v>
      </c>
      <c r="AY311" s="17">
        <f t="shared" ca="1" si="119"/>
        <v>0</v>
      </c>
      <c r="AZ311" s="17"/>
      <c r="BE311">
        <f t="shared" ca="1" si="120"/>
        <v>0</v>
      </c>
      <c r="BF311">
        <f ca="1">IF(Table1[[#This Row],[Area]]="California",Table1[[#This Row],[Income]],0)</f>
        <v>0</v>
      </c>
      <c r="BG311">
        <f ca="1">IF(Table1[[#This Row],[Area]]="Utah",Table1[[#This Row],[Income]],0)</f>
        <v>0</v>
      </c>
      <c r="BH311">
        <f ca="1">IF(Table1[[#This Row],[Area]]="North Carolina",Table1[[#This Row],[Income]],0)</f>
        <v>81044</v>
      </c>
      <c r="BI311">
        <f ca="1">IF(Table1[[#This Row],[Area]]="Texas",Table1[[#This Row],[Income]],0)</f>
        <v>0</v>
      </c>
      <c r="BJ311">
        <f ca="1">IF(Table1[[#This Row],[Area]]="Pennsylvania",Table1[[#This Row],[Income]],0)</f>
        <v>0</v>
      </c>
      <c r="BK311">
        <f ca="1">IF(Table1[[#This Row],[Area]]="Hawaii",Table1[[#This Row],[Income]],0)</f>
        <v>0</v>
      </c>
      <c r="BL311">
        <f ca="1">IF(Table1[[#This Row],[Area]]="Tennessee",Table1[[#This Row],[Income]],0)</f>
        <v>0</v>
      </c>
      <c r="BM311">
        <f ca="1">IF(Table1[[#This Row],[Area]]="South Dakota",Table1[[#This Row],[Income]],0)</f>
        <v>0</v>
      </c>
      <c r="BN311">
        <f ca="1">IF(Table1[[#This Row],[Area]]="Massachusetts",Table1[[#This Row],[Income]],0)</f>
        <v>0</v>
      </c>
      <c r="BO311">
        <f ca="1">IF(Table1[[#This Row],[Area]]="New Jersey",Table1[[#This Row],[Income]],0)</f>
        <v>0</v>
      </c>
      <c r="BP311">
        <f ca="1">IF(Table1[[#This Row],[Area]]="Georgia",Table1[[#This Row],[Income]],0)</f>
        <v>0</v>
      </c>
      <c r="BQ311">
        <f ca="1">IF(Table1[[#This Row],[Area]]="Indiana",Table1[[#This Row],[Income]],0)</f>
        <v>0</v>
      </c>
      <c r="BR311">
        <f ca="1">IF(Table1[[#This Row],[Area]]="Illinios",Table1[[#This Row],[Income]],0)</f>
        <v>0</v>
      </c>
      <c r="BT311">
        <f ca="1">IF(Table1[[#This Row],[Field of work]]="IT",Table1[[#This Row],[Income]],0)</f>
        <v>0</v>
      </c>
      <c r="BU311">
        <f ca="1">IF(Table1[[#This Row],[Field of work]]="Doctor",Table1[[#This Row],[Income]],0)</f>
        <v>0</v>
      </c>
      <c r="BV311">
        <f ca="1">IF(Table1[[#This Row],[Field of work]]="Construction",Table1[[#This Row],[Income]],0)</f>
        <v>0</v>
      </c>
      <c r="BW311">
        <f ca="1">IF(Table1[[#This Row],[Field of work]]="Teaching",Table1[[#This Row],[Income]],0)</f>
        <v>81044</v>
      </c>
      <c r="BX311">
        <f ca="1">IF(Table1[[#This Row],[Field of work]]="Music",Table1[[#This Row],[Income]],0)</f>
        <v>0</v>
      </c>
      <c r="BY311">
        <f ca="1">IF(Table1[[#This Row],[Field of work]]="Agriculture",Table1[[#This Row],[Income]],0)</f>
        <v>0</v>
      </c>
      <c r="CA311">
        <f ca="1">IF(Table1[[#This Row],[Debts]]&gt;Table1[[#This Row],[Income]],1,0)</f>
        <v>0</v>
      </c>
      <c r="CL311">
        <f ca="1">IF(Table1[[#This Row],[Net worth of the person]]&gt;$CN$3,Table1[[#This Row],[Age]],0)</f>
        <v>30</v>
      </c>
    </row>
    <row r="312" spans="1:90">
      <c r="A312">
        <f t="shared" ca="1" si="121"/>
        <v>2</v>
      </c>
      <c r="B312">
        <v>309</v>
      </c>
      <c r="C312" t="str">
        <f t="shared" ca="1" si="122"/>
        <v>women</v>
      </c>
      <c r="D312">
        <f t="shared" ca="1" si="123"/>
        <v>41</v>
      </c>
      <c r="E312">
        <f t="shared" ca="1" si="124"/>
        <v>5</v>
      </c>
      <c r="F312" t="str">
        <f t="shared" ca="1" si="112"/>
        <v>Music</v>
      </c>
      <c r="G312">
        <f t="shared" ca="1" si="125"/>
        <v>2</v>
      </c>
      <c r="H312" t="str">
        <f t="shared" ca="1" si="113"/>
        <v>Grad</v>
      </c>
      <c r="I312">
        <f t="shared" ca="1" si="137"/>
        <v>2</v>
      </c>
      <c r="J312">
        <f t="shared" ca="1" si="114"/>
        <v>3</v>
      </c>
      <c r="K312">
        <f t="shared" ca="1" si="126"/>
        <v>45995</v>
      </c>
      <c r="L312">
        <f t="shared" ca="1" si="127"/>
        <v>10</v>
      </c>
      <c r="M312" t="str">
        <f t="shared" ca="1" si="115"/>
        <v>Massachusetts</v>
      </c>
      <c r="N312">
        <f t="shared" ca="1" si="130"/>
        <v>275970</v>
      </c>
      <c r="O312">
        <f t="shared" ca="1" si="128"/>
        <v>229926.88429628938</v>
      </c>
      <c r="P312">
        <f t="shared" ca="1" si="131"/>
        <v>37360.08035916787</v>
      </c>
      <c r="Q312">
        <f t="shared" ca="1" si="129"/>
        <v>27798</v>
      </c>
      <c r="R312">
        <f t="shared" ca="1" si="132"/>
        <v>46906.180083006337</v>
      </c>
      <c r="S312">
        <f t="shared" ca="1" si="133"/>
        <v>52895.50960896122</v>
      </c>
      <c r="T312">
        <f t="shared" ca="1" si="134"/>
        <v>366225.58996812912</v>
      </c>
      <c r="U312">
        <f t="shared" ca="1" si="135"/>
        <v>304631.06437929574</v>
      </c>
      <c r="V312">
        <f t="shared" ca="1" si="136"/>
        <v>61594.525588833378</v>
      </c>
      <c r="X312">
        <f ca="1">IF(Table1[[#This Row],[Gender]]="men",1,0)</f>
        <v>0</v>
      </c>
      <c r="Y312">
        <f ca="1">IF(Table1[[#This Row],[Gender]]="women",1,0)</f>
        <v>1</v>
      </c>
      <c r="AE312">
        <f ca="1">IF(Table1[[#This Row],[Field of work]]="IT",1,0)</f>
        <v>0</v>
      </c>
      <c r="AF312">
        <f ca="1">IF(Table1[[#This Row],[Field of work]]="Doctor",1,0)</f>
        <v>0</v>
      </c>
      <c r="AG312">
        <f ca="1">IF(Table1[[#This Row],[Field of work]]="Construction",1,0)</f>
        <v>0</v>
      </c>
      <c r="AH312">
        <f ca="1">IF(Table1[[#This Row],[Field of work]]="Teaching",1,0)</f>
        <v>0</v>
      </c>
      <c r="AI312">
        <f ca="1">IF(Table1[[#This Row],[Field of work]]="Music",1,0)</f>
        <v>1</v>
      </c>
      <c r="AJ312">
        <f ca="1">IF(Table1[[#This Row],[Field of work]]="Agriculture",1,0)</f>
        <v>0</v>
      </c>
      <c r="AO312" s="8">
        <f t="shared" ca="1" si="116"/>
        <v>56546.55484310029</v>
      </c>
      <c r="AR312">
        <f t="shared" ca="1" si="117"/>
        <v>1</v>
      </c>
      <c r="AX312" s="16">
        <f t="shared" ca="1" si="118"/>
        <v>0.55322746931477884</v>
      </c>
      <c r="AY312" s="17">
        <f t="shared" ca="1" si="119"/>
        <v>0</v>
      </c>
      <c r="AZ312" s="17"/>
      <c r="BE312">
        <f t="shared" ca="1" si="120"/>
        <v>0</v>
      </c>
      <c r="BF312">
        <f ca="1">IF(Table1[[#This Row],[Area]]="California",Table1[[#This Row],[Income]],0)</f>
        <v>0</v>
      </c>
      <c r="BG312">
        <f ca="1">IF(Table1[[#This Row],[Area]]="Utah",Table1[[#This Row],[Income]],0)</f>
        <v>0</v>
      </c>
      <c r="BH312">
        <f ca="1">IF(Table1[[#This Row],[Area]]="North Carolina",Table1[[#This Row],[Income]],0)</f>
        <v>0</v>
      </c>
      <c r="BI312">
        <f ca="1">IF(Table1[[#This Row],[Area]]="Texas",Table1[[#This Row],[Income]],0)</f>
        <v>0</v>
      </c>
      <c r="BJ312">
        <f ca="1">IF(Table1[[#This Row],[Area]]="Pennsylvania",Table1[[#This Row],[Income]],0)</f>
        <v>0</v>
      </c>
      <c r="BK312">
        <f ca="1">IF(Table1[[#This Row],[Area]]="Hawaii",Table1[[#This Row],[Income]],0)</f>
        <v>0</v>
      </c>
      <c r="BL312">
        <f ca="1">IF(Table1[[#This Row],[Area]]="Tennessee",Table1[[#This Row],[Income]],0)</f>
        <v>0</v>
      </c>
      <c r="BM312">
        <f ca="1">IF(Table1[[#This Row],[Area]]="South Dakota",Table1[[#This Row],[Income]],0)</f>
        <v>0</v>
      </c>
      <c r="BN312">
        <f ca="1">IF(Table1[[#This Row],[Area]]="Massachusetts",Table1[[#This Row],[Income]],0)</f>
        <v>45995</v>
      </c>
      <c r="BO312">
        <f ca="1">IF(Table1[[#This Row],[Area]]="New Jersey",Table1[[#This Row],[Income]],0)</f>
        <v>0</v>
      </c>
      <c r="BP312">
        <f ca="1">IF(Table1[[#This Row],[Area]]="Georgia",Table1[[#This Row],[Income]],0)</f>
        <v>0</v>
      </c>
      <c r="BQ312">
        <f ca="1">IF(Table1[[#This Row],[Area]]="Indiana",Table1[[#This Row],[Income]],0)</f>
        <v>0</v>
      </c>
      <c r="BR312">
        <f ca="1">IF(Table1[[#This Row],[Area]]="Illinios",Table1[[#This Row],[Income]],0)</f>
        <v>0</v>
      </c>
      <c r="BT312">
        <f ca="1">IF(Table1[[#This Row],[Field of work]]="IT",Table1[[#This Row],[Income]],0)</f>
        <v>0</v>
      </c>
      <c r="BU312">
        <f ca="1">IF(Table1[[#This Row],[Field of work]]="Doctor",Table1[[#This Row],[Income]],0)</f>
        <v>0</v>
      </c>
      <c r="BV312">
        <f ca="1">IF(Table1[[#This Row],[Field of work]]="Construction",Table1[[#This Row],[Income]],0)</f>
        <v>0</v>
      </c>
      <c r="BW312">
        <f ca="1">IF(Table1[[#This Row],[Field of work]]="Teaching",Table1[[#This Row],[Income]],0)</f>
        <v>0</v>
      </c>
      <c r="BX312">
        <f ca="1">IF(Table1[[#This Row],[Field of work]]="Music",Table1[[#This Row],[Income]],0)</f>
        <v>45995</v>
      </c>
      <c r="BY312">
        <f ca="1">IF(Table1[[#This Row],[Field of work]]="Agriculture",Table1[[#This Row],[Income]],0)</f>
        <v>0</v>
      </c>
      <c r="CA312">
        <f ca="1">IF(Table1[[#This Row],[Debts]]&gt;Table1[[#This Row],[Income]],1,0)</f>
        <v>1</v>
      </c>
      <c r="CL312">
        <f ca="1">IF(Table1[[#This Row],[Net worth of the person]]&gt;$CN$3,Table1[[#This Row],[Age]],0)</f>
        <v>41</v>
      </c>
    </row>
    <row r="313" spans="1:90">
      <c r="A313">
        <f t="shared" ca="1" si="121"/>
        <v>1</v>
      </c>
      <c r="B313">
        <v>310</v>
      </c>
      <c r="C313" t="str">
        <f t="shared" ca="1" si="122"/>
        <v>men</v>
      </c>
      <c r="D313">
        <f t="shared" ca="1" si="123"/>
        <v>39</v>
      </c>
      <c r="E313">
        <f t="shared" ca="1" si="124"/>
        <v>2</v>
      </c>
      <c r="F313" t="str">
        <f t="shared" ca="1" si="112"/>
        <v>Doctor</v>
      </c>
      <c r="G313">
        <f t="shared" ca="1" si="125"/>
        <v>1</v>
      </c>
      <c r="H313" t="str">
        <f t="shared" ca="1" si="113"/>
        <v>High school</v>
      </c>
      <c r="I313">
        <f t="shared" ca="1" si="137"/>
        <v>2</v>
      </c>
      <c r="J313">
        <f t="shared" ca="1" si="114"/>
        <v>3</v>
      </c>
      <c r="K313">
        <f t="shared" ca="1" si="126"/>
        <v>80999</v>
      </c>
      <c r="L313">
        <f t="shared" ca="1" si="127"/>
        <v>6</v>
      </c>
      <c r="M313" t="str">
        <f t="shared" ca="1" si="115"/>
        <v>Pennsylvania</v>
      </c>
      <c r="N313">
        <f t="shared" ca="1" si="130"/>
        <v>323996</v>
      </c>
      <c r="O313">
        <f t="shared" ca="1" si="128"/>
        <v>179243.48714811107</v>
      </c>
      <c r="P313">
        <f t="shared" ca="1" si="131"/>
        <v>169639.66452930088</v>
      </c>
      <c r="Q313">
        <f t="shared" ca="1" si="129"/>
        <v>100053</v>
      </c>
      <c r="R313">
        <f t="shared" ca="1" si="132"/>
        <v>44326.483531645972</v>
      </c>
      <c r="S313">
        <f t="shared" ca="1" si="133"/>
        <v>62787.508953087694</v>
      </c>
      <c r="T313">
        <f t="shared" ca="1" si="134"/>
        <v>556423.17348238861</v>
      </c>
      <c r="U313">
        <f t="shared" ca="1" si="135"/>
        <v>323622.97067975707</v>
      </c>
      <c r="V313">
        <f t="shared" ca="1" si="136"/>
        <v>232800.20280263154</v>
      </c>
      <c r="X313">
        <f ca="1">IF(Table1[[#This Row],[Gender]]="men",1,0)</f>
        <v>1</v>
      </c>
      <c r="Y313">
        <f ca="1">IF(Table1[[#This Row],[Gender]]="women",1,0)</f>
        <v>0</v>
      </c>
      <c r="AE313">
        <f ca="1">IF(Table1[[#This Row],[Field of work]]="IT",1,0)</f>
        <v>0</v>
      </c>
      <c r="AF313">
        <f ca="1">IF(Table1[[#This Row],[Field of work]]="Doctor",1,0)</f>
        <v>1</v>
      </c>
      <c r="AG313">
        <f ca="1">IF(Table1[[#This Row],[Field of work]]="Construction",1,0)</f>
        <v>0</v>
      </c>
      <c r="AH313">
        <f ca="1">IF(Table1[[#This Row],[Field of work]]="Teaching",1,0)</f>
        <v>0</v>
      </c>
      <c r="AI313">
        <f ca="1">IF(Table1[[#This Row],[Field of work]]="Music",1,0)</f>
        <v>0</v>
      </c>
      <c r="AJ313">
        <f ca="1">IF(Table1[[#This Row],[Field of work]]="Agriculture",1,0)</f>
        <v>0</v>
      </c>
      <c r="AO313" s="8">
        <f t="shared" ca="1" si="116"/>
        <v>29876.983031095569</v>
      </c>
      <c r="AR313">
        <f t="shared" ca="1" si="117"/>
        <v>1</v>
      </c>
      <c r="AX313" s="16">
        <f t="shared" ca="1" si="118"/>
        <v>0.45448782064093651</v>
      </c>
      <c r="AY313" s="17">
        <f t="shared" ca="1" si="119"/>
        <v>1</v>
      </c>
      <c r="AZ313" s="17"/>
      <c r="BE313">
        <f t="shared" ca="1" si="120"/>
        <v>0</v>
      </c>
      <c r="BF313">
        <f ca="1">IF(Table1[[#This Row],[Area]]="California",Table1[[#This Row],[Income]],0)</f>
        <v>0</v>
      </c>
      <c r="BG313">
        <f ca="1">IF(Table1[[#This Row],[Area]]="Utah",Table1[[#This Row],[Income]],0)</f>
        <v>0</v>
      </c>
      <c r="BH313">
        <f ca="1">IF(Table1[[#This Row],[Area]]="North Carolina",Table1[[#This Row],[Income]],0)</f>
        <v>0</v>
      </c>
      <c r="BI313">
        <f ca="1">IF(Table1[[#This Row],[Area]]="Texas",Table1[[#This Row],[Income]],0)</f>
        <v>0</v>
      </c>
      <c r="BJ313">
        <f ca="1">IF(Table1[[#This Row],[Area]]="Pennsylvania",Table1[[#This Row],[Income]],0)</f>
        <v>80999</v>
      </c>
      <c r="BK313">
        <f ca="1">IF(Table1[[#This Row],[Area]]="Hawaii",Table1[[#This Row],[Income]],0)</f>
        <v>0</v>
      </c>
      <c r="BL313">
        <f ca="1">IF(Table1[[#This Row],[Area]]="Tennessee",Table1[[#This Row],[Income]],0)</f>
        <v>0</v>
      </c>
      <c r="BM313">
        <f ca="1">IF(Table1[[#This Row],[Area]]="South Dakota",Table1[[#This Row],[Income]],0)</f>
        <v>0</v>
      </c>
      <c r="BN313">
        <f ca="1">IF(Table1[[#This Row],[Area]]="Massachusetts",Table1[[#This Row],[Income]],0)</f>
        <v>0</v>
      </c>
      <c r="BO313">
        <f ca="1">IF(Table1[[#This Row],[Area]]="New Jersey",Table1[[#This Row],[Income]],0)</f>
        <v>0</v>
      </c>
      <c r="BP313">
        <f ca="1">IF(Table1[[#This Row],[Area]]="Georgia",Table1[[#This Row],[Income]],0)</f>
        <v>0</v>
      </c>
      <c r="BQ313">
        <f ca="1">IF(Table1[[#This Row],[Area]]="Indiana",Table1[[#This Row],[Income]],0)</f>
        <v>0</v>
      </c>
      <c r="BR313">
        <f ca="1">IF(Table1[[#This Row],[Area]]="Illinios",Table1[[#This Row],[Income]],0)</f>
        <v>0</v>
      </c>
      <c r="BT313">
        <f ca="1">IF(Table1[[#This Row],[Field of work]]="IT",Table1[[#This Row],[Income]],0)</f>
        <v>0</v>
      </c>
      <c r="BU313">
        <f ca="1">IF(Table1[[#This Row],[Field of work]]="Doctor",Table1[[#This Row],[Income]],0)</f>
        <v>80999</v>
      </c>
      <c r="BV313">
        <f ca="1">IF(Table1[[#This Row],[Field of work]]="Construction",Table1[[#This Row],[Income]],0)</f>
        <v>0</v>
      </c>
      <c r="BW313">
        <f ca="1">IF(Table1[[#This Row],[Field of work]]="Teaching",Table1[[#This Row],[Income]],0)</f>
        <v>0</v>
      </c>
      <c r="BX313">
        <f ca="1">IF(Table1[[#This Row],[Field of work]]="Music",Table1[[#This Row],[Income]],0)</f>
        <v>0</v>
      </c>
      <c r="BY313">
        <f ca="1">IF(Table1[[#This Row],[Field of work]]="Agriculture",Table1[[#This Row],[Income]],0)</f>
        <v>0</v>
      </c>
      <c r="CA313">
        <f ca="1">IF(Table1[[#This Row],[Debts]]&gt;Table1[[#This Row],[Income]],1,0)</f>
        <v>0</v>
      </c>
      <c r="CL313">
        <f ca="1">IF(Table1[[#This Row],[Net worth of the person]]&gt;$CN$3,Table1[[#This Row],[Age]],0)</f>
        <v>39</v>
      </c>
    </row>
    <row r="314" spans="1:90">
      <c r="A314">
        <f t="shared" ca="1" si="121"/>
        <v>1</v>
      </c>
      <c r="B314">
        <v>311</v>
      </c>
      <c r="C314" t="str">
        <f t="shared" ca="1" si="122"/>
        <v>men</v>
      </c>
      <c r="D314">
        <f t="shared" ca="1" si="123"/>
        <v>28</v>
      </c>
      <c r="E314">
        <f t="shared" ca="1" si="124"/>
        <v>1</v>
      </c>
      <c r="F314" t="str">
        <f t="shared" ca="1" si="112"/>
        <v>IT</v>
      </c>
      <c r="G314">
        <f t="shared" ca="1" si="125"/>
        <v>3</v>
      </c>
      <c r="H314" t="str">
        <f t="shared" ca="1" si="113"/>
        <v>Post Grad</v>
      </c>
      <c r="I314">
        <f t="shared" ca="1" si="137"/>
        <v>3</v>
      </c>
      <c r="J314">
        <f t="shared" ca="1" si="114"/>
        <v>3</v>
      </c>
      <c r="K314">
        <f t="shared" ca="1" si="126"/>
        <v>70124</v>
      </c>
      <c r="L314">
        <f t="shared" ca="1" si="127"/>
        <v>5</v>
      </c>
      <c r="M314" t="str">
        <f t="shared" ca="1" si="115"/>
        <v>Texas</v>
      </c>
      <c r="N314">
        <f t="shared" ca="1" si="130"/>
        <v>420744</v>
      </c>
      <c r="O314">
        <f t="shared" ca="1" si="128"/>
        <v>191223.02360775019</v>
      </c>
      <c r="P314">
        <f t="shared" ca="1" si="131"/>
        <v>89630.949093286705</v>
      </c>
      <c r="Q314">
        <f t="shared" ca="1" si="129"/>
        <v>11028</v>
      </c>
      <c r="R314">
        <f t="shared" ca="1" si="132"/>
        <v>65541.728488686844</v>
      </c>
      <c r="S314">
        <f t="shared" ca="1" si="133"/>
        <v>103382.10792664147</v>
      </c>
      <c r="T314">
        <f t="shared" ca="1" si="134"/>
        <v>613757.05701992824</v>
      </c>
      <c r="U314">
        <f t="shared" ca="1" si="135"/>
        <v>267792.75209643703</v>
      </c>
      <c r="V314">
        <f t="shared" ca="1" si="136"/>
        <v>345964.3049234912</v>
      </c>
      <c r="X314">
        <f ca="1">IF(Table1[[#This Row],[Gender]]="men",1,0)</f>
        <v>1</v>
      </c>
      <c r="Y314">
        <f ca="1">IF(Table1[[#This Row],[Gender]]="women",1,0)</f>
        <v>0</v>
      </c>
      <c r="AE314">
        <f ca="1">IF(Table1[[#This Row],[Field of work]]="IT",1,0)</f>
        <v>1</v>
      </c>
      <c r="AF314">
        <f ca="1">IF(Table1[[#This Row],[Field of work]]="Doctor",1,0)</f>
        <v>0</v>
      </c>
      <c r="AG314">
        <f ca="1">IF(Table1[[#This Row],[Field of work]]="Construction",1,0)</f>
        <v>0</v>
      </c>
      <c r="AH314">
        <f ca="1">IF(Table1[[#This Row],[Field of work]]="Teaching",1,0)</f>
        <v>0</v>
      </c>
      <c r="AI314">
        <f ca="1">IF(Table1[[#This Row],[Field of work]]="Music",1,0)</f>
        <v>0</v>
      </c>
      <c r="AJ314">
        <f ca="1">IF(Table1[[#This Row],[Field of work]]="Agriculture",1,0)</f>
        <v>0</v>
      </c>
      <c r="AO314" s="8">
        <f t="shared" ca="1" si="116"/>
        <v>52501.159562392735</v>
      </c>
      <c r="AR314">
        <f t="shared" ca="1" si="117"/>
        <v>1</v>
      </c>
      <c r="AX314" s="16">
        <f t="shared" ca="1" si="118"/>
        <v>0.12188956659040885</v>
      </c>
      <c r="AY314" s="17">
        <f t="shared" ca="1" si="119"/>
        <v>1</v>
      </c>
      <c r="AZ314" s="17"/>
      <c r="BE314">
        <f t="shared" ca="1" si="120"/>
        <v>0</v>
      </c>
      <c r="BF314">
        <f ca="1">IF(Table1[[#This Row],[Area]]="California",Table1[[#This Row],[Income]],0)</f>
        <v>0</v>
      </c>
      <c r="BG314">
        <f ca="1">IF(Table1[[#This Row],[Area]]="Utah",Table1[[#This Row],[Income]],0)</f>
        <v>0</v>
      </c>
      <c r="BH314">
        <f ca="1">IF(Table1[[#This Row],[Area]]="North Carolina",Table1[[#This Row],[Income]],0)</f>
        <v>0</v>
      </c>
      <c r="BI314">
        <f ca="1">IF(Table1[[#This Row],[Area]]="Texas",Table1[[#This Row],[Income]],0)</f>
        <v>70124</v>
      </c>
      <c r="BJ314">
        <f ca="1">IF(Table1[[#This Row],[Area]]="Pennsylvania",Table1[[#This Row],[Income]],0)</f>
        <v>0</v>
      </c>
      <c r="BK314">
        <f ca="1">IF(Table1[[#This Row],[Area]]="Hawaii",Table1[[#This Row],[Income]],0)</f>
        <v>0</v>
      </c>
      <c r="BL314">
        <f ca="1">IF(Table1[[#This Row],[Area]]="Tennessee",Table1[[#This Row],[Income]],0)</f>
        <v>0</v>
      </c>
      <c r="BM314">
        <f ca="1">IF(Table1[[#This Row],[Area]]="South Dakota",Table1[[#This Row],[Income]],0)</f>
        <v>0</v>
      </c>
      <c r="BN314">
        <f ca="1">IF(Table1[[#This Row],[Area]]="Massachusetts",Table1[[#This Row],[Income]],0)</f>
        <v>0</v>
      </c>
      <c r="BO314">
        <f ca="1">IF(Table1[[#This Row],[Area]]="New Jersey",Table1[[#This Row],[Income]],0)</f>
        <v>0</v>
      </c>
      <c r="BP314">
        <f ca="1">IF(Table1[[#This Row],[Area]]="Georgia",Table1[[#This Row],[Income]],0)</f>
        <v>0</v>
      </c>
      <c r="BQ314">
        <f ca="1">IF(Table1[[#This Row],[Area]]="Indiana",Table1[[#This Row],[Income]],0)</f>
        <v>0</v>
      </c>
      <c r="BR314">
        <f ca="1">IF(Table1[[#This Row],[Area]]="Illinios",Table1[[#This Row],[Income]],0)</f>
        <v>0</v>
      </c>
      <c r="BT314">
        <f ca="1">IF(Table1[[#This Row],[Field of work]]="IT",Table1[[#This Row],[Income]],0)</f>
        <v>70124</v>
      </c>
      <c r="BU314">
        <f ca="1">IF(Table1[[#This Row],[Field of work]]="Doctor",Table1[[#This Row],[Income]],0)</f>
        <v>0</v>
      </c>
      <c r="BV314">
        <f ca="1">IF(Table1[[#This Row],[Field of work]]="Construction",Table1[[#This Row],[Income]],0)</f>
        <v>0</v>
      </c>
      <c r="BW314">
        <f ca="1">IF(Table1[[#This Row],[Field of work]]="Teaching",Table1[[#This Row],[Income]],0)</f>
        <v>0</v>
      </c>
      <c r="BX314">
        <f ca="1">IF(Table1[[#This Row],[Field of work]]="Music",Table1[[#This Row],[Income]],0)</f>
        <v>0</v>
      </c>
      <c r="BY314">
        <f ca="1">IF(Table1[[#This Row],[Field of work]]="Agriculture",Table1[[#This Row],[Income]],0)</f>
        <v>0</v>
      </c>
      <c r="CA314">
        <f ca="1">IF(Table1[[#This Row],[Debts]]&gt;Table1[[#This Row],[Income]],1,0)</f>
        <v>0</v>
      </c>
      <c r="CL314">
        <f ca="1">IF(Table1[[#This Row],[Net worth of the person]]&gt;$CN$3,Table1[[#This Row],[Age]],0)</f>
        <v>28</v>
      </c>
    </row>
    <row r="315" spans="1:90">
      <c r="A315">
        <f t="shared" ca="1" si="121"/>
        <v>2</v>
      </c>
      <c r="B315">
        <v>312</v>
      </c>
      <c r="C315" t="str">
        <f t="shared" ca="1" si="122"/>
        <v>women</v>
      </c>
      <c r="D315">
        <f t="shared" ca="1" si="123"/>
        <v>38</v>
      </c>
      <c r="E315">
        <f t="shared" ca="1" si="124"/>
        <v>3</v>
      </c>
      <c r="F315" t="str">
        <f t="shared" ca="1" si="112"/>
        <v>Construction</v>
      </c>
      <c r="G315">
        <f t="shared" ca="1" si="125"/>
        <v>5</v>
      </c>
      <c r="H315" t="str">
        <f t="shared" ca="1" si="113"/>
        <v>Diploma</v>
      </c>
      <c r="I315">
        <f t="shared" ca="1" si="137"/>
        <v>0</v>
      </c>
      <c r="J315">
        <f t="shared" ca="1" si="114"/>
        <v>1</v>
      </c>
      <c r="K315">
        <f t="shared" ca="1" si="126"/>
        <v>63883</v>
      </c>
      <c r="L315">
        <f t="shared" ca="1" si="127"/>
        <v>3</v>
      </c>
      <c r="M315" t="str">
        <f t="shared" ca="1" si="115"/>
        <v>Utah</v>
      </c>
      <c r="N315">
        <f t="shared" ca="1" si="130"/>
        <v>383298</v>
      </c>
      <c r="O315">
        <f t="shared" ca="1" si="128"/>
        <v>46720.02709497053</v>
      </c>
      <c r="P315">
        <f t="shared" ca="1" si="131"/>
        <v>52501.159562392735</v>
      </c>
      <c r="Q315">
        <f t="shared" ca="1" si="129"/>
        <v>29016</v>
      </c>
      <c r="R315">
        <f t="shared" ca="1" si="132"/>
        <v>106551.72897942178</v>
      </c>
      <c r="S315">
        <f t="shared" ca="1" si="133"/>
        <v>50745.581967954757</v>
      </c>
      <c r="T315">
        <f t="shared" ca="1" si="134"/>
        <v>486544.7415303475</v>
      </c>
      <c r="U315">
        <f t="shared" ca="1" si="135"/>
        <v>182287.75607439229</v>
      </c>
      <c r="V315">
        <f t="shared" ca="1" si="136"/>
        <v>304256.9854559552</v>
      </c>
      <c r="X315">
        <f ca="1">IF(Table1[[#This Row],[Gender]]="men",1,0)</f>
        <v>0</v>
      </c>
      <c r="Y315">
        <f ca="1">IF(Table1[[#This Row],[Gender]]="women",1,0)</f>
        <v>1</v>
      </c>
      <c r="AE315">
        <f ca="1">IF(Table1[[#This Row],[Field of work]]="IT",1,0)</f>
        <v>0</v>
      </c>
      <c r="AF315">
        <f ca="1">IF(Table1[[#This Row],[Field of work]]="Doctor",1,0)</f>
        <v>0</v>
      </c>
      <c r="AG315">
        <f ca="1">IF(Table1[[#This Row],[Field of work]]="Construction",1,0)</f>
        <v>1</v>
      </c>
      <c r="AH315">
        <f ca="1">IF(Table1[[#This Row],[Field of work]]="Teaching",1,0)</f>
        <v>0</v>
      </c>
      <c r="AI315">
        <f ca="1">IF(Table1[[#This Row],[Field of work]]="Music",1,0)</f>
        <v>0</v>
      </c>
      <c r="AJ315">
        <f ca="1">IF(Table1[[#This Row],[Field of work]]="Agriculture",1,0)</f>
        <v>0</v>
      </c>
      <c r="AO315" s="8">
        <f t="shared" ca="1" si="116"/>
        <v>28899.505806332618</v>
      </c>
      <c r="AR315">
        <f t="shared" ca="1" si="117"/>
        <v>1</v>
      </c>
      <c r="AX315" s="16">
        <f t="shared" ca="1" si="118"/>
        <v>0.49400145061780931</v>
      </c>
      <c r="AY315" s="17">
        <f t="shared" ca="1" si="119"/>
        <v>1</v>
      </c>
      <c r="AZ315" s="17"/>
      <c r="BE315">
        <f t="shared" ca="1" si="120"/>
        <v>0</v>
      </c>
      <c r="BF315">
        <f ca="1">IF(Table1[[#This Row],[Area]]="California",Table1[[#This Row],[Income]],0)</f>
        <v>0</v>
      </c>
      <c r="BG315">
        <f ca="1">IF(Table1[[#This Row],[Area]]="Utah",Table1[[#This Row],[Income]],0)</f>
        <v>63883</v>
      </c>
      <c r="BH315">
        <f ca="1">IF(Table1[[#This Row],[Area]]="North Carolina",Table1[[#This Row],[Income]],0)</f>
        <v>0</v>
      </c>
      <c r="BI315">
        <f ca="1">IF(Table1[[#This Row],[Area]]="Texas",Table1[[#This Row],[Income]],0)</f>
        <v>0</v>
      </c>
      <c r="BJ315">
        <f ca="1">IF(Table1[[#This Row],[Area]]="Pennsylvania",Table1[[#This Row],[Income]],0)</f>
        <v>0</v>
      </c>
      <c r="BK315">
        <f ca="1">IF(Table1[[#This Row],[Area]]="Hawaii",Table1[[#This Row],[Income]],0)</f>
        <v>0</v>
      </c>
      <c r="BL315">
        <f ca="1">IF(Table1[[#This Row],[Area]]="Tennessee",Table1[[#This Row],[Income]],0)</f>
        <v>0</v>
      </c>
      <c r="BM315">
        <f ca="1">IF(Table1[[#This Row],[Area]]="South Dakota",Table1[[#This Row],[Income]],0)</f>
        <v>0</v>
      </c>
      <c r="BN315">
        <f ca="1">IF(Table1[[#This Row],[Area]]="Massachusetts",Table1[[#This Row],[Income]],0)</f>
        <v>0</v>
      </c>
      <c r="BO315">
        <f ca="1">IF(Table1[[#This Row],[Area]]="New Jersey",Table1[[#This Row],[Income]],0)</f>
        <v>0</v>
      </c>
      <c r="BP315">
        <f ca="1">IF(Table1[[#This Row],[Area]]="Georgia",Table1[[#This Row],[Income]],0)</f>
        <v>0</v>
      </c>
      <c r="BQ315">
        <f ca="1">IF(Table1[[#This Row],[Area]]="Indiana",Table1[[#This Row],[Income]],0)</f>
        <v>0</v>
      </c>
      <c r="BR315">
        <f ca="1">IF(Table1[[#This Row],[Area]]="Illinios",Table1[[#This Row],[Income]],0)</f>
        <v>0</v>
      </c>
      <c r="BT315">
        <f ca="1">IF(Table1[[#This Row],[Field of work]]="IT",Table1[[#This Row],[Income]],0)</f>
        <v>0</v>
      </c>
      <c r="BU315">
        <f ca="1">IF(Table1[[#This Row],[Field of work]]="Doctor",Table1[[#This Row],[Income]],0)</f>
        <v>0</v>
      </c>
      <c r="BV315">
        <f ca="1">IF(Table1[[#This Row],[Field of work]]="Construction",Table1[[#This Row],[Income]],0)</f>
        <v>63883</v>
      </c>
      <c r="BW315">
        <f ca="1">IF(Table1[[#This Row],[Field of work]]="Teaching",Table1[[#This Row],[Income]],0)</f>
        <v>0</v>
      </c>
      <c r="BX315">
        <f ca="1">IF(Table1[[#This Row],[Field of work]]="Music",Table1[[#This Row],[Income]],0)</f>
        <v>0</v>
      </c>
      <c r="BY315">
        <f ca="1">IF(Table1[[#This Row],[Field of work]]="Agriculture",Table1[[#This Row],[Income]],0)</f>
        <v>0</v>
      </c>
      <c r="CA315">
        <f ca="1">IF(Table1[[#This Row],[Debts]]&gt;Table1[[#This Row],[Income]],1,0)</f>
        <v>1</v>
      </c>
      <c r="CL315">
        <f ca="1">IF(Table1[[#This Row],[Net worth of the person]]&gt;$CN$3,Table1[[#This Row],[Age]],0)</f>
        <v>38</v>
      </c>
    </row>
    <row r="316" spans="1:90">
      <c r="A316">
        <f t="shared" ca="1" si="121"/>
        <v>2</v>
      </c>
      <c r="B316">
        <v>313</v>
      </c>
      <c r="C316" t="str">
        <f t="shared" ca="1" si="122"/>
        <v>women</v>
      </c>
      <c r="D316">
        <f t="shared" ca="1" si="123"/>
        <v>29</v>
      </c>
      <c r="E316">
        <f t="shared" ca="1" si="124"/>
        <v>1</v>
      </c>
      <c r="F316" t="str">
        <f t="shared" ca="1" si="112"/>
        <v>IT</v>
      </c>
      <c r="G316">
        <f t="shared" ca="1" si="125"/>
        <v>3</v>
      </c>
      <c r="H316" t="str">
        <f t="shared" ca="1" si="113"/>
        <v>Post Grad</v>
      </c>
      <c r="I316">
        <f t="shared" ca="1" si="137"/>
        <v>2</v>
      </c>
      <c r="J316">
        <f t="shared" ca="1" si="114"/>
        <v>3</v>
      </c>
      <c r="K316">
        <f t="shared" ca="1" si="126"/>
        <v>89957</v>
      </c>
      <c r="L316">
        <f t="shared" ca="1" si="127"/>
        <v>14</v>
      </c>
      <c r="M316" t="str">
        <f t="shared" ca="1" si="115"/>
        <v>Illinios</v>
      </c>
      <c r="N316">
        <f t="shared" ca="1" si="130"/>
        <v>449785</v>
      </c>
      <c r="O316">
        <f t="shared" ca="1" si="128"/>
        <v>222194.44246613135</v>
      </c>
      <c r="P316">
        <f t="shared" ca="1" si="131"/>
        <v>86698.517418997857</v>
      </c>
      <c r="Q316">
        <f t="shared" ca="1" si="129"/>
        <v>57483</v>
      </c>
      <c r="R316">
        <f t="shared" ca="1" si="132"/>
        <v>52345.451679401391</v>
      </c>
      <c r="S316">
        <f t="shared" ca="1" si="133"/>
        <v>99760.861309654676</v>
      </c>
      <c r="T316">
        <f t="shared" ca="1" si="134"/>
        <v>636244.37872865249</v>
      </c>
      <c r="U316">
        <f t="shared" ca="1" si="135"/>
        <v>332022.89414553274</v>
      </c>
      <c r="V316">
        <f t="shared" ca="1" si="136"/>
        <v>304221.48458311975</v>
      </c>
      <c r="X316">
        <f ca="1">IF(Table1[[#This Row],[Gender]]="men",1,0)</f>
        <v>0</v>
      </c>
      <c r="Y316">
        <f ca="1">IF(Table1[[#This Row],[Gender]]="women",1,0)</f>
        <v>1</v>
      </c>
      <c r="AE316">
        <f ca="1">IF(Table1[[#This Row],[Field of work]]="IT",1,0)</f>
        <v>1</v>
      </c>
      <c r="AF316">
        <f ca="1">IF(Table1[[#This Row],[Field of work]]="Doctor",1,0)</f>
        <v>0</v>
      </c>
      <c r="AG316">
        <f ca="1">IF(Table1[[#This Row],[Field of work]]="Construction",1,0)</f>
        <v>0</v>
      </c>
      <c r="AH316">
        <f ca="1">IF(Table1[[#This Row],[Field of work]]="Teaching",1,0)</f>
        <v>0</v>
      </c>
      <c r="AI316">
        <f ca="1">IF(Table1[[#This Row],[Field of work]]="Music",1,0)</f>
        <v>0</v>
      </c>
      <c r="AJ316">
        <f ca="1">IF(Table1[[#This Row],[Field of work]]="Agriculture",1,0)</f>
        <v>0</v>
      </c>
      <c r="AO316" s="8">
        <f t="shared" ca="1" si="116"/>
        <v>21613.346020409328</v>
      </c>
      <c r="AR316">
        <f t="shared" ca="1" si="117"/>
        <v>1</v>
      </c>
      <c r="AX316" s="16">
        <f t="shared" ca="1" si="118"/>
        <v>0.16700093279935357</v>
      </c>
      <c r="AY316" s="17">
        <f t="shared" ca="1" si="119"/>
        <v>1</v>
      </c>
      <c r="AZ316" s="17"/>
      <c r="BE316">
        <f t="shared" ca="1" si="120"/>
        <v>0</v>
      </c>
      <c r="BF316">
        <f ca="1">IF(Table1[[#This Row],[Area]]="California",Table1[[#This Row],[Income]],0)</f>
        <v>0</v>
      </c>
      <c r="BG316">
        <f ca="1">IF(Table1[[#This Row],[Area]]="Utah",Table1[[#This Row],[Income]],0)</f>
        <v>0</v>
      </c>
      <c r="BH316">
        <f ca="1">IF(Table1[[#This Row],[Area]]="North Carolina",Table1[[#This Row],[Income]],0)</f>
        <v>0</v>
      </c>
      <c r="BI316">
        <f ca="1">IF(Table1[[#This Row],[Area]]="Texas",Table1[[#This Row],[Income]],0)</f>
        <v>0</v>
      </c>
      <c r="BJ316">
        <f ca="1">IF(Table1[[#This Row],[Area]]="Pennsylvania",Table1[[#This Row],[Income]],0)</f>
        <v>0</v>
      </c>
      <c r="BK316">
        <f ca="1">IF(Table1[[#This Row],[Area]]="Hawaii",Table1[[#This Row],[Income]],0)</f>
        <v>0</v>
      </c>
      <c r="BL316">
        <f ca="1">IF(Table1[[#This Row],[Area]]="Tennessee",Table1[[#This Row],[Income]],0)</f>
        <v>0</v>
      </c>
      <c r="BM316">
        <f ca="1">IF(Table1[[#This Row],[Area]]="South Dakota",Table1[[#This Row],[Income]],0)</f>
        <v>0</v>
      </c>
      <c r="BN316">
        <f ca="1">IF(Table1[[#This Row],[Area]]="Massachusetts",Table1[[#This Row],[Income]],0)</f>
        <v>0</v>
      </c>
      <c r="BO316">
        <f ca="1">IF(Table1[[#This Row],[Area]]="New Jersey",Table1[[#This Row],[Income]],0)</f>
        <v>0</v>
      </c>
      <c r="BP316">
        <f ca="1">IF(Table1[[#This Row],[Area]]="Georgia",Table1[[#This Row],[Income]],0)</f>
        <v>0</v>
      </c>
      <c r="BQ316">
        <f ca="1">IF(Table1[[#This Row],[Area]]="Indiana",Table1[[#This Row],[Income]],0)</f>
        <v>0</v>
      </c>
      <c r="BR316">
        <f ca="1">IF(Table1[[#This Row],[Area]]="Illinios",Table1[[#This Row],[Income]],0)</f>
        <v>89957</v>
      </c>
      <c r="BT316">
        <f ca="1">IF(Table1[[#This Row],[Field of work]]="IT",Table1[[#This Row],[Income]],0)</f>
        <v>89957</v>
      </c>
      <c r="BU316">
        <f ca="1">IF(Table1[[#This Row],[Field of work]]="Doctor",Table1[[#This Row],[Income]],0)</f>
        <v>0</v>
      </c>
      <c r="BV316">
        <f ca="1">IF(Table1[[#This Row],[Field of work]]="Construction",Table1[[#This Row],[Income]],0)</f>
        <v>0</v>
      </c>
      <c r="BW316">
        <f ca="1">IF(Table1[[#This Row],[Field of work]]="Teaching",Table1[[#This Row],[Income]],0)</f>
        <v>0</v>
      </c>
      <c r="BX316">
        <f ca="1">IF(Table1[[#This Row],[Field of work]]="Music",Table1[[#This Row],[Income]],0)</f>
        <v>0</v>
      </c>
      <c r="BY316">
        <f ca="1">IF(Table1[[#This Row],[Field of work]]="Agriculture",Table1[[#This Row],[Income]],0)</f>
        <v>0</v>
      </c>
      <c r="CA316">
        <f ca="1">IF(Table1[[#This Row],[Debts]]&gt;Table1[[#This Row],[Income]],1,0)</f>
        <v>0</v>
      </c>
      <c r="CL316">
        <f ca="1">IF(Table1[[#This Row],[Net worth of the person]]&gt;$CN$3,Table1[[#This Row],[Age]],0)</f>
        <v>29</v>
      </c>
    </row>
    <row r="317" spans="1:90">
      <c r="A317">
        <f t="shared" ca="1" si="121"/>
        <v>2</v>
      </c>
      <c r="B317">
        <v>314</v>
      </c>
      <c r="C317" t="str">
        <f t="shared" ca="1" si="122"/>
        <v>women</v>
      </c>
      <c r="D317">
        <f t="shared" ca="1" si="123"/>
        <v>34</v>
      </c>
      <c r="E317">
        <f t="shared" ca="1" si="124"/>
        <v>6</v>
      </c>
      <c r="F317" t="str">
        <f t="shared" ca="1" si="112"/>
        <v>Agriculture</v>
      </c>
      <c r="G317">
        <f t="shared" ca="1" si="125"/>
        <v>5</v>
      </c>
      <c r="H317" t="str">
        <f t="shared" ca="1" si="113"/>
        <v>Diploma</v>
      </c>
      <c r="I317">
        <f t="shared" ca="1" si="137"/>
        <v>0</v>
      </c>
      <c r="J317">
        <f t="shared" ca="1" si="114"/>
        <v>1</v>
      </c>
      <c r="K317">
        <f t="shared" ca="1" si="126"/>
        <v>75333</v>
      </c>
      <c r="L317">
        <f t="shared" ca="1" si="127"/>
        <v>12</v>
      </c>
      <c r="M317" t="str">
        <f t="shared" ca="1" si="115"/>
        <v>Georgia</v>
      </c>
      <c r="N317">
        <f t="shared" ca="1" si="130"/>
        <v>451998</v>
      </c>
      <c r="O317">
        <f t="shared" ca="1" si="128"/>
        <v>75484.087623442218</v>
      </c>
      <c r="P317">
        <f t="shared" ca="1" si="131"/>
        <v>21613.346020409328</v>
      </c>
      <c r="Q317">
        <f t="shared" ca="1" si="129"/>
        <v>1303</v>
      </c>
      <c r="R317">
        <f t="shared" ca="1" si="132"/>
        <v>90677.124209227128</v>
      </c>
      <c r="S317">
        <f t="shared" ca="1" si="133"/>
        <v>66730.960240247368</v>
      </c>
      <c r="T317">
        <f t="shared" ca="1" si="134"/>
        <v>540342.30626065668</v>
      </c>
      <c r="U317">
        <f t="shared" ca="1" si="135"/>
        <v>167464.21183266933</v>
      </c>
      <c r="V317">
        <f t="shared" ca="1" si="136"/>
        <v>372878.09442798735</v>
      </c>
      <c r="X317">
        <f ca="1">IF(Table1[[#This Row],[Gender]]="men",1,0)</f>
        <v>0</v>
      </c>
      <c r="Y317">
        <f ca="1">IF(Table1[[#This Row],[Gender]]="women",1,0)</f>
        <v>1</v>
      </c>
      <c r="AE317">
        <f ca="1">IF(Table1[[#This Row],[Field of work]]="IT",1,0)</f>
        <v>0</v>
      </c>
      <c r="AF317">
        <f ca="1">IF(Table1[[#This Row],[Field of work]]="Doctor",1,0)</f>
        <v>0</v>
      </c>
      <c r="AG317">
        <f ca="1">IF(Table1[[#This Row],[Field of work]]="Construction",1,0)</f>
        <v>0</v>
      </c>
      <c r="AH317">
        <f ca="1">IF(Table1[[#This Row],[Field of work]]="Teaching",1,0)</f>
        <v>0</v>
      </c>
      <c r="AI317">
        <f ca="1">IF(Table1[[#This Row],[Field of work]]="Music",1,0)</f>
        <v>0</v>
      </c>
      <c r="AJ317">
        <f ca="1">IF(Table1[[#This Row],[Field of work]]="Agriculture",1,0)</f>
        <v>1</v>
      </c>
      <c r="AO317" s="8">
        <f t="shared" ca="1" si="116"/>
        <v>42675.007594846444</v>
      </c>
      <c r="AR317">
        <f t="shared" ca="1" si="117"/>
        <v>1</v>
      </c>
      <c r="AX317" s="16">
        <f t="shared" ca="1" si="118"/>
        <v>0.56181738373601253</v>
      </c>
      <c r="AY317" s="17">
        <f t="shared" ca="1" si="119"/>
        <v>0</v>
      </c>
      <c r="AZ317" s="17"/>
      <c r="BE317">
        <f t="shared" ca="1" si="120"/>
        <v>0</v>
      </c>
      <c r="BF317">
        <f ca="1">IF(Table1[[#This Row],[Area]]="California",Table1[[#This Row],[Income]],0)</f>
        <v>0</v>
      </c>
      <c r="BG317">
        <f ca="1">IF(Table1[[#This Row],[Area]]="Utah",Table1[[#This Row],[Income]],0)</f>
        <v>0</v>
      </c>
      <c r="BH317">
        <f ca="1">IF(Table1[[#This Row],[Area]]="North Carolina",Table1[[#This Row],[Income]],0)</f>
        <v>0</v>
      </c>
      <c r="BI317">
        <f ca="1">IF(Table1[[#This Row],[Area]]="Texas",Table1[[#This Row],[Income]],0)</f>
        <v>0</v>
      </c>
      <c r="BJ317">
        <f ca="1">IF(Table1[[#This Row],[Area]]="Pennsylvania",Table1[[#This Row],[Income]],0)</f>
        <v>0</v>
      </c>
      <c r="BK317">
        <f ca="1">IF(Table1[[#This Row],[Area]]="Hawaii",Table1[[#This Row],[Income]],0)</f>
        <v>0</v>
      </c>
      <c r="BL317">
        <f ca="1">IF(Table1[[#This Row],[Area]]="Tennessee",Table1[[#This Row],[Income]],0)</f>
        <v>0</v>
      </c>
      <c r="BM317">
        <f ca="1">IF(Table1[[#This Row],[Area]]="South Dakota",Table1[[#This Row],[Income]],0)</f>
        <v>0</v>
      </c>
      <c r="BN317">
        <f ca="1">IF(Table1[[#This Row],[Area]]="Massachusetts",Table1[[#This Row],[Income]],0)</f>
        <v>0</v>
      </c>
      <c r="BO317">
        <f ca="1">IF(Table1[[#This Row],[Area]]="New Jersey",Table1[[#This Row],[Income]],0)</f>
        <v>0</v>
      </c>
      <c r="BP317">
        <f ca="1">IF(Table1[[#This Row],[Area]]="Georgia",Table1[[#This Row],[Income]],0)</f>
        <v>75333</v>
      </c>
      <c r="BQ317">
        <f ca="1">IF(Table1[[#This Row],[Area]]="Indiana",Table1[[#This Row],[Income]],0)</f>
        <v>0</v>
      </c>
      <c r="BR317">
        <f ca="1">IF(Table1[[#This Row],[Area]]="Illinios",Table1[[#This Row],[Income]],0)</f>
        <v>0</v>
      </c>
      <c r="BT317">
        <f ca="1">IF(Table1[[#This Row],[Field of work]]="IT",Table1[[#This Row],[Income]],0)</f>
        <v>0</v>
      </c>
      <c r="BU317">
        <f ca="1">IF(Table1[[#This Row],[Field of work]]="Doctor",Table1[[#This Row],[Income]],0)</f>
        <v>0</v>
      </c>
      <c r="BV317">
        <f ca="1">IF(Table1[[#This Row],[Field of work]]="Construction",Table1[[#This Row],[Income]],0)</f>
        <v>0</v>
      </c>
      <c r="BW317">
        <f ca="1">IF(Table1[[#This Row],[Field of work]]="Teaching",Table1[[#This Row],[Income]],0)</f>
        <v>0</v>
      </c>
      <c r="BX317">
        <f ca="1">IF(Table1[[#This Row],[Field of work]]="Music",Table1[[#This Row],[Income]],0)</f>
        <v>0</v>
      </c>
      <c r="BY317">
        <f ca="1">IF(Table1[[#This Row],[Field of work]]="Agriculture",Table1[[#This Row],[Income]],0)</f>
        <v>75333</v>
      </c>
      <c r="CA317">
        <f ca="1">IF(Table1[[#This Row],[Debts]]&gt;Table1[[#This Row],[Income]],1,0)</f>
        <v>1</v>
      </c>
      <c r="CL317">
        <f ca="1">IF(Table1[[#This Row],[Net worth of the person]]&gt;$CN$3,Table1[[#This Row],[Age]],0)</f>
        <v>34</v>
      </c>
    </row>
    <row r="318" spans="1:90">
      <c r="A318">
        <f t="shared" ca="1" si="121"/>
        <v>1</v>
      </c>
      <c r="B318">
        <v>315</v>
      </c>
      <c r="C318" t="str">
        <f t="shared" ca="1" si="122"/>
        <v>men</v>
      </c>
      <c r="D318">
        <f t="shared" ca="1" si="123"/>
        <v>36</v>
      </c>
      <c r="E318">
        <f t="shared" ca="1" si="124"/>
        <v>2</v>
      </c>
      <c r="F318" t="str">
        <f t="shared" ca="1" si="112"/>
        <v>Doctor</v>
      </c>
      <c r="G318">
        <f t="shared" ca="1" si="125"/>
        <v>4</v>
      </c>
      <c r="H318" t="str">
        <f t="shared" ca="1" si="113"/>
        <v>Phd</v>
      </c>
      <c r="I318">
        <f t="shared" ca="1" si="137"/>
        <v>1</v>
      </c>
      <c r="J318">
        <f t="shared" ca="1" si="114"/>
        <v>3</v>
      </c>
      <c r="K318">
        <f t="shared" ca="1" si="126"/>
        <v>44151</v>
      </c>
      <c r="L318">
        <f t="shared" ca="1" si="127"/>
        <v>11</v>
      </c>
      <c r="M318" t="str">
        <f t="shared" ca="1" si="115"/>
        <v>New Jersey</v>
      </c>
      <c r="N318">
        <f t="shared" ca="1" si="130"/>
        <v>132453</v>
      </c>
      <c r="O318">
        <f t="shared" ca="1" si="128"/>
        <v>74414.397927986065</v>
      </c>
      <c r="P318">
        <f t="shared" ca="1" si="131"/>
        <v>128025.02278453934</v>
      </c>
      <c r="Q318">
        <f t="shared" ca="1" si="129"/>
        <v>51415</v>
      </c>
      <c r="R318">
        <f t="shared" ca="1" si="132"/>
        <v>59561.965633384978</v>
      </c>
      <c r="S318">
        <f t="shared" ca="1" si="133"/>
        <v>29485.191006981215</v>
      </c>
      <c r="T318">
        <f t="shared" ca="1" si="134"/>
        <v>289963.21379152057</v>
      </c>
      <c r="U318">
        <f t="shared" ca="1" si="135"/>
        <v>185391.36356137105</v>
      </c>
      <c r="V318">
        <f t="shared" ca="1" si="136"/>
        <v>104571.85023014952</v>
      </c>
      <c r="X318">
        <f ca="1">IF(Table1[[#This Row],[Gender]]="men",1,0)</f>
        <v>1</v>
      </c>
      <c r="Y318">
        <f ca="1">IF(Table1[[#This Row],[Gender]]="women",1,0)</f>
        <v>0</v>
      </c>
      <c r="AE318">
        <f ca="1">IF(Table1[[#This Row],[Field of work]]="IT",1,0)</f>
        <v>0</v>
      </c>
      <c r="AF318">
        <f ca="1">IF(Table1[[#This Row],[Field of work]]="Doctor",1,0)</f>
        <v>1</v>
      </c>
      <c r="AG318">
        <f ca="1">IF(Table1[[#This Row],[Field of work]]="Construction",1,0)</f>
        <v>0</v>
      </c>
      <c r="AH318">
        <f ca="1">IF(Table1[[#This Row],[Field of work]]="Teaching",1,0)</f>
        <v>0</v>
      </c>
      <c r="AI318">
        <f ca="1">IF(Table1[[#This Row],[Field of work]]="Music",1,0)</f>
        <v>0</v>
      </c>
      <c r="AJ318">
        <f ca="1">IF(Table1[[#This Row],[Field of work]]="Agriculture",1,0)</f>
        <v>0</v>
      </c>
      <c r="AO318" s="8">
        <f t="shared" ca="1" si="116"/>
        <v>42229.535431086661</v>
      </c>
      <c r="AR318">
        <f t="shared" ca="1" si="117"/>
        <v>1</v>
      </c>
      <c r="AX318" s="16">
        <f t="shared" ca="1" si="118"/>
        <v>0.4493946325013749</v>
      </c>
      <c r="AY318" s="17">
        <f t="shared" ca="1" si="119"/>
        <v>1</v>
      </c>
      <c r="AZ318" s="17"/>
      <c r="BE318">
        <f t="shared" ca="1" si="120"/>
        <v>0</v>
      </c>
      <c r="BF318">
        <f ca="1">IF(Table1[[#This Row],[Area]]="California",Table1[[#This Row],[Income]],0)</f>
        <v>0</v>
      </c>
      <c r="BG318">
        <f ca="1">IF(Table1[[#This Row],[Area]]="Utah",Table1[[#This Row],[Income]],0)</f>
        <v>0</v>
      </c>
      <c r="BH318">
        <f ca="1">IF(Table1[[#This Row],[Area]]="North Carolina",Table1[[#This Row],[Income]],0)</f>
        <v>0</v>
      </c>
      <c r="BI318">
        <f ca="1">IF(Table1[[#This Row],[Area]]="Texas",Table1[[#This Row],[Income]],0)</f>
        <v>0</v>
      </c>
      <c r="BJ318">
        <f ca="1">IF(Table1[[#This Row],[Area]]="Pennsylvania",Table1[[#This Row],[Income]],0)</f>
        <v>0</v>
      </c>
      <c r="BK318">
        <f ca="1">IF(Table1[[#This Row],[Area]]="Hawaii",Table1[[#This Row],[Income]],0)</f>
        <v>0</v>
      </c>
      <c r="BL318">
        <f ca="1">IF(Table1[[#This Row],[Area]]="Tennessee",Table1[[#This Row],[Income]],0)</f>
        <v>0</v>
      </c>
      <c r="BM318">
        <f ca="1">IF(Table1[[#This Row],[Area]]="South Dakota",Table1[[#This Row],[Income]],0)</f>
        <v>0</v>
      </c>
      <c r="BN318">
        <f ca="1">IF(Table1[[#This Row],[Area]]="Massachusetts",Table1[[#This Row],[Income]],0)</f>
        <v>0</v>
      </c>
      <c r="BO318">
        <f ca="1">IF(Table1[[#This Row],[Area]]="New Jersey",Table1[[#This Row],[Income]],0)</f>
        <v>44151</v>
      </c>
      <c r="BP318">
        <f ca="1">IF(Table1[[#This Row],[Area]]="Georgia",Table1[[#This Row],[Income]],0)</f>
        <v>0</v>
      </c>
      <c r="BQ318">
        <f ca="1">IF(Table1[[#This Row],[Area]]="Indiana",Table1[[#This Row],[Income]],0)</f>
        <v>0</v>
      </c>
      <c r="BR318">
        <f ca="1">IF(Table1[[#This Row],[Area]]="Illinios",Table1[[#This Row],[Income]],0)</f>
        <v>0</v>
      </c>
      <c r="BT318">
        <f ca="1">IF(Table1[[#This Row],[Field of work]]="IT",Table1[[#This Row],[Income]],0)</f>
        <v>0</v>
      </c>
      <c r="BU318">
        <f ca="1">IF(Table1[[#This Row],[Field of work]]="Doctor",Table1[[#This Row],[Income]],0)</f>
        <v>44151</v>
      </c>
      <c r="BV318">
        <f ca="1">IF(Table1[[#This Row],[Field of work]]="Construction",Table1[[#This Row],[Income]],0)</f>
        <v>0</v>
      </c>
      <c r="BW318">
        <f ca="1">IF(Table1[[#This Row],[Field of work]]="Teaching",Table1[[#This Row],[Income]],0)</f>
        <v>0</v>
      </c>
      <c r="BX318">
        <f ca="1">IF(Table1[[#This Row],[Field of work]]="Music",Table1[[#This Row],[Income]],0)</f>
        <v>0</v>
      </c>
      <c r="BY318">
        <f ca="1">IF(Table1[[#This Row],[Field of work]]="Agriculture",Table1[[#This Row],[Income]],0)</f>
        <v>0</v>
      </c>
      <c r="CA318">
        <f ca="1">IF(Table1[[#This Row],[Debts]]&gt;Table1[[#This Row],[Income]],1,0)</f>
        <v>1</v>
      </c>
      <c r="CL318">
        <f ca="1">IF(Table1[[#This Row],[Net worth of the person]]&gt;$CN$3,Table1[[#This Row],[Age]],0)</f>
        <v>36</v>
      </c>
    </row>
    <row r="319" spans="1:90">
      <c r="A319">
        <f t="shared" ca="1" si="121"/>
        <v>1</v>
      </c>
      <c r="B319">
        <v>316</v>
      </c>
      <c r="C319" t="str">
        <f t="shared" ca="1" si="122"/>
        <v>men</v>
      </c>
      <c r="D319">
        <f t="shared" ca="1" si="123"/>
        <v>41</v>
      </c>
      <c r="E319">
        <f t="shared" ca="1" si="124"/>
        <v>6</v>
      </c>
      <c r="F319" t="str">
        <f t="shared" ca="1" si="112"/>
        <v>Agriculture</v>
      </c>
      <c r="G319">
        <f t="shared" ca="1" si="125"/>
        <v>2</v>
      </c>
      <c r="H319" t="str">
        <f t="shared" ca="1" si="113"/>
        <v>Grad</v>
      </c>
      <c r="I319">
        <f t="shared" ca="1" si="137"/>
        <v>1</v>
      </c>
      <c r="J319">
        <f t="shared" ca="1" si="114"/>
        <v>1</v>
      </c>
      <c r="K319">
        <f t="shared" ca="1" si="126"/>
        <v>46737</v>
      </c>
      <c r="L319">
        <f t="shared" ca="1" si="127"/>
        <v>2</v>
      </c>
      <c r="M319" t="str">
        <f t="shared" ca="1" si="115"/>
        <v>California</v>
      </c>
      <c r="N319">
        <f t="shared" ca="1" si="130"/>
        <v>233685</v>
      </c>
      <c r="O319">
        <f t="shared" ca="1" si="128"/>
        <v>105016.78469608379</v>
      </c>
      <c r="P319">
        <f t="shared" ca="1" si="131"/>
        <v>42229.535431086661</v>
      </c>
      <c r="Q319">
        <f t="shared" ca="1" si="129"/>
        <v>25809</v>
      </c>
      <c r="R319">
        <f t="shared" ca="1" si="132"/>
        <v>45224.948416094609</v>
      </c>
      <c r="S319">
        <f t="shared" ca="1" si="133"/>
        <v>17916.102943413676</v>
      </c>
      <c r="T319">
        <f t="shared" ca="1" si="134"/>
        <v>293830.63837450033</v>
      </c>
      <c r="U319">
        <f t="shared" ca="1" si="135"/>
        <v>176050.73311217839</v>
      </c>
      <c r="V319">
        <f t="shared" ca="1" si="136"/>
        <v>117779.90526232193</v>
      </c>
      <c r="X319">
        <f ca="1">IF(Table1[[#This Row],[Gender]]="men",1,0)</f>
        <v>1</v>
      </c>
      <c r="Y319">
        <f ca="1">IF(Table1[[#This Row],[Gender]]="women",1,0)</f>
        <v>0</v>
      </c>
      <c r="AE319">
        <f ca="1">IF(Table1[[#This Row],[Field of work]]="IT",1,0)</f>
        <v>0</v>
      </c>
      <c r="AF319">
        <f ca="1">IF(Table1[[#This Row],[Field of work]]="Doctor",1,0)</f>
        <v>0</v>
      </c>
      <c r="AG319">
        <f ca="1">IF(Table1[[#This Row],[Field of work]]="Construction",1,0)</f>
        <v>0</v>
      </c>
      <c r="AH319">
        <f ca="1">IF(Table1[[#This Row],[Field of work]]="Teaching",1,0)</f>
        <v>0</v>
      </c>
      <c r="AI319">
        <f ca="1">IF(Table1[[#This Row],[Field of work]]="Music",1,0)</f>
        <v>0</v>
      </c>
      <c r="AJ319">
        <f ca="1">IF(Table1[[#This Row],[Field of work]]="Agriculture",1,0)</f>
        <v>1</v>
      </c>
      <c r="AO319" s="8">
        <f t="shared" ca="1" si="116"/>
        <v>36325.250737621653</v>
      </c>
      <c r="AR319">
        <f t="shared" ca="1" si="117"/>
        <v>1</v>
      </c>
      <c r="AX319" s="16">
        <f t="shared" ca="1" si="118"/>
        <v>0.12884730779631393</v>
      </c>
      <c r="AY319" s="17">
        <f t="shared" ca="1" si="119"/>
        <v>1</v>
      </c>
      <c r="AZ319" s="17"/>
      <c r="BE319">
        <f t="shared" ca="1" si="120"/>
        <v>0</v>
      </c>
      <c r="BF319">
        <f ca="1">IF(Table1[[#This Row],[Area]]="California",Table1[[#This Row],[Income]],0)</f>
        <v>46737</v>
      </c>
      <c r="BG319">
        <f ca="1">IF(Table1[[#This Row],[Area]]="Utah",Table1[[#This Row],[Income]],0)</f>
        <v>0</v>
      </c>
      <c r="BH319">
        <f ca="1">IF(Table1[[#This Row],[Area]]="North Carolina",Table1[[#This Row],[Income]],0)</f>
        <v>0</v>
      </c>
      <c r="BI319">
        <f ca="1">IF(Table1[[#This Row],[Area]]="Texas",Table1[[#This Row],[Income]],0)</f>
        <v>0</v>
      </c>
      <c r="BJ319">
        <f ca="1">IF(Table1[[#This Row],[Area]]="Pennsylvania",Table1[[#This Row],[Income]],0)</f>
        <v>0</v>
      </c>
      <c r="BK319">
        <f ca="1">IF(Table1[[#This Row],[Area]]="Hawaii",Table1[[#This Row],[Income]],0)</f>
        <v>0</v>
      </c>
      <c r="BL319">
        <f ca="1">IF(Table1[[#This Row],[Area]]="Tennessee",Table1[[#This Row],[Income]],0)</f>
        <v>0</v>
      </c>
      <c r="BM319">
        <f ca="1">IF(Table1[[#This Row],[Area]]="South Dakota",Table1[[#This Row],[Income]],0)</f>
        <v>0</v>
      </c>
      <c r="BN319">
        <f ca="1">IF(Table1[[#This Row],[Area]]="Massachusetts",Table1[[#This Row],[Income]],0)</f>
        <v>0</v>
      </c>
      <c r="BO319">
        <f ca="1">IF(Table1[[#This Row],[Area]]="New Jersey",Table1[[#This Row],[Income]],0)</f>
        <v>0</v>
      </c>
      <c r="BP319">
        <f ca="1">IF(Table1[[#This Row],[Area]]="Georgia",Table1[[#This Row],[Income]],0)</f>
        <v>0</v>
      </c>
      <c r="BQ319">
        <f ca="1">IF(Table1[[#This Row],[Area]]="Indiana",Table1[[#This Row],[Income]],0)</f>
        <v>0</v>
      </c>
      <c r="BR319">
        <f ca="1">IF(Table1[[#This Row],[Area]]="Illinios",Table1[[#This Row],[Income]],0)</f>
        <v>0</v>
      </c>
      <c r="BT319">
        <f ca="1">IF(Table1[[#This Row],[Field of work]]="IT",Table1[[#This Row],[Income]],0)</f>
        <v>0</v>
      </c>
      <c r="BU319">
        <f ca="1">IF(Table1[[#This Row],[Field of work]]="Doctor",Table1[[#This Row],[Income]],0)</f>
        <v>0</v>
      </c>
      <c r="BV319">
        <f ca="1">IF(Table1[[#This Row],[Field of work]]="Construction",Table1[[#This Row],[Income]],0)</f>
        <v>0</v>
      </c>
      <c r="BW319">
        <f ca="1">IF(Table1[[#This Row],[Field of work]]="Teaching",Table1[[#This Row],[Income]],0)</f>
        <v>0</v>
      </c>
      <c r="BX319">
        <f ca="1">IF(Table1[[#This Row],[Field of work]]="Music",Table1[[#This Row],[Income]],0)</f>
        <v>0</v>
      </c>
      <c r="BY319">
        <f ca="1">IF(Table1[[#This Row],[Field of work]]="Agriculture",Table1[[#This Row],[Income]],0)</f>
        <v>46737</v>
      </c>
      <c r="CA319">
        <f ca="1">IF(Table1[[#This Row],[Debts]]&gt;Table1[[#This Row],[Income]],1,0)</f>
        <v>0</v>
      </c>
      <c r="CL319">
        <f ca="1">IF(Table1[[#This Row],[Net worth of the person]]&gt;$CN$3,Table1[[#This Row],[Age]],0)</f>
        <v>41</v>
      </c>
    </row>
    <row r="320" spans="1:90">
      <c r="A320">
        <f t="shared" ca="1" si="121"/>
        <v>1</v>
      </c>
      <c r="B320">
        <v>317</v>
      </c>
      <c r="C320" t="str">
        <f t="shared" ca="1" si="122"/>
        <v>men</v>
      </c>
      <c r="D320">
        <f t="shared" ca="1" si="123"/>
        <v>44</v>
      </c>
      <c r="E320">
        <f t="shared" ca="1" si="124"/>
        <v>4</v>
      </c>
      <c r="F320" t="str">
        <f t="shared" ca="1" si="112"/>
        <v>Teaching</v>
      </c>
      <c r="G320">
        <f t="shared" ca="1" si="125"/>
        <v>4</v>
      </c>
      <c r="H320" t="str">
        <f t="shared" ca="1" si="113"/>
        <v>Phd</v>
      </c>
      <c r="I320">
        <f t="shared" ca="1" si="137"/>
        <v>2</v>
      </c>
      <c r="J320">
        <f t="shared" ca="1" si="114"/>
        <v>3</v>
      </c>
      <c r="K320">
        <f t="shared" ca="1" si="126"/>
        <v>47209</v>
      </c>
      <c r="L320">
        <f t="shared" ca="1" si="127"/>
        <v>8</v>
      </c>
      <c r="M320" t="str">
        <f t="shared" ca="1" si="115"/>
        <v>Tennessee</v>
      </c>
      <c r="N320">
        <f t="shared" ca="1" si="130"/>
        <v>236045</v>
      </c>
      <c r="O320">
        <f t="shared" ca="1" si="128"/>
        <v>30413.762768780922</v>
      </c>
      <c r="P320">
        <f t="shared" ca="1" si="131"/>
        <v>108975.75221286496</v>
      </c>
      <c r="Q320">
        <f t="shared" ca="1" si="129"/>
        <v>74189</v>
      </c>
      <c r="R320">
        <f t="shared" ca="1" si="132"/>
        <v>35884.780562205378</v>
      </c>
      <c r="S320">
        <f t="shared" ca="1" si="133"/>
        <v>9157.1208877128556</v>
      </c>
      <c r="T320">
        <f t="shared" ca="1" si="134"/>
        <v>354177.8731005778</v>
      </c>
      <c r="U320">
        <f t="shared" ca="1" si="135"/>
        <v>140487.54333098631</v>
      </c>
      <c r="V320">
        <f t="shared" ca="1" si="136"/>
        <v>213690.32976959148</v>
      </c>
      <c r="X320">
        <f ca="1">IF(Table1[[#This Row],[Gender]]="men",1,0)</f>
        <v>1</v>
      </c>
      <c r="Y320">
        <f ca="1">IF(Table1[[#This Row],[Gender]]="women",1,0)</f>
        <v>0</v>
      </c>
      <c r="AE320">
        <f ca="1">IF(Table1[[#This Row],[Field of work]]="IT",1,0)</f>
        <v>0</v>
      </c>
      <c r="AF320">
        <f ca="1">IF(Table1[[#This Row],[Field of work]]="Doctor",1,0)</f>
        <v>0</v>
      </c>
      <c r="AG320">
        <f ca="1">IF(Table1[[#This Row],[Field of work]]="Construction",1,0)</f>
        <v>0</v>
      </c>
      <c r="AH320">
        <f ca="1">IF(Table1[[#This Row],[Field of work]]="Teaching",1,0)</f>
        <v>1</v>
      </c>
      <c r="AI320">
        <f ca="1">IF(Table1[[#This Row],[Field of work]]="Music",1,0)</f>
        <v>0</v>
      </c>
      <c r="AJ320">
        <f ca="1">IF(Table1[[#This Row],[Field of work]]="Agriculture",1,0)</f>
        <v>0</v>
      </c>
      <c r="AO320" s="8">
        <f t="shared" ca="1" si="116"/>
        <v>37875.834276054004</v>
      </c>
      <c r="AR320">
        <f t="shared" ca="1" si="117"/>
        <v>1</v>
      </c>
      <c r="AX320" s="16">
        <f t="shared" ca="1" si="118"/>
        <v>0.74080614027984026</v>
      </c>
      <c r="AY320" s="17">
        <f t="shared" ca="1" si="119"/>
        <v>0</v>
      </c>
      <c r="AZ320" s="17"/>
      <c r="BE320">
        <f t="shared" ca="1" si="120"/>
        <v>0</v>
      </c>
      <c r="BF320">
        <f ca="1">IF(Table1[[#This Row],[Area]]="California",Table1[[#This Row],[Income]],0)</f>
        <v>0</v>
      </c>
      <c r="BG320">
        <f ca="1">IF(Table1[[#This Row],[Area]]="Utah",Table1[[#This Row],[Income]],0)</f>
        <v>0</v>
      </c>
      <c r="BH320">
        <f ca="1">IF(Table1[[#This Row],[Area]]="North Carolina",Table1[[#This Row],[Income]],0)</f>
        <v>0</v>
      </c>
      <c r="BI320">
        <f ca="1">IF(Table1[[#This Row],[Area]]="Texas",Table1[[#This Row],[Income]],0)</f>
        <v>0</v>
      </c>
      <c r="BJ320">
        <f ca="1">IF(Table1[[#This Row],[Area]]="Pennsylvania",Table1[[#This Row],[Income]],0)</f>
        <v>0</v>
      </c>
      <c r="BK320">
        <f ca="1">IF(Table1[[#This Row],[Area]]="Hawaii",Table1[[#This Row],[Income]],0)</f>
        <v>0</v>
      </c>
      <c r="BL320">
        <f ca="1">IF(Table1[[#This Row],[Area]]="Tennessee",Table1[[#This Row],[Income]],0)</f>
        <v>47209</v>
      </c>
      <c r="BM320">
        <f ca="1">IF(Table1[[#This Row],[Area]]="South Dakota",Table1[[#This Row],[Income]],0)</f>
        <v>0</v>
      </c>
      <c r="BN320">
        <f ca="1">IF(Table1[[#This Row],[Area]]="Massachusetts",Table1[[#This Row],[Income]],0)</f>
        <v>0</v>
      </c>
      <c r="BO320">
        <f ca="1">IF(Table1[[#This Row],[Area]]="New Jersey",Table1[[#This Row],[Income]],0)</f>
        <v>0</v>
      </c>
      <c r="BP320">
        <f ca="1">IF(Table1[[#This Row],[Area]]="Georgia",Table1[[#This Row],[Income]],0)</f>
        <v>0</v>
      </c>
      <c r="BQ320">
        <f ca="1">IF(Table1[[#This Row],[Area]]="Indiana",Table1[[#This Row],[Income]],0)</f>
        <v>0</v>
      </c>
      <c r="BR320">
        <f ca="1">IF(Table1[[#This Row],[Area]]="Illinios",Table1[[#This Row],[Income]],0)</f>
        <v>0</v>
      </c>
      <c r="BT320">
        <f ca="1">IF(Table1[[#This Row],[Field of work]]="IT",Table1[[#This Row],[Income]],0)</f>
        <v>0</v>
      </c>
      <c r="BU320">
        <f ca="1">IF(Table1[[#This Row],[Field of work]]="Doctor",Table1[[#This Row],[Income]],0)</f>
        <v>0</v>
      </c>
      <c r="BV320">
        <f ca="1">IF(Table1[[#This Row],[Field of work]]="Construction",Table1[[#This Row],[Income]],0)</f>
        <v>0</v>
      </c>
      <c r="BW320">
        <f ca="1">IF(Table1[[#This Row],[Field of work]]="Teaching",Table1[[#This Row],[Income]],0)</f>
        <v>47209</v>
      </c>
      <c r="BX320">
        <f ca="1">IF(Table1[[#This Row],[Field of work]]="Music",Table1[[#This Row],[Income]],0)</f>
        <v>0</v>
      </c>
      <c r="BY320">
        <f ca="1">IF(Table1[[#This Row],[Field of work]]="Agriculture",Table1[[#This Row],[Income]],0)</f>
        <v>0</v>
      </c>
      <c r="CA320">
        <f ca="1">IF(Table1[[#This Row],[Debts]]&gt;Table1[[#This Row],[Income]],1,0)</f>
        <v>0</v>
      </c>
      <c r="CL320">
        <f ca="1">IF(Table1[[#This Row],[Net worth of the person]]&gt;$CN$3,Table1[[#This Row],[Age]],0)</f>
        <v>44</v>
      </c>
    </row>
    <row r="321" spans="1:90">
      <c r="A321">
        <f t="shared" ca="1" si="121"/>
        <v>1</v>
      </c>
      <c r="B321">
        <v>318</v>
      </c>
      <c r="C321" t="str">
        <f t="shared" ca="1" si="122"/>
        <v>men</v>
      </c>
      <c r="D321">
        <f t="shared" ca="1" si="123"/>
        <v>44</v>
      </c>
      <c r="E321">
        <f t="shared" ca="1" si="124"/>
        <v>2</v>
      </c>
      <c r="F321" t="str">
        <f t="shared" ca="1" si="112"/>
        <v>Doctor</v>
      </c>
      <c r="G321">
        <f t="shared" ca="1" si="125"/>
        <v>4</v>
      </c>
      <c r="H321" t="str">
        <f t="shared" ca="1" si="113"/>
        <v>Phd</v>
      </c>
      <c r="I321">
        <f t="shared" ca="1" si="137"/>
        <v>1</v>
      </c>
      <c r="J321">
        <f t="shared" ca="1" si="114"/>
        <v>2</v>
      </c>
      <c r="K321">
        <f t="shared" ca="1" si="126"/>
        <v>80516</v>
      </c>
      <c r="L321">
        <f t="shared" ca="1" si="127"/>
        <v>9</v>
      </c>
      <c r="M321" t="str">
        <f t="shared" ca="1" si="115"/>
        <v>South Dakota</v>
      </c>
      <c r="N321">
        <f t="shared" ca="1" si="130"/>
        <v>241548</v>
      </c>
      <c r="O321">
        <f t="shared" ca="1" si="128"/>
        <v>178940.24157231484</v>
      </c>
      <c r="P321">
        <f t="shared" ca="1" si="131"/>
        <v>75751.668552108007</v>
      </c>
      <c r="Q321">
        <f t="shared" ca="1" si="129"/>
        <v>70231</v>
      </c>
      <c r="R321">
        <f t="shared" ca="1" si="132"/>
        <v>68400.088646865144</v>
      </c>
      <c r="S321">
        <f t="shared" ca="1" si="133"/>
        <v>40237.005765850903</v>
      </c>
      <c r="T321">
        <f t="shared" ca="1" si="134"/>
        <v>357536.67431795888</v>
      </c>
      <c r="U321">
        <f t="shared" ca="1" si="135"/>
        <v>317571.33021917997</v>
      </c>
      <c r="V321">
        <f t="shared" ca="1" si="136"/>
        <v>39965.344098778907</v>
      </c>
      <c r="X321">
        <f ca="1">IF(Table1[[#This Row],[Gender]]="men",1,0)</f>
        <v>1</v>
      </c>
      <c r="Y321">
        <f ca="1">IF(Table1[[#This Row],[Gender]]="women",1,0)</f>
        <v>0</v>
      </c>
      <c r="AE321">
        <f ca="1">IF(Table1[[#This Row],[Field of work]]="IT",1,0)</f>
        <v>0</v>
      </c>
      <c r="AF321">
        <f ca="1">IF(Table1[[#This Row],[Field of work]]="Doctor",1,0)</f>
        <v>1</v>
      </c>
      <c r="AG321">
        <f ca="1">IF(Table1[[#This Row],[Field of work]]="Construction",1,0)</f>
        <v>0</v>
      </c>
      <c r="AH321">
        <f ca="1">IF(Table1[[#This Row],[Field of work]]="Teaching",1,0)</f>
        <v>0</v>
      </c>
      <c r="AI321">
        <f ca="1">IF(Table1[[#This Row],[Field of work]]="Music",1,0)</f>
        <v>0</v>
      </c>
      <c r="AJ321">
        <f ca="1">IF(Table1[[#This Row],[Field of work]]="Agriculture",1,0)</f>
        <v>0</v>
      </c>
      <c r="AO321" s="8">
        <f t="shared" ca="1" si="116"/>
        <v>28465.711457954578</v>
      </c>
      <c r="AR321">
        <f t="shared" ca="1" si="117"/>
        <v>1</v>
      </c>
      <c r="AX321" s="16">
        <f t="shared" ca="1" si="118"/>
        <v>0.94938409908903965</v>
      </c>
      <c r="AY321" s="17">
        <f t="shared" ca="1" si="119"/>
        <v>0</v>
      </c>
      <c r="AZ321" s="17"/>
      <c r="BE321">
        <f t="shared" ca="1" si="120"/>
        <v>0</v>
      </c>
      <c r="BF321">
        <f ca="1">IF(Table1[[#This Row],[Area]]="California",Table1[[#This Row],[Income]],0)</f>
        <v>0</v>
      </c>
      <c r="BG321">
        <f ca="1">IF(Table1[[#This Row],[Area]]="Utah",Table1[[#This Row],[Income]],0)</f>
        <v>0</v>
      </c>
      <c r="BH321">
        <f ca="1">IF(Table1[[#This Row],[Area]]="North Carolina",Table1[[#This Row],[Income]],0)</f>
        <v>0</v>
      </c>
      <c r="BI321">
        <f ca="1">IF(Table1[[#This Row],[Area]]="Texas",Table1[[#This Row],[Income]],0)</f>
        <v>0</v>
      </c>
      <c r="BJ321">
        <f ca="1">IF(Table1[[#This Row],[Area]]="Pennsylvania",Table1[[#This Row],[Income]],0)</f>
        <v>0</v>
      </c>
      <c r="BK321">
        <f ca="1">IF(Table1[[#This Row],[Area]]="Hawaii",Table1[[#This Row],[Income]],0)</f>
        <v>0</v>
      </c>
      <c r="BL321">
        <f ca="1">IF(Table1[[#This Row],[Area]]="Tennessee",Table1[[#This Row],[Income]],0)</f>
        <v>0</v>
      </c>
      <c r="BM321">
        <f ca="1">IF(Table1[[#This Row],[Area]]="South Dakota",Table1[[#This Row],[Income]],0)</f>
        <v>80516</v>
      </c>
      <c r="BN321">
        <f ca="1">IF(Table1[[#This Row],[Area]]="Massachusetts",Table1[[#This Row],[Income]],0)</f>
        <v>0</v>
      </c>
      <c r="BO321">
        <f ca="1">IF(Table1[[#This Row],[Area]]="New Jersey",Table1[[#This Row],[Income]],0)</f>
        <v>0</v>
      </c>
      <c r="BP321">
        <f ca="1">IF(Table1[[#This Row],[Area]]="Georgia",Table1[[#This Row],[Income]],0)</f>
        <v>0</v>
      </c>
      <c r="BQ321">
        <f ca="1">IF(Table1[[#This Row],[Area]]="Indiana",Table1[[#This Row],[Income]],0)</f>
        <v>0</v>
      </c>
      <c r="BR321">
        <f ca="1">IF(Table1[[#This Row],[Area]]="Illinios",Table1[[#This Row],[Income]],0)</f>
        <v>0</v>
      </c>
      <c r="BT321">
        <f ca="1">IF(Table1[[#This Row],[Field of work]]="IT",Table1[[#This Row],[Income]],0)</f>
        <v>0</v>
      </c>
      <c r="BU321">
        <f ca="1">IF(Table1[[#This Row],[Field of work]]="Doctor",Table1[[#This Row],[Income]],0)</f>
        <v>80516</v>
      </c>
      <c r="BV321">
        <f ca="1">IF(Table1[[#This Row],[Field of work]]="Construction",Table1[[#This Row],[Income]],0)</f>
        <v>0</v>
      </c>
      <c r="BW321">
        <f ca="1">IF(Table1[[#This Row],[Field of work]]="Teaching",Table1[[#This Row],[Income]],0)</f>
        <v>0</v>
      </c>
      <c r="BX321">
        <f ca="1">IF(Table1[[#This Row],[Field of work]]="Music",Table1[[#This Row],[Income]],0)</f>
        <v>0</v>
      </c>
      <c r="BY321">
        <f ca="1">IF(Table1[[#This Row],[Field of work]]="Agriculture",Table1[[#This Row],[Income]],0)</f>
        <v>0</v>
      </c>
      <c r="CA321">
        <f ca="1">IF(Table1[[#This Row],[Debts]]&gt;Table1[[#This Row],[Income]],1,0)</f>
        <v>0</v>
      </c>
      <c r="CL321">
        <f ca="1">IF(Table1[[#This Row],[Net worth of the person]]&gt;$CN$3,Table1[[#This Row],[Age]],0)</f>
        <v>44</v>
      </c>
    </row>
    <row r="322" spans="1:90">
      <c r="A322">
        <f t="shared" ca="1" si="121"/>
        <v>1</v>
      </c>
      <c r="B322">
        <v>319</v>
      </c>
      <c r="C322" t="str">
        <f t="shared" ca="1" si="122"/>
        <v>men</v>
      </c>
      <c r="D322">
        <f t="shared" ca="1" si="123"/>
        <v>37</v>
      </c>
      <c r="E322">
        <f t="shared" ca="1" si="124"/>
        <v>1</v>
      </c>
      <c r="F322" t="str">
        <f t="shared" ca="1" si="112"/>
        <v>IT</v>
      </c>
      <c r="G322">
        <f t="shared" ca="1" si="125"/>
        <v>5</v>
      </c>
      <c r="H322" t="str">
        <f t="shared" ca="1" si="113"/>
        <v>Diploma</v>
      </c>
      <c r="I322">
        <f t="shared" ca="1" si="137"/>
        <v>3</v>
      </c>
      <c r="J322">
        <f t="shared" ca="1" si="114"/>
        <v>3</v>
      </c>
      <c r="K322">
        <f t="shared" ca="1" si="126"/>
        <v>34757</v>
      </c>
      <c r="L322">
        <f t="shared" ca="1" si="127"/>
        <v>11</v>
      </c>
      <c r="M322" t="str">
        <f t="shared" ca="1" si="115"/>
        <v>New Jersey</v>
      </c>
      <c r="N322">
        <f t="shared" ca="1" si="130"/>
        <v>139028</v>
      </c>
      <c r="O322">
        <f t="shared" ca="1" si="128"/>
        <v>131990.972528151</v>
      </c>
      <c r="P322">
        <f t="shared" ca="1" si="131"/>
        <v>85397.134373863737</v>
      </c>
      <c r="Q322">
        <f t="shared" ca="1" si="129"/>
        <v>17560</v>
      </c>
      <c r="R322">
        <f t="shared" ca="1" si="132"/>
        <v>32165.144081153823</v>
      </c>
      <c r="S322">
        <f t="shared" ca="1" si="133"/>
        <v>28859.383637991676</v>
      </c>
      <c r="T322">
        <f t="shared" ca="1" si="134"/>
        <v>253284.51801185543</v>
      </c>
      <c r="U322">
        <f t="shared" ca="1" si="135"/>
        <v>181716.11660930482</v>
      </c>
      <c r="V322">
        <f t="shared" ca="1" si="136"/>
        <v>71568.401402550604</v>
      </c>
      <c r="X322">
        <f ca="1">IF(Table1[[#This Row],[Gender]]="men",1,0)</f>
        <v>1</v>
      </c>
      <c r="Y322">
        <f ca="1">IF(Table1[[#This Row],[Gender]]="women",1,0)</f>
        <v>0</v>
      </c>
      <c r="AE322">
        <f ca="1">IF(Table1[[#This Row],[Field of work]]="IT",1,0)</f>
        <v>1</v>
      </c>
      <c r="AF322">
        <f ca="1">IF(Table1[[#This Row],[Field of work]]="Doctor",1,0)</f>
        <v>0</v>
      </c>
      <c r="AG322">
        <f ca="1">IF(Table1[[#This Row],[Field of work]]="Construction",1,0)</f>
        <v>0</v>
      </c>
      <c r="AH322">
        <f ca="1">IF(Table1[[#This Row],[Field of work]]="Teaching",1,0)</f>
        <v>0</v>
      </c>
      <c r="AI322">
        <f ca="1">IF(Table1[[#This Row],[Field of work]]="Music",1,0)</f>
        <v>0</v>
      </c>
      <c r="AJ322">
        <f ca="1">IF(Table1[[#This Row],[Field of work]]="Agriculture",1,0)</f>
        <v>0</v>
      </c>
      <c r="AO322" s="8">
        <f t="shared" ca="1" si="116"/>
        <v>52917.649451029858</v>
      </c>
      <c r="AR322">
        <f t="shared" ca="1" si="117"/>
        <v>1</v>
      </c>
      <c r="AX322" s="16">
        <f t="shared" ca="1" si="118"/>
        <v>0.64080448348739916</v>
      </c>
      <c r="AY322" s="17">
        <f t="shared" ca="1" si="119"/>
        <v>0</v>
      </c>
      <c r="AZ322" s="17"/>
      <c r="BE322">
        <f t="shared" ca="1" si="120"/>
        <v>0</v>
      </c>
      <c r="BF322">
        <f ca="1">IF(Table1[[#This Row],[Area]]="California",Table1[[#This Row],[Income]],0)</f>
        <v>0</v>
      </c>
      <c r="BG322">
        <f ca="1">IF(Table1[[#This Row],[Area]]="Utah",Table1[[#This Row],[Income]],0)</f>
        <v>0</v>
      </c>
      <c r="BH322">
        <f ca="1">IF(Table1[[#This Row],[Area]]="North Carolina",Table1[[#This Row],[Income]],0)</f>
        <v>0</v>
      </c>
      <c r="BI322">
        <f ca="1">IF(Table1[[#This Row],[Area]]="Texas",Table1[[#This Row],[Income]],0)</f>
        <v>0</v>
      </c>
      <c r="BJ322">
        <f ca="1">IF(Table1[[#This Row],[Area]]="Pennsylvania",Table1[[#This Row],[Income]],0)</f>
        <v>0</v>
      </c>
      <c r="BK322">
        <f ca="1">IF(Table1[[#This Row],[Area]]="Hawaii",Table1[[#This Row],[Income]],0)</f>
        <v>0</v>
      </c>
      <c r="BL322">
        <f ca="1">IF(Table1[[#This Row],[Area]]="Tennessee",Table1[[#This Row],[Income]],0)</f>
        <v>0</v>
      </c>
      <c r="BM322">
        <f ca="1">IF(Table1[[#This Row],[Area]]="South Dakota",Table1[[#This Row],[Income]],0)</f>
        <v>0</v>
      </c>
      <c r="BN322">
        <f ca="1">IF(Table1[[#This Row],[Area]]="Massachusetts",Table1[[#This Row],[Income]],0)</f>
        <v>0</v>
      </c>
      <c r="BO322">
        <f ca="1">IF(Table1[[#This Row],[Area]]="New Jersey",Table1[[#This Row],[Income]],0)</f>
        <v>34757</v>
      </c>
      <c r="BP322">
        <f ca="1">IF(Table1[[#This Row],[Area]]="Georgia",Table1[[#This Row],[Income]],0)</f>
        <v>0</v>
      </c>
      <c r="BQ322">
        <f ca="1">IF(Table1[[#This Row],[Area]]="Indiana",Table1[[#This Row],[Income]],0)</f>
        <v>0</v>
      </c>
      <c r="BR322">
        <f ca="1">IF(Table1[[#This Row],[Area]]="Illinios",Table1[[#This Row],[Income]],0)</f>
        <v>0</v>
      </c>
      <c r="BT322">
        <f ca="1">IF(Table1[[#This Row],[Field of work]]="IT",Table1[[#This Row],[Income]],0)</f>
        <v>34757</v>
      </c>
      <c r="BU322">
        <f ca="1">IF(Table1[[#This Row],[Field of work]]="Doctor",Table1[[#This Row],[Income]],0)</f>
        <v>0</v>
      </c>
      <c r="BV322">
        <f ca="1">IF(Table1[[#This Row],[Field of work]]="Construction",Table1[[#This Row],[Income]],0)</f>
        <v>0</v>
      </c>
      <c r="BW322">
        <f ca="1">IF(Table1[[#This Row],[Field of work]]="Teaching",Table1[[#This Row],[Income]],0)</f>
        <v>0</v>
      </c>
      <c r="BX322">
        <f ca="1">IF(Table1[[#This Row],[Field of work]]="Music",Table1[[#This Row],[Income]],0)</f>
        <v>0</v>
      </c>
      <c r="BY322">
        <f ca="1">IF(Table1[[#This Row],[Field of work]]="Agriculture",Table1[[#This Row],[Income]],0)</f>
        <v>0</v>
      </c>
      <c r="CA322">
        <f ca="1">IF(Table1[[#This Row],[Debts]]&gt;Table1[[#This Row],[Income]],1,0)</f>
        <v>0</v>
      </c>
      <c r="CL322">
        <f ca="1">IF(Table1[[#This Row],[Net worth of the person]]&gt;$CN$3,Table1[[#This Row],[Age]],0)</f>
        <v>37</v>
      </c>
    </row>
    <row r="323" spans="1:90">
      <c r="A323">
        <f t="shared" ca="1" si="121"/>
        <v>2</v>
      </c>
      <c r="B323">
        <v>320</v>
      </c>
      <c r="C323" t="str">
        <f t="shared" ca="1" si="122"/>
        <v>women</v>
      </c>
      <c r="D323">
        <f t="shared" ca="1" si="123"/>
        <v>33</v>
      </c>
      <c r="E323">
        <f t="shared" ca="1" si="124"/>
        <v>5</v>
      </c>
      <c r="F323" t="str">
        <f t="shared" ca="1" si="112"/>
        <v>Music</v>
      </c>
      <c r="G323">
        <f t="shared" ca="1" si="125"/>
        <v>5</v>
      </c>
      <c r="H323" t="str">
        <f t="shared" ca="1" si="113"/>
        <v>Diploma</v>
      </c>
      <c r="I323">
        <f t="shared" ca="1" si="137"/>
        <v>2</v>
      </c>
      <c r="J323">
        <f t="shared" ca="1" si="114"/>
        <v>2</v>
      </c>
      <c r="K323">
        <f t="shared" ca="1" si="126"/>
        <v>53288</v>
      </c>
      <c r="L323">
        <f t="shared" ca="1" si="127"/>
        <v>11</v>
      </c>
      <c r="M323" t="str">
        <f t="shared" ca="1" si="115"/>
        <v>New Jersey</v>
      </c>
      <c r="N323">
        <f t="shared" ca="1" si="130"/>
        <v>266440</v>
      </c>
      <c r="O323">
        <f t="shared" ca="1" si="128"/>
        <v>170735.94658038262</v>
      </c>
      <c r="P323">
        <f t="shared" ca="1" si="131"/>
        <v>105835.29890205972</v>
      </c>
      <c r="Q323">
        <f t="shared" ca="1" si="129"/>
        <v>5424</v>
      </c>
      <c r="R323">
        <f t="shared" ca="1" si="132"/>
        <v>27969.548522744451</v>
      </c>
      <c r="S323">
        <f t="shared" ca="1" si="133"/>
        <v>60921.259822207401</v>
      </c>
      <c r="T323">
        <f t="shared" ca="1" si="134"/>
        <v>433196.55872426712</v>
      </c>
      <c r="U323">
        <f t="shared" ca="1" si="135"/>
        <v>204129.49510312706</v>
      </c>
      <c r="V323">
        <f t="shared" ca="1" si="136"/>
        <v>229067.06362114006</v>
      </c>
      <c r="X323">
        <f ca="1">IF(Table1[[#This Row],[Gender]]="men",1,0)</f>
        <v>0</v>
      </c>
      <c r="Y323">
        <f ca="1">IF(Table1[[#This Row],[Gender]]="women",1,0)</f>
        <v>1</v>
      </c>
      <c r="AE323">
        <f ca="1">IF(Table1[[#This Row],[Field of work]]="IT",1,0)</f>
        <v>0</v>
      </c>
      <c r="AF323">
        <f ca="1">IF(Table1[[#This Row],[Field of work]]="Doctor",1,0)</f>
        <v>0</v>
      </c>
      <c r="AG323">
        <f ca="1">IF(Table1[[#This Row],[Field of work]]="Construction",1,0)</f>
        <v>0</v>
      </c>
      <c r="AH323">
        <f ca="1">IF(Table1[[#This Row],[Field of work]]="Teaching",1,0)</f>
        <v>0</v>
      </c>
      <c r="AI323">
        <f ca="1">IF(Table1[[#This Row],[Field of work]]="Music",1,0)</f>
        <v>1</v>
      </c>
      <c r="AJ323">
        <f ca="1">IF(Table1[[#This Row],[Field of work]]="Agriculture",1,0)</f>
        <v>0</v>
      </c>
      <c r="AO323" s="8">
        <f t="shared" ca="1" si="116"/>
        <v>52563.01668341233</v>
      </c>
      <c r="AR323">
        <f t="shared" ca="1" si="117"/>
        <v>1</v>
      </c>
      <c r="AX323" s="16">
        <f t="shared" ca="1" si="118"/>
        <v>1.0441748809078333E-2</v>
      </c>
      <c r="AY323" s="17">
        <f t="shared" ca="1" si="119"/>
        <v>1</v>
      </c>
      <c r="AZ323" s="17"/>
      <c r="BE323">
        <f t="shared" ca="1" si="120"/>
        <v>0</v>
      </c>
      <c r="BF323">
        <f ca="1">IF(Table1[[#This Row],[Area]]="California",Table1[[#This Row],[Income]],0)</f>
        <v>0</v>
      </c>
      <c r="BG323">
        <f ca="1">IF(Table1[[#This Row],[Area]]="Utah",Table1[[#This Row],[Income]],0)</f>
        <v>0</v>
      </c>
      <c r="BH323">
        <f ca="1">IF(Table1[[#This Row],[Area]]="North Carolina",Table1[[#This Row],[Income]],0)</f>
        <v>0</v>
      </c>
      <c r="BI323">
        <f ca="1">IF(Table1[[#This Row],[Area]]="Texas",Table1[[#This Row],[Income]],0)</f>
        <v>0</v>
      </c>
      <c r="BJ323">
        <f ca="1">IF(Table1[[#This Row],[Area]]="Pennsylvania",Table1[[#This Row],[Income]],0)</f>
        <v>0</v>
      </c>
      <c r="BK323">
        <f ca="1">IF(Table1[[#This Row],[Area]]="Hawaii",Table1[[#This Row],[Income]],0)</f>
        <v>0</v>
      </c>
      <c r="BL323">
        <f ca="1">IF(Table1[[#This Row],[Area]]="Tennessee",Table1[[#This Row],[Income]],0)</f>
        <v>0</v>
      </c>
      <c r="BM323">
        <f ca="1">IF(Table1[[#This Row],[Area]]="South Dakota",Table1[[#This Row],[Income]],0)</f>
        <v>0</v>
      </c>
      <c r="BN323">
        <f ca="1">IF(Table1[[#This Row],[Area]]="Massachusetts",Table1[[#This Row],[Income]],0)</f>
        <v>0</v>
      </c>
      <c r="BO323">
        <f ca="1">IF(Table1[[#This Row],[Area]]="New Jersey",Table1[[#This Row],[Income]],0)</f>
        <v>53288</v>
      </c>
      <c r="BP323">
        <f ca="1">IF(Table1[[#This Row],[Area]]="Georgia",Table1[[#This Row],[Income]],0)</f>
        <v>0</v>
      </c>
      <c r="BQ323">
        <f ca="1">IF(Table1[[#This Row],[Area]]="Indiana",Table1[[#This Row],[Income]],0)</f>
        <v>0</v>
      </c>
      <c r="BR323">
        <f ca="1">IF(Table1[[#This Row],[Area]]="Illinios",Table1[[#This Row],[Income]],0)</f>
        <v>0</v>
      </c>
      <c r="BT323">
        <f ca="1">IF(Table1[[#This Row],[Field of work]]="IT",Table1[[#This Row],[Income]],0)</f>
        <v>0</v>
      </c>
      <c r="BU323">
        <f ca="1">IF(Table1[[#This Row],[Field of work]]="Doctor",Table1[[#This Row],[Income]],0)</f>
        <v>0</v>
      </c>
      <c r="BV323">
        <f ca="1">IF(Table1[[#This Row],[Field of work]]="Construction",Table1[[#This Row],[Income]],0)</f>
        <v>0</v>
      </c>
      <c r="BW323">
        <f ca="1">IF(Table1[[#This Row],[Field of work]]="Teaching",Table1[[#This Row],[Income]],0)</f>
        <v>0</v>
      </c>
      <c r="BX323">
        <f ca="1">IF(Table1[[#This Row],[Field of work]]="Music",Table1[[#This Row],[Income]],0)</f>
        <v>53288</v>
      </c>
      <c r="BY323">
        <f ca="1">IF(Table1[[#This Row],[Field of work]]="Agriculture",Table1[[#This Row],[Income]],0)</f>
        <v>0</v>
      </c>
      <c r="CA323">
        <f ca="1">IF(Table1[[#This Row],[Debts]]&gt;Table1[[#This Row],[Income]],1,0)</f>
        <v>0</v>
      </c>
      <c r="CL323">
        <f ca="1">IF(Table1[[#This Row],[Net worth of the person]]&gt;$CN$3,Table1[[#This Row],[Age]],0)</f>
        <v>33</v>
      </c>
    </row>
    <row r="324" spans="1:90">
      <c r="A324">
        <f t="shared" ca="1" si="121"/>
        <v>1</v>
      </c>
      <c r="B324">
        <v>321</v>
      </c>
      <c r="C324" t="str">
        <f t="shared" ca="1" si="122"/>
        <v>men</v>
      </c>
      <c r="D324">
        <f t="shared" ca="1" si="123"/>
        <v>40</v>
      </c>
      <c r="E324">
        <f t="shared" ca="1" si="124"/>
        <v>5</v>
      </c>
      <c r="F324" t="str">
        <f t="shared" ref="F324:F387" ca="1" si="138">VLOOKUP(E324,$CQ$5:$CR$10,2)</f>
        <v>Music</v>
      </c>
      <c r="G324">
        <f t="shared" ca="1" si="125"/>
        <v>1</v>
      </c>
      <c r="H324" t="str">
        <f t="shared" ref="H324:H387" ca="1" si="139">VLOOKUP(G324,$CS$5:$CT$9,2)</f>
        <v>High school</v>
      </c>
      <c r="I324">
        <f t="shared" ca="1" si="137"/>
        <v>0</v>
      </c>
      <c r="J324">
        <f t="shared" ref="J324:J387" ca="1" si="140">RANDBETWEEN(1,3)</f>
        <v>1</v>
      </c>
      <c r="K324">
        <f t="shared" ca="1" si="126"/>
        <v>64479</v>
      </c>
      <c r="L324">
        <f t="shared" ca="1" si="127"/>
        <v>6</v>
      </c>
      <c r="M324" t="str">
        <f t="shared" ref="M324:M387" ca="1" si="141">VLOOKUP(L324,$CQ$15:$CR$28,2)</f>
        <v>Pennsylvania</v>
      </c>
      <c r="N324">
        <f t="shared" ca="1" si="130"/>
        <v>322395</v>
      </c>
      <c r="O324">
        <f t="shared" ca="1" si="128"/>
        <v>3366.3676073028091</v>
      </c>
      <c r="P324">
        <f t="shared" ca="1" si="131"/>
        <v>52563.01668341233</v>
      </c>
      <c r="Q324">
        <f t="shared" ca="1" si="129"/>
        <v>43211</v>
      </c>
      <c r="R324">
        <f t="shared" ca="1" si="132"/>
        <v>110135.60745872633</v>
      </c>
      <c r="S324">
        <f t="shared" ca="1" si="133"/>
        <v>42843.915719673161</v>
      </c>
      <c r="T324">
        <f t="shared" ca="1" si="134"/>
        <v>417801.93240308546</v>
      </c>
      <c r="U324">
        <f t="shared" ca="1" si="135"/>
        <v>156712.97506602915</v>
      </c>
      <c r="V324">
        <f t="shared" ca="1" si="136"/>
        <v>261088.95733705632</v>
      </c>
      <c r="X324">
        <f ca="1">IF(Table1[[#This Row],[Gender]]="men",1,0)</f>
        <v>1</v>
      </c>
      <c r="Y324">
        <f ca="1">IF(Table1[[#This Row],[Gender]]="women",1,0)</f>
        <v>0</v>
      </c>
      <c r="AE324">
        <f ca="1">IF(Table1[[#This Row],[Field of work]]="IT",1,0)</f>
        <v>0</v>
      </c>
      <c r="AF324">
        <f ca="1">IF(Table1[[#This Row],[Field of work]]="Doctor",1,0)</f>
        <v>0</v>
      </c>
      <c r="AG324">
        <f ca="1">IF(Table1[[#This Row],[Field of work]]="Construction",1,0)</f>
        <v>0</v>
      </c>
      <c r="AH324">
        <f ca="1">IF(Table1[[#This Row],[Field of work]]="Teaching",1,0)</f>
        <v>0</v>
      </c>
      <c r="AI324">
        <f ca="1">IF(Table1[[#This Row],[Field of work]]="Music",1,0)</f>
        <v>1</v>
      </c>
      <c r="AJ324">
        <f ca="1">IF(Table1[[#This Row],[Field of work]]="Agriculture",1,0)</f>
        <v>0</v>
      </c>
      <c r="AO324" s="8">
        <f t="shared" ref="AO324:AO387" ca="1" si="142">P325/J325</f>
        <v>17858.522094009524</v>
      </c>
      <c r="AR324">
        <f t="shared" ref="AR324:AR387" ca="1" si="143">IF(U325&gt;$AT$2,1,0)</f>
        <v>1</v>
      </c>
      <c r="AX324" s="16">
        <f t="shared" ref="AX324:AX387" ca="1" si="144">O325/N325</f>
        <v>0.11479460528537977</v>
      </c>
      <c r="AY324" s="17">
        <f t="shared" ref="AY324:AY387" ca="1" si="145">IF(AX324&lt;$BA$2,1,0)</f>
        <v>1</v>
      </c>
      <c r="AZ324" s="17"/>
      <c r="BE324">
        <f t="shared" ref="BE324:BE387" ca="1" si="146">IF(M324="Florida",K324,0)</f>
        <v>0</v>
      </c>
      <c r="BF324">
        <f ca="1">IF(Table1[[#This Row],[Area]]="California",Table1[[#This Row],[Income]],0)</f>
        <v>0</v>
      </c>
      <c r="BG324">
        <f ca="1">IF(Table1[[#This Row],[Area]]="Utah",Table1[[#This Row],[Income]],0)</f>
        <v>0</v>
      </c>
      <c r="BH324">
        <f ca="1">IF(Table1[[#This Row],[Area]]="North Carolina",Table1[[#This Row],[Income]],0)</f>
        <v>0</v>
      </c>
      <c r="BI324">
        <f ca="1">IF(Table1[[#This Row],[Area]]="Texas",Table1[[#This Row],[Income]],0)</f>
        <v>0</v>
      </c>
      <c r="BJ324">
        <f ca="1">IF(Table1[[#This Row],[Area]]="Pennsylvania",Table1[[#This Row],[Income]],0)</f>
        <v>64479</v>
      </c>
      <c r="BK324">
        <f ca="1">IF(Table1[[#This Row],[Area]]="Hawaii",Table1[[#This Row],[Income]],0)</f>
        <v>0</v>
      </c>
      <c r="BL324">
        <f ca="1">IF(Table1[[#This Row],[Area]]="Tennessee",Table1[[#This Row],[Income]],0)</f>
        <v>0</v>
      </c>
      <c r="BM324">
        <f ca="1">IF(Table1[[#This Row],[Area]]="South Dakota",Table1[[#This Row],[Income]],0)</f>
        <v>0</v>
      </c>
      <c r="BN324">
        <f ca="1">IF(Table1[[#This Row],[Area]]="Massachusetts",Table1[[#This Row],[Income]],0)</f>
        <v>0</v>
      </c>
      <c r="BO324">
        <f ca="1">IF(Table1[[#This Row],[Area]]="New Jersey",Table1[[#This Row],[Income]],0)</f>
        <v>0</v>
      </c>
      <c r="BP324">
        <f ca="1">IF(Table1[[#This Row],[Area]]="Georgia",Table1[[#This Row],[Income]],0)</f>
        <v>0</v>
      </c>
      <c r="BQ324">
        <f ca="1">IF(Table1[[#This Row],[Area]]="Indiana",Table1[[#This Row],[Income]],0)</f>
        <v>0</v>
      </c>
      <c r="BR324">
        <f ca="1">IF(Table1[[#This Row],[Area]]="Illinios",Table1[[#This Row],[Income]],0)</f>
        <v>0</v>
      </c>
      <c r="BT324">
        <f ca="1">IF(Table1[[#This Row],[Field of work]]="IT",Table1[[#This Row],[Income]],0)</f>
        <v>0</v>
      </c>
      <c r="BU324">
        <f ca="1">IF(Table1[[#This Row],[Field of work]]="Doctor",Table1[[#This Row],[Income]],0)</f>
        <v>0</v>
      </c>
      <c r="BV324">
        <f ca="1">IF(Table1[[#This Row],[Field of work]]="Construction",Table1[[#This Row],[Income]],0)</f>
        <v>0</v>
      </c>
      <c r="BW324">
        <f ca="1">IF(Table1[[#This Row],[Field of work]]="Teaching",Table1[[#This Row],[Income]],0)</f>
        <v>0</v>
      </c>
      <c r="BX324">
        <f ca="1">IF(Table1[[#This Row],[Field of work]]="Music",Table1[[#This Row],[Income]],0)</f>
        <v>64479</v>
      </c>
      <c r="BY324">
        <f ca="1">IF(Table1[[#This Row],[Field of work]]="Agriculture",Table1[[#This Row],[Income]],0)</f>
        <v>0</v>
      </c>
      <c r="CA324">
        <f ca="1">IF(Table1[[#This Row],[Debts]]&gt;Table1[[#This Row],[Income]],1,0)</f>
        <v>1</v>
      </c>
      <c r="CL324">
        <f ca="1">IF(Table1[[#This Row],[Net worth of the person]]&gt;$CN$3,Table1[[#This Row],[Age]],0)</f>
        <v>40</v>
      </c>
    </row>
    <row r="325" spans="1:90">
      <c r="A325">
        <f t="shared" ref="A325:A388" ca="1" si="147">RANDBETWEEN(1,2)</f>
        <v>1</v>
      </c>
      <c r="B325">
        <v>322</v>
      </c>
      <c r="C325" t="str">
        <f t="shared" ref="C325:C388" ca="1" si="148">IF(A325=1,"men","women")</f>
        <v>men</v>
      </c>
      <c r="D325">
        <f t="shared" ref="D325:D388" ca="1" si="149">RANDBETWEEN(25,45)</f>
        <v>32</v>
      </c>
      <c r="E325">
        <f t="shared" ref="E325:E388" ca="1" si="150">RANDBETWEEN(1,6)</f>
        <v>3</v>
      </c>
      <c r="F325" t="str">
        <f t="shared" ca="1" si="138"/>
        <v>Construction</v>
      </c>
      <c r="G325">
        <f t="shared" ref="G325:G388" ca="1" si="151">RANDBETWEEN(1,5)</f>
        <v>5</v>
      </c>
      <c r="H325" t="str">
        <f t="shared" ca="1" si="139"/>
        <v>Diploma</v>
      </c>
      <c r="I325">
        <f t="shared" ca="1" si="137"/>
        <v>3</v>
      </c>
      <c r="J325">
        <f t="shared" ca="1" si="140"/>
        <v>3</v>
      </c>
      <c r="K325">
        <f t="shared" ref="K325:K388" ca="1" si="152">RANDBETWEEN(25000,90000)</f>
        <v>79518</v>
      </c>
      <c r="L325">
        <f t="shared" ref="L325:L388" ca="1" si="153">RANDBETWEEN(1,14)</f>
        <v>4</v>
      </c>
      <c r="M325" t="str">
        <f t="shared" ca="1" si="141"/>
        <v>North Carolina</v>
      </c>
      <c r="N325">
        <f t="shared" ca="1" si="130"/>
        <v>477108</v>
      </c>
      <c r="O325">
        <f t="shared" ref="O325:O388" ca="1" si="154">RAND()*N325</f>
        <v>54769.424538496969</v>
      </c>
      <c r="P325">
        <f t="shared" ca="1" si="131"/>
        <v>53575.566282028572</v>
      </c>
      <c r="Q325">
        <f t="shared" ref="Q325:Q388" ca="1" si="155">RANDBETWEEN(0,P325)</f>
        <v>39929</v>
      </c>
      <c r="R325">
        <f t="shared" ca="1" si="132"/>
        <v>95445.698175547819</v>
      </c>
      <c r="S325">
        <f t="shared" ca="1" si="133"/>
        <v>117298.34640114225</v>
      </c>
      <c r="T325">
        <f t="shared" ca="1" si="134"/>
        <v>647981.91268317075</v>
      </c>
      <c r="U325">
        <f t="shared" ca="1" si="135"/>
        <v>190144.12271404479</v>
      </c>
      <c r="V325">
        <f t="shared" ca="1" si="136"/>
        <v>457837.789969126</v>
      </c>
      <c r="X325">
        <f ca="1">IF(Table1[[#This Row],[Gender]]="men",1,0)</f>
        <v>1</v>
      </c>
      <c r="Y325">
        <f ca="1">IF(Table1[[#This Row],[Gender]]="women",1,0)</f>
        <v>0</v>
      </c>
      <c r="AE325">
        <f ca="1">IF(Table1[[#This Row],[Field of work]]="IT",1,0)</f>
        <v>0</v>
      </c>
      <c r="AF325">
        <f ca="1">IF(Table1[[#This Row],[Field of work]]="Doctor",1,0)</f>
        <v>0</v>
      </c>
      <c r="AG325">
        <f ca="1">IF(Table1[[#This Row],[Field of work]]="Construction",1,0)</f>
        <v>1</v>
      </c>
      <c r="AH325">
        <f ca="1">IF(Table1[[#This Row],[Field of work]]="Teaching",1,0)</f>
        <v>0</v>
      </c>
      <c r="AI325">
        <f ca="1">IF(Table1[[#This Row],[Field of work]]="Music",1,0)</f>
        <v>0</v>
      </c>
      <c r="AJ325">
        <f ca="1">IF(Table1[[#This Row],[Field of work]]="Agriculture",1,0)</f>
        <v>0</v>
      </c>
      <c r="AO325" s="8">
        <f t="shared" ca="1" si="142"/>
        <v>15038.454060181664</v>
      </c>
      <c r="AR325">
        <f t="shared" ca="1" si="143"/>
        <v>1</v>
      </c>
      <c r="AX325" s="16">
        <f t="shared" ca="1" si="144"/>
        <v>0.81412857329339894</v>
      </c>
      <c r="AY325" s="17">
        <f t="shared" ca="1" si="145"/>
        <v>0</v>
      </c>
      <c r="AZ325" s="17"/>
      <c r="BE325">
        <f t="shared" ca="1" si="146"/>
        <v>0</v>
      </c>
      <c r="BF325">
        <f ca="1">IF(Table1[[#This Row],[Area]]="California",Table1[[#This Row],[Income]],0)</f>
        <v>0</v>
      </c>
      <c r="BG325">
        <f ca="1">IF(Table1[[#This Row],[Area]]="Utah",Table1[[#This Row],[Income]],0)</f>
        <v>0</v>
      </c>
      <c r="BH325">
        <f ca="1">IF(Table1[[#This Row],[Area]]="North Carolina",Table1[[#This Row],[Income]],0)</f>
        <v>79518</v>
      </c>
      <c r="BI325">
        <f ca="1">IF(Table1[[#This Row],[Area]]="Texas",Table1[[#This Row],[Income]],0)</f>
        <v>0</v>
      </c>
      <c r="BJ325">
        <f ca="1">IF(Table1[[#This Row],[Area]]="Pennsylvania",Table1[[#This Row],[Income]],0)</f>
        <v>0</v>
      </c>
      <c r="BK325">
        <f ca="1">IF(Table1[[#This Row],[Area]]="Hawaii",Table1[[#This Row],[Income]],0)</f>
        <v>0</v>
      </c>
      <c r="BL325">
        <f ca="1">IF(Table1[[#This Row],[Area]]="Tennessee",Table1[[#This Row],[Income]],0)</f>
        <v>0</v>
      </c>
      <c r="BM325">
        <f ca="1">IF(Table1[[#This Row],[Area]]="South Dakota",Table1[[#This Row],[Income]],0)</f>
        <v>0</v>
      </c>
      <c r="BN325">
        <f ca="1">IF(Table1[[#This Row],[Area]]="Massachusetts",Table1[[#This Row],[Income]],0)</f>
        <v>0</v>
      </c>
      <c r="BO325">
        <f ca="1">IF(Table1[[#This Row],[Area]]="New Jersey",Table1[[#This Row],[Income]],0)</f>
        <v>0</v>
      </c>
      <c r="BP325">
        <f ca="1">IF(Table1[[#This Row],[Area]]="Georgia",Table1[[#This Row],[Income]],0)</f>
        <v>0</v>
      </c>
      <c r="BQ325">
        <f ca="1">IF(Table1[[#This Row],[Area]]="Indiana",Table1[[#This Row],[Income]],0)</f>
        <v>0</v>
      </c>
      <c r="BR325">
        <f ca="1">IF(Table1[[#This Row],[Area]]="Illinios",Table1[[#This Row],[Income]],0)</f>
        <v>0</v>
      </c>
      <c r="BT325">
        <f ca="1">IF(Table1[[#This Row],[Field of work]]="IT",Table1[[#This Row],[Income]],0)</f>
        <v>0</v>
      </c>
      <c r="BU325">
        <f ca="1">IF(Table1[[#This Row],[Field of work]]="Doctor",Table1[[#This Row],[Income]],0)</f>
        <v>0</v>
      </c>
      <c r="BV325">
        <f ca="1">IF(Table1[[#This Row],[Field of work]]="Construction",Table1[[#This Row],[Income]],0)</f>
        <v>79518</v>
      </c>
      <c r="BW325">
        <f ca="1">IF(Table1[[#This Row],[Field of work]]="Teaching",Table1[[#This Row],[Income]],0)</f>
        <v>0</v>
      </c>
      <c r="BX325">
        <f ca="1">IF(Table1[[#This Row],[Field of work]]="Music",Table1[[#This Row],[Income]],0)</f>
        <v>0</v>
      </c>
      <c r="BY325">
        <f ca="1">IF(Table1[[#This Row],[Field of work]]="Agriculture",Table1[[#This Row],[Income]],0)</f>
        <v>0</v>
      </c>
      <c r="CA325">
        <f ca="1">IF(Table1[[#This Row],[Debts]]&gt;Table1[[#This Row],[Income]],1,0)</f>
        <v>1</v>
      </c>
      <c r="CL325">
        <f ca="1">IF(Table1[[#This Row],[Net worth of the person]]&gt;$CN$3,Table1[[#This Row],[Age]],0)</f>
        <v>32</v>
      </c>
    </row>
    <row r="326" spans="1:90">
      <c r="A326">
        <f t="shared" ca="1" si="147"/>
        <v>1</v>
      </c>
      <c r="B326">
        <v>323</v>
      </c>
      <c r="C326" t="str">
        <f t="shared" ca="1" si="148"/>
        <v>men</v>
      </c>
      <c r="D326">
        <f t="shared" ca="1" si="149"/>
        <v>45</v>
      </c>
      <c r="E326">
        <f t="shared" ca="1" si="150"/>
        <v>4</v>
      </c>
      <c r="F326" t="str">
        <f t="shared" ca="1" si="138"/>
        <v>Teaching</v>
      </c>
      <c r="G326">
        <f t="shared" ca="1" si="151"/>
        <v>3</v>
      </c>
      <c r="H326" t="str">
        <f t="shared" ca="1" si="139"/>
        <v>Post Grad</v>
      </c>
      <c r="I326">
        <f t="shared" ca="1" si="137"/>
        <v>2</v>
      </c>
      <c r="J326">
        <f t="shared" ca="1" si="140"/>
        <v>2</v>
      </c>
      <c r="K326">
        <f t="shared" ca="1" si="152"/>
        <v>31533</v>
      </c>
      <c r="L326">
        <f t="shared" ca="1" si="153"/>
        <v>12</v>
      </c>
      <c r="M326" t="str">
        <f t="shared" ca="1" si="141"/>
        <v>Georgia</v>
      </c>
      <c r="N326">
        <f t="shared" ca="1" si="130"/>
        <v>94599</v>
      </c>
      <c r="O326">
        <f t="shared" ca="1" si="154"/>
        <v>77015.748904982247</v>
      </c>
      <c r="P326">
        <f t="shared" ca="1" si="131"/>
        <v>30076.908120363329</v>
      </c>
      <c r="Q326">
        <f t="shared" ca="1" si="155"/>
        <v>12947</v>
      </c>
      <c r="R326">
        <f t="shared" ca="1" si="132"/>
        <v>34993.574883663423</v>
      </c>
      <c r="S326">
        <f t="shared" ca="1" si="133"/>
        <v>4305.8885674179674</v>
      </c>
      <c r="T326">
        <f t="shared" ca="1" si="134"/>
        <v>128981.79668778129</v>
      </c>
      <c r="U326">
        <f t="shared" ca="1" si="135"/>
        <v>124956.32378864568</v>
      </c>
      <c r="V326">
        <f t="shared" ca="1" si="136"/>
        <v>4025.4728991356096</v>
      </c>
      <c r="X326">
        <f ca="1">IF(Table1[[#This Row],[Gender]]="men",1,0)</f>
        <v>1</v>
      </c>
      <c r="Y326">
        <f ca="1">IF(Table1[[#This Row],[Gender]]="women",1,0)</f>
        <v>0</v>
      </c>
      <c r="AE326">
        <f ca="1">IF(Table1[[#This Row],[Field of work]]="IT",1,0)</f>
        <v>0</v>
      </c>
      <c r="AF326">
        <f ca="1">IF(Table1[[#This Row],[Field of work]]="Doctor",1,0)</f>
        <v>0</v>
      </c>
      <c r="AG326">
        <f ca="1">IF(Table1[[#This Row],[Field of work]]="Construction",1,0)</f>
        <v>0</v>
      </c>
      <c r="AH326">
        <f ca="1">IF(Table1[[#This Row],[Field of work]]="Teaching",1,0)</f>
        <v>1</v>
      </c>
      <c r="AI326">
        <f ca="1">IF(Table1[[#This Row],[Field of work]]="Music",1,0)</f>
        <v>0</v>
      </c>
      <c r="AJ326">
        <f ca="1">IF(Table1[[#This Row],[Field of work]]="Agriculture",1,0)</f>
        <v>0</v>
      </c>
      <c r="AO326" s="8">
        <f t="shared" ca="1" si="142"/>
        <v>8363.8242732029266</v>
      </c>
      <c r="AR326">
        <f t="shared" ca="1" si="143"/>
        <v>1</v>
      </c>
      <c r="AX326" s="16">
        <f t="shared" ca="1" si="144"/>
        <v>0.59988212513481576</v>
      </c>
      <c r="AY326" s="17">
        <f t="shared" ca="1" si="145"/>
        <v>0</v>
      </c>
      <c r="AZ326" s="17"/>
      <c r="BE326">
        <f t="shared" ca="1" si="146"/>
        <v>0</v>
      </c>
      <c r="BF326">
        <f ca="1">IF(Table1[[#This Row],[Area]]="California",Table1[[#This Row],[Income]],0)</f>
        <v>0</v>
      </c>
      <c r="BG326">
        <f ca="1">IF(Table1[[#This Row],[Area]]="Utah",Table1[[#This Row],[Income]],0)</f>
        <v>0</v>
      </c>
      <c r="BH326">
        <f ca="1">IF(Table1[[#This Row],[Area]]="North Carolina",Table1[[#This Row],[Income]],0)</f>
        <v>0</v>
      </c>
      <c r="BI326">
        <f ca="1">IF(Table1[[#This Row],[Area]]="Texas",Table1[[#This Row],[Income]],0)</f>
        <v>0</v>
      </c>
      <c r="BJ326">
        <f ca="1">IF(Table1[[#This Row],[Area]]="Pennsylvania",Table1[[#This Row],[Income]],0)</f>
        <v>0</v>
      </c>
      <c r="BK326">
        <f ca="1">IF(Table1[[#This Row],[Area]]="Hawaii",Table1[[#This Row],[Income]],0)</f>
        <v>0</v>
      </c>
      <c r="BL326">
        <f ca="1">IF(Table1[[#This Row],[Area]]="Tennessee",Table1[[#This Row],[Income]],0)</f>
        <v>0</v>
      </c>
      <c r="BM326">
        <f ca="1">IF(Table1[[#This Row],[Area]]="South Dakota",Table1[[#This Row],[Income]],0)</f>
        <v>0</v>
      </c>
      <c r="BN326">
        <f ca="1">IF(Table1[[#This Row],[Area]]="Massachusetts",Table1[[#This Row],[Income]],0)</f>
        <v>0</v>
      </c>
      <c r="BO326">
        <f ca="1">IF(Table1[[#This Row],[Area]]="New Jersey",Table1[[#This Row],[Income]],0)</f>
        <v>0</v>
      </c>
      <c r="BP326">
        <f ca="1">IF(Table1[[#This Row],[Area]]="Georgia",Table1[[#This Row],[Income]],0)</f>
        <v>31533</v>
      </c>
      <c r="BQ326">
        <f ca="1">IF(Table1[[#This Row],[Area]]="Indiana",Table1[[#This Row],[Income]],0)</f>
        <v>0</v>
      </c>
      <c r="BR326">
        <f ca="1">IF(Table1[[#This Row],[Area]]="Illinios",Table1[[#This Row],[Income]],0)</f>
        <v>0</v>
      </c>
      <c r="BT326">
        <f ca="1">IF(Table1[[#This Row],[Field of work]]="IT",Table1[[#This Row],[Income]],0)</f>
        <v>0</v>
      </c>
      <c r="BU326">
        <f ca="1">IF(Table1[[#This Row],[Field of work]]="Doctor",Table1[[#This Row],[Income]],0)</f>
        <v>0</v>
      </c>
      <c r="BV326">
        <f ca="1">IF(Table1[[#This Row],[Field of work]]="Construction",Table1[[#This Row],[Income]],0)</f>
        <v>0</v>
      </c>
      <c r="BW326">
        <f ca="1">IF(Table1[[#This Row],[Field of work]]="Teaching",Table1[[#This Row],[Income]],0)</f>
        <v>31533</v>
      </c>
      <c r="BX326">
        <f ca="1">IF(Table1[[#This Row],[Field of work]]="Music",Table1[[#This Row],[Income]],0)</f>
        <v>0</v>
      </c>
      <c r="BY326">
        <f ca="1">IF(Table1[[#This Row],[Field of work]]="Agriculture",Table1[[#This Row],[Income]],0)</f>
        <v>0</v>
      </c>
      <c r="CA326">
        <f ca="1">IF(Table1[[#This Row],[Debts]]&gt;Table1[[#This Row],[Income]],1,0)</f>
        <v>1</v>
      </c>
      <c r="CL326">
        <f ca="1">IF(Table1[[#This Row],[Net worth of the person]]&gt;$CN$3,Table1[[#This Row],[Age]],0)</f>
        <v>45</v>
      </c>
    </row>
    <row r="327" spans="1:90">
      <c r="A327">
        <f t="shared" ca="1" si="147"/>
        <v>2</v>
      </c>
      <c r="B327">
        <v>324</v>
      </c>
      <c r="C327" t="str">
        <f t="shared" ca="1" si="148"/>
        <v>women</v>
      </c>
      <c r="D327">
        <f t="shared" ca="1" si="149"/>
        <v>43</v>
      </c>
      <c r="E327">
        <f t="shared" ca="1" si="150"/>
        <v>4</v>
      </c>
      <c r="F327" t="str">
        <f t="shared" ca="1" si="138"/>
        <v>Teaching</v>
      </c>
      <c r="G327">
        <f t="shared" ca="1" si="151"/>
        <v>1</v>
      </c>
      <c r="H327" t="str">
        <f t="shared" ca="1" si="139"/>
        <v>High school</v>
      </c>
      <c r="I327">
        <f t="shared" ca="1" si="137"/>
        <v>3</v>
      </c>
      <c r="J327">
        <f t="shared" ca="1" si="140"/>
        <v>1</v>
      </c>
      <c r="K327">
        <f t="shared" ca="1" si="152"/>
        <v>46568</v>
      </c>
      <c r="L327">
        <f t="shared" ca="1" si="153"/>
        <v>6</v>
      </c>
      <c r="M327" t="str">
        <f t="shared" ca="1" si="141"/>
        <v>Pennsylvania</v>
      </c>
      <c r="N327">
        <f t="shared" ca="1" si="130"/>
        <v>186272</v>
      </c>
      <c r="O327">
        <f t="shared" ca="1" si="154"/>
        <v>111741.24321311241</v>
      </c>
      <c r="P327">
        <f t="shared" ca="1" si="131"/>
        <v>8363.8242732029266</v>
      </c>
      <c r="Q327">
        <f t="shared" ca="1" si="155"/>
        <v>1684</v>
      </c>
      <c r="R327">
        <f t="shared" ca="1" si="132"/>
        <v>33413.776574645366</v>
      </c>
      <c r="S327">
        <f t="shared" ca="1" si="133"/>
        <v>54501.982417099207</v>
      </c>
      <c r="T327">
        <f t="shared" ca="1" si="134"/>
        <v>249137.80669030212</v>
      </c>
      <c r="U327">
        <f t="shared" ca="1" si="135"/>
        <v>146839.01978775777</v>
      </c>
      <c r="V327">
        <f t="shared" ca="1" si="136"/>
        <v>102298.78690254435</v>
      </c>
      <c r="X327">
        <f ca="1">IF(Table1[[#This Row],[Gender]]="men",1,0)</f>
        <v>0</v>
      </c>
      <c r="Y327">
        <f ca="1">IF(Table1[[#This Row],[Gender]]="women",1,0)</f>
        <v>1</v>
      </c>
      <c r="AE327">
        <f ca="1">IF(Table1[[#This Row],[Field of work]]="IT",1,0)</f>
        <v>0</v>
      </c>
      <c r="AF327">
        <f ca="1">IF(Table1[[#This Row],[Field of work]]="Doctor",1,0)</f>
        <v>0</v>
      </c>
      <c r="AG327">
        <f ca="1">IF(Table1[[#This Row],[Field of work]]="Construction",1,0)</f>
        <v>0</v>
      </c>
      <c r="AH327">
        <f ca="1">IF(Table1[[#This Row],[Field of work]]="Teaching",1,0)</f>
        <v>1</v>
      </c>
      <c r="AI327">
        <f ca="1">IF(Table1[[#This Row],[Field of work]]="Music",1,0)</f>
        <v>0</v>
      </c>
      <c r="AJ327">
        <f ca="1">IF(Table1[[#This Row],[Field of work]]="Agriculture",1,0)</f>
        <v>0</v>
      </c>
      <c r="AO327" s="8">
        <f t="shared" ca="1" si="142"/>
        <v>18030.446794960812</v>
      </c>
      <c r="AR327">
        <f t="shared" ca="1" si="143"/>
        <v>1</v>
      </c>
      <c r="AX327" s="16">
        <f t="shared" ca="1" si="144"/>
        <v>0.43309182497184728</v>
      </c>
      <c r="AY327" s="17">
        <f t="shared" ca="1" si="145"/>
        <v>1</v>
      </c>
      <c r="AZ327" s="17"/>
      <c r="BE327">
        <f t="shared" ca="1" si="146"/>
        <v>0</v>
      </c>
      <c r="BF327">
        <f ca="1">IF(Table1[[#This Row],[Area]]="California",Table1[[#This Row],[Income]],0)</f>
        <v>0</v>
      </c>
      <c r="BG327">
        <f ca="1">IF(Table1[[#This Row],[Area]]="Utah",Table1[[#This Row],[Income]],0)</f>
        <v>0</v>
      </c>
      <c r="BH327">
        <f ca="1">IF(Table1[[#This Row],[Area]]="North Carolina",Table1[[#This Row],[Income]],0)</f>
        <v>0</v>
      </c>
      <c r="BI327">
        <f ca="1">IF(Table1[[#This Row],[Area]]="Texas",Table1[[#This Row],[Income]],0)</f>
        <v>0</v>
      </c>
      <c r="BJ327">
        <f ca="1">IF(Table1[[#This Row],[Area]]="Pennsylvania",Table1[[#This Row],[Income]],0)</f>
        <v>46568</v>
      </c>
      <c r="BK327">
        <f ca="1">IF(Table1[[#This Row],[Area]]="Hawaii",Table1[[#This Row],[Income]],0)</f>
        <v>0</v>
      </c>
      <c r="BL327">
        <f ca="1">IF(Table1[[#This Row],[Area]]="Tennessee",Table1[[#This Row],[Income]],0)</f>
        <v>0</v>
      </c>
      <c r="BM327">
        <f ca="1">IF(Table1[[#This Row],[Area]]="South Dakota",Table1[[#This Row],[Income]],0)</f>
        <v>0</v>
      </c>
      <c r="BN327">
        <f ca="1">IF(Table1[[#This Row],[Area]]="Massachusetts",Table1[[#This Row],[Income]],0)</f>
        <v>0</v>
      </c>
      <c r="BO327">
        <f ca="1">IF(Table1[[#This Row],[Area]]="New Jersey",Table1[[#This Row],[Income]],0)</f>
        <v>0</v>
      </c>
      <c r="BP327">
        <f ca="1">IF(Table1[[#This Row],[Area]]="Georgia",Table1[[#This Row],[Income]],0)</f>
        <v>0</v>
      </c>
      <c r="BQ327">
        <f ca="1">IF(Table1[[#This Row],[Area]]="Indiana",Table1[[#This Row],[Income]],0)</f>
        <v>0</v>
      </c>
      <c r="BR327">
        <f ca="1">IF(Table1[[#This Row],[Area]]="Illinios",Table1[[#This Row],[Income]],0)</f>
        <v>0</v>
      </c>
      <c r="BT327">
        <f ca="1">IF(Table1[[#This Row],[Field of work]]="IT",Table1[[#This Row],[Income]],0)</f>
        <v>0</v>
      </c>
      <c r="BU327">
        <f ca="1">IF(Table1[[#This Row],[Field of work]]="Doctor",Table1[[#This Row],[Income]],0)</f>
        <v>0</v>
      </c>
      <c r="BV327">
        <f ca="1">IF(Table1[[#This Row],[Field of work]]="Construction",Table1[[#This Row],[Income]],0)</f>
        <v>0</v>
      </c>
      <c r="BW327">
        <f ca="1">IF(Table1[[#This Row],[Field of work]]="Teaching",Table1[[#This Row],[Income]],0)</f>
        <v>46568</v>
      </c>
      <c r="BX327">
        <f ca="1">IF(Table1[[#This Row],[Field of work]]="Music",Table1[[#This Row],[Income]],0)</f>
        <v>0</v>
      </c>
      <c r="BY327">
        <f ca="1">IF(Table1[[#This Row],[Field of work]]="Agriculture",Table1[[#This Row],[Income]],0)</f>
        <v>0</v>
      </c>
      <c r="CA327">
        <f ca="1">IF(Table1[[#This Row],[Debts]]&gt;Table1[[#This Row],[Income]],1,0)</f>
        <v>0</v>
      </c>
      <c r="CL327">
        <f ca="1">IF(Table1[[#This Row],[Net worth of the person]]&gt;$CN$3,Table1[[#This Row],[Age]],0)</f>
        <v>43</v>
      </c>
    </row>
    <row r="328" spans="1:90">
      <c r="A328">
        <f t="shared" ca="1" si="147"/>
        <v>2</v>
      </c>
      <c r="B328">
        <v>325</v>
      </c>
      <c r="C328" t="str">
        <f t="shared" ca="1" si="148"/>
        <v>women</v>
      </c>
      <c r="D328">
        <f t="shared" ca="1" si="149"/>
        <v>37</v>
      </c>
      <c r="E328">
        <f t="shared" ca="1" si="150"/>
        <v>3</v>
      </c>
      <c r="F328" t="str">
        <f t="shared" ca="1" si="138"/>
        <v>Construction</v>
      </c>
      <c r="G328">
        <f t="shared" ca="1" si="151"/>
        <v>3</v>
      </c>
      <c r="H328" t="str">
        <f t="shared" ca="1" si="139"/>
        <v>Post Grad</v>
      </c>
      <c r="I328">
        <f t="shared" ca="1" si="137"/>
        <v>1</v>
      </c>
      <c r="J328">
        <f t="shared" ca="1" si="140"/>
        <v>2</v>
      </c>
      <c r="K328">
        <f t="shared" ca="1" si="152"/>
        <v>33529</v>
      </c>
      <c r="L328">
        <f t="shared" ca="1" si="153"/>
        <v>2</v>
      </c>
      <c r="M328" t="str">
        <f t="shared" ca="1" si="141"/>
        <v>California</v>
      </c>
      <c r="N328">
        <f t="shared" ca="1" si="130"/>
        <v>201174</v>
      </c>
      <c r="O328">
        <f t="shared" ca="1" si="154"/>
        <v>87126.814796886407</v>
      </c>
      <c r="P328">
        <f t="shared" ca="1" si="131"/>
        <v>36060.893589921623</v>
      </c>
      <c r="Q328">
        <f t="shared" ca="1" si="155"/>
        <v>7487</v>
      </c>
      <c r="R328">
        <f t="shared" ca="1" si="132"/>
        <v>29931.109060714291</v>
      </c>
      <c r="S328">
        <f t="shared" ca="1" si="133"/>
        <v>48966.71892377804</v>
      </c>
      <c r="T328">
        <f t="shared" ca="1" si="134"/>
        <v>286201.61251369969</v>
      </c>
      <c r="U328">
        <f t="shared" ca="1" si="135"/>
        <v>124544.92385760069</v>
      </c>
      <c r="V328">
        <f t="shared" ca="1" si="136"/>
        <v>161656.688656099</v>
      </c>
      <c r="X328">
        <f ca="1">IF(Table1[[#This Row],[Gender]]="men",1,0)</f>
        <v>0</v>
      </c>
      <c r="Y328">
        <f ca="1">IF(Table1[[#This Row],[Gender]]="women",1,0)</f>
        <v>1</v>
      </c>
      <c r="AE328">
        <f ca="1">IF(Table1[[#This Row],[Field of work]]="IT",1,0)</f>
        <v>0</v>
      </c>
      <c r="AF328">
        <f ca="1">IF(Table1[[#This Row],[Field of work]]="Doctor",1,0)</f>
        <v>0</v>
      </c>
      <c r="AG328">
        <f ca="1">IF(Table1[[#This Row],[Field of work]]="Construction",1,0)</f>
        <v>1</v>
      </c>
      <c r="AH328">
        <f ca="1">IF(Table1[[#This Row],[Field of work]]="Teaching",1,0)</f>
        <v>0</v>
      </c>
      <c r="AI328">
        <f ca="1">IF(Table1[[#This Row],[Field of work]]="Music",1,0)</f>
        <v>0</v>
      </c>
      <c r="AJ328">
        <f ca="1">IF(Table1[[#This Row],[Field of work]]="Agriculture",1,0)</f>
        <v>0</v>
      </c>
      <c r="AO328" s="8">
        <f t="shared" ca="1" si="142"/>
        <v>10031.58186436592</v>
      </c>
      <c r="AR328">
        <f t="shared" ca="1" si="143"/>
        <v>0</v>
      </c>
      <c r="AX328" s="16">
        <f t="shared" ca="1" si="144"/>
        <v>7.5229731703665093E-2</v>
      </c>
      <c r="AY328" s="17">
        <f t="shared" ca="1" si="145"/>
        <v>1</v>
      </c>
      <c r="AZ328" s="17"/>
      <c r="BE328">
        <f t="shared" ca="1" si="146"/>
        <v>0</v>
      </c>
      <c r="BF328">
        <f ca="1">IF(Table1[[#This Row],[Area]]="California",Table1[[#This Row],[Income]],0)</f>
        <v>33529</v>
      </c>
      <c r="BG328">
        <f ca="1">IF(Table1[[#This Row],[Area]]="Utah",Table1[[#This Row],[Income]],0)</f>
        <v>0</v>
      </c>
      <c r="BH328">
        <f ca="1">IF(Table1[[#This Row],[Area]]="North Carolina",Table1[[#This Row],[Income]],0)</f>
        <v>0</v>
      </c>
      <c r="BI328">
        <f ca="1">IF(Table1[[#This Row],[Area]]="Texas",Table1[[#This Row],[Income]],0)</f>
        <v>0</v>
      </c>
      <c r="BJ328">
        <f ca="1">IF(Table1[[#This Row],[Area]]="Pennsylvania",Table1[[#This Row],[Income]],0)</f>
        <v>0</v>
      </c>
      <c r="BK328">
        <f ca="1">IF(Table1[[#This Row],[Area]]="Hawaii",Table1[[#This Row],[Income]],0)</f>
        <v>0</v>
      </c>
      <c r="BL328">
        <f ca="1">IF(Table1[[#This Row],[Area]]="Tennessee",Table1[[#This Row],[Income]],0)</f>
        <v>0</v>
      </c>
      <c r="BM328">
        <f ca="1">IF(Table1[[#This Row],[Area]]="South Dakota",Table1[[#This Row],[Income]],0)</f>
        <v>0</v>
      </c>
      <c r="BN328">
        <f ca="1">IF(Table1[[#This Row],[Area]]="Massachusetts",Table1[[#This Row],[Income]],0)</f>
        <v>0</v>
      </c>
      <c r="BO328">
        <f ca="1">IF(Table1[[#This Row],[Area]]="New Jersey",Table1[[#This Row],[Income]],0)</f>
        <v>0</v>
      </c>
      <c r="BP328">
        <f ca="1">IF(Table1[[#This Row],[Area]]="Georgia",Table1[[#This Row],[Income]],0)</f>
        <v>0</v>
      </c>
      <c r="BQ328">
        <f ca="1">IF(Table1[[#This Row],[Area]]="Indiana",Table1[[#This Row],[Income]],0)</f>
        <v>0</v>
      </c>
      <c r="BR328">
        <f ca="1">IF(Table1[[#This Row],[Area]]="Illinios",Table1[[#This Row],[Income]],0)</f>
        <v>0</v>
      </c>
      <c r="BT328">
        <f ca="1">IF(Table1[[#This Row],[Field of work]]="IT",Table1[[#This Row],[Income]],0)</f>
        <v>0</v>
      </c>
      <c r="BU328">
        <f ca="1">IF(Table1[[#This Row],[Field of work]]="Doctor",Table1[[#This Row],[Income]],0)</f>
        <v>0</v>
      </c>
      <c r="BV328">
        <f ca="1">IF(Table1[[#This Row],[Field of work]]="Construction",Table1[[#This Row],[Income]],0)</f>
        <v>33529</v>
      </c>
      <c r="BW328">
        <f ca="1">IF(Table1[[#This Row],[Field of work]]="Teaching",Table1[[#This Row],[Income]],0)</f>
        <v>0</v>
      </c>
      <c r="BX328">
        <f ca="1">IF(Table1[[#This Row],[Field of work]]="Music",Table1[[#This Row],[Income]],0)</f>
        <v>0</v>
      </c>
      <c r="BY328">
        <f ca="1">IF(Table1[[#This Row],[Field of work]]="Agriculture",Table1[[#This Row],[Income]],0)</f>
        <v>0</v>
      </c>
      <c r="CA328">
        <f ca="1">IF(Table1[[#This Row],[Debts]]&gt;Table1[[#This Row],[Income]],1,0)</f>
        <v>0</v>
      </c>
      <c r="CL328">
        <f ca="1">IF(Table1[[#This Row],[Net worth of the person]]&gt;$CN$3,Table1[[#This Row],[Age]],0)</f>
        <v>37</v>
      </c>
    </row>
    <row r="329" spans="1:90">
      <c r="A329">
        <f t="shared" ca="1" si="147"/>
        <v>1</v>
      </c>
      <c r="B329">
        <v>326</v>
      </c>
      <c r="C329" t="str">
        <f t="shared" ca="1" si="148"/>
        <v>men</v>
      </c>
      <c r="D329">
        <f t="shared" ca="1" si="149"/>
        <v>41</v>
      </c>
      <c r="E329">
        <f t="shared" ca="1" si="150"/>
        <v>1</v>
      </c>
      <c r="F329" t="str">
        <f t="shared" ca="1" si="138"/>
        <v>IT</v>
      </c>
      <c r="G329">
        <f t="shared" ca="1" si="151"/>
        <v>3</v>
      </c>
      <c r="H329" t="str">
        <f t="shared" ca="1" si="139"/>
        <v>Post Grad</v>
      </c>
      <c r="I329">
        <f t="shared" ca="1" si="137"/>
        <v>1</v>
      </c>
      <c r="J329">
        <f t="shared" ca="1" si="140"/>
        <v>2</v>
      </c>
      <c r="K329">
        <f t="shared" ca="1" si="152"/>
        <v>39065</v>
      </c>
      <c r="L329">
        <f t="shared" ca="1" si="153"/>
        <v>14</v>
      </c>
      <c r="M329" t="str">
        <f t="shared" ca="1" si="141"/>
        <v>Illinios</v>
      </c>
      <c r="N329">
        <f t="shared" ca="1" si="130"/>
        <v>234390</v>
      </c>
      <c r="O329">
        <f t="shared" ca="1" si="154"/>
        <v>17633.096814022061</v>
      </c>
      <c r="P329">
        <f t="shared" ca="1" si="131"/>
        <v>20063.163728731841</v>
      </c>
      <c r="Q329">
        <f t="shared" ca="1" si="155"/>
        <v>16475</v>
      </c>
      <c r="R329">
        <f t="shared" ca="1" si="132"/>
        <v>10093.744267875996</v>
      </c>
      <c r="S329">
        <f t="shared" ca="1" si="133"/>
        <v>30822.029588418831</v>
      </c>
      <c r="T329">
        <f t="shared" ca="1" si="134"/>
        <v>285275.19331715064</v>
      </c>
      <c r="U329">
        <f t="shared" ca="1" si="135"/>
        <v>44201.841081898063</v>
      </c>
      <c r="V329">
        <f t="shared" ca="1" si="136"/>
        <v>241073.35223525256</v>
      </c>
      <c r="X329">
        <f ca="1">IF(Table1[[#This Row],[Gender]]="men",1,0)</f>
        <v>1</v>
      </c>
      <c r="Y329">
        <f ca="1">IF(Table1[[#This Row],[Gender]]="women",1,0)</f>
        <v>0</v>
      </c>
      <c r="AE329">
        <f ca="1">IF(Table1[[#This Row],[Field of work]]="IT",1,0)</f>
        <v>1</v>
      </c>
      <c r="AF329">
        <f ca="1">IF(Table1[[#This Row],[Field of work]]="Doctor",1,0)</f>
        <v>0</v>
      </c>
      <c r="AG329">
        <f ca="1">IF(Table1[[#This Row],[Field of work]]="Construction",1,0)</f>
        <v>0</v>
      </c>
      <c r="AH329">
        <f ca="1">IF(Table1[[#This Row],[Field of work]]="Teaching",1,0)</f>
        <v>0</v>
      </c>
      <c r="AI329">
        <f ca="1">IF(Table1[[#This Row],[Field of work]]="Music",1,0)</f>
        <v>0</v>
      </c>
      <c r="AJ329">
        <f ca="1">IF(Table1[[#This Row],[Field of work]]="Agriculture",1,0)</f>
        <v>0</v>
      </c>
      <c r="AO329" s="8">
        <f t="shared" ca="1" si="142"/>
        <v>53023.943276844257</v>
      </c>
      <c r="AR329">
        <f t="shared" ca="1" si="143"/>
        <v>1</v>
      </c>
      <c r="AX329" s="16">
        <f t="shared" ca="1" si="144"/>
        <v>0.63049929968308815</v>
      </c>
      <c r="AY329" s="17">
        <f t="shared" ca="1" si="145"/>
        <v>0</v>
      </c>
      <c r="AZ329" s="17"/>
      <c r="BE329">
        <f t="shared" ca="1" si="146"/>
        <v>0</v>
      </c>
      <c r="BF329">
        <f ca="1">IF(Table1[[#This Row],[Area]]="California",Table1[[#This Row],[Income]],0)</f>
        <v>0</v>
      </c>
      <c r="BG329">
        <f ca="1">IF(Table1[[#This Row],[Area]]="Utah",Table1[[#This Row],[Income]],0)</f>
        <v>0</v>
      </c>
      <c r="BH329">
        <f ca="1">IF(Table1[[#This Row],[Area]]="North Carolina",Table1[[#This Row],[Income]],0)</f>
        <v>0</v>
      </c>
      <c r="BI329">
        <f ca="1">IF(Table1[[#This Row],[Area]]="Texas",Table1[[#This Row],[Income]],0)</f>
        <v>0</v>
      </c>
      <c r="BJ329">
        <f ca="1">IF(Table1[[#This Row],[Area]]="Pennsylvania",Table1[[#This Row],[Income]],0)</f>
        <v>0</v>
      </c>
      <c r="BK329">
        <f ca="1">IF(Table1[[#This Row],[Area]]="Hawaii",Table1[[#This Row],[Income]],0)</f>
        <v>0</v>
      </c>
      <c r="BL329">
        <f ca="1">IF(Table1[[#This Row],[Area]]="Tennessee",Table1[[#This Row],[Income]],0)</f>
        <v>0</v>
      </c>
      <c r="BM329">
        <f ca="1">IF(Table1[[#This Row],[Area]]="South Dakota",Table1[[#This Row],[Income]],0)</f>
        <v>0</v>
      </c>
      <c r="BN329">
        <f ca="1">IF(Table1[[#This Row],[Area]]="Massachusetts",Table1[[#This Row],[Income]],0)</f>
        <v>0</v>
      </c>
      <c r="BO329">
        <f ca="1">IF(Table1[[#This Row],[Area]]="New Jersey",Table1[[#This Row],[Income]],0)</f>
        <v>0</v>
      </c>
      <c r="BP329">
        <f ca="1">IF(Table1[[#This Row],[Area]]="Georgia",Table1[[#This Row],[Income]],0)</f>
        <v>0</v>
      </c>
      <c r="BQ329">
        <f ca="1">IF(Table1[[#This Row],[Area]]="Indiana",Table1[[#This Row],[Income]],0)</f>
        <v>0</v>
      </c>
      <c r="BR329">
        <f ca="1">IF(Table1[[#This Row],[Area]]="Illinios",Table1[[#This Row],[Income]],0)</f>
        <v>39065</v>
      </c>
      <c r="BT329">
        <f ca="1">IF(Table1[[#This Row],[Field of work]]="IT",Table1[[#This Row],[Income]],0)</f>
        <v>39065</v>
      </c>
      <c r="BU329">
        <f ca="1">IF(Table1[[#This Row],[Field of work]]="Doctor",Table1[[#This Row],[Income]],0)</f>
        <v>0</v>
      </c>
      <c r="BV329">
        <f ca="1">IF(Table1[[#This Row],[Field of work]]="Construction",Table1[[#This Row],[Income]],0)</f>
        <v>0</v>
      </c>
      <c r="BW329">
        <f ca="1">IF(Table1[[#This Row],[Field of work]]="Teaching",Table1[[#This Row],[Income]],0)</f>
        <v>0</v>
      </c>
      <c r="BX329">
        <f ca="1">IF(Table1[[#This Row],[Field of work]]="Music",Table1[[#This Row],[Income]],0)</f>
        <v>0</v>
      </c>
      <c r="BY329">
        <f ca="1">IF(Table1[[#This Row],[Field of work]]="Agriculture",Table1[[#This Row],[Income]],0)</f>
        <v>0</v>
      </c>
      <c r="CA329">
        <f ca="1">IF(Table1[[#This Row],[Debts]]&gt;Table1[[#This Row],[Income]],1,0)</f>
        <v>0</v>
      </c>
      <c r="CL329">
        <f ca="1">IF(Table1[[#This Row],[Net worth of the person]]&gt;$CN$3,Table1[[#This Row],[Age]],0)</f>
        <v>41</v>
      </c>
    </row>
    <row r="330" spans="1:90">
      <c r="A330">
        <f t="shared" ca="1" si="147"/>
        <v>1</v>
      </c>
      <c r="B330">
        <v>327</v>
      </c>
      <c r="C330" t="str">
        <f t="shared" ca="1" si="148"/>
        <v>men</v>
      </c>
      <c r="D330">
        <f t="shared" ca="1" si="149"/>
        <v>26</v>
      </c>
      <c r="E330">
        <f t="shared" ca="1" si="150"/>
        <v>3</v>
      </c>
      <c r="F330" t="str">
        <f t="shared" ca="1" si="138"/>
        <v>Construction</v>
      </c>
      <c r="G330">
        <f t="shared" ca="1" si="151"/>
        <v>4</v>
      </c>
      <c r="H330" t="str">
        <f t="shared" ca="1" si="139"/>
        <v>Phd</v>
      </c>
      <c r="I330">
        <f t="shared" ca="1" si="137"/>
        <v>3</v>
      </c>
      <c r="J330">
        <f t="shared" ca="1" si="140"/>
        <v>3</v>
      </c>
      <c r="K330">
        <f t="shared" ca="1" si="152"/>
        <v>59974</v>
      </c>
      <c r="L330">
        <f t="shared" ca="1" si="153"/>
        <v>6</v>
      </c>
      <c r="M330" t="str">
        <f t="shared" ca="1" si="141"/>
        <v>Pennsylvania</v>
      </c>
      <c r="N330">
        <f t="shared" ca="1" si="130"/>
        <v>299870</v>
      </c>
      <c r="O330">
        <f t="shared" ca="1" si="154"/>
        <v>189067.82499596765</v>
      </c>
      <c r="P330">
        <f t="shared" ca="1" si="131"/>
        <v>159071.82983053278</v>
      </c>
      <c r="Q330">
        <f t="shared" ca="1" si="155"/>
        <v>132651</v>
      </c>
      <c r="R330">
        <f t="shared" ca="1" si="132"/>
        <v>5632.6069834087866</v>
      </c>
      <c r="S330">
        <f t="shared" ca="1" si="133"/>
        <v>33124.856030882511</v>
      </c>
      <c r="T330">
        <f t="shared" ca="1" si="134"/>
        <v>492066.68586141529</v>
      </c>
      <c r="U330">
        <f t="shared" ca="1" si="135"/>
        <v>327351.43197937647</v>
      </c>
      <c r="V330">
        <f t="shared" ca="1" si="136"/>
        <v>164715.25388203881</v>
      </c>
      <c r="X330">
        <f ca="1">IF(Table1[[#This Row],[Gender]]="men",1,0)</f>
        <v>1</v>
      </c>
      <c r="Y330">
        <f ca="1">IF(Table1[[#This Row],[Gender]]="women",1,0)</f>
        <v>0</v>
      </c>
      <c r="AE330">
        <f ca="1">IF(Table1[[#This Row],[Field of work]]="IT",1,0)</f>
        <v>0</v>
      </c>
      <c r="AF330">
        <f ca="1">IF(Table1[[#This Row],[Field of work]]="Doctor",1,0)</f>
        <v>0</v>
      </c>
      <c r="AG330">
        <f ca="1">IF(Table1[[#This Row],[Field of work]]="Construction",1,0)</f>
        <v>1</v>
      </c>
      <c r="AH330">
        <f ca="1">IF(Table1[[#This Row],[Field of work]]="Teaching",1,0)</f>
        <v>0</v>
      </c>
      <c r="AI330">
        <f ca="1">IF(Table1[[#This Row],[Field of work]]="Music",1,0)</f>
        <v>0</v>
      </c>
      <c r="AJ330">
        <f ca="1">IF(Table1[[#This Row],[Field of work]]="Agriculture",1,0)</f>
        <v>0</v>
      </c>
      <c r="AO330" s="8">
        <f t="shared" ca="1" si="142"/>
        <v>54872.028441128721</v>
      </c>
      <c r="AR330">
        <f t="shared" ca="1" si="143"/>
        <v>1</v>
      </c>
      <c r="AX330" s="16">
        <f t="shared" ca="1" si="144"/>
        <v>0.49717698293718016</v>
      </c>
      <c r="AY330" s="17">
        <f t="shared" ca="1" si="145"/>
        <v>1</v>
      </c>
      <c r="AZ330" s="17"/>
      <c r="BE330">
        <f t="shared" ca="1" si="146"/>
        <v>0</v>
      </c>
      <c r="BF330">
        <f ca="1">IF(Table1[[#This Row],[Area]]="California",Table1[[#This Row],[Income]],0)</f>
        <v>0</v>
      </c>
      <c r="BG330">
        <f ca="1">IF(Table1[[#This Row],[Area]]="Utah",Table1[[#This Row],[Income]],0)</f>
        <v>0</v>
      </c>
      <c r="BH330">
        <f ca="1">IF(Table1[[#This Row],[Area]]="North Carolina",Table1[[#This Row],[Income]],0)</f>
        <v>0</v>
      </c>
      <c r="BI330">
        <f ca="1">IF(Table1[[#This Row],[Area]]="Texas",Table1[[#This Row],[Income]],0)</f>
        <v>0</v>
      </c>
      <c r="BJ330">
        <f ca="1">IF(Table1[[#This Row],[Area]]="Pennsylvania",Table1[[#This Row],[Income]],0)</f>
        <v>59974</v>
      </c>
      <c r="BK330">
        <f ca="1">IF(Table1[[#This Row],[Area]]="Hawaii",Table1[[#This Row],[Income]],0)</f>
        <v>0</v>
      </c>
      <c r="BL330">
        <f ca="1">IF(Table1[[#This Row],[Area]]="Tennessee",Table1[[#This Row],[Income]],0)</f>
        <v>0</v>
      </c>
      <c r="BM330">
        <f ca="1">IF(Table1[[#This Row],[Area]]="South Dakota",Table1[[#This Row],[Income]],0)</f>
        <v>0</v>
      </c>
      <c r="BN330">
        <f ca="1">IF(Table1[[#This Row],[Area]]="Massachusetts",Table1[[#This Row],[Income]],0)</f>
        <v>0</v>
      </c>
      <c r="BO330">
        <f ca="1">IF(Table1[[#This Row],[Area]]="New Jersey",Table1[[#This Row],[Income]],0)</f>
        <v>0</v>
      </c>
      <c r="BP330">
        <f ca="1">IF(Table1[[#This Row],[Area]]="Georgia",Table1[[#This Row],[Income]],0)</f>
        <v>0</v>
      </c>
      <c r="BQ330">
        <f ca="1">IF(Table1[[#This Row],[Area]]="Indiana",Table1[[#This Row],[Income]],0)</f>
        <v>0</v>
      </c>
      <c r="BR330">
        <f ca="1">IF(Table1[[#This Row],[Area]]="Illinios",Table1[[#This Row],[Income]],0)</f>
        <v>0</v>
      </c>
      <c r="BT330">
        <f ca="1">IF(Table1[[#This Row],[Field of work]]="IT",Table1[[#This Row],[Income]],0)</f>
        <v>0</v>
      </c>
      <c r="BU330">
        <f ca="1">IF(Table1[[#This Row],[Field of work]]="Doctor",Table1[[#This Row],[Income]],0)</f>
        <v>0</v>
      </c>
      <c r="BV330">
        <f ca="1">IF(Table1[[#This Row],[Field of work]]="Construction",Table1[[#This Row],[Income]],0)</f>
        <v>59974</v>
      </c>
      <c r="BW330">
        <f ca="1">IF(Table1[[#This Row],[Field of work]]="Teaching",Table1[[#This Row],[Income]],0)</f>
        <v>0</v>
      </c>
      <c r="BX330">
        <f ca="1">IF(Table1[[#This Row],[Field of work]]="Music",Table1[[#This Row],[Income]],0)</f>
        <v>0</v>
      </c>
      <c r="BY330">
        <f ca="1">IF(Table1[[#This Row],[Field of work]]="Agriculture",Table1[[#This Row],[Income]],0)</f>
        <v>0</v>
      </c>
      <c r="CA330">
        <f ca="1">IF(Table1[[#This Row],[Debts]]&gt;Table1[[#This Row],[Income]],1,0)</f>
        <v>0</v>
      </c>
      <c r="CL330">
        <f ca="1">IF(Table1[[#This Row],[Net worth of the person]]&gt;$CN$3,Table1[[#This Row],[Age]],0)</f>
        <v>26</v>
      </c>
    </row>
    <row r="331" spans="1:90">
      <c r="A331">
        <f t="shared" ca="1" si="147"/>
        <v>2</v>
      </c>
      <c r="B331">
        <v>328</v>
      </c>
      <c r="C331" t="str">
        <f t="shared" ca="1" si="148"/>
        <v>women</v>
      </c>
      <c r="D331">
        <f t="shared" ca="1" si="149"/>
        <v>28</v>
      </c>
      <c r="E331">
        <f t="shared" ca="1" si="150"/>
        <v>4</v>
      </c>
      <c r="F331" t="str">
        <f t="shared" ca="1" si="138"/>
        <v>Teaching</v>
      </c>
      <c r="G331">
        <f t="shared" ca="1" si="151"/>
        <v>4</v>
      </c>
      <c r="H331" t="str">
        <f t="shared" ca="1" si="139"/>
        <v>Phd</v>
      </c>
      <c r="I331">
        <f t="shared" ca="1" si="137"/>
        <v>0</v>
      </c>
      <c r="J331">
        <f t="shared" ca="1" si="140"/>
        <v>2</v>
      </c>
      <c r="K331">
        <f t="shared" ca="1" si="152"/>
        <v>60222</v>
      </c>
      <c r="L331">
        <f t="shared" ca="1" si="153"/>
        <v>1</v>
      </c>
      <c r="M331" t="str">
        <f t="shared" ca="1" si="141"/>
        <v>Florida</v>
      </c>
      <c r="N331">
        <f t="shared" ca="1" si="130"/>
        <v>180666</v>
      </c>
      <c r="O331">
        <f t="shared" ca="1" si="154"/>
        <v>89822.976799328593</v>
      </c>
      <c r="P331">
        <f t="shared" ca="1" si="131"/>
        <v>109744.05688225744</v>
      </c>
      <c r="Q331">
        <f t="shared" ca="1" si="155"/>
        <v>44825</v>
      </c>
      <c r="R331">
        <f t="shared" ca="1" si="132"/>
        <v>61973.975438907735</v>
      </c>
      <c r="S331">
        <f t="shared" ca="1" si="133"/>
        <v>84758.671055571816</v>
      </c>
      <c r="T331">
        <f t="shared" ca="1" si="134"/>
        <v>375168.72793782927</v>
      </c>
      <c r="U331">
        <f t="shared" ca="1" si="135"/>
        <v>196621.95223823632</v>
      </c>
      <c r="V331">
        <f t="shared" ca="1" si="136"/>
        <v>178546.77569959295</v>
      </c>
      <c r="X331">
        <f ca="1">IF(Table1[[#This Row],[Gender]]="men",1,0)</f>
        <v>0</v>
      </c>
      <c r="Y331">
        <f ca="1">IF(Table1[[#This Row],[Gender]]="women",1,0)</f>
        <v>1</v>
      </c>
      <c r="AE331">
        <f ca="1">IF(Table1[[#This Row],[Field of work]]="IT",1,0)</f>
        <v>0</v>
      </c>
      <c r="AF331">
        <f ca="1">IF(Table1[[#This Row],[Field of work]]="Doctor",1,0)</f>
        <v>0</v>
      </c>
      <c r="AG331">
        <f ca="1">IF(Table1[[#This Row],[Field of work]]="Construction",1,0)</f>
        <v>0</v>
      </c>
      <c r="AH331">
        <f ca="1">IF(Table1[[#This Row],[Field of work]]="Teaching",1,0)</f>
        <v>1</v>
      </c>
      <c r="AI331">
        <f ca="1">IF(Table1[[#This Row],[Field of work]]="Music",1,0)</f>
        <v>0</v>
      </c>
      <c r="AJ331">
        <f ca="1">IF(Table1[[#This Row],[Field of work]]="Agriculture",1,0)</f>
        <v>0</v>
      </c>
      <c r="AO331" s="8">
        <f t="shared" ca="1" si="142"/>
        <v>53057.185939334049</v>
      </c>
      <c r="AR331">
        <f t="shared" ca="1" si="143"/>
        <v>1</v>
      </c>
      <c r="AX331" s="16">
        <f t="shared" ca="1" si="144"/>
        <v>0.57776296848160558</v>
      </c>
      <c r="AY331" s="17">
        <f t="shared" ca="1" si="145"/>
        <v>0</v>
      </c>
      <c r="AZ331" s="17"/>
      <c r="BE331">
        <f t="shared" ca="1" si="146"/>
        <v>60222</v>
      </c>
      <c r="BF331">
        <f ca="1">IF(Table1[[#This Row],[Area]]="California",Table1[[#This Row],[Income]],0)</f>
        <v>0</v>
      </c>
      <c r="BG331">
        <f ca="1">IF(Table1[[#This Row],[Area]]="Utah",Table1[[#This Row],[Income]],0)</f>
        <v>0</v>
      </c>
      <c r="BH331">
        <f ca="1">IF(Table1[[#This Row],[Area]]="North Carolina",Table1[[#This Row],[Income]],0)</f>
        <v>0</v>
      </c>
      <c r="BI331">
        <f ca="1">IF(Table1[[#This Row],[Area]]="Texas",Table1[[#This Row],[Income]],0)</f>
        <v>0</v>
      </c>
      <c r="BJ331">
        <f ca="1">IF(Table1[[#This Row],[Area]]="Pennsylvania",Table1[[#This Row],[Income]],0)</f>
        <v>0</v>
      </c>
      <c r="BK331">
        <f ca="1">IF(Table1[[#This Row],[Area]]="Hawaii",Table1[[#This Row],[Income]],0)</f>
        <v>0</v>
      </c>
      <c r="BL331">
        <f ca="1">IF(Table1[[#This Row],[Area]]="Tennessee",Table1[[#This Row],[Income]],0)</f>
        <v>0</v>
      </c>
      <c r="BM331">
        <f ca="1">IF(Table1[[#This Row],[Area]]="South Dakota",Table1[[#This Row],[Income]],0)</f>
        <v>0</v>
      </c>
      <c r="BN331">
        <f ca="1">IF(Table1[[#This Row],[Area]]="Massachusetts",Table1[[#This Row],[Income]],0)</f>
        <v>0</v>
      </c>
      <c r="BO331">
        <f ca="1">IF(Table1[[#This Row],[Area]]="New Jersey",Table1[[#This Row],[Income]],0)</f>
        <v>0</v>
      </c>
      <c r="BP331">
        <f ca="1">IF(Table1[[#This Row],[Area]]="Georgia",Table1[[#This Row],[Income]],0)</f>
        <v>0</v>
      </c>
      <c r="BQ331">
        <f ca="1">IF(Table1[[#This Row],[Area]]="Indiana",Table1[[#This Row],[Income]],0)</f>
        <v>0</v>
      </c>
      <c r="BR331">
        <f ca="1">IF(Table1[[#This Row],[Area]]="Illinios",Table1[[#This Row],[Income]],0)</f>
        <v>0</v>
      </c>
      <c r="BT331">
        <f ca="1">IF(Table1[[#This Row],[Field of work]]="IT",Table1[[#This Row],[Income]],0)</f>
        <v>0</v>
      </c>
      <c r="BU331">
        <f ca="1">IF(Table1[[#This Row],[Field of work]]="Doctor",Table1[[#This Row],[Income]],0)</f>
        <v>0</v>
      </c>
      <c r="BV331">
        <f ca="1">IF(Table1[[#This Row],[Field of work]]="Construction",Table1[[#This Row],[Income]],0)</f>
        <v>0</v>
      </c>
      <c r="BW331">
        <f ca="1">IF(Table1[[#This Row],[Field of work]]="Teaching",Table1[[#This Row],[Income]],0)</f>
        <v>60222</v>
      </c>
      <c r="BX331">
        <f ca="1">IF(Table1[[#This Row],[Field of work]]="Music",Table1[[#This Row],[Income]],0)</f>
        <v>0</v>
      </c>
      <c r="BY331">
        <f ca="1">IF(Table1[[#This Row],[Field of work]]="Agriculture",Table1[[#This Row],[Income]],0)</f>
        <v>0</v>
      </c>
      <c r="CA331">
        <f ca="1">IF(Table1[[#This Row],[Debts]]&gt;Table1[[#This Row],[Income]],1,0)</f>
        <v>1</v>
      </c>
      <c r="CL331">
        <f ca="1">IF(Table1[[#This Row],[Net worth of the person]]&gt;$CN$3,Table1[[#This Row],[Age]],0)</f>
        <v>28</v>
      </c>
    </row>
    <row r="332" spans="1:90">
      <c r="A332">
        <f t="shared" ca="1" si="147"/>
        <v>1</v>
      </c>
      <c r="B332">
        <v>329</v>
      </c>
      <c r="C332" t="str">
        <f t="shared" ca="1" si="148"/>
        <v>men</v>
      </c>
      <c r="D332">
        <f t="shared" ca="1" si="149"/>
        <v>34</v>
      </c>
      <c r="E332">
        <f t="shared" ca="1" si="150"/>
        <v>1</v>
      </c>
      <c r="F332" t="str">
        <f t="shared" ca="1" si="138"/>
        <v>IT</v>
      </c>
      <c r="G332">
        <f t="shared" ca="1" si="151"/>
        <v>3</v>
      </c>
      <c r="H332" t="str">
        <f t="shared" ca="1" si="139"/>
        <v>Post Grad</v>
      </c>
      <c r="I332">
        <f t="shared" ca="1" si="137"/>
        <v>0</v>
      </c>
      <c r="J332">
        <f t="shared" ca="1" si="140"/>
        <v>1</v>
      </c>
      <c r="K332">
        <f t="shared" ca="1" si="152"/>
        <v>69789</v>
      </c>
      <c r="L332">
        <f t="shared" ca="1" si="153"/>
        <v>11</v>
      </c>
      <c r="M332" t="str">
        <f t="shared" ca="1" si="141"/>
        <v>New Jersey</v>
      </c>
      <c r="N332">
        <f t="shared" ca="1" si="130"/>
        <v>348945</v>
      </c>
      <c r="O332">
        <f t="shared" ca="1" si="154"/>
        <v>201607.49903681385</v>
      </c>
      <c r="P332">
        <f t="shared" ca="1" si="131"/>
        <v>53057.185939334049</v>
      </c>
      <c r="Q332">
        <f t="shared" ca="1" si="155"/>
        <v>44027</v>
      </c>
      <c r="R332">
        <f t="shared" ca="1" si="132"/>
        <v>112693.77692633588</v>
      </c>
      <c r="S332">
        <f t="shared" ca="1" si="133"/>
        <v>4185.462279119788</v>
      </c>
      <c r="T332">
        <f t="shared" ca="1" si="134"/>
        <v>406187.6482184538</v>
      </c>
      <c r="U332">
        <f t="shared" ca="1" si="135"/>
        <v>358328.27596314973</v>
      </c>
      <c r="V332">
        <f t="shared" ca="1" si="136"/>
        <v>47859.372255304072</v>
      </c>
      <c r="X332">
        <f ca="1">IF(Table1[[#This Row],[Gender]]="men",1,0)</f>
        <v>1</v>
      </c>
      <c r="Y332">
        <f ca="1">IF(Table1[[#This Row],[Gender]]="women",1,0)</f>
        <v>0</v>
      </c>
      <c r="AE332">
        <f ca="1">IF(Table1[[#This Row],[Field of work]]="IT",1,0)</f>
        <v>1</v>
      </c>
      <c r="AF332">
        <f ca="1">IF(Table1[[#This Row],[Field of work]]="Doctor",1,0)</f>
        <v>0</v>
      </c>
      <c r="AG332">
        <f ca="1">IF(Table1[[#This Row],[Field of work]]="Construction",1,0)</f>
        <v>0</v>
      </c>
      <c r="AH332">
        <f ca="1">IF(Table1[[#This Row],[Field of work]]="Teaching",1,0)</f>
        <v>0</v>
      </c>
      <c r="AI332">
        <f ca="1">IF(Table1[[#This Row],[Field of work]]="Music",1,0)</f>
        <v>0</v>
      </c>
      <c r="AJ332">
        <f ca="1">IF(Table1[[#This Row],[Field of work]]="Agriculture",1,0)</f>
        <v>0</v>
      </c>
      <c r="AO332" s="8">
        <f t="shared" ca="1" si="142"/>
        <v>37993.475178078326</v>
      </c>
      <c r="AR332">
        <f t="shared" ca="1" si="143"/>
        <v>1</v>
      </c>
      <c r="AX332" s="16">
        <f t="shared" ca="1" si="144"/>
        <v>0.37179349545523599</v>
      </c>
      <c r="AY332" s="17">
        <f t="shared" ca="1" si="145"/>
        <v>1</v>
      </c>
      <c r="AZ332" s="17"/>
      <c r="BE332">
        <f t="shared" ca="1" si="146"/>
        <v>0</v>
      </c>
      <c r="BF332">
        <f ca="1">IF(Table1[[#This Row],[Area]]="California",Table1[[#This Row],[Income]],0)</f>
        <v>0</v>
      </c>
      <c r="BG332">
        <f ca="1">IF(Table1[[#This Row],[Area]]="Utah",Table1[[#This Row],[Income]],0)</f>
        <v>0</v>
      </c>
      <c r="BH332">
        <f ca="1">IF(Table1[[#This Row],[Area]]="North Carolina",Table1[[#This Row],[Income]],0)</f>
        <v>0</v>
      </c>
      <c r="BI332">
        <f ca="1">IF(Table1[[#This Row],[Area]]="Texas",Table1[[#This Row],[Income]],0)</f>
        <v>0</v>
      </c>
      <c r="BJ332">
        <f ca="1">IF(Table1[[#This Row],[Area]]="Pennsylvania",Table1[[#This Row],[Income]],0)</f>
        <v>0</v>
      </c>
      <c r="BK332">
        <f ca="1">IF(Table1[[#This Row],[Area]]="Hawaii",Table1[[#This Row],[Income]],0)</f>
        <v>0</v>
      </c>
      <c r="BL332">
        <f ca="1">IF(Table1[[#This Row],[Area]]="Tennessee",Table1[[#This Row],[Income]],0)</f>
        <v>0</v>
      </c>
      <c r="BM332">
        <f ca="1">IF(Table1[[#This Row],[Area]]="South Dakota",Table1[[#This Row],[Income]],0)</f>
        <v>0</v>
      </c>
      <c r="BN332">
        <f ca="1">IF(Table1[[#This Row],[Area]]="Massachusetts",Table1[[#This Row],[Income]],0)</f>
        <v>0</v>
      </c>
      <c r="BO332">
        <f ca="1">IF(Table1[[#This Row],[Area]]="New Jersey",Table1[[#This Row],[Income]],0)</f>
        <v>69789</v>
      </c>
      <c r="BP332">
        <f ca="1">IF(Table1[[#This Row],[Area]]="Georgia",Table1[[#This Row],[Income]],0)</f>
        <v>0</v>
      </c>
      <c r="BQ332">
        <f ca="1">IF(Table1[[#This Row],[Area]]="Indiana",Table1[[#This Row],[Income]],0)</f>
        <v>0</v>
      </c>
      <c r="BR332">
        <f ca="1">IF(Table1[[#This Row],[Area]]="Illinios",Table1[[#This Row],[Income]],0)</f>
        <v>0</v>
      </c>
      <c r="BT332">
        <f ca="1">IF(Table1[[#This Row],[Field of work]]="IT",Table1[[#This Row],[Income]],0)</f>
        <v>69789</v>
      </c>
      <c r="BU332">
        <f ca="1">IF(Table1[[#This Row],[Field of work]]="Doctor",Table1[[#This Row],[Income]],0)</f>
        <v>0</v>
      </c>
      <c r="BV332">
        <f ca="1">IF(Table1[[#This Row],[Field of work]]="Construction",Table1[[#This Row],[Income]],0)</f>
        <v>0</v>
      </c>
      <c r="BW332">
        <f ca="1">IF(Table1[[#This Row],[Field of work]]="Teaching",Table1[[#This Row],[Income]],0)</f>
        <v>0</v>
      </c>
      <c r="BX332">
        <f ca="1">IF(Table1[[#This Row],[Field of work]]="Music",Table1[[#This Row],[Income]],0)</f>
        <v>0</v>
      </c>
      <c r="BY332">
        <f ca="1">IF(Table1[[#This Row],[Field of work]]="Agriculture",Table1[[#This Row],[Income]],0)</f>
        <v>0</v>
      </c>
      <c r="CA332">
        <f ca="1">IF(Table1[[#This Row],[Debts]]&gt;Table1[[#This Row],[Income]],1,0)</f>
        <v>1</v>
      </c>
      <c r="CL332">
        <f ca="1">IF(Table1[[#This Row],[Net worth of the person]]&gt;$CN$3,Table1[[#This Row],[Age]],0)</f>
        <v>34</v>
      </c>
    </row>
    <row r="333" spans="1:90">
      <c r="A333">
        <f t="shared" ca="1" si="147"/>
        <v>1</v>
      </c>
      <c r="B333">
        <v>330</v>
      </c>
      <c r="C333" t="str">
        <f t="shared" ca="1" si="148"/>
        <v>men</v>
      </c>
      <c r="D333">
        <f t="shared" ca="1" si="149"/>
        <v>39</v>
      </c>
      <c r="E333">
        <f t="shared" ca="1" si="150"/>
        <v>2</v>
      </c>
      <c r="F333" t="str">
        <f t="shared" ca="1" si="138"/>
        <v>Doctor</v>
      </c>
      <c r="G333">
        <f t="shared" ca="1" si="151"/>
        <v>4</v>
      </c>
      <c r="H333" t="str">
        <f t="shared" ca="1" si="139"/>
        <v>Phd</v>
      </c>
      <c r="I333">
        <f t="shared" ca="1" si="137"/>
        <v>0</v>
      </c>
      <c r="J333">
        <f t="shared" ca="1" si="140"/>
        <v>2</v>
      </c>
      <c r="K333">
        <f t="shared" ca="1" si="152"/>
        <v>61230</v>
      </c>
      <c r="L333">
        <f t="shared" ca="1" si="153"/>
        <v>7</v>
      </c>
      <c r="M333" t="str">
        <f t="shared" ca="1" si="141"/>
        <v>Hawaii</v>
      </c>
      <c r="N333">
        <f t="shared" ca="1" si="130"/>
        <v>244920</v>
      </c>
      <c r="O333">
        <f t="shared" ca="1" si="154"/>
        <v>91059.662906896396</v>
      </c>
      <c r="P333">
        <f t="shared" ca="1" si="131"/>
        <v>75986.950356156653</v>
      </c>
      <c r="Q333">
        <f t="shared" ca="1" si="155"/>
        <v>67503</v>
      </c>
      <c r="R333">
        <f t="shared" ca="1" si="132"/>
        <v>25343.718624052068</v>
      </c>
      <c r="S333">
        <f t="shared" ca="1" si="133"/>
        <v>51875.918293072958</v>
      </c>
      <c r="T333">
        <f t="shared" ca="1" si="134"/>
        <v>372782.86864922964</v>
      </c>
      <c r="U333">
        <f t="shared" ca="1" si="135"/>
        <v>183906.38153094845</v>
      </c>
      <c r="V333">
        <f t="shared" ca="1" si="136"/>
        <v>188876.48711828119</v>
      </c>
      <c r="X333">
        <f ca="1">IF(Table1[[#This Row],[Gender]]="men",1,0)</f>
        <v>1</v>
      </c>
      <c r="Y333">
        <f ca="1">IF(Table1[[#This Row],[Gender]]="women",1,0)</f>
        <v>0</v>
      </c>
      <c r="AE333">
        <f ca="1">IF(Table1[[#This Row],[Field of work]]="IT",1,0)</f>
        <v>0</v>
      </c>
      <c r="AF333">
        <f ca="1">IF(Table1[[#This Row],[Field of work]]="Doctor",1,0)</f>
        <v>1</v>
      </c>
      <c r="AG333">
        <f ca="1">IF(Table1[[#This Row],[Field of work]]="Construction",1,0)</f>
        <v>0</v>
      </c>
      <c r="AH333">
        <f ca="1">IF(Table1[[#This Row],[Field of work]]="Teaching",1,0)</f>
        <v>0</v>
      </c>
      <c r="AI333">
        <f ca="1">IF(Table1[[#This Row],[Field of work]]="Music",1,0)</f>
        <v>0</v>
      </c>
      <c r="AJ333">
        <f ca="1">IF(Table1[[#This Row],[Field of work]]="Agriculture",1,0)</f>
        <v>0</v>
      </c>
      <c r="AO333" s="8">
        <f t="shared" ca="1" si="142"/>
        <v>72151.433594765447</v>
      </c>
      <c r="AR333">
        <f t="shared" ca="1" si="143"/>
        <v>1</v>
      </c>
      <c r="AX333" s="16">
        <f t="shared" ca="1" si="144"/>
        <v>0.23481596122600989</v>
      </c>
      <c r="AY333" s="17">
        <f t="shared" ca="1" si="145"/>
        <v>1</v>
      </c>
      <c r="AZ333" s="17"/>
      <c r="BE333">
        <f t="shared" ca="1" si="146"/>
        <v>0</v>
      </c>
      <c r="BF333">
        <f ca="1">IF(Table1[[#This Row],[Area]]="California",Table1[[#This Row],[Income]],0)</f>
        <v>0</v>
      </c>
      <c r="BG333">
        <f ca="1">IF(Table1[[#This Row],[Area]]="Utah",Table1[[#This Row],[Income]],0)</f>
        <v>0</v>
      </c>
      <c r="BH333">
        <f ca="1">IF(Table1[[#This Row],[Area]]="North Carolina",Table1[[#This Row],[Income]],0)</f>
        <v>0</v>
      </c>
      <c r="BI333">
        <f ca="1">IF(Table1[[#This Row],[Area]]="Texas",Table1[[#This Row],[Income]],0)</f>
        <v>0</v>
      </c>
      <c r="BJ333">
        <f ca="1">IF(Table1[[#This Row],[Area]]="Pennsylvania",Table1[[#This Row],[Income]],0)</f>
        <v>0</v>
      </c>
      <c r="BK333">
        <f ca="1">IF(Table1[[#This Row],[Area]]="Hawaii",Table1[[#This Row],[Income]],0)</f>
        <v>61230</v>
      </c>
      <c r="BL333">
        <f ca="1">IF(Table1[[#This Row],[Area]]="Tennessee",Table1[[#This Row],[Income]],0)</f>
        <v>0</v>
      </c>
      <c r="BM333">
        <f ca="1">IF(Table1[[#This Row],[Area]]="South Dakota",Table1[[#This Row],[Income]],0)</f>
        <v>0</v>
      </c>
      <c r="BN333">
        <f ca="1">IF(Table1[[#This Row],[Area]]="Massachusetts",Table1[[#This Row],[Income]],0)</f>
        <v>0</v>
      </c>
      <c r="BO333">
        <f ca="1">IF(Table1[[#This Row],[Area]]="New Jersey",Table1[[#This Row],[Income]],0)</f>
        <v>0</v>
      </c>
      <c r="BP333">
        <f ca="1">IF(Table1[[#This Row],[Area]]="Georgia",Table1[[#This Row],[Income]],0)</f>
        <v>0</v>
      </c>
      <c r="BQ333">
        <f ca="1">IF(Table1[[#This Row],[Area]]="Indiana",Table1[[#This Row],[Income]],0)</f>
        <v>0</v>
      </c>
      <c r="BR333">
        <f ca="1">IF(Table1[[#This Row],[Area]]="Illinios",Table1[[#This Row],[Income]],0)</f>
        <v>0</v>
      </c>
      <c r="BT333">
        <f ca="1">IF(Table1[[#This Row],[Field of work]]="IT",Table1[[#This Row],[Income]],0)</f>
        <v>0</v>
      </c>
      <c r="BU333">
        <f ca="1">IF(Table1[[#This Row],[Field of work]]="Doctor",Table1[[#This Row],[Income]],0)</f>
        <v>61230</v>
      </c>
      <c r="BV333">
        <f ca="1">IF(Table1[[#This Row],[Field of work]]="Construction",Table1[[#This Row],[Income]],0)</f>
        <v>0</v>
      </c>
      <c r="BW333">
        <f ca="1">IF(Table1[[#This Row],[Field of work]]="Teaching",Table1[[#This Row],[Income]],0)</f>
        <v>0</v>
      </c>
      <c r="BX333">
        <f ca="1">IF(Table1[[#This Row],[Field of work]]="Music",Table1[[#This Row],[Income]],0)</f>
        <v>0</v>
      </c>
      <c r="BY333">
        <f ca="1">IF(Table1[[#This Row],[Field of work]]="Agriculture",Table1[[#This Row],[Income]],0)</f>
        <v>0</v>
      </c>
      <c r="CA333">
        <f ca="1">IF(Table1[[#This Row],[Debts]]&gt;Table1[[#This Row],[Income]],1,0)</f>
        <v>0</v>
      </c>
      <c r="CL333">
        <f ca="1">IF(Table1[[#This Row],[Net worth of the person]]&gt;$CN$3,Table1[[#This Row],[Age]],0)</f>
        <v>39</v>
      </c>
    </row>
    <row r="334" spans="1:90">
      <c r="A334">
        <f t="shared" ca="1" si="147"/>
        <v>1</v>
      </c>
      <c r="B334">
        <v>331</v>
      </c>
      <c r="C334" t="str">
        <f t="shared" ca="1" si="148"/>
        <v>men</v>
      </c>
      <c r="D334">
        <f t="shared" ca="1" si="149"/>
        <v>39</v>
      </c>
      <c r="E334">
        <f t="shared" ca="1" si="150"/>
        <v>1</v>
      </c>
      <c r="F334" t="str">
        <f t="shared" ca="1" si="138"/>
        <v>IT</v>
      </c>
      <c r="G334">
        <f t="shared" ca="1" si="151"/>
        <v>3</v>
      </c>
      <c r="H334" t="str">
        <f t="shared" ca="1" si="139"/>
        <v>Post Grad</v>
      </c>
      <c r="I334">
        <f t="shared" ca="1" si="137"/>
        <v>2</v>
      </c>
      <c r="J334">
        <f t="shared" ca="1" si="140"/>
        <v>1</v>
      </c>
      <c r="K334">
        <f t="shared" ca="1" si="152"/>
        <v>76939</v>
      </c>
      <c r="L334">
        <f t="shared" ca="1" si="153"/>
        <v>12</v>
      </c>
      <c r="M334" t="str">
        <f t="shared" ca="1" si="141"/>
        <v>Georgia</v>
      </c>
      <c r="N334">
        <f t="shared" ca="1" si="130"/>
        <v>384695</v>
      </c>
      <c r="O334">
        <f t="shared" ca="1" si="154"/>
        <v>90332.52620383988</v>
      </c>
      <c r="P334">
        <f t="shared" ca="1" si="131"/>
        <v>72151.433594765447</v>
      </c>
      <c r="Q334">
        <f t="shared" ca="1" si="155"/>
        <v>63171</v>
      </c>
      <c r="R334">
        <f t="shared" ca="1" si="132"/>
        <v>102149.06127257038</v>
      </c>
      <c r="S334">
        <f t="shared" ca="1" si="133"/>
        <v>2915.6143760119412</v>
      </c>
      <c r="T334">
        <f t="shared" ca="1" si="134"/>
        <v>459762.04797077738</v>
      </c>
      <c r="U334">
        <f t="shared" ca="1" si="135"/>
        <v>255652.58747641026</v>
      </c>
      <c r="V334">
        <f t="shared" ca="1" si="136"/>
        <v>204109.46049436711</v>
      </c>
      <c r="X334">
        <f ca="1">IF(Table1[[#This Row],[Gender]]="men",1,0)</f>
        <v>1</v>
      </c>
      <c r="Y334">
        <f ca="1">IF(Table1[[#This Row],[Gender]]="women",1,0)</f>
        <v>0</v>
      </c>
      <c r="AE334">
        <f ca="1">IF(Table1[[#This Row],[Field of work]]="IT",1,0)</f>
        <v>1</v>
      </c>
      <c r="AF334">
        <f ca="1">IF(Table1[[#This Row],[Field of work]]="Doctor",1,0)</f>
        <v>0</v>
      </c>
      <c r="AG334">
        <f ca="1">IF(Table1[[#This Row],[Field of work]]="Construction",1,0)</f>
        <v>0</v>
      </c>
      <c r="AH334">
        <f ca="1">IF(Table1[[#This Row],[Field of work]]="Teaching",1,0)</f>
        <v>0</v>
      </c>
      <c r="AI334">
        <f ca="1">IF(Table1[[#This Row],[Field of work]]="Music",1,0)</f>
        <v>0</v>
      </c>
      <c r="AJ334">
        <f ca="1">IF(Table1[[#This Row],[Field of work]]="Agriculture",1,0)</f>
        <v>0</v>
      </c>
      <c r="AO334" s="8">
        <f t="shared" ca="1" si="142"/>
        <v>8616.1239551982944</v>
      </c>
      <c r="AR334">
        <f t="shared" ca="1" si="143"/>
        <v>1</v>
      </c>
      <c r="AX334" s="16">
        <f t="shared" ca="1" si="144"/>
        <v>0.66818650925209155</v>
      </c>
      <c r="AY334" s="17">
        <f t="shared" ca="1" si="145"/>
        <v>0</v>
      </c>
      <c r="AZ334" s="17"/>
      <c r="BE334">
        <f t="shared" ca="1" si="146"/>
        <v>0</v>
      </c>
      <c r="BF334">
        <f ca="1">IF(Table1[[#This Row],[Area]]="California",Table1[[#This Row],[Income]],0)</f>
        <v>0</v>
      </c>
      <c r="BG334">
        <f ca="1">IF(Table1[[#This Row],[Area]]="Utah",Table1[[#This Row],[Income]],0)</f>
        <v>0</v>
      </c>
      <c r="BH334">
        <f ca="1">IF(Table1[[#This Row],[Area]]="North Carolina",Table1[[#This Row],[Income]],0)</f>
        <v>0</v>
      </c>
      <c r="BI334">
        <f ca="1">IF(Table1[[#This Row],[Area]]="Texas",Table1[[#This Row],[Income]],0)</f>
        <v>0</v>
      </c>
      <c r="BJ334">
        <f ca="1">IF(Table1[[#This Row],[Area]]="Pennsylvania",Table1[[#This Row],[Income]],0)</f>
        <v>0</v>
      </c>
      <c r="BK334">
        <f ca="1">IF(Table1[[#This Row],[Area]]="Hawaii",Table1[[#This Row],[Income]],0)</f>
        <v>0</v>
      </c>
      <c r="BL334">
        <f ca="1">IF(Table1[[#This Row],[Area]]="Tennessee",Table1[[#This Row],[Income]],0)</f>
        <v>0</v>
      </c>
      <c r="BM334">
        <f ca="1">IF(Table1[[#This Row],[Area]]="South Dakota",Table1[[#This Row],[Income]],0)</f>
        <v>0</v>
      </c>
      <c r="BN334">
        <f ca="1">IF(Table1[[#This Row],[Area]]="Massachusetts",Table1[[#This Row],[Income]],0)</f>
        <v>0</v>
      </c>
      <c r="BO334">
        <f ca="1">IF(Table1[[#This Row],[Area]]="New Jersey",Table1[[#This Row],[Income]],0)</f>
        <v>0</v>
      </c>
      <c r="BP334">
        <f ca="1">IF(Table1[[#This Row],[Area]]="Georgia",Table1[[#This Row],[Income]],0)</f>
        <v>76939</v>
      </c>
      <c r="BQ334">
        <f ca="1">IF(Table1[[#This Row],[Area]]="Indiana",Table1[[#This Row],[Income]],0)</f>
        <v>0</v>
      </c>
      <c r="BR334">
        <f ca="1">IF(Table1[[#This Row],[Area]]="Illinios",Table1[[#This Row],[Income]],0)</f>
        <v>0</v>
      </c>
      <c r="BT334">
        <f ca="1">IF(Table1[[#This Row],[Field of work]]="IT",Table1[[#This Row],[Income]],0)</f>
        <v>76939</v>
      </c>
      <c r="BU334">
        <f ca="1">IF(Table1[[#This Row],[Field of work]]="Doctor",Table1[[#This Row],[Income]],0)</f>
        <v>0</v>
      </c>
      <c r="BV334">
        <f ca="1">IF(Table1[[#This Row],[Field of work]]="Construction",Table1[[#This Row],[Income]],0)</f>
        <v>0</v>
      </c>
      <c r="BW334">
        <f ca="1">IF(Table1[[#This Row],[Field of work]]="Teaching",Table1[[#This Row],[Income]],0)</f>
        <v>0</v>
      </c>
      <c r="BX334">
        <f ca="1">IF(Table1[[#This Row],[Field of work]]="Music",Table1[[#This Row],[Income]],0)</f>
        <v>0</v>
      </c>
      <c r="BY334">
        <f ca="1">IF(Table1[[#This Row],[Field of work]]="Agriculture",Table1[[#This Row],[Income]],0)</f>
        <v>0</v>
      </c>
      <c r="CA334">
        <f ca="1">IF(Table1[[#This Row],[Debts]]&gt;Table1[[#This Row],[Income]],1,0)</f>
        <v>1</v>
      </c>
      <c r="CL334">
        <f ca="1">IF(Table1[[#This Row],[Net worth of the person]]&gt;$CN$3,Table1[[#This Row],[Age]],0)</f>
        <v>39</v>
      </c>
    </row>
    <row r="335" spans="1:90">
      <c r="A335">
        <f t="shared" ca="1" si="147"/>
        <v>2</v>
      </c>
      <c r="B335">
        <v>332</v>
      </c>
      <c r="C335" t="str">
        <f t="shared" ca="1" si="148"/>
        <v>women</v>
      </c>
      <c r="D335">
        <f t="shared" ca="1" si="149"/>
        <v>26</v>
      </c>
      <c r="E335">
        <f t="shared" ca="1" si="150"/>
        <v>2</v>
      </c>
      <c r="F335" t="str">
        <f t="shared" ca="1" si="138"/>
        <v>Doctor</v>
      </c>
      <c r="G335">
        <f t="shared" ca="1" si="151"/>
        <v>1</v>
      </c>
      <c r="H335" t="str">
        <f t="shared" ca="1" si="139"/>
        <v>High school</v>
      </c>
      <c r="I335">
        <f t="shared" ca="1" si="137"/>
        <v>2</v>
      </c>
      <c r="J335">
        <f t="shared" ca="1" si="140"/>
        <v>1</v>
      </c>
      <c r="K335">
        <f t="shared" ca="1" si="152"/>
        <v>82246</v>
      </c>
      <c r="L335">
        <f t="shared" ca="1" si="153"/>
        <v>9</v>
      </c>
      <c r="M335" t="str">
        <f t="shared" ca="1" si="141"/>
        <v>South Dakota</v>
      </c>
      <c r="N335">
        <f t="shared" ca="1" si="130"/>
        <v>493476</v>
      </c>
      <c r="O335">
        <f t="shared" ca="1" si="154"/>
        <v>329734.00583968515</v>
      </c>
      <c r="P335">
        <f t="shared" ca="1" si="131"/>
        <v>8616.1239551982944</v>
      </c>
      <c r="Q335">
        <f t="shared" ca="1" si="155"/>
        <v>2987</v>
      </c>
      <c r="R335">
        <f t="shared" ca="1" si="132"/>
        <v>3553.5996395306761</v>
      </c>
      <c r="S335">
        <f t="shared" ca="1" si="133"/>
        <v>2926.651487993171</v>
      </c>
      <c r="T335">
        <f t="shared" ca="1" si="134"/>
        <v>505018.77544319147</v>
      </c>
      <c r="U335">
        <f t="shared" ca="1" si="135"/>
        <v>336274.60547921585</v>
      </c>
      <c r="V335">
        <f t="shared" ca="1" si="136"/>
        <v>168744.16996397561</v>
      </c>
      <c r="X335">
        <f ca="1">IF(Table1[[#This Row],[Gender]]="men",1,0)</f>
        <v>0</v>
      </c>
      <c r="Y335">
        <f ca="1">IF(Table1[[#This Row],[Gender]]="women",1,0)</f>
        <v>1</v>
      </c>
      <c r="AE335">
        <f ca="1">IF(Table1[[#This Row],[Field of work]]="IT",1,0)</f>
        <v>0</v>
      </c>
      <c r="AF335">
        <f ca="1">IF(Table1[[#This Row],[Field of work]]="Doctor",1,0)</f>
        <v>1</v>
      </c>
      <c r="AG335">
        <f ca="1">IF(Table1[[#This Row],[Field of work]]="Construction",1,0)</f>
        <v>0</v>
      </c>
      <c r="AH335">
        <f ca="1">IF(Table1[[#This Row],[Field of work]]="Teaching",1,0)</f>
        <v>0</v>
      </c>
      <c r="AI335">
        <f ca="1">IF(Table1[[#This Row],[Field of work]]="Music",1,0)</f>
        <v>0</v>
      </c>
      <c r="AJ335">
        <f ca="1">IF(Table1[[#This Row],[Field of work]]="Agriculture",1,0)</f>
        <v>0</v>
      </c>
      <c r="AO335" s="8">
        <f t="shared" ca="1" si="142"/>
        <v>22500.097650070751</v>
      </c>
      <c r="AR335">
        <f t="shared" ca="1" si="143"/>
        <v>1</v>
      </c>
      <c r="AX335" s="16">
        <f t="shared" ca="1" si="144"/>
        <v>0.87437729518898855</v>
      </c>
      <c r="AY335" s="17">
        <f t="shared" ca="1" si="145"/>
        <v>0</v>
      </c>
      <c r="AZ335" s="17"/>
      <c r="BE335">
        <f t="shared" ca="1" si="146"/>
        <v>0</v>
      </c>
      <c r="BF335">
        <f ca="1">IF(Table1[[#This Row],[Area]]="California",Table1[[#This Row],[Income]],0)</f>
        <v>0</v>
      </c>
      <c r="BG335">
        <f ca="1">IF(Table1[[#This Row],[Area]]="Utah",Table1[[#This Row],[Income]],0)</f>
        <v>0</v>
      </c>
      <c r="BH335">
        <f ca="1">IF(Table1[[#This Row],[Area]]="North Carolina",Table1[[#This Row],[Income]],0)</f>
        <v>0</v>
      </c>
      <c r="BI335">
        <f ca="1">IF(Table1[[#This Row],[Area]]="Texas",Table1[[#This Row],[Income]],0)</f>
        <v>0</v>
      </c>
      <c r="BJ335">
        <f ca="1">IF(Table1[[#This Row],[Area]]="Pennsylvania",Table1[[#This Row],[Income]],0)</f>
        <v>0</v>
      </c>
      <c r="BK335">
        <f ca="1">IF(Table1[[#This Row],[Area]]="Hawaii",Table1[[#This Row],[Income]],0)</f>
        <v>0</v>
      </c>
      <c r="BL335">
        <f ca="1">IF(Table1[[#This Row],[Area]]="Tennessee",Table1[[#This Row],[Income]],0)</f>
        <v>0</v>
      </c>
      <c r="BM335">
        <f ca="1">IF(Table1[[#This Row],[Area]]="South Dakota",Table1[[#This Row],[Income]],0)</f>
        <v>82246</v>
      </c>
      <c r="BN335">
        <f ca="1">IF(Table1[[#This Row],[Area]]="Massachusetts",Table1[[#This Row],[Income]],0)</f>
        <v>0</v>
      </c>
      <c r="BO335">
        <f ca="1">IF(Table1[[#This Row],[Area]]="New Jersey",Table1[[#This Row],[Income]],0)</f>
        <v>0</v>
      </c>
      <c r="BP335">
        <f ca="1">IF(Table1[[#This Row],[Area]]="Georgia",Table1[[#This Row],[Income]],0)</f>
        <v>0</v>
      </c>
      <c r="BQ335">
        <f ca="1">IF(Table1[[#This Row],[Area]]="Indiana",Table1[[#This Row],[Income]],0)</f>
        <v>0</v>
      </c>
      <c r="BR335">
        <f ca="1">IF(Table1[[#This Row],[Area]]="Illinios",Table1[[#This Row],[Income]],0)</f>
        <v>0</v>
      </c>
      <c r="BT335">
        <f ca="1">IF(Table1[[#This Row],[Field of work]]="IT",Table1[[#This Row],[Income]],0)</f>
        <v>0</v>
      </c>
      <c r="BU335">
        <f ca="1">IF(Table1[[#This Row],[Field of work]]="Doctor",Table1[[#This Row],[Income]],0)</f>
        <v>82246</v>
      </c>
      <c r="BV335">
        <f ca="1">IF(Table1[[#This Row],[Field of work]]="Construction",Table1[[#This Row],[Income]],0)</f>
        <v>0</v>
      </c>
      <c r="BW335">
        <f ca="1">IF(Table1[[#This Row],[Field of work]]="Teaching",Table1[[#This Row],[Income]],0)</f>
        <v>0</v>
      </c>
      <c r="BX335">
        <f ca="1">IF(Table1[[#This Row],[Field of work]]="Music",Table1[[#This Row],[Income]],0)</f>
        <v>0</v>
      </c>
      <c r="BY335">
        <f ca="1">IF(Table1[[#This Row],[Field of work]]="Agriculture",Table1[[#This Row],[Income]],0)</f>
        <v>0</v>
      </c>
      <c r="CA335">
        <f ca="1">IF(Table1[[#This Row],[Debts]]&gt;Table1[[#This Row],[Income]],1,0)</f>
        <v>0</v>
      </c>
      <c r="CL335">
        <f ca="1">IF(Table1[[#This Row],[Net worth of the person]]&gt;$CN$3,Table1[[#This Row],[Age]],0)</f>
        <v>26</v>
      </c>
    </row>
    <row r="336" spans="1:90">
      <c r="A336">
        <f t="shared" ca="1" si="147"/>
        <v>1</v>
      </c>
      <c r="B336">
        <v>333</v>
      </c>
      <c r="C336" t="str">
        <f t="shared" ca="1" si="148"/>
        <v>men</v>
      </c>
      <c r="D336">
        <f t="shared" ca="1" si="149"/>
        <v>34</v>
      </c>
      <c r="E336">
        <f t="shared" ca="1" si="150"/>
        <v>2</v>
      </c>
      <c r="F336" t="str">
        <f t="shared" ca="1" si="138"/>
        <v>Doctor</v>
      </c>
      <c r="G336">
        <f t="shared" ca="1" si="151"/>
        <v>3</v>
      </c>
      <c r="H336" t="str">
        <f t="shared" ca="1" si="139"/>
        <v>Post Grad</v>
      </c>
      <c r="I336">
        <f t="shared" ca="1" si="137"/>
        <v>1</v>
      </c>
      <c r="J336">
        <f t="shared" ca="1" si="140"/>
        <v>1</v>
      </c>
      <c r="K336">
        <f t="shared" ca="1" si="152"/>
        <v>60695</v>
      </c>
      <c r="L336">
        <f t="shared" ca="1" si="153"/>
        <v>4</v>
      </c>
      <c r="M336" t="str">
        <f t="shared" ca="1" si="141"/>
        <v>North Carolina</v>
      </c>
      <c r="N336">
        <f t="shared" ca="1" si="130"/>
        <v>364170</v>
      </c>
      <c r="O336">
        <f t="shared" ca="1" si="154"/>
        <v>318421.97958897398</v>
      </c>
      <c r="P336">
        <f t="shared" ca="1" si="131"/>
        <v>22500.097650070751</v>
      </c>
      <c r="Q336">
        <f t="shared" ca="1" si="155"/>
        <v>5279</v>
      </c>
      <c r="R336">
        <f t="shared" ca="1" si="132"/>
        <v>104208.36053347964</v>
      </c>
      <c r="S336">
        <f t="shared" ca="1" si="133"/>
        <v>83359.314991156309</v>
      </c>
      <c r="T336">
        <f t="shared" ca="1" si="134"/>
        <v>470029.41264122701</v>
      </c>
      <c r="U336">
        <f t="shared" ca="1" si="135"/>
        <v>427909.34012245364</v>
      </c>
      <c r="V336">
        <f t="shared" ca="1" si="136"/>
        <v>42120.072518773377</v>
      </c>
      <c r="X336">
        <f ca="1">IF(Table1[[#This Row],[Gender]]="men",1,0)</f>
        <v>1</v>
      </c>
      <c r="Y336">
        <f ca="1">IF(Table1[[#This Row],[Gender]]="women",1,0)</f>
        <v>0</v>
      </c>
      <c r="AE336">
        <f ca="1">IF(Table1[[#This Row],[Field of work]]="IT",1,0)</f>
        <v>0</v>
      </c>
      <c r="AF336">
        <f ca="1">IF(Table1[[#This Row],[Field of work]]="Doctor",1,0)</f>
        <v>1</v>
      </c>
      <c r="AG336">
        <f ca="1">IF(Table1[[#This Row],[Field of work]]="Construction",1,0)</f>
        <v>0</v>
      </c>
      <c r="AH336">
        <f ca="1">IF(Table1[[#This Row],[Field of work]]="Teaching",1,0)</f>
        <v>0</v>
      </c>
      <c r="AI336">
        <f ca="1">IF(Table1[[#This Row],[Field of work]]="Music",1,0)</f>
        <v>0</v>
      </c>
      <c r="AJ336">
        <f ca="1">IF(Table1[[#This Row],[Field of work]]="Agriculture",1,0)</f>
        <v>0</v>
      </c>
      <c r="AO336" s="8">
        <f t="shared" ca="1" si="142"/>
        <v>41964.201085171859</v>
      </c>
      <c r="AR336">
        <f t="shared" ca="1" si="143"/>
        <v>1</v>
      </c>
      <c r="AX336" s="16">
        <f t="shared" ca="1" si="144"/>
        <v>7.5178166095016818E-3</v>
      </c>
      <c r="AY336" s="17">
        <f t="shared" ca="1" si="145"/>
        <v>1</v>
      </c>
      <c r="AZ336" s="17"/>
      <c r="BE336">
        <f t="shared" ca="1" si="146"/>
        <v>0</v>
      </c>
      <c r="BF336">
        <f ca="1">IF(Table1[[#This Row],[Area]]="California",Table1[[#This Row],[Income]],0)</f>
        <v>0</v>
      </c>
      <c r="BG336">
        <f ca="1">IF(Table1[[#This Row],[Area]]="Utah",Table1[[#This Row],[Income]],0)</f>
        <v>0</v>
      </c>
      <c r="BH336">
        <f ca="1">IF(Table1[[#This Row],[Area]]="North Carolina",Table1[[#This Row],[Income]],0)</f>
        <v>60695</v>
      </c>
      <c r="BI336">
        <f ca="1">IF(Table1[[#This Row],[Area]]="Texas",Table1[[#This Row],[Income]],0)</f>
        <v>0</v>
      </c>
      <c r="BJ336">
        <f ca="1">IF(Table1[[#This Row],[Area]]="Pennsylvania",Table1[[#This Row],[Income]],0)</f>
        <v>0</v>
      </c>
      <c r="BK336">
        <f ca="1">IF(Table1[[#This Row],[Area]]="Hawaii",Table1[[#This Row],[Income]],0)</f>
        <v>0</v>
      </c>
      <c r="BL336">
        <f ca="1">IF(Table1[[#This Row],[Area]]="Tennessee",Table1[[#This Row],[Income]],0)</f>
        <v>0</v>
      </c>
      <c r="BM336">
        <f ca="1">IF(Table1[[#This Row],[Area]]="South Dakota",Table1[[#This Row],[Income]],0)</f>
        <v>0</v>
      </c>
      <c r="BN336">
        <f ca="1">IF(Table1[[#This Row],[Area]]="Massachusetts",Table1[[#This Row],[Income]],0)</f>
        <v>0</v>
      </c>
      <c r="BO336">
        <f ca="1">IF(Table1[[#This Row],[Area]]="New Jersey",Table1[[#This Row],[Income]],0)</f>
        <v>0</v>
      </c>
      <c r="BP336">
        <f ca="1">IF(Table1[[#This Row],[Area]]="Georgia",Table1[[#This Row],[Income]],0)</f>
        <v>0</v>
      </c>
      <c r="BQ336">
        <f ca="1">IF(Table1[[#This Row],[Area]]="Indiana",Table1[[#This Row],[Income]],0)</f>
        <v>0</v>
      </c>
      <c r="BR336">
        <f ca="1">IF(Table1[[#This Row],[Area]]="Illinios",Table1[[#This Row],[Income]],0)</f>
        <v>0</v>
      </c>
      <c r="BT336">
        <f ca="1">IF(Table1[[#This Row],[Field of work]]="IT",Table1[[#This Row],[Income]],0)</f>
        <v>0</v>
      </c>
      <c r="BU336">
        <f ca="1">IF(Table1[[#This Row],[Field of work]]="Doctor",Table1[[#This Row],[Income]],0)</f>
        <v>60695</v>
      </c>
      <c r="BV336">
        <f ca="1">IF(Table1[[#This Row],[Field of work]]="Construction",Table1[[#This Row],[Income]],0)</f>
        <v>0</v>
      </c>
      <c r="BW336">
        <f ca="1">IF(Table1[[#This Row],[Field of work]]="Teaching",Table1[[#This Row],[Income]],0)</f>
        <v>0</v>
      </c>
      <c r="BX336">
        <f ca="1">IF(Table1[[#This Row],[Field of work]]="Music",Table1[[#This Row],[Income]],0)</f>
        <v>0</v>
      </c>
      <c r="BY336">
        <f ca="1">IF(Table1[[#This Row],[Field of work]]="Agriculture",Table1[[#This Row],[Income]],0)</f>
        <v>0</v>
      </c>
      <c r="CA336">
        <f ca="1">IF(Table1[[#This Row],[Debts]]&gt;Table1[[#This Row],[Income]],1,0)</f>
        <v>1</v>
      </c>
      <c r="CL336">
        <f ca="1">IF(Table1[[#This Row],[Net worth of the person]]&gt;$CN$3,Table1[[#This Row],[Age]],0)</f>
        <v>34</v>
      </c>
    </row>
    <row r="337" spans="1:90">
      <c r="A337">
        <f t="shared" ca="1" si="147"/>
        <v>2</v>
      </c>
      <c r="B337">
        <v>334</v>
      </c>
      <c r="C337" t="str">
        <f t="shared" ca="1" si="148"/>
        <v>women</v>
      </c>
      <c r="D337">
        <f t="shared" ca="1" si="149"/>
        <v>29</v>
      </c>
      <c r="E337">
        <f t="shared" ca="1" si="150"/>
        <v>6</v>
      </c>
      <c r="F337" t="str">
        <f t="shared" ca="1" si="138"/>
        <v>Agriculture</v>
      </c>
      <c r="G337">
        <f t="shared" ca="1" si="151"/>
        <v>3</v>
      </c>
      <c r="H337" t="str">
        <f t="shared" ca="1" si="139"/>
        <v>Post Grad</v>
      </c>
      <c r="I337">
        <f t="shared" ca="1" si="137"/>
        <v>1</v>
      </c>
      <c r="J337">
        <f t="shared" ca="1" si="140"/>
        <v>2</v>
      </c>
      <c r="K337">
        <f t="shared" ca="1" si="152"/>
        <v>71055</v>
      </c>
      <c r="L337">
        <f t="shared" ca="1" si="153"/>
        <v>4</v>
      </c>
      <c r="M337" t="str">
        <f t="shared" ca="1" si="141"/>
        <v>North Carolina</v>
      </c>
      <c r="N337">
        <f t="shared" ca="1" si="130"/>
        <v>213165</v>
      </c>
      <c r="O337">
        <f t="shared" ca="1" si="154"/>
        <v>1602.535377564426</v>
      </c>
      <c r="P337">
        <f t="shared" ca="1" si="131"/>
        <v>83928.402170343717</v>
      </c>
      <c r="Q337">
        <f t="shared" ca="1" si="155"/>
        <v>27809</v>
      </c>
      <c r="R337">
        <f t="shared" ca="1" si="132"/>
        <v>116448.56611941016</v>
      </c>
      <c r="S337">
        <f t="shared" ca="1" si="133"/>
        <v>65930.470717052318</v>
      </c>
      <c r="T337">
        <f t="shared" ca="1" si="134"/>
        <v>363023.87288739602</v>
      </c>
      <c r="U337">
        <f t="shared" ca="1" si="135"/>
        <v>145860.10149697459</v>
      </c>
      <c r="V337">
        <f t="shared" ca="1" si="136"/>
        <v>217163.77139042143</v>
      </c>
      <c r="X337">
        <f ca="1">IF(Table1[[#This Row],[Gender]]="men",1,0)</f>
        <v>0</v>
      </c>
      <c r="Y337">
        <f ca="1">IF(Table1[[#This Row],[Gender]]="women",1,0)</f>
        <v>1</v>
      </c>
      <c r="AE337">
        <f ca="1">IF(Table1[[#This Row],[Field of work]]="IT",1,0)</f>
        <v>0</v>
      </c>
      <c r="AF337">
        <f ca="1">IF(Table1[[#This Row],[Field of work]]="Doctor",1,0)</f>
        <v>0</v>
      </c>
      <c r="AG337">
        <f ca="1">IF(Table1[[#This Row],[Field of work]]="Construction",1,0)</f>
        <v>0</v>
      </c>
      <c r="AH337">
        <f ca="1">IF(Table1[[#This Row],[Field of work]]="Teaching",1,0)</f>
        <v>0</v>
      </c>
      <c r="AI337">
        <f ca="1">IF(Table1[[#This Row],[Field of work]]="Music",1,0)</f>
        <v>0</v>
      </c>
      <c r="AJ337">
        <f ca="1">IF(Table1[[#This Row],[Field of work]]="Agriculture",1,0)</f>
        <v>1</v>
      </c>
      <c r="AO337" s="8">
        <f t="shared" ca="1" si="142"/>
        <v>18565.959863482138</v>
      </c>
      <c r="AR337">
        <f t="shared" ca="1" si="143"/>
        <v>1</v>
      </c>
      <c r="AX337" s="16">
        <f t="shared" ca="1" si="144"/>
        <v>0.69452236575222093</v>
      </c>
      <c r="AY337" s="17">
        <f t="shared" ca="1" si="145"/>
        <v>0</v>
      </c>
      <c r="AZ337" s="17"/>
      <c r="BE337">
        <f t="shared" ca="1" si="146"/>
        <v>0</v>
      </c>
      <c r="BF337">
        <f ca="1">IF(Table1[[#This Row],[Area]]="California",Table1[[#This Row],[Income]],0)</f>
        <v>0</v>
      </c>
      <c r="BG337">
        <f ca="1">IF(Table1[[#This Row],[Area]]="Utah",Table1[[#This Row],[Income]],0)</f>
        <v>0</v>
      </c>
      <c r="BH337">
        <f ca="1">IF(Table1[[#This Row],[Area]]="North Carolina",Table1[[#This Row],[Income]],0)</f>
        <v>71055</v>
      </c>
      <c r="BI337">
        <f ca="1">IF(Table1[[#This Row],[Area]]="Texas",Table1[[#This Row],[Income]],0)</f>
        <v>0</v>
      </c>
      <c r="BJ337">
        <f ca="1">IF(Table1[[#This Row],[Area]]="Pennsylvania",Table1[[#This Row],[Income]],0)</f>
        <v>0</v>
      </c>
      <c r="BK337">
        <f ca="1">IF(Table1[[#This Row],[Area]]="Hawaii",Table1[[#This Row],[Income]],0)</f>
        <v>0</v>
      </c>
      <c r="BL337">
        <f ca="1">IF(Table1[[#This Row],[Area]]="Tennessee",Table1[[#This Row],[Income]],0)</f>
        <v>0</v>
      </c>
      <c r="BM337">
        <f ca="1">IF(Table1[[#This Row],[Area]]="South Dakota",Table1[[#This Row],[Income]],0)</f>
        <v>0</v>
      </c>
      <c r="BN337">
        <f ca="1">IF(Table1[[#This Row],[Area]]="Massachusetts",Table1[[#This Row],[Income]],0)</f>
        <v>0</v>
      </c>
      <c r="BO337">
        <f ca="1">IF(Table1[[#This Row],[Area]]="New Jersey",Table1[[#This Row],[Income]],0)</f>
        <v>0</v>
      </c>
      <c r="BP337">
        <f ca="1">IF(Table1[[#This Row],[Area]]="Georgia",Table1[[#This Row],[Income]],0)</f>
        <v>0</v>
      </c>
      <c r="BQ337">
        <f ca="1">IF(Table1[[#This Row],[Area]]="Indiana",Table1[[#This Row],[Income]],0)</f>
        <v>0</v>
      </c>
      <c r="BR337">
        <f ca="1">IF(Table1[[#This Row],[Area]]="Illinios",Table1[[#This Row],[Income]],0)</f>
        <v>0</v>
      </c>
      <c r="BT337">
        <f ca="1">IF(Table1[[#This Row],[Field of work]]="IT",Table1[[#This Row],[Income]],0)</f>
        <v>0</v>
      </c>
      <c r="BU337">
        <f ca="1">IF(Table1[[#This Row],[Field of work]]="Doctor",Table1[[#This Row],[Income]],0)</f>
        <v>0</v>
      </c>
      <c r="BV337">
        <f ca="1">IF(Table1[[#This Row],[Field of work]]="Construction",Table1[[#This Row],[Income]],0)</f>
        <v>0</v>
      </c>
      <c r="BW337">
        <f ca="1">IF(Table1[[#This Row],[Field of work]]="Teaching",Table1[[#This Row],[Income]],0)</f>
        <v>0</v>
      </c>
      <c r="BX337">
        <f ca="1">IF(Table1[[#This Row],[Field of work]]="Music",Table1[[#This Row],[Income]],0)</f>
        <v>0</v>
      </c>
      <c r="BY337">
        <f ca="1">IF(Table1[[#This Row],[Field of work]]="Agriculture",Table1[[#This Row],[Income]],0)</f>
        <v>71055</v>
      </c>
      <c r="CA337">
        <f ca="1">IF(Table1[[#This Row],[Debts]]&gt;Table1[[#This Row],[Income]],1,0)</f>
        <v>1</v>
      </c>
      <c r="CL337">
        <f ca="1">IF(Table1[[#This Row],[Net worth of the person]]&gt;$CN$3,Table1[[#This Row],[Age]],0)</f>
        <v>29</v>
      </c>
    </row>
    <row r="338" spans="1:90">
      <c r="A338">
        <f t="shared" ca="1" si="147"/>
        <v>2</v>
      </c>
      <c r="B338">
        <v>335</v>
      </c>
      <c r="C338" t="str">
        <f t="shared" ca="1" si="148"/>
        <v>women</v>
      </c>
      <c r="D338">
        <f t="shared" ca="1" si="149"/>
        <v>30</v>
      </c>
      <c r="E338">
        <f t="shared" ca="1" si="150"/>
        <v>1</v>
      </c>
      <c r="F338" t="str">
        <f t="shared" ca="1" si="138"/>
        <v>IT</v>
      </c>
      <c r="G338">
        <f t="shared" ca="1" si="151"/>
        <v>2</v>
      </c>
      <c r="H338" t="str">
        <f t="shared" ca="1" si="139"/>
        <v>Grad</v>
      </c>
      <c r="I338">
        <f t="shared" ca="1" si="137"/>
        <v>0</v>
      </c>
      <c r="J338">
        <f t="shared" ca="1" si="140"/>
        <v>1</v>
      </c>
      <c r="K338">
        <f t="shared" ca="1" si="152"/>
        <v>71971</v>
      </c>
      <c r="L338">
        <f t="shared" ca="1" si="153"/>
        <v>4</v>
      </c>
      <c r="M338" t="str">
        <f t="shared" ca="1" si="141"/>
        <v>North Carolina</v>
      </c>
      <c r="N338">
        <f t="shared" ca="1" si="130"/>
        <v>215913</v>
      </c>
      <c r="O338">
        <f t="shared" ca="1" si="154"/>
        <v>149956.40755665928</v>
      </c>
      <c r="P338">
        <f t="shared" ca="1" si="131"/>
        <v>18565.959863482138</v>
      </c>
      <c r="Q338">
        <f t="shared" ca="1" si="155"/>
        <v>1000</v>
      </c>
      <c r="R338">
        <f t="shared" ca="1" si="132"/>
        <v>28795.183519543858</v>
      </c>
      <c r="S338">
        <f t="shared" ca="1" si="133"/>
        <v>67769.029575160588</v>
      </c>
      <c r="T338">
        <f t="shared" ca="1" si="134"/>
        <v>302247.98943864275</v>
      </c>
      <c r="U338">
        <f t="shared" ca="1" si="135"/>
        <v>179751.59107620313</v>
      </c>
      <c r="V338">
        <f t="shared" ca="1" si="136"/>
        <v>122496.39836243962</v>
      </c>
      <c r="X338">
        <f ca="1">IF(Table1[[#This Row],[Gender]]="men",1,0)</f>
        <v>0</v>
      </c>
      <c r="Y338">
        <f ca="1">IF(Table1[[#This Row],[Gender]]="women",1,0)</f>
        <v>1</v>
      </c>
      <c r="AE338">
        <f ca="1">IF(Table1[[#This Row],[Field of work]]="IT",1,0)</f>
        <v>1</v>
      </c>
      <c r="AF338">
        <f ca="1">IF(Table1[[#This Row],[Field of work]]="Doctor",1,0)</f>
        <v>0</v>
      </c>
      <c r="AG338">
        <f ca="1">IF(Table1[[#This Row],[Field of work]]="Construction",1,0)</f>
        <v>0</v>
      </c>
      <c r="AH338">
        <f ca="1">IF(Table1[[#This Row],[Field of work]]="Teaching",1,0)</f>
        <v>0</v>
      </c>
      <c r="AI338">
        <f ca="1">IF(Table1[[#This Row],[Field of work]]="Music",1,0)</f>
        <v>0</v>
      </c>
      <c r="AJ338">
        <f ca="1">IF(Table1[[#This Row],[Field of work]]="Agriculture",1,0)</f>
        <v>0</v>
      </c>
      <c r="AO338" s="8">
        <f t="shared" ca="1" si="142"/>
        <v>46743.586563380872</v>
      </c>
      <c r="AR338">
        <f t="shared" ca="1" si="143"/>
        <v>1</v>
      </c>
      <c r="AX338" s="16">
        <f t="shared" ca="1" si="144"/>
        <v>0.82847244523431973</v>
      </c>
      <c r="AY338" s="17">
        <f t="shared" ca="1" si="145"/>
        <v>0</v>
      </c>
      <c r="AZ338" s="17"/>
      <c r="BE338">
        <f t="shared" ca="1" si="146"/>
        <v>0</v>
      </c>
      <c r="BF338">
        <f ca="1">IF(Table1[[#This Row],[Area]]="California",Table1[[#This Row],[Income]],0)</f>
        <v>0</v>
      </c>
      <c r="BG338">
        <f ca="1">IF(Table1[[#This Row],[Area]]="Utah",Table1[[#This Row],[Income]],0)</f>
        <v>0</v>
      </c>
      <c r="BH338">
        <f ca="1">IF(Table1[[#This Row],[Area]]="North Carolina",Table1[[#This Row],[Income]],0)</f>
        <v>71971</v>
      </c>
      <c r="BI338">
        <f ca="1">IF(Table1[[#This Row],[Area]]="Texas",Table1[[#This Row],[Income]],0)</f>
        <v>0</v>
      </c>
      <c r="BJ338">
        <f ca="1">IF(Table1[[#This Row],[Area]]="Pennsylvania",Table1[[#This Row],[Income]],0)</f>
        <v>0</v>
      </c>
      <c r="BK338">
        <f ca="1">IF(Table1[[#This Row],[Area]]="Hawaii",Table1[[#This Row],[Income]],0)</f>
        <v>0</v>
      </c>
      <c r="BL338">
        <f ca="1">IF(Table1[[#This Row],[Area]]="Tennessee",Table1[[#This Row],[Income]],0)</f>
        <v>0</v>
      </c>
      <c r="BM338">
        <f ca="1">IF(Table1[[#This Row],[Area]]="South Dakota",Table1[[#This Row],[Income]],0)</f>
        <v>0</v>
      </c>
      <c r="BN338">
        <f ca="1">IF(Table1[[#This Row],[Area]]="Massachusetts",Table1[[#This Row],[Income]],0)</f>
        <v>0</v>
      </c>
      <c r="BO338">
        <f ca="1">IF(Table1[[#This Row],[Area]]="New Jersey",Table1[[#This Row],[Income]],0)</f>
        <v>0</v>
      </c>
      <c r="BP338">
        <f ca="1">IF(Table1[[#This Row],[Area]]="Georgia",Table1[[#This Row],[Income]],0)</f>
        <v>0</v>
      </c>
      <c r="BQ338">
        <f ca="1">IF(Table1[[#This Row],[Area]]="Indiana",Table1[[#This Row],[Income]],0)</f>
        <v>0</v>
      </c>
      <c r="BR338">
        <f ca="1">IF(Table1[[#This Row],[Area]]="Illinios",Table1[[#This Row],[Income]],0)</f>
        <v>0</v>
      </c>
      <c r="BT338">
        <f ca="1">IF(Table1[[#This Row],[Field of work]]="IT",Table1[[#This Row],[Income]],0)</f>
        <v>71971</v>
      </c>
      <c r="BU338">
        <f ca="1">IF(Table1[[#This Row],[Field of work]]="Doctor",Table1[[#This Row],[Income]],0)</f>
        <v>0</v>
      </c>
      <c r="BV338">
        <f ca="1">IF(Table1[[#This Row],[Field of work]]="Construction",Table1[[#This Row],[Income]],0)</f>
        <v>0</v>
      </c>
      <c r="BW338">
        <f ca="1">IF(Table1[[#This Row],[Field of work]]="Teaching",Table1[[#This Row],[Income]],0)</f>
        <v>0</v>
      </c>
      <c r="BX338">
        <f ca="1">IF(Table1[[#This Row],[Field of work]]="Music",Table1[[#This Row],[Income]],0)</f>
        <v>0</v>
      </c>
      <c r="BY338">
        <f ca="1">IF(Table1[[#This Row],[Field of work]]="Agriculture",Table1[[#This Row],[Income]],0)</f>
        <v>0</v>
      </c>
      <c r="CA338">
        <f ca="1">IF(Table1[[#This Row],[Debts]]&gt;Table1[[#This Row],[Income]],1,0)</f>
        <v>0</v>
      </c>
      <c r="CL338">
        <f ca="1">IF(Table1[[#This Row],[Net worth of the person]]&gt;$CN$3,Table1[[#This Row],[Age]],0)</f>
        <v>30</v>
      </c>
    </row>
    <row r="339" spans="1:90">
      <c r="A339">
        <f t="shared" ca="1" si="147"/>
        <v>1</v>
      </c>
      <c r="B339">
        <v>336</v>
      </c>
      <c r="C339" t="str">
        <f t="shared" ca="1" si="148"/>
        <v>men</v>
      </c>
      <c r="D339">
        <f t="shared" ca="1" si="149"/>
        <v>34</v>
      </c>
      <c r="E339">
        <f t="shared" ca="1" si="150"/>
        <v>4</v>
      </c>
      <c r="F339" t="str">
        <f t="shared" ca="1" si="138"/>
        <v>Teaching</v>
      </c>
      <c r="G339">
        <f t="shared" ca="1" si="151"/>
        <v>1</v>
      </c>
      <c r="H339" t="str">
        <f t="shared" ca="1" si="139"/>
        <v>High school</v>
      </c>
      <c r="I339">
        <f t="shared" ca="1" si="137"/>
        <v>2</v>
      </c>
      <c r="J339">
        <f t="shared" ca="1" si="140"/>
        <v>3</v>
      </c>
      <c r="K339">
        <f t="shared" ca="1" si="152"/>
        <v>73094</v>
      </c>
      <c r="L339">
        <f t="shared" ca="1" si="153"/>
        <v>11</v>
      </c>
      <c r="M339" t="str">
        <f t="shared" ca="1" si="141"/>
        <v>New Jersey</v>
      </c>
      <c r="N339">
        <f t="shared" ca="1" si="130"/>
        <v>219282</v>
      </c>
      <c r="O339">
        <f t="shared" ca="1" si="154"/>
        <v>181669.09473587209</v>
      </c>
      <c r="P339">
        <f t="shared" ca="1" si="131"/>
        <v>140230.75969014261</v>
      </c>
      <c r="Q339">
        <f t="shared" ca="1" si="155"/>
        <v>127266</v>
      </c>
      <c r="R339">
        <f t="shared" ca="1" si="132"/>
        <v>36496.093849873403</v>
      </c>
      <c r="S339">
        <f t="shared" ca="1" si="133"/>
        <v>38755.983259139422</v>
      </c>
      <c r="T339">
        <f t="shared" ca="1" si="134"/>
        <v>398268.74294928199</v>
      </c>
      <c r="U339">
        <f t="shared" ca="1" si="135"/>
        <v>345431.18858574552</v>
      </c>
      <c r="V339">
        <f t="shared" ca="1" si="136"/>
        <v>52837.554363536474</v>
      </c>
      <c r="X339">
        <f ca="1">IF(Table1[[#This Row],[Gender]]="men",1,0)</f>
        <v>1</v>
      </c>
      <c r="Y339">
        <f ca="1">IF(Table1[[#This Row],[Gender]]="women",1,0)</f>
        <v>0</v>
      </c>
      <c r="AE339">
        <f ca="1">IF(Table1[[#This Row],[Field of work]]="IT",1,0)</f>
        <v>0</v>
      </c>
      <c r="AF339">
        <f ca="1">IF(Table1[[#This Row],[Field of work]]="Doctor",1,0)</f>
        <v>0</v>
      </c>
      <c r="AG339">
        <f ca="1">IF(Table1[[#This Row],[Field of work]]="Construction",1,0)</f>
        <v>0</v>
      </c>
      <c r="AH339">
        <f ca="1">IF(Table1[[#This Row],[Field of work]]="Teaching",1,0)</f>
        <v>1</v>
      </c>
      <c r="AI339">
        <f ca="1">IF(Table1[[#This Row],[Field of work]]="Music",1,0)</f>
        <v>0</v>
      </c>
      <c r="AJ339">
        <f ca="1">IF(Table1[[#This Row],[Field of work]]="Agriculture",1,0)</f>
        <v>0</v>
      </c>
      <c r="AO339" s="8">
        <f t="shared" ca="1" si="142"/>
        <v>36216.407718973111</v>
      </c>
      <c r="AR339">
        <f t="shared" ca="1" si="143"/>
        <v>1</v>
      </c>
      <c r="AX339" s="16">
        <f t="shared" ca="1" si="144"/>
        <v>0.62590325234285171</v>
      </c>
      <c r="AY339" s="17">
        <f t="shared" ca="1" si="145"/>
        <v>0</v>
      </c>
      <c r="AZ339" s="17"/>
      <c r="BE339">
        <f t="shared" ca="1" si="146"/>
        <v>0</v>
      </c>
      <c r="BF339">
        <f ca="1">IF(Table1[[#This Row],[Area]]="California",Table1[[#This Row],[Income]],0)</f>
        <v>0</v>
      </c>
      <c r="BG339">
        <f ca="1">IF(Table1[[#This Row],[Area]]="Utah",Table1[[#This Row],[Income]],0)</f>
        <v>0</v>
      </c>
      <c r="BH339">
        <f ca="1">IF(Table1[[#This Row],[Area]]="North Carolina",Table1[[#This Row],[Income]],0)</f>
        <v>0</v>
      </c>
      <c r="BI339">
        <f ca="1">IF(Table1[[#This Row],[Area]]="Texas",Table1[[#This Row],[Income]],0)</f>
        <v>0</v>
      </c>
      <c r="BJ339">
        <f ca="1">IF(Table1[[#This Row],[Area]]="Pennsylvania",Table1[[#This Row],[Income]],0)</f>
        <v>0</v>
      </c>
      <c r="BK339">
        <f ca="1">IF(Table1[[#This Row],[Area]]="Hawaii",Table1[[#This Row],[Income]],0)</f>
        <v>0</v>
      </c>
      <c r="BL339">
        <f ca="1">IF(Table1[[#This Row],[Area]]="Tennessee",Table1[[#This Row],[Income]],0)</f>
        <v>0</v>
      </c>
      <c r="BM339">
        <f ca="1">IF(Table1[[#This Row],[Area]]="South Dakota",Table1[[#This Row],[Income]],0)</f>
        <v>0</v>
      </c>
      <c r="BN339">
        <f ca="1">IF(Table1[[#This Row],[Area]]="Massachusetts",Table1[[#This Row],[Income]],0)</f>
        <v>0</v>
      </c>
      <c r="BO339">
        <f ca="1">IF(Table1[[#This Row],[Area]]="New Jersey",Table1[[#This Row],[Income]],0)</f>
        <v>73094</v>
      </c>
      <c r="BP339">
        <f ca="1">IF(Table1[[#This Row],[Area]]="Georgia",Table1[[#This Row],[Income]],0)</f>
        <v>0</v>
      </c>
      <c r="BQ339">
        <f ca="1">IF(Table1[[#This Row],[Area]]="Indiana",Table1[[#This Row],[Income]],0)</f>
        <v>0</v>
      </c>
      <c r="BR339">
        <f ca="1">IF(Table1[[#This Row],[Area]]="Illinios",Table1[[#This Row],[Income]],0)</f>
        <v>0</v>
      </c>
      <c r="BT339">
        <f ca="1">IF(Table1[[#This Row],[Field of work]]="IT",Table1[[#This Row],[Income]],0)</f>
        <v>0</v>
      </c>
      <c r="BU339">
        <f ca="1">IF(Table1[[#This Row],[Field of work]]="Doctor",Table1[[#This Row],[Income]],0)</f>
        <v>0</v>
      </c>
      <c r="BV339">
        <f ca="1">IF(Table1[[#This Row],[Field of work]]="Construction",Table1[[#This Row],[Income]],0)</f>
        <v>0</v>
      </c>
      <c r="BW339">
        <f ca="1">IF(Table1[[#This Row],[Field of work]]="Teaching",Table1[[#This Row],[Income]],0)</f>
        <v>73094</v>
      </c>
      <c r="BX339">
        <f ca="1">IF(Table1[[#This Row],[Field of work]]="Music",Table1[[#This Row],[Income]],0)</f>
        <v>0</v>
      </c>
      <c r="BY339">
        <f ca="1">IF(Table1[[#This Row],[Field of work]]="Agriculture",Table1[[#This Row],[Income]],0)</f>
        <v>0</v>
      </c>
      <c r="CA339">
        <f ca="1">IF(Table1[[#This Row],[Debts]]&gt;Table1[[#This Row],[Income]],1,0)</f>
        <v>0</v>
      </c>
      <c r="CL339">
        <f ca="1">IF(Table1[[#This Row],[Net worth of the person]]&gt;$CN$3,Table1[[#This Row],[Age]],0)</f>
        <v>34</v>
      </c>
    </row>
    <row r="340" spans="1:90">
      <c r="A340">
        <f t="shared" ca="1" si="147"/>
        <v>2</v>
      </c>
      <c r="B340">
        <v>337</v>
      </c>
      <c r="C340" t="str">
        <f t="shared" ca="1" si="148"/>
        <v>women</v>
      </c>
      <c r="D340">
        <f t="shared" ca="1" si="149"/>
        <v>38</v>
      </c>
      <c r="E340">
        <f t="shared" ca="1" si="150"/>
        <v>5</v>
      </c>
      <c r="F340" t="str">
        <f t="shared" ca="1" si="138"/>
        <v>Music</v>
      </c>
      <c r="G340">
        <f t="shared" ca="1" si="151"/>
        <v>4</v>
      </c>
      <c r="H340" t="str">
        <f t="shared" ca="1" si="139"/>
        <v>Phd</v>
      </c>
      <c r="I340">
        <f t="shared" ca="1" si="137"/>
        <v>0</v>
      </c>
      <c r="J340">
        <f t="shared" ca="1" si="140"/>
        <v>2</v>
      </c>
      <c r="K340">
        <f t="shared" ca="1" si="152"/>
        <v>71012</v>
      </c>
      <c r="L340">
        <f t="shared" ca="1" si="153"/>
        <v>10</v>
      </c>
      <c r="M340" t="str">
        <f t="shared" ca="1" si="141"/>
        <v>Massachusetts</v>
      </c>
      <c r="N340">
        <f t="shared" ca="1" si="130"/>
        <v>213036</v>
      </c>
      <c r="O340">
        <f t="shared" ca="1" si="154"/>
        <v>133339.92526611176</v>
      </c>
      <c r="P340">
        <f t="shared" ca="1" si="131"/>
        <v>72432.815437946221</v>
      </c>
      <c r="Q340">
        <f t="shared" ca="1" si="155"/>
        <v>47879</v>
      </c>
      <c r="R340">
        <f t="shared" ca="1" si="132"/>
        <v>41704.694833433576</v>
      </c>
      <c r="S340">
        <f t="shared" ca="1" si="133"/>
        <v>58224.939132334715</v>
      </c>
      <c r="T340">
        <f t="shared" ca="1" si="134"/>
        <v>343693.75457028096</v>
      </c>
      <c r="U340">
        <f t="shared" ca="1" si="135"/>
        <v>222923.62009954534</v>
      </c>
      <c r="V340">
        <f t="shared" ca="1" si="136"/>
        <v>120770.13447073562</v>
      </c>
      <c r="X340">
        <f ca="1">IF(Table1[[#This Row],[Gender]]="men",1,0)</f>
        <v>0</v>
      </c>
      <c r="Y340">
        <f ca="1">IF(Table1[[#This Row],[Gender]]="women",1,0)</f>
        <v>1</v>
      </c>
      <c r="AE340">
        <f ca="1">IF(Table1[[#This Row],[Field of work]]="IT",1,0)</f>
        <v>0</v>
      </c>
      <c r="AF340">
        <f ca="1">IF(Table1[[#This Row],[Field of work]]="Doctor",1,0)</f>
        <v>0</v>
      </c>
      <c r="AG340">
        <f ca="1">IF(Table1[[#This Row],[Field of work]]="Construction",1,0)</f>
        <v>0</v>
      </c>
      <c r="AH340">
        <f ca="1">IF(Table1[[#This Row],[Field of work]]="Teaching",1,0)</f>
        <v>0</v>
      </c>
      <c r="AI340">
        <f ca="1">IF(Table1[[#This Row],[Field of work]]="Music",1,0)</f>
        <v>1</v>
      </c>
      <c r="AJ340">
        <f ca="1">IF(Table1[[#This Row],[Field of work]]="Agriculture",1,0)</f>
        <v>0</v>
      </c>
      <c r="AO340" s="8">
        <f t="shared" ca="1" si="142"/>
        <v>57999.692216812145</v>
      </c>
      <c r="AR340">
        <f t="shared" ca="1" si="143"/>
        <v>1</v>
      </c>
      <c r="AX340" s="16">
        <f t="shared" ca="1" si="144"/>
        <v>0.68823509653509263</v>
      </c>
      <c r="AY340" s="17">
        <f t="shared" ca="1" si="145"/>
        <v>0</v>
      </c>
      <c r="AZ340" s="17"/>
      <c r="BE340">
        <f t="shared" ca="1" si="146"/>
        <v>0</v>
      </c>
      <c r="BF340">
        <f ca="1">IF(Table1[[#This Row],[Area]]="California",Table1[[#This Row],[Income]],0)</f>
        <v>0</v>
      </c>
      <c r="BG340">
        <f ca="1">IF(Table1[[#This Row],[Area]]="Utah",Table1[[#This Row],[Income]],0)</f>
        <v>0</v>
      </c>
      <c r="BH340">
        <f ca="1">IF(Table1[[#This Row],[Area]]="North Carolina",Table1[[#This Row],[Income]],0)</f>
        <v>0</v>
      </c>
      <c r="BI340">
        <f ca="1">IF(Table1[[#This Row],[Area]]="Texas",Table1[[#This Row],[Income]],0)</f>
        <v>0</v>
      </c>
      <c r="BJ340">
        <f ca="1">IF(Table1[[#This Row],[Area]]="Pennsylvania",Table1[[#This Row],[Income]],0)</f>
        <v>0</v>
      </c>
      <c r="BK340">
        <f ca="1">IF(Table1[[#This Row],[Area]]="Hawaii",Table1[[#This Row],[Income]],0)</f>
        <v>0</v>
      </c>
      <c r="BL340">
        <f ca="1">IF(Table1[[#This Row],[Area]]="Tennessee",Table1[[#This Row],[Income]],0)</f>
        <v>0</v>
      </c>
      <c r="BM340">
        <f ca="1">IF(Table1[[#This Row],[Area]]="South Dakota",Table1[[#This Row],[Income]],0)</f>
        <v>0</v>
      </c>
      <c r="BN340">
        <f ca="1">IF(Table1[[#This Row],[Area]]="Massachusetts",Table1[[#This Row],[Income]],0)</f>
        <v>71012</v>
      </c>
      <c r="BO340">
        <f ca="1">IF(Table1[[#This Row],[Area]]="New Jersey",Table1[[#This Row],[Income]],0)</f>
        <v>0</v>
      </c>
      <c r="BP340">
        <f ca="1">IF(Table1[[#This Row],[Area]]="Georgia",Table1[[#This Row],[Income]],0)</f>
        <v>0</v>
      </c>
      <c r="BQ340">
        <f ca="1">IF(Table1[[#This Row],[Area]]="Indiana",Table1[[#This Row],[Income]],0)</f>
        <v>0</v>
      </c>
      <c r="BR340">
        <f ca="1">IF(Table1[[#This Row],[Area]]="Illinios",Table1[[#This Row],[Income]],0)</f>
        <v>0</v>
      </c>
      <c r="BT340">
        <f ca="1">IF(Table1[[#This Row],[Field of work]]="IT",Table1[[#This Row],[Income]],0)</f>
        <v>0</v>
      </c>
      <c r="BU340">
        <f ca="1">IF(Table1[[#This Row],[Field of work]]="Doctor",Table1[[#This Row],[Income]],0)</f>
        <v>0</v>
      </c>
      <c r="BV340">
        <f ca="1">IF(Table1[[#This Row],[Field of work]]="Construction",Table1[[#This Row],[Income]],0)</f>
        <v>0</v>
      </c>
      <c r="BW340">
        <f ca="1">IF(Table1[[#This Row],[Field of work]]="Teaching",Table1[[#This Row],[Income]],0)</f>
        <v>0</v>
      </c>
      <c r="BX340">
        <f ca="1">IF(Table1[[#This Row],[Field of work]]="Music",Table1[[#This Row],[Income]],0)</f>
        <v>71012</v>
      </c>
      <c r="BY340">
        <f ca="1">IF(Table1[[#This Row],[Field of work]]="Agriculture",Table1[[#This Row],[Income]],0)</f>
        <v>0</v>
      </c>
      <c r="CA340">
        <f ca="1">IF(Table1[[#This Row],[Debts]]&gt;Table1[[#This Row],[Income]],1,0)</f>
        <v>0</v>
      </c>
      <c r="CL340">
        <f ca="1">IF(Table1[[#This Row],[Net worth of the person]]&gt;$CN$3,Table1[[#This Row],[Age]],0)</f>
        <v>38</v>
      </c>
    </row>
    <row r="341" spans="1:90">
      <c r="A341">
        <f t="shared" ca="1" si="147"/>
        <v>2</v>
      </c>
      <c r="B341">
        <v>338</v>
      </c>
      <c r="C341" t="str">
        <f t="shared" ca="1" si="148"/>
        <v>women</v>
      </c>
      <c r="D341">
        <f t="shared" ca="1" si="149"/>
        <v>31</v>
      </c>
      <c r="E341">
        <f t="shared" ca="1" si="150"/>
        <v>4</v>
      </c>
      <c r="F341" t="str">
        <f t="shared" ca="1" si="138"/>
        <v>Teaching</v>
      </c>
      <c r="G341">
        <f t="shared" ca="1" si="151"/>
        <v>1</v>
      </c>
      <c r="H341" t="str">
        <f t="shared" ca="1" si="139"/>
        <v>High school</v>
      </c>
      <c r="I341">
        <f t="shared" ca="1" si="137"/>
        <v>0</v>
      </c>
      <c r="J341">
        <f t="shared" ca="1" si="140"/>
        <v>3</v>
      </c>
      <c r="K341">
        <f t="shared" ca="1" si="152"/>
        <v>61560</v>
      </c>
      <c r="L341">
        <f t="shared" ca="1" si="153"/>
        <v>13</v>
      </c>
      <c r="M341" t="str">
        <f t="shared" ca="1" si="141"/>
        <v>Indiana</v>
      </c>
      <c r="N341">
        <f t="shared" ca="1" si="130"/>
        <v>307800</v>
      </c>
      <c r="O341">
        <f t="shared" ca="1" si="154"/>
        <v>211838.76271350152</v>
      </c>
      <c r="P341">
        <f t="shared" ca="1" si="131"/>
        <v>173999.07665043644</v>
      </c>
      <c r="Q341">
        <f t="shared" ca="1" si="155"/>
        <v>93600</v>
      </c>
      <c r="R341">
        <f t="shared" ca="1" si="132"/>
        <v>85705.166577689524</v>
      </c>
      <c r="S341">
        <f t="shared" ca="1" si="133"/>
        <v>42723.476411848678</v>
      </c>
      <c r="T341">
        <f t="shared" ca="1" si="134"/>
        <v>524522.55306228506</v>
      </c>
      <c r="U341">
        <f t="shared" ca="1" si="135"/>
        <v>391143.92929119105</v>
      </c>
      <c r="V341">
        <f t="shared" ca="1" si="136"/>
        <v>133378.62377109402</v>
      </c>
      <c r="X341">
        <f ca="1">IF(Table1[[#This Row],[Gender]]="men",1,0)</f>
        <v>0</v>
      </c>
      <c r="Y341">
        <f ca="1">IF(Table1[[#This Row],[Gender]]="women",1,0)</f>
        <v>1</v>
      </c>
      <c r="AE341">
        <f ca="1">IF(Table1[[#This Row],[Field of work]]="IT",1,0)</f>
        <v>0</v>
      </c>
      <c r="AF341">
        <f ca="1">IF(Table1[[#This Row],[Field of work]]="Doctor",1,0)</f>
        <v>0</v>
      </c>
      <c r="AG341">
        <f ca="1">IF(Table1[[#This Row],[Field of work]]="Construction",1,0)</f>
        <v>0</v>
      </c>
      <c r="AH341">
        <f ca="1">IF(Table1[[#This Row],[Field of work]]="Teaching",1,0)</f>
        <v>1</v>
      </c>
      <c r="AI341">
        <f ca="1">IF(Table1[[#This Row],[Field of work]]="Music",1,0)</f>
        <v>0</v>
      </c>
      <c r="AJ341">
        <f ca="1">IF(Table1[[#This Row],[Field of work]]="Agriculture",1,0)</f>
        <v>0</v>
      </c>
      <c r="AO341" s="8">
        <f t="shared" ca="1" si="142"/>
        <v>22895.449590617533</v>
      </c>
      <c r="AR341">
        <f t="shared" ca="1" si="143"/>
        <v>0</v>
      </c>
      <c r="AX341" s="16">
        <f t="shared" ca="1" si="144"/>
        <v>0.32295613116823163</v>
      </c>
      <c r="AY341" s="17">
        <f t="shared" ca="1" si="145"/>
        <v>1</v>
      </c>
      <c r="AZ341" s="17"/>
      <c r="BE341">
        <f t="shared" ca="1" si="146"/>
        <v>0</v>
      </c>
      <c r="BF341">
        <f ca="1">IF(Table1[[#This Row],[Area]]="California",Table1[[#This Row],[Income]],0)</f>
        <v>0</v>
      </c>
      <c r="BG341">
        <f ca="1">IF(Table1[[#This Row],[Area]]="Utah",Table1[[#This Row],[Income]],0)</f>
        <v>0</v>
      </c>
      <c r="BH341">
        <f ca="1">IF(Table1[[#This Row],[Area]]="North Carolina",Table1[[#This Row],[Income]],0)</f>
        <v>0</v>
      </c>
      <c r="BI341">
        <f ca="1">IF(Table1[[#This Row],[Area]]="Texas",Table1[[#This Row],[Income]],0)</f>
        <v>0</v>
      </c>
      <c r="BJ341">
        <f ca="1">IF(Table1[[#This Row],[Area]]="Pennsylvania",Table1[[#This Row],[Income]],0)</f>
        <v>0</v>
      </c>
      <c r="BK341">
        <f ca="1">IF(Table1[[#This Row],[Area]]="Hawaii",Table1[[#This Row],[Income]],0)</f>
        <v>0</v>
      </c>
      <c r="BL341">
        <f ca="1">IF(Table1[[#This Row],[Area]]="Tennessee",Table1[[#This Row],[Income]],0)</f>
        <v>0</v>
      </c>
      <c r="BM341">
        <f ca="1">IF(Table1[[#This Row],[Area]]="South Dakota",Table1[[#This Row],[Income]],0)</f>
        <v>0</v>
      </c>
      <c r="BN341">
        <f ca="1">IF(Table1[[#This Row],[Area]]="Massachusetts",Table1[[#This Row],[Income]],0)</f>
        <v>0</v>
      </c>
      <c r="BO341">
        <f ca="1">IF(Table1[[#This Row],[Area]]="New Jersey",Table1[[#This Row],[Income]],0)</f>
        <v>0</v>
      </c>
      <c r="BP341">
        <f ca="1">IF(Table1[[#This Row],[Area]]="Georgia",Table1[[#This Row],[Income]],0)</f>
        <v>0</v>
      </c>
      <c r="BQ341">
        <f ca="1">IF(Table1[[#This Row],[Area]]="Indiana",Table1[[#This Row],[Income]],0)</f>
        <v>61560</v>
      </c>
      <c r="BR341">
        <f ca="1">IF(Table1[[#This Row],[Area]]="Illinios",Table1[[#This Row],[Income]],0)</f>
        <v>0</v>
      </c>
      <c r="BT341">
        <f ca="1">IF(Table1[[#This Row],[Field of work]]="IT",Table1[[#This Row],[Income]],0)</f>
        <v>0</v>
      </c>
      <c r="BU341">
        <f ca="1">IF(Table1[[#This Row],[Field of work]]="Doctor",Table1[[#This Row],[Income]],0)</f>
        <v>0</v>
      </c>
      <c r="BV341">
        <f ca="1">IF(Table1[[#This Row],[Field of work]]="Construction",Table1[[#This Row],[Income]],0)</f>
        <v>0</v>
      </c>
      <c r="BW341">
        <f ca="1">IF(Table1[[#This Row],[Field of work]]="Teaching",Table1[[#This Row],[Income]],0)</f>
        <v>61560</v>
      </c>
      <c r="BX341">
        <f ca="1">IF(Table1[[#This Row],[Field of work]]="Music",Table1[[#This Row],[Income]],0)</f>
        <v>0</v>
      </c>
      <c r="BY341">
        <f ca="1">IF(Table1[[#This Row],[Field of work]]="Agriculture",Table1[[#This Row],[Income]],0)</f>
        <v>0</v>
      </c>
      <c r="CA341">
        <f ca="1">IF(Table1[[#This Row],[Debts]]&gt;Table1[[#This Row],[Income]],1,0)</f>
        <v>1</v>
      </c>
      <c r="CL341">
        <f ca="1">IF(Table1[[#This Row],[Net worth of the person]]&gt;$CN$3,Table1[[#This Row],[Age]],0)</f>
        <v>31</v>
      </c>
    </row>
    <row r="342" spans="1:90">
      <c r="A342">
        <f t="shared" ca="1" si="147"/>
        <v>2</v>
      </c>
      <c r="B342">
        <v>339</v>
      </c>
      <c r="C342" t="str">
        <f t="shared" ca="1" si="148"/>
        <v>women</v>
      </c>
      <c r="D342">
        <f t="shared" ca="1" si="149"/>
        <v>39</v>
      </c>
      <c r="E342">
        <f t="shared" ca="1" si="150"/>
        <v>6</v>
      </c>
      <c r="F342" t="str">
        <f t="shared" ca="1" si="138"/>
        <v>Agriculture</v>
      </c>
      <c r="G342">
        <f t="shared" ca="1" si="151"/>
        <v>5</v>
      </c>
      <c r="H342" t="str">
        <f t="shared" ca="1" si="139"/>
        <v>Diploma</v>
      </c>
      <c r="I342">
        <f t="shared" ca="1" si="137"/>
        <v>2</v>
      </c>
      <c r="J342">
        <f t="shared" ca="1" si="140"/>
        <v>1</v>
      </c>
      <c r="K342">
        <f t="shared" ca="1" si="152"/>
        <v>44653</v>
      </c>
      <c r="L342">
        <f t="shared" ca="1" si="153"/>
        <v>13</v>
      </c>
      <c r="M342" t="str">
        <f t="shared" ca="1" si="141"/>
        <v>Indiana</v>
      </c>
      <c r="N342">
        <f t="shared" ref="N342:N405" ca="1" si="156">K342*RANDBETWEEN(3,6)</f>
        <v>133959</v>
      </c>
      <c r="O342">
        <f t="shared" ca="1" si="154"/>
        <v>43262.880375165143</v>
      </c>
      <c r="P342">
        <f t="shared" ref="P342:P405" ca="1" si="157">RAND()*J342*K342</f>
        <v>22895.449590617533</v>
      </c>
      <c r="Q342">
        <f t="shared" ca="1" si="155"/>
        <v>14643</v>
      </c>
      <c r="R342">
        <f t="shared" ref="R342:R405" ca="1" si="158">RAND()*K342*2</f>
        <v>27618.045392964359</v>
      </c>
      <c r="S342">
        <f t="shared" ref="S342:S405" ca="1" si="159">RAND()*K342*1.5</f>
        <v>7852.0402602851955</v>
      </c>
      <c r="T342">
        <f t="shared" ref="T342:T405" ca="1" si="160">N342+P342+S342</f>
        <v>164706.48985090273</v>
      </c>
      <c r="U342">
        <f t="shared" ref="U342:U405" ca="1" si="161">O342+Q342+R342</f>
        <v>85523.925768129498</v>
      </c>
      <c r="V342">
        <f t="shared" ref="V342:V405" ca="1" si="162">T342-U342</f>
        <v>79182.564082773228</v>
      </c>
      <c r="X342">
        <f ca="1">IF(Table1[[#This Row],[Gender]]="men",1,0)</f>
        <v>0</v>
      </c>
      <c r="Y342">
        <f ca="1">IF(Table1[[#This Row],[Gender]]="women",1,0)</f>
        <v>1</v>
      </c>
      <c r="AE342">
        <f ca="1">IF(Table1[[#This Row],[Field of work]]="IT",1,0)</f>
        <v>0</v>
      </c>
      <c r="AF342">
        <f ca="1">IF(Table1[[#This Row],[Field of work]]="Doctor",1,0)</f>
        <v>0</v>
      </c>
      <c r="AG342">
        <f ca="1">IF(Table1[[#This Row],[Field of work]]="Construction",1,0)</f>
        <v>0</v>
      </c>
      <c r="AH342">
        <f ca="1">IF(Table1[[#This Row],[Field of work]]="Teaching",1,0)</f>
        <v>0</v>
      </c>
      <c r="AI342">
        <f ca="1">IF(Table1[[#This Row],[Field of work]]="Music",1,0)</f>
        <v>0</v>
      </c>
      <c r="AJ342">
        <f ca="1">IF(Table1[[#This Row],[Field of work]]="Agriculture",1,0)</f>
        <v>1</v>
      </c>
      <c r="AO342" s="8">
        <f t="shared" ca="1" si="142"/>
        <v>10717.739690473843</v>
      </c>
      <c r="AR342">
        <f t="shared" ca="1" si="143"/>
        <v>1</v>
      </c>
      <c r="AX342" s="16">
        <f t="shared" ca="1" si="144"/>
        <v>0.40929506615350392</v>
      </c>
      <c r="AY342" s="17">
        <f t="shared" ca="1" si="145"/>
        <v>1</v>
      </c>
      <c r="AZ342" s="17"/>
      <c r="BE342">
        <f t="shared" ca="1" si="146"/>
        <v>0</v>
      </c>
      <c r="BF342">
        <f ca="1">IF(Table1[[#This Row],[Area]]="California",Table1[[#This Row],[Income]],0)</f>
        <v>0</v>
      </c>
      <c r="BG342">
        <f ca="1">IF(Table1[[#This Row],[Area]]="Utah",Table1[[#This Row],[Income]],0)</f>
        <v>0</v>
      </c>
      <c r="BH342">
        <f ca="1">IF(Table1[[#This Row],[Area]]="North Carolina",Table1[[#This Row],[Income]],0)</f>
        <v>0</v>
      </c>
      <c r="BI342">
        <f ca="1">IF(Table1[[#This Row],[Area]]="Texas",Table1[[#This Row],[Income]],0)</f>
        <v>0</v>
      </c>
      <c r="BJ342">
        <f ca="1">IF(Table1[[#This Row],[Area]]="Pennsylvania",Table1[[#This Row],[Income]],0)</f>
        <v>0</v>
      </c>
      <c r="BK342">
        <f ca="1">IF(Table1[[#This Row],[Area]]="Hawaii",Table1[[#This Row],[Income]],0)</f>
        <v>0</v>
      </c>
      <c r="BL342">
        <f ca="1">IF(Table1[[#This Row],[Area]]="Tennessee",Table1[[#This Row],[Income]],0)</f>
        <v>0</v>
      </c>
      <c r="BM342">
        <f ca="1">IF(Table1[[#This Row],[Area]]="South Dakota",Table1[[#This Row],[Income]],0)</f>
        <v>0</v>
      </c>
      <c r="BN342">
        <f ca="1">IF(Table1[[#This Row],[Area]]="Massachusetts",Table1[[#This Row],[Income]],0)</f>
        <v>0</v>
      </c>
      <c r="BO342">
        <f ca="1">IF(Table1[[#This Row],[Area]]="New Jersey",Table1[[#This Row],[Income]],0)</f>
        <v>0</v>
      </c>
      <c r="BP342">
        <f ca="1">IF(Table1[[#This Row],[Area]]="Georgia",Table1[[#This Row],[Income]],0)</f>
        <v>0</v>
      </c>
      <c r="BQ342">
        <f ca="1">IF(Table1[[#This Row],[Area]]="Indiana",Table1[[#This Row],[Income]],0)</f>
        <v>44653</v>
      </c>
      <c r="BR342">
        <f ca="1">IF(Table1[[#This Row],[Area]]="Illinios",Table1[[#This Row],[Income]],0)</f>
        <v>0</v>
      </c>
      <c r="BT342">
        <f ca="1">IF(Table1[[#This Row],[Field of work]]="IT",Table1[[#This Row],[Income]],0)</f>
        <v>0</v>
      </c>
      <c r="BU342">
        <f ca="1">IF(Table1[[#This Row],[Field of work]]="Doctor",Table1[[#This Row],[Income]],0)</f>
        <v>0</v>
      </c>
      <c r="BV342">
        <f ca="1">IF(Table1[[#This Row],[Field of work]]="Construction",Table1[[#This Row],[Income]],0)</f>
        <v>0</v>
      </c>
      <c r="BW342">
        <f ca="1">IF(Table1[[#This Row],[Field of work]]="Teaching",Table1[[#This Row],[Income]],0)</f>
        <v>0</v>
      </c>
      <c r="BX342">
        <f ca="1">IF(Table1[[#This Row],[Field of work]]="Music",Table1[[#This Row],[Income]],0)</f>
        <v>0</v>
      </c>
      <c r="BY342">
        <f ca="1">IF(Table1[[#This Row],[Field of work]]="Agriculture",Table1[[#This Row],[Income]],0)</f>
        <v>44653</v>
      </c>
      <c r="CA342">
        <f ca="1">IF(Table1[[#This Row],[Debts]]&gt;Table1[[#This Row],[Income]],1,0)</f>
        <v>0</v>
      </c>
      <c r="CL342">
        <f ca="1">IF(Table1[[#This Row],[Net worth of the person]]&gt;$CN$3,Table1[[#This Row],[Age]],0)</f>
        <v>39</v>
      </c>
    </row>
    <row r="343" spans="1:90">
      <c r="A343">
        <f t="shared" ca="1" si="147"/>
        <v>1</v>
      </c>
      <c r="B343">
        <v>340</v>
      </c>
      <c r="C343" t="str">
        <f t="shared" ca="1" si="148"/>
        <v>men</v>
      </c>
      <c r="D343">
        <f t="shared" ca="1" si="149"/>
        <v>39</v>
      </c>
      <c r="E343">
        <f t="shared" ca="1" si="150"/>
        <v>4</v>
      </c>
      <c r="F343" t="str">
        <f t="shared" ca="1" si="138"/>
        <v>Teaching</v>
      </c>
      <c r="G343">
        <f t="shared" ca="1" si="151"/>
        <v>4</v>
      </c>
      <c r="H343" t="str">
        <f t="shared" ca="1" si="139"/>
        <v>Phd</v>
      </c>
      <c r="I343">
        <f t="shared" ref="I343:I406" ca="1" si="163">RANDBETWEEN(0,3)</f>
        <v>3</v>
      </c>
      <c r="J343">
        <f t="shared" ca="1" si="140"/>
        <v>1</v>
      </c>
      <c r="K343">
        <f t="shared" ca="1" si="152"/>
        <v>84961</v>
      </c>
      <c r="L343">
        <f t="shared" ca="1" si="153"/>
        <v>6</v>
      </c>
      <c r="M343" t="str">
        <f t="shared" ca="1" si="141"/>
        <v>Pennsylvania</v>
      </c>
      <c r="N343">
        <f t="shared" ca="1" si="156"/>
        <v>509766</v>
      </c>
      <c r="O343">
        <f t="shared" ca="1" si="154"/>
        <v>208644.70869280706</v>
      </c>
      <c r="P343">
        <f t="shared" ca="1" si="157"/>
        <v>10717.739690473843</v>
      </c>
      <c r="Q343">
        <f t="shared" ca="1" si="155"/>
        <v>2135</v>
      </c>
      <c r="R343">
        <f t="shared" ca="1" si="158"/>
        <v>65801.682916895035</v>
      </c>
      <c r="S343">
        <f t="shared" ca="1" si="159"/>
        <v>22024.635402273489</v>
      </c>
      <c r="T343">
        <f t="shared" ca="1" si="160"/>
        <v>542508.37509274727</v>
      </c>
      <c r="U343">
        <f t="shared" ca="1" si="161"/>
        <v>276581.39160970208</v>
      </c>
      <c r="V343">
        <f t="shared" ca="1" si="162"/>
        <v>265926.98348304519</v>
      </c>
      <c r="X343">
        <f ca="1">IF(Table1[[#This Row],[Gender]]="men",1,0)</f>
        <v>1</v>
      </c>
      <c r="Y343">
        <f ca="1">IF(Table1[[#This Row],[Gender]]="women",1,0)</f>
        <v>0</v>
      </c>
      <c r="AE343">
        <f ca="1">IF(Table1[[#This Row],[Field of work]]="IT",1,0)</f>
        <v>0</v>
      </c>
      <c r="AF343">
        <f ca="1">IF(Table1[[#This Row],[Field of work]]="Doctor",1,0)</f>
        <v>0</v>
      </c>
      <c r="AG343">
        <f ca="1">IF(Table1[[#This Row],[Field of work]]="Construction",1,0)</f>
        <v>0</v>
      </c>
      <c r="AH343">
        <f ca="1">IF(Table1[[#This Row],[Field of work]]="Teaching",1,0)</f>
        <v>1</v>
      </c>
      <c r="AI343">
        <f ca="1">IF(Table1[[#This Row],[Field of work]]="Music",1,0)</f>
        <v>0</v>
      </c>
      <c r="AJ343">
        <f ca="1">IF(Table1[[#This Row],[Field of work]]="Agriculture",1,0)</f>
        <v>0</v>
      </c>
      <c r="AO343" s="8">
        <f t="shared" ca="1" si="142"/>
        <v>49969.237215479137</v>
      </c>
      <c r="AR343">
        <f t="shared" ca="1" si="143"/>
        <v>1</v>
      </c>
      <c r="AX343" s="16">
        <f t="shared" ca="1" si="144"/>
        <v>5.0636399794733666E-2</v>
      </c>
      <c r="AY343" s="17">
        <f t="shared" ca="1" si="145"/>
        <v>1</v>
      </c>
      <c r="AZ343" s="17"/>
      <c r="BE343">
        <f t="shared" ca="1" si="146"/>
        <v>0</v>
      </c>
      <c r="BF343">
        <f ca="1">IF(Table1[[#This Row],[Area]]="California",Table1[[#This Row],[Income]],0)</f>
        <v>0</v>
      </c>
      <c r="BG343">
        <f ca="1">IF(Table1[[#This Row],[Area]]="Utah",Table1[[#This Row],[Income]],0)</f>
        <v>0</v>
      </c>
      <c r="BH343">
        <f ca="1">IF(Table1[[#This Row],[Area]]="North Carolina",Table1[[#This Row],[Income]],0)</f>
        <v>0</v>
      </c>
      <c r="BI343">
        <f ca="1">IF(Table1[[#This Row],[Area]]="Texas",Table1[[#This Row],[Income]],0)</f>
        <v>0</v>
      </c>
      <c r="BJ343">
        <f ca="1">IF(Table1[[#This Row],[Area]]="Pennsylvania",Table1[[#This Row],[Income]],0)</f>
        <v>84961</v>
      </c>
      <c r="BK343">
        <f ca="1">IF(Table1[[#This Row],[Area]]="Hawaii",Table1[[#This Row],[Income]],0)</f>
        <v>0</v>
      </c>
      <c r="BL343">
        <f ca="1">IF(Table1[[#This Row],[Area]]="Tennessee",Table1[[#This Row],[Income]],0)</f>
        <v>0</v>
      </c>
      <c r="BM343">
        <f ca="1">IF(Table1[[#This Row],[Area]]="South Dakota",Table1[[#This Row],[Income]],0)</f>
        <v>0</v>
      </c>
      <c r="BN343">
        <f ca="1">IF(Table1[[#This Row],[Area]]="Massachusetts",Table1[[#This Row],[Income]],0)</f>
        <v>0</v>
      </c>
      <c r="BO343">
        <f ca="1">IF(Table1[[#This Row],[Area]]="New Jersey",Table1[[#This Row],[Income]],0)</f>
        <v>0</v>
      </c>
      <c r="BP343">
        <f ca="1">IF(Table1[[#This Row],[Area]]="Georgia",Table1[[#This Row],[Income]],0)</f>
        <v>0</v>
      </c>
      <c r="BQ343">
        <f ca="1">IF(Table1[[#This Row],[Area]]="Indiana",Table1[[#This Row],[Income]],0)</f>
        <v>0</v>
      </c>
      <c r="BR343">
        <f ca="1">IF(Table1[[#This Row],[Area]]="Illinios",Table1[[#This Row],[Income]],0)</f>
        <v>0</v>
      </c>
      <c r="BT343">
        <f ca="1">IF(Table1[[#This Row],[Field of work]]="IT",Table1[[#This Row],[Income]],0)</f>
        <v>0</v>
      </c>
      <c r="BU343">
        <f ca="1">IF(Table1[[#This Row],[Field of work]]="Doctor",Table1[[#This Row],[Income]],0)</f>
        <v>0</v>
      </c>
      <c r="BV343">
        <f ca="1">IF(Table1[[#This Row],[Field of work]]="Construction",Table1[[#This Row],[Income]],0)</f>
        <v>0</v>
      </c>
      <c r="BW343">
        <f ca="1">IF(Table1[[#This Row],[Field of work]]="Teaching",Table1[[#This Row],[Income]],0)</f>
        <v>84961</v>
      </c>
      <c r="BX343">
        <f ca="1">IF(Table1[[#This Row],[Field of work]]="Music",Table1[[#This Row],[Income]],0)</f>
        <v>0</v>
      </c>
      <c r="BY343">
        <f ca="1">IF(Table1[[#This Row],[Field of work]]="Agriculture",Table1[[#This Row],[Income]],0)</f>
        <v>0</v>
      </c>
      <c r="CA343">
        <f ca="1">IF(Table1[[#This Row],[Debts]]&gt;Table1[[#This Row],[Income]],1,0)</f>
        <v>0</v>
      </c>
      <c r="CL343">
        <f ca="1">IF(Table1[[#This Row],[Net worth of the person]]&gt;$CN$3,Table1[[#This Row],[Age]],0)</f>
        <v>39</v>
      </c>
    </row>
    <row r="344" spans="1:90">
      <c r="A344">
        <f t="shared" ca="1" si="147"/>
        <v>2</v>
      </c>
      <c r="B344">
        <v>341</v>
      </c>
      <c r="C344" t="str">
        <f t="shared" ca="1" si="148"/>
        <v>women</v>
      </c>
      <c r="D344">
        <f t="shared" ca="1" si="149"/>
        <v>25</v>
      </c>
      <c r="E344">
        <f t="shared" ca="1" si="150"/>
        <v>4</v>
      </c>
      <c r="F344" t="str">
        <f t="shared" ca="1" si="138"/>
        <v>Teaching</v>
      </c>
      <c r="G344">
        <f t="shared" ca="1" si="151"/>
        <v>5</v>
      </c>
      <c r="H344" t="str">
        <f t="shared" ca="1" si="139"/>
        <v>Diploma</v>
      </c>
      <c r="I344">
        <f t="shared" ca="1" si="163"/>
        <v>0</v>
      </c>
      <c r="J344">
        <f t="shared" ca="1" si="140"/>
        <v>3</v>
      </c>
      <c r="K344">
        <f t="shared" ca="1" si="152"/>
        <v>65921</v>
      </c>
      <c r="L344">
        <f t="shared" ca="1" si="153"/>
        <v>2</v>
      </c>
      <c r="M344" t="str">
        <f t="shared" ca="1" si="141"/>
        <v>California</v>
      </c>
      <c r="N344">
        <f t="shared" ca="1" si="156"/>
        <v>263684</v>
      </c>
      <c r="O344">
        <f t="shared" ca="1" si="154"/>
        <v>13352.008443474551</v>
      </c>
      <c r="P344">
        <f t="shared" ca="1" si="157"/>
        <v>149907.71164643741</v>
      </c>
      <c r="Q344">
        <f t="shared" ca="1" si="155"/>
        <v>125604</v>
      </c>
      <c r="R344">
        <f t="shared" ca="1" si="158"/>
        <v>63587.875133229194</v>
      </c>
      <c r="S344">
        <f t="shared" ca="1" si="159"/>
        <v>83547.194628424433</v>
      </c>
      <c r="T344">
        <f t="shared" ca="1" si="160"/>
        <v>497138.90627486183</v>
      </c>
      <c r="U344">
        <f t="shared" ca="1" si="161"/>
        <v>202543.88357670372</v>
      </c>
      <c r="V344">
        <f t="shared" ca="1" si="162"/>
        <v>294595.02269815811</v>
      </c>
      <c r="X344">
        <f ca="1">IF(Table1[[#This Row],[Gender]]="men",1,0)</f>
        <v>0</v>
      </c>
      <c r="Y344">
        <f ca="1">IF(Table1[[#This Row],[Gender]]="women",1,0)</f>
        <v>1</v>
      </c>
      <c r="AE344">
        <f ca="1">IF(Table1[[#This Row],[Field of work]]="IT",1,0)</f>
        <v>0</v>
      </c>
      <c r="AF344">
        <f ca="1">IF(Table1[[#This Row],[Field of work]]="Doctor",1,0)</f>
        <v>0</v>
      </c>
      <c r="AG344">
        <f ca="1">IF(Table1[[#This Row],[Field of work]]="Construction",1,0)</f>
        <v>0</v>
      </c>
      <c r="AH344">
        <f ca="1">IF(Table1[[#This Row],[Field of work]]="Teaching",1,0)</f>
        <v>1</v>
      </c>
      <c r="AI344">
        <f ca="1">IF(Table1[[#This Row],[Field of work]]="Music",1,0)</f>
        <v>0</v>
      </c>
      <c r="AJ344">
        <f ca="1">IF(Table1[[#This Row],[Field of work]]="Agriculture",1,0)</f>
        <v>0</v>
      </c>
      <c r="AO344" s="8">
        <f t="shared" ca="1" si="142"/>
        <v>34888.982388978766</v>
      </c>
      <c r="AR344">
        <f t="shared" ca="1" si="143"/>
        <v>1</v>
      </c>
      <c r="AX344" s="16">
        <f t="shared" ca="1" si="144"/>
        <v>0.31225784499022302</v>
      </c>
      <c r="AY344" s="17">
        <f t="shared" ca="1" si="145"/>
        <v>1</v>
      </c>
      <c r="AZ344" s="17"/>
      <c r="BE344">
        <f t="shared" ca="1" si="146"/>
        <v>0</v>
      </c>
      <c r="BF344">
        <f ca="1">IF(Table1[[#This Row],[Area]]="California",Table1[[#This Row],[Income]],0)</f>
        <v>65921</v>
      </c>
      <c r="BG344">
        <f ca="1">IF(Table1[[#This Row],[Area]]="Utah",Table1[[#This Row],[Income]],0)</f>
        <v>0</v>
      </c>
      <c r="BH344">
        <f ca="1">IF(Table1[[#This Row],[Area]]="North Carolina",Table1[[#This Row],[Income]],0)</f>
        <v>0</v>
      </c>
      <c r="BI344">
        <f ca="1">IF(Table1[[#This Row],[Area]]="Texas",Table1[[#This Row],[Income]],0)</f>
        <v>0</v>
      </c>
      <c r="BJ344">
        <f ca="1">IF(Table1[[#This Row],[Area]]="Pennsylvania",Table1[[#This Row],[Income]],0)</f>
        <v>0</v>
      </c>
      <c r="BK344">
        <f ca="1">IF(Table1[[#This Row],[Area]]="Hawaii",Table1[[#This Row],[Income]],0)</f>
        <v>0</v>
      </c>
      <c r="BL344">
        <f ca="1">IF(Table1[[#This Row],[Area]]="Tennessee",Table1[[#This Row],[Income]],0)</f>
        <v>0</v>
      </c>
      <c r="BM344">
        <f ca="1">IF(Table1[[#This Row],[Area]]="South Dakota",Table1[[#This Row],[Income]],0)</f>
        <v>0</v>
      </c>
      <c r="BN344">
        <f ca="1">IF(Table1[[#This Row],[Area]]="Massachusetts",Table1[[#This Row],[Income]],0)</f>
        <v>0</v>
      </c>
      <c r="BO344">
        <f ca="1">IF(Table1[[#This Row],[Area]]="New Jersey",Table1[[#This Row],[Income]],0)</f>
        <v>0</v>
      </c>
      <c r="BP344">
        <f ca="1">IF(Table1[[#This Row],[Area]]="Georgia",Table1[[#This Row],[Income]],0)</f>
        <v>0</v>
      </c>
      <c r="BQ344">
        <f ca="1">IF(Table1[[#This Row],[Area]]="Indiana",Table1[[#This Row],[Income]],0)</f>
        <v>0</v>
      </c>
      <c r="BR344">
        <f ca="1">IF(Table1[[#This Row],[Area]]="Illinios",Table1[[#This Row],[Income]],0)</f>
        <v>0</v>
      </c>
      <c r="BT344">
        <f ca="1">IF(Table1[[#This Row],[Field of work]]="IT",Table1[[#This Row],[Income]],0)</f>
        <v>0</v>
      </c>
      <c r="BU344">
        <f ca="1">IF(Table1[[#This Row],[Field of work]]="Doctor",Table1[[#This Row],[Income]],0)</f>
        <v>0</v>
      </c>
      <c r="BV344">
        <f ca="1">IF(Table1[[#This Row],[Field of work]]="Construction",Table1[[#This Row],[Income]],0)</f>
        <v>0</v>
      </c>
      <c r="BW344">
        <f ca="1">IF(Table1[[#This Row],[Field of work]]="Teaching",Table1[[#This Row],[Income]],0)</f>
        <v>65921</v>
      </c>
      <c r="BX344">
        <f ca="1">IF(Table1[[#This Row],[Field of work]]="Music",Table1[[#This Row],[Income]],0)</f>
        <v>0</v>
      </c>
      <c r="BY344">
        <f ca="1">IF(Table1[[#This Row],[Field of work]]="Agriculture",Table1[[#This Row],[Income]],0)</f>
        <v>0</v>
      </c>
      <c r="CA344">
        <f ca="1">IF(Table1[[#This Row],[Debts]]&gt;Table1[[#This Row],[Income]],1,0)</f>
        <v>0</v>
      </c>
      <c r="CL344">
        <f ca="1">IF(Table1[[#This Row],[Net worth of the person]]&gt;$CN$3,Table1[[#This Row],[Age]],0)</f>
        <v>25</v>
      </c>
    </row>
    <row r="345" spans="1:90">
      <c r="A345">
        <f t="shared" ca="1" si="147"/>
        <v>1</v>
      </c>
      <c r="B345">
        <v>342</v>
      </c>
      <c r="C345" t="str">
        <f t="shared" ca="1" si="148"/>
        <v>men</v>
      </c>
      <c r="D345">
        <f t="shared" ca="1" si="149"/>
        <v>29</v>
      </c>
      <c r="E345">
        <f t="shared" ca="1" si="150"/>
        <v>6</v>
      </c>
      <c r="F345" t="str">
        <f t="shared" ca="1" si="138"/>
        <v>Agriculture</v>
      </c>
      <c r="G345">
        <f t="shared" ca="1" si="151"/>
        <v>3</v>
      </c>
      <c r="H345" t="str">
        <f t="shared" ca="1" si="139"/>
        <v>Post Grad</v>
      </c>
      <c r="I345">
        <f t="shared" ca="1" si="163"/>
        <v>3</v>
      </c>
      <c r="J345">
        <f t="shared" ca="1" si="140"/>
        <v>1</v>
      </c>
      <c r="K345">
        <f t="shared" ca="1" si="152"/>
        <v>66482</v>
      </c>
      <c r="L345">
        <f t="shared" ca="1" si="153"/>
        <v>3</v>
      </c>
      <c r="M345" t="str">
        <f t="shared" ca="1" si="141"/>
        <v>Utah</v>
      </c>
      <c r="N345">
        <f t="shared" ca="1" si="156"/>
        <v>265928</v>
      </c>
      <c r="O345">
        <f t="shared" ca="1" si="154"/>
        <v>83038.104202560033</v>
      </c>
      <c r="P345">
        <f t="shared" ca="1" si="157"/>
        <v>34888.982388978766</v>
      </c>
      <c r="Q345">
        <f t="shared" ca="1" si="155"/>
        <v>15829</v>
      </c>
      <c r="R345">
        <f t="shared" ca="1" si="158"/>
        <v>47515.181376947876</v>
      </c>
      <c r="S345">
        <f t="shared" ca="1" si="159"/>
        <v>53218.69729747541</v>
      </c>
      <c r="T345">
        <f t="shared" ca="1" si="160"/>
        <v>354035.67968645418</v>
      </c>
      <c r="U345">
        <f t="shared" ca="1" si="161"/>
        <v>146382.28557950791</v>
      </c>
      <c r="V345">
        <f t="shared" ca="1" si="162"/>
        <v>207653.39410694627</v>
      </c>
      <c r="X345">
        <f ca="1">IF(Table1[[#This Row],[Gender]]="men",1,0)</f>
        <v>1</v>
      </c>
      <c r="Y345">
        <f ca="1">IF(Table1[[#This Row],[Gender]]="women",1,0)</f>
        <v>0</v>
      </c>
      <c r="AE345">
        <f ca="1">IF(Table1[[#This Row],[Field of work]]="IT",1,0)</f>
        <v>0</v>
      </c>
      <c r="AF345">
        <f ca="1">IF(Table1[[#This Row],[Field of work]]="Doctor",1,0)</f>
        <v>0</v>
      </c>
      <c r="AG345">
        <f ca="1">IF(Table1[[#This Row],[Field of work]]="Construction",1,0)</f>
        <v>0</v>
      </c>
      <c r="AH345">
        <f ca="1">IF(Table1[[#This Row],[Field of work]]="Teaching",1,0)</f>
        <v>0</v>
      </c>
      <c r="AI345">
        <f ca="1">IF(Table1[[#This Row],[Field of work]]="Music",1,0)</f>
        <v>0</v>
      </c>
      <c r="AJ345">
        <f ca="1">IF(Table1[[#This Row],[Field of work]]="Agriculture",1,0)</f>
        <v>1</v>
      </c>
      <c r="AO345" s="8">
        <f t="shared" ca="1" si="142"/>
        <v>25126.406816780745</v>
      </c>
      <c r="AR345">
        <f t="shared" ca="1" si="143"/>
        <v>1</v>
      </c>
      <c r="AX345" s="16">
        <f t="shared" ca="1" si="144"/>
        <v>0.44823411940037661</v>
      </c>
      <c r="AY345" s="17">
        <f t="shared" ca="1" si="145"/>
        <v>1</v>
      </c>
      <c r="AZ345" s="17"/>
      <c r="BE345">
        <f t="shared" ca="1" si="146"/>
        <v>0</v>
      </c>
      <c r="BF345">
        <f ca="1">IF(Table1[[#This Row],[Area]]="California",Table1[[#This Row],[Income]],0)</f>
        <v>0</v>
      </c>
      <c r="BG345">
        <f ca="1">IF(Table1[[#This Row],[Area]]="Utah",Table1[[#This Row],[Income]],0)</f>
        <v>66482</v>
      </c>
      <c r="BH345">
        <f ca="1">IF(Table1[[#This Row],[Area]]="North Carolina",Table1[[#This Row],[Income]],0)</f>
        <v>0</v>
      </c>
      <c r="BI345">
        <f ca="1">IF(Table1[[#This Row],[Area]]="Texas",Table1[[#This Row],[Income]],0)</f>
        <v>0</v>
      </c>
      <c r="BJ345">
        <f ca="1">IF(Table1[[#This Row],[Area]]="Pennsylvania",Table1[[#This Row],[Income]],0)</f>
        <v>0</v>
      </c>
      <c r="BK345">
        <f ca="1">IF(Table1[[#This Row],[Area]]="Hawaii",Table1[[#This Row],[Income]],0)</f>
        <v>0</v>
      </c>
      <c r="BL345">
        <f ca="1">IF(Table1[[#This Row],[Area]]="Tennessee",Table1[[#This Row],[Income]],0)</f>
        <v>0</v>
      </c>
      <c r="BM345">
        <f ca="1">IF(Table1[[#This Row],[Area]]="South Dakota",Table1[[#This Row],[Income]],0)</f>
        <v>0</v>
      </c>
      <c r="BN345">
        <f ca="1">IF(Table1[[#This Row],[Area]]="Massachusetts",Table1[[#This Row],[Income]],0)</f>
        <v>0</v>
      </c>
      <c r="BO345">
        <f ca="1">IF(Table1[[#This Row],[Area]]="New Jersey",Table1[[#This Row],[Income]],0)</f>
        <v>0</v>
      </c>
      <c r="BP345">
        <f ca="1">IF(Table1[[#This Row],[Area]]="Georgia",Table1[[#This Row],[Income]],0)</f>
        <v>0</v>
      </c>
      <c r="BQ345">
        <f ca="1">IF(Table1[[#This Row],[Area]]="Indiana",Table1[[#This Row],[Income]],0)</f>
        <v>0</v>
      </c>
      <c r="BR345">
        <f ca="1">IF(Table1[[#This Row],[Area]]="Illinios",Table1[[#This Row],[Income]],0)</f>
        <v>0</v>
      </c>
      <c r="BT345">
        <f ca="1">IF(Table1[[#This Row],[Field of work]]="IT",Table1[[#This Row],[Income]],0)</f>
        <v>0</v>
      </c>
      <c r="BU345">
        <f ca="1">IF(Table1[[#This Row],[Field of work]]="Doctor",Table1[[#This Row],[Income]],0)</f>
        <v>0</v>
      </c>
      <c r="BV345">
        <f ca="1">IF(Table1[[#This Row],[Field of work]]="Construction",Table1[[#This Row],[Income]],0)</f>
        <v>0</v>
      </c>
      <c r="BW345">
        <f ca="1">IF(Table1[[#This Row],[Field of work]]="Teaching",Table1[[#This Row],[Income]],0)</f>
        <v>0</v>
      </c>
      <c r="BX345">
        <f ca="1">IF(Table1[[#This Row],[Field of work]]="Music",Table1[[#This Row],[Income]],0)</f>
        <v>0</v>
      </c>
      <c r="BY345">
        <f ca="1">IF(Table1[[#This Row],[Field of work]]="Agriculture",Table1[[#This Row],[Income]],0)</f>
        <v>66482</v>
      </c>
      <c r="CA345">
        <f ca="1">IF(Table1[[#This Row],[Debts]]&gt;Table1[[#This Row],[Income]],1,0)</f>
        <v>0</v>
      </c>
      <c r="CL345">
        <f ca="1">IF(Table1[[#This Row],[Net worth of the person]]&gt;$CN$3,Table1[[#This Row],[Age]],0)</f>
        <v>29</v>
      </c>
    </row>
    <row r="346" spans="1:90">
      <c r="A346">
        <f t="shared" ca="1" si="147"/>
        <v>2</v>
      </c>
      <c r="B346">
        <v>343</v>
      </c>
      <c r="C346" t="str">
        <f t="shared" ca="1" si="148"/>
        <v>women</v>
      </c>
      <c r="D346">
        <f t="shared" ca="1" si="149"/>
        <v>34</v>
      </c>
      <c r="E346">
        <f t="shared" ca="1" si="150"/>
        <v>3</v>
      </c>
      <c r="F346" t="str">
        <f t="shared" ca="1" si="138"/>
        <v>Construction</v>
      </c>
      <c r="G346">
        <f t="shared" ca="1" si="151"/>
        <v>4</v>
      </c>
      <c r="H346" t="str">
        <f t="shared" ca="1" si="139"/>
        <v>Phd</v>
      </c>
      <c r="I346">
        <f t="shared" ca="1" si="163"/>
        <v>0</v>
      </c>
      <c r="J346">
        <f t="shared" ca="1" si="140"/>
        <v>1</v>
      </c>
      <c r="K346">
        <f t="shared" ca="1" si="152"/>
        <v>72959</v>
      </c>
      <c r="L346">
        <f t="shared" ca="1" si="153"/>
        <v>13</v>
      </c>
      <c r="M346" t="str">
        <f t="shared" ca="1" si="141"/>
        <v>Indiana</v>
      </c>
      <c r="N346">
        <f t="shared" ca="1" si="156"/>
        <v>218877</v>
      </c>
      <c r="O346">
        <f t="shared" ca="1" si="154"/>
        <v>98108.139351996229</v>
      </c>
      <c r="P346">
        <f t="shared" ca="1" si="157"/>
        <v>25126.406816780745</v>
      </c>
      <c r="Q346">
        <f t="shared" ca="1" si="155"/>
        <v>16008</v>
      </c>
      <c r="R346">
        <f t="shared" ca="1" si="158"/>
        <v>52415.654815994101</v>
      </c>
      <c r="S346">
        <f t="shared" ca="1" si="159"/>
        <v>84563.719718899025</v>
      </c>
      <c r="T346">
        <f t="shared" ca="1" si="160"/>
        <v>328567.1265356798</v>
      </c>
      <c r="U346">
        <f t="shared" ca="1" si="161"/>
        <v>166531.79416799033</v>
      </c>
      <c r="V346">
        <f t="shared" ca="1" si="162"/>
        <v>162035.33236768947</v>
      </c>
      <c r="X346">
        <f ca="1">IF(Table1[[#This Row],[Gender]]="men",1,0)</f>
        <v>0</v>
      </c>
      <c r="Y346">
        <f ca="1">IF(Table1[[#This Row],[Gender]]="women",1,0)</f>
        <v>1</v>
      </c>
      <c r="AE346">
        <f ca="1">IF(Table1[[#This Row],[Field of work]]="IT",1,0)</f>
        <v>0</v>
      </c>
      <c r="AF346">
        <f ca="1">IF(Table1[[#This Row],[Field of work]]="Doctor",1,0)</f>
        <v>0</v>
      </c>
      <c r="AG346">
        <f ca="1">IF(Table1[[#This Row],[Field of work]]="Construction",1,0)</f>
        <v>1</v>
      </c>
      <c r="AH346">
        <f ca="1">IF(Table1[[#This Row],[Field of work]]="Teaching",1,0)</f>
        <v>0</v>
      </c>
      <c r="AI346">
        <f ca="1">IF(Table1[[#This Row],[Field of work]]="Music",1,0)</f>
        <v>0</v>
      </c>
      <c r="AJ346">
        <f ca="1">IF(Table1[[#This Row],[Field of work]]="Agriculture",1,0)</f>
        <v>0</v>
      </c>
      <c r="AO346" s="8">
        <f t="shared" ca="1" si="142"/>
        <v>64126.27807777065</v>
      </c>
      <c r="AR346">
        <f t="shared" ca="1" si="143"/>
        <v>1</v>
      </c>
      <c r="AX346" s="16">
        <f t="shared" ca="1" si="144"/>
        <v>0.32097798504785768</v>
      </c>
      <c r="AY346" s="17">
        <f t="shared" ca="1" si="145"/>
        <v>1</v>
      </c>
      <c r="AZ346" s="17"/>
      <c r="BE346">
        <f t="shared" ca="1" si="146"/>
        <v>0</v>
      </c>
      <c r="BF346">
        <f ca="1">IF(Table1[[#This Row],[Area]]="California",Table1[[#This Row],[Income]],0)</f>
        <v>0</v>
      </c>
      <c r="BG346">
        <f ca="1">IF(Table1[[#This Row],[Area]]="Utah",Table1[[#This Row],[Income]],0)</f>
        <v>0</v>
      </c>
      <c r="BH346">
        <f ca="1">IF(Table1[[#This Row],[Area]]="North Carolina",Table1[[#This Row],[Income]],0)</f>
        <v>0</v>
      </c>
      <c r="BI346">
        <f ca="1">IF(Table1[[#This Row],[Area]]="Texas",Table1[[#This Row],[Income]],0)</f>
        <v>0</v>
      </c>
      <c r="BJ346">
        <f ca="1">IF(Table1[[#This Row],[Area]]="Pennsylvania",Table1[[#This Row],[Income]],0)</f>
        <v>0</v>
      </c>
      <c r="BK346">
        <f ca="1">IF(Table1[[#This Row],[Area]]="Hawaii",Table1[[#This Row],[Income]],0)</f>
        <v>0</v>
      </c>
      <c r="BL346">
        <f ca="1">IF(Table1[[#This Row],[Area]]="Tennessee",Table1[[#This Row],[Income]],0)</f>
        <v>0</v>
      </c>
      <c r="BM346">
        <f ca="1">IF(Table1[[#This Row],[Area]]="South Dakota",Table1[[#This Row],[Income]],0)</f>
        <v>0</v>
      </c>
      <c r="BN346">
        <f ca="1">IF(Table1[[#This Row],[Area]]="Massachusetts",Table1[[#This Row],[Income]],0)</f>
        <v>0</v>
      </c>
      <c r="BO346">
        <f ca="1">IF(Table1[[#This Row],[Area]]="New Jersey",Table1[[#This Row],[Income]],0)</f>
        <v>0</v>
      </c>
      <c r="BP346">
        <f ca="1">IF(Table1[[#This Row],[Area]]="Georgia",Table1[[#This Row],[Income]],0)</f>
        <v>0</v>
      </c>
      <c r="BQ346">
        <f ca="1">IF(Table1[[#This Row],[Area]]="Indiana",Table1[[#This Row],[Income]],0)</f>
        <v>72959</v>
      </c>
      <c r="BR346">
        <f ca="1">IF(Table1[[#This Row],[Area]]="Illinios",Table1[[#This Row],[Income]],0)</f>
        <v>0</v>
      </c>
      <c r="BT346">
        <f ca="1">IF(Table1[[#This Row],[Field of work]]="IT",Table1[[#This Row],[Income]],0)</f>
        <v>0</v>
      </c>
      <c r="BU346">
        <f ca="1">IF(Table1[[#This Row],[Field of work]]="Doctor",Table1[[#This Row],[Income]],0)</f>
        <v>0</v>
      </c>
      <c r="BV346">
        <f ca="1">IF(Table1[[#This Row],[Field of work]]="Construction",Table1[[#This Row],[Income]],0)</f>
        <v>72959</v>
      </c>
      <c r="BW346">
        <f ca="1">IF(Table1[[#This Row],[Field of work]]="Teaching",Table1[[#This Row],[Income]],0)</f>
        <v>0</v>
      </c>
      <c r="BX346">
        <f ca="1">IF(Table1[[#This Row],[Field of work]]="Music",Table1[[#This Row],[Income]],0)</f>
        <v>0</v>
      </c>
      <c r="BY346">
        <f ca="1">IF(Table1[[#This Row],[Field of work]]="Agriculture",Table1[[#This Row],[Income]],0)</f>
        <v>0</v>
      </c>
      <c r="CA346">
        <f ca="1">IF(Table1[[#This Row],[Debts]]&gt;Table1[[#This Row],[Income]],1,0)</f>
        <v>0</v>
      </c>
      <c r="CL346">
        <f ca="1">IF(Table1[[#This Row],[Net worth of the person]]&gt;$CN$3,Table1[[#This Row],[Age]],0)</f>
        <v>34</v>
      </c>
    </row>
    <row r="347" spans="1:90">
      <c r="A347">
        <f t="shared" ca="1" si="147"/>
        <v>2</v>
      </c>
      <c r="B347">
        <v>344</v>
      </c>
      <c r="C347" t="str">
        <f t="shared" ca="1" si="148"/>
        <v>women</v>
      </c>
      <c r="D347">
        <f t="shared" ca="1" si="149"/>
        <v>42</v>
      </c>
      <c r="E347">
        <f t="shared" ca="1" si="150"/>
        <v>4</v>
      </c>
      <c r="F347" t="str">
        <f t="shared" ca="1" si="138"/>
        <v>Teaching</v>
      </c>
      <c r="G347">
        <f t="shared" ca="1" si="151"/>
        <v>3</v>
      </c>
      <c r="H347" t="str">
        <f t="shared" ca="1" si="139"/>
        <v>Post Grad</v>
      </c>
      <c r="I347">
        <f t="shared" ca="1" si="163"/>
        <v>0</v>
      </c>
      <c r="J347">
        <f t="shared" ca="1" si="140"/>
        <v>2</v>
      </c>
      <c r="K347">
        <f t="shared" ca="1" si="152"/>
        <v>84459</v>
      </c>
      <c r="L347">
        <f t="shared" ca="1" si="153"/>
        <v>7</v>
      </c>
      <c r="M347" t="str">
        <f t="shared" ca="1" si="141"/>
        <v>Hawaii</v>
      </c>
      <c r="N347">
        <f t="shared" ca="1" si="156"/>
        <v>422295</v>
      </c>
      <c r="O347">
        <f t="shared" ca="1" si="154"/>
        <v>135547.39819578506</v>
      </c>
      <c r="P347">
        <f t="shared" ca="1" si="157"/>
        <v>128252.5561555413</v>
      </c>
      <c r="Q347">
        <f t="shared" ca="1" si="155"/>
        <v>67069</v>
      </c>
      <c r="R347">
        <f t="shared" ca="1" si="158"/>
        <v>34937.598933272224</v>
      </c>
      <c r="S347">
        <f t="shared" ca="1" si="159"/>
        <v>31409.936600594694</v>
      </c>
      <c r="T347">
        <f t="shared" ca="1" si="160"/>
        <v>581957.49275613599</v>
      </c>
      <c r="U347">
        <f t="shared" ca="1" si="161"/>
        <v>237553.9971290573</v>
      </c>
      <c r="V347">
        <f t="shared" ca="1" si="162"/>
        <v>344403.49562707869</v>
      </c>
      <c r="X347">
        <f ca="1">IF(Table1[[#This Row],[Gender]]="men",1,0)</f>
        <v>0</v>
      </c>
      <c r="Y347">
        <f ca="1">IF(Table1[[#This Row],[Gender]]="women",1,0)</f>
        <v>1</v>
      </c>
      <c r="AE347">
        <f ca="1">IF(Table1[[#This Row],[Field of work]]="IT",1,0)</f>
        <v>0</v>
      </c>
      <c r="AF347">
        <f ca="1">IF(Table1[[#This Row],[Field of work]]="Doctor",1,0)</f>
        <v>0</v>
      </c>
      <c r="AG347">
        <f ca="1">IF(Table1[[#This Row],[Field of work]]="Construction",1,0)</f>
        <v>0</v>
      </c>
      <c r="AH347">
        <f ca="1">IF(Table1[[#This Row],[Field of work]]="Teaching",1,0)</f>
        <v>1</v>
      </c>
      <c r="AI347">
        <f ca="1">IF(Table1[[#This Row],[Field of work]]="Music",1,0)</f>
        <v>0</v>
      </c>
      <c r="AJ347">
        <f ca="1">IF(Table1[[#This Row],[Field of work]]="Agriculture",1,0)</f>
        <v>0</v>
      </c>
      <c r="AO347" s="8">
        <f t="shared" ca="1" si="142"/>
        <v>60276.57087867627</v>
      </c>
      <c r="AR347">
        <f t="shared" ca="1" si="143"/>
        <v>1</v>
      </c>
      <c r="AX347" s="16">
        <f t="shared" ca="1" si="144"/>
        <v>0.15914410935421042</v>
      </c>
      <c r="AY347" s="17">
        <f t="shared" ca="1" si="145"/>
        <v>1</v>
      </c>
      <c r="AZ347" s="17"/>
      <c r="BE347">
        <f t="shared" ca="1" si="146"/>
        <v>0</v>
      </c>
      <c r="BF347">
        <f ca="1">IF(Table1[[#This Row],[Area]]="California",Table1[[#This Row],[Income]],0)</f>
        <v>0</v>
      </c>
      <c r="BG347">
        <f ca="1">IF(Table1[[#This Row],[Area]]="Utah",Table1[[#This Row],[Income]],0)</f>
        <v>0</v>
      </c>
      <c r="BH347">
        <f ca="1">IF(Table1[[#This Row],[Area]]="North Carolina",Table1[[#This Row],[Income]],0)</f>
        <v>0</v>
      </c>
      <c r="BI347">
        <f ca="1">IF(Table1[[#This Row],[Area]]="Texas",Table1[[#This Row],[Income]],0)</f>
        <v>0</v>
      </c>
      <c r="BJ347">
        <f ca="1">IF(Table1[[#This Row],[Area]]="Pennsylvania",Table1[[#This Row],[Income]],0)</f>
        <v>0</v>
      </c>
      <c r="BK347">
        <f ca="1">IF(Table1[[#This Row],[Area]]="Hawaii",Table1[[#This Row],[Income]],0)</f>
        <v>84459</v>
      </c>
      <c r="BL347">
        <f ca="1">IF(Table1[[#This Row],[Area]]="Tennessee",Table1[[#This Row],[Income]],0)</f>
        <v>0</v>
      </c>
      <c r="BM347">
        <f ca="1">IF(Table1[[#This Row],[Area]]="South Dakota",Table1[[#This Row],[Income]],0)</f>
        <v>0</v>
      </c>
      <c r="BN347">
        <f ca="1">IF(Table1[[#This Row],[Area]]="Massachusetts",Table1[[#This Row],[Income]],0)</f>
        <v>0</v>
      </c>
      <c r="BO347">
        <f ca="1">IF(Table1[[#This Row],[Area]]="New Jersey",Table1[[#This Row],[Income]],0)</f>
        <v>0</v>
      </c>
      <c r="BP347">
        <f ca="1">IF(Table1[[#This Row],[Area]]="Georgia",Table1[[#This Row],[Income]],0)</f>
        <v>0</v>
      </c>
      <c r="BQ347">
        <f ca="1">IF(Table1[[#This Row],[Area]]="Indiana",Table1[[#This Row],[Income]],0)</f>
        <v>0</v>
      </c>
      <c r="BR347">
        <f ca="1">IF(Table1[[#This Row],[Area]]="Illinios",Table1[[#This Row],[Income]],0)</f>
        <v>0</v>
      </c>
      <c r="BT347">
        <f ca="1">IF(Table1[[#This Row],[Field of work]]="IT",Table1[[#This Row],[Income]],0)</f>
        <v>0</v>
      </c>
      <c r="BU347">
        <f ca="1">IF(Table1[[#This Row],[Field of work]]="Doctor",Table1[[#This Row],[Income]],0)</f>
        <v>0</v>
      </c>
      <c r="BV347">
        <f ca="1">IF(Table1[[#This Row],[Field of work]]="Construction",Table1[[#This Row],[Income]],0)</f>
        <v>0</v>
      </c>
      <c r="BW347">
        <f ca="1">IF(Table1[[#This Row],[Field of work]]="Teaching",Table1[[#This Row],[Income]],0)</f>
        <v>84459</v>
      </c>
      <c r="BX347">
        <f ca="1">IF(Table1[[#This Row],[Field of work]]="Music",Table1[[#This Row],[Income]],0)</f>
        <v>0</v>
      </c>
      <c r="BY347">
        <f ca="1">IF(Table1[[#This Row],[Field of work]]="Agriculture",Table1[[#This Row],[Income]],0)</f>
        <v>0</v>
      </c>
      <c r="CA347">
        <f ca="1">IF(Table1[[#This Row],[Debts]]&gt;Table1[[#This Row],[Income]],1,0)</f>
        <v>0</v>
      </c>
      <c r="CL347">
        <f ca="1">IF(Table1[[#This Row],[Net worth of the person]]&gt;$CN$3,Table1[[#This Row],[Age]],0)</f>
        <v>42</v>
      </c>
    </row>
    <row r="348" spans="1:90">
      <c r="A348">
        <f t="shared" ca="1" si="147"/>
        <v>2</v>
      </c>
      <c r="B348">
        <v>345</v>
      </c>
      <c r="C348" t="str">
        <f t="shared" ca="1" si="148"/>
        <v>women</v>
      </c>
      <c r="D348">
        <f t="shared" ca="1" si="149"/>
        <v>25</v>
      </c>
      <c r="E348">
        <f t="shared" ca="1" si="150"/>
        <v>3</v>
      </c>
      <c r="F348" t="str">
        <f t="shared" ca="1" si="138"/>
        <v>Construction</v>
      </c>
      <c r="G348">
        <f t="shared" ca="1" si="151"/>
        <v>5</v>
      </c>
      <c r="H348" t="str">
        <f t="shared" ca="1" si="139"/>
        <v>Diploma</v>
      </c>
      <c r="I348">
        <f t="shared" ca="1" si="163"/>
        <v>0</v>
      </c>
      <c r="J348">
        <f t="shared" ca="1" si="140"/>
        <v>1</v>
      </c>
      <c r="K348">
        <f t="shared" ca="1" si="152"/>
        <v>62311</v>
      </c>
      <c r="L348">
        <f t="shared" ca="1" si="153"/>
        <v>11</v>
      </c>
      <c r="M348" t="str">
        <f t="shared" ca="1" si="141"/>
        <v>New Jersey</v>
      </c>
      <c r="N348">
        <f t="shared" ca="1" si="156"/>
        <v>311555</v>
      </c>
      <c r="O348">
        <f t="shared" ca="1" si="154"/>
        <v>49582.142989851025</v>
      </c>
      <c r="P348">
        <f t="shared" ca="1" si="157"/>
        <v>60276.57087867627</v>
      </c>
      <c r="Q348">
        <f t="shared" ca="1" si="155"/>
        <v>5253</v>
      </c>
      <c r="R348">
        <f t="shared" ca="1" si="158"/>
        <v>116247.92527306953</v>
      </c>
      <c r="S348">
        <f t="shared" ca="1" si="159"/>
        <v>45479.207380603235</v>
      </c>
      <c r="T348">
        <f t="shared" ca="1" si="160"/>
        <v>417310.7782592795</v>
      </c>
      <c r="U348">
        <f t="shared" ca="1" si="161"/>
        <v>171083.06826292054</v>
      </c>
      <c r="V348">
        <f t="shared" ca="1" si="162"/>
        <v>246227.70999635896</v>
      </c>
      <c r="X348">
        <f ca="1">IF(Table1[[#This Row],[Gender]]="men",1,0)</f>
        <v>0</v>
      </c>
      <c r="Y348">
        <f ca="1">IF(Table1[[#This Row],[Gender]]="women",1,0)</f>
        <v>1</v>
      </c>
      <c r="AE348">
        <f ca="1">IF(Table1[[#This Row],[Field of work]]="IT",1,0)</f>
        <v>0</v>
      </c>
      <c r="AF348">
        <f ca="1">IF(Table1[[#This Row],[Field of work]]="Doctor",1,0)</f>
        <v>0</v>
      </c>
      <c r="AG348">
        <f ca="1">IF(Table1[[#This Row],[Field of work]]="Construction",1,0)</f>
        <v>1</v>
      </c>
      <c r="AH348">
        <f ca="1">IF(Table1[[#This Row],[Field of work]]="Teaching",1,0)</f>
        <v>0</v>
      </c>
      <c r="AI348">
        <f ca="1">IF(Table1[[#This Row],[Field of work]]="Music",1,0)</f>
        <v>0</v>
      </c>
      <c r="AJ348">
        <f ca="1">IF(Table1[[#This Row],[Field of work]]="Agriculture",1,0)</f>
        <v>0</v>
      </c>
      <c r="AO348" s="8">
        <f t="shared" ca="1" si="142"/>
        <v>47784.43508486278</v>
      </c>
      <c r="AR348">
        <f t="shared" ca="1" si="143"/>
        <v>1</v>
      </c>
      <c r="AX348" s="16">
        <f t="shared" ca="1" si="144"/>
        <v>0.32684111870371679</v>
      </c>
      <c r="AY348" s="17">
        <f t="shared" ca="1" si="145"/>
        <v>1</v>
      </c>
      <c r="AZ348" s="17"/>
      <c r="BE348">
        <f t="shared" ca="1" si="146"/>
        <v>0</v>
      </c>
      <c r="BF348">
        <f ca="1">IF(Table1[[#This Row],[Area]]="California",Table1[[#This Row],[Income]],0)</f>
        <v>0</v>
      </c>
      <c r="BG348">
        <f ca="1">IF(Table1[[#This Row],[Area]]="Utah",Table1[[#This Row],[Income]],0)</f>
        <v>0</v>
      </c>
      <c r="BH348">
        <f ca="1">IF(Table1[[#This Row],[Area]]="North Carolina",Table1[[#This Row],[Income]],0)</f>
        <v>0</v>
      </c>
      <c r="BI348">
        <f ca="1">IF(Table1[[#This Row],[Area]]="Texas",Table1[[#This Row],[Income]],0)</f>
        <v>0</v>
      </c>
      <c r="BJ348">
        <f ca="1">IF(Table1[[#This Row],[Area]]="Pennsylvania",Table1[[#This Row],[Income]],0)</f>
        <v>0</v>
      </c>
      <c r="BK348">
        <f ca="1">IF(Table1[[#This Row],[Area]]="Hawaii",Table1[[#This Row],[Income]],0)</f>
        <v>0</v>
      </c>
      <c r="BL348">
        <f ca="1">IF(Table1[[#This Row],[Area]]="Tennessee",Table1[[#This Row],[Income]],0)</f>
        <v>0</v>
      </c>
      <c r="BM348">
        <f ca="1">IF(Table1[[#This Row],[Area]]="South Dakota",Table1[[#This Row],[Income]],0)</f>
        <v>0</v>
      </c>
      <c r="BN348">
        <f ca="1">IF(Table1[[#This Row],[Area]]="Massachusetts",Table1[[#This Row],[Income]],0)</f>
        <v>0</v>
      </c>
      <c r="BO348">
        <f ca="1">IF(Table1[[#This Row],[Area]]="New Jersey",Table1[[#This Row],[Income]],0)</f>
        <v>62311</v>
      </c>
      <c r="BP348">
        <f ca="1">IF(Table1[[#This Row],[Area]]="Georgia",Table1[[#This Row],[Income]],0)</f>
        <v>0</v>
      </c>
      <c r="BQ348">
        <f ca="1">IF(Table1[[#This Row],[Area]]="Indiana",Table1[[#This Row],[Income]],0)</f>
        <v>0</v>
      </c>
      <c r="BR348">
        <f ca="1">IF(Table1[[#This Row],[Area]]="Illinios",Table1[[#This Row],[Income]],0)</f>
        <v>0</v>
      </c>
      <c r="BT348">
        <f ca="1">IF(Table1[[#This Row],[Field of work]]="IT",Table1[[#This Row],[Income]],0)</f>
        <v>0</v>
      </c>
      <c r="BU348">
        <f ca="1">IF(Table1[[#This Row],[Field of work]]="Doctor",Table1[[#This Row],[Income]],0)</f>
        <v>0</v>
      </c>
      <c r="BV348">
        <f ca="1">IF(Table1[[#This Row],[Field of work]]="Construction",Table1[[#This Row],[Income]],0)</f>
        <v>62311</v>
      </c>
      <c r="BW348">
        <f ca="1">IF(Table1[[#This Row],[Field of work]]="Teaching",Table1[[#This Row],[Income]],0)</f>
        <v>0</v>
      </c>
      <c r="BX348">
        <f ca="1">IF(Table1[[#This Row],[Field of work]]="Music",Table1[[#This Row],[Income]],0)</f>
        <v>0</v>
      </c>
      <c r="BY348">
        <f ca="1">IF(Table1[[#This Row],[Field of work]]="Agriculture",Table1[[#This Row],[Income]],0)</f>
        <v>0</v>
      </c>
      <c r="CA348">
        <f ca="1">IF(Table1[[#This Row],[Debts]]&gt;Table1[[#This Row],[Income]],1,0)</f>
        <v>1</v>
      </c>
      <c r="CL348">
        <f ca="1">IF(Table1[[#This Row],[Net worth of the person]]&gt;$CN$3,Table1[[#This Row],[Age]],0)</f>
        <v>25</v>
      </c>
    </row>
    <row r="349" spans="1:90">
      <c r="A349">
        <f t="shared" ca="1" si="147"/>
        <v>2</v>
      </c>
      <c r="B349">
        <v>346</v>
      </c>
      <c r="C349" t="str">
        <f t="shared" ca="1" si="148"/>
        <v>women</v>
      </c>
      <c r="D349">
        <f t="shared" ca="1" si="149"/>
        <v>36</v>
      </c>
      <c r="E349">
        <f t="shared" ca="1" si="150"/>
        <v>4</v>
      </c>
      <c r="F349" t="str">
        <f t="shared" ca="1" si="138"/>
        <v>Teaching</v>
      </c>
      <c r="G349">
        <f t="shared" ca="1" si="151"/>
        <v>1</v>
      </c>
      <c r="H349" t="str">
        <f t="shared" ca="1" si="139"/>
        <v>High school</v>
      </c>
      <c r="I349">
        <f t="shared" ca="1" si="163"/>
        <v>0</v>
      </c>
      <c r="J349">
        <f t="shared" ca="1" si="140"/>
        <v>2</v>
      </c>
      <c r="K349">
        <f t="shared" ca="1" si="152"/>
        <v>58816</v>
      </c>
      <c r="L349">
        <f t="shared" ca="1" si="153"/>
        <v>4</v>
      </c>
      <c r="M349" t="str">
        <f t="shared" ca="1" si="141"/>
        <v>North Carolina</v>
      </c>
      <c r="N349">
        <f t="shared" ca="1" si="156"/>
        <v>352896</v>
      </c>
      <c r="O349">
        <f t="shared" ca="1" si="154"/>
        <v>115340.92342606685</v>
      </c>
      <c r="P349">
        <f t="shared" ca="1" si="157"/>
        <v>95568.87016972556</v>
      </c>
      <c r="Q349">
        <f t="shared" ca="1" si="155"/>
        <v>80170</v>
      </c>
      <c r="R349">
        <f t="shared" ca="1" si="158"/>
        <v>100483.9135366963</v>
      </c>
      <c r="S349">
        <f t="shared" ca="1" si="159"/>
        <v>5140.5750656487216</v>
      </c>
      <c r="T349">
        <f t="shared" ca="1" si="160"/>
        <v>453605.44523537427</v>
      </c>
      <c r="U349">
        <f t="shared" ca="1" si="161"/>
        <v>295994.83696276316</v>
      </c>
      <c r="V349">
        <f t="shared" ca="1" si="162"/>
        <v>157610.60827261111</v>
      </c>
      <c r="X349">
        <f ca="1">IF(Table1[[#This Row],[Gender]]="men",1,0)</f>
        <v>0</v>
      </c>
      <c r="Y349">
        <f ca="1">IF(Table1[[#This Row],[Gender]]="women",1,0)</f>
        <v>1</v>
      </c>
      <c r="AE349">
        <f ca="1">IF(Table1[[#This Row],[Field of work]]="IT",1,0)</f>
        <v>0</v>
      </c>
      <c r="AF349">
        <f ca="1">IF(Table1[[#This Row],[Field of work]]="Doctor",1,0)</f>
        <v>0</v>
      </c>
      <c r="AG349">
        <f ca="1">IF(Table1[[#This Row],[Field of work]]="Construction",1,0)</f>
        <v>0</v>
      </c>
      <c r="AH349">
        <f ca="1">IF(Table1[[#This Row],[Field of work]]="Teaching",1,0)</f>
        <v>1</v>
      </c>
      <c r="AI349">
        <f ca="1">IF(Table1[[#This Row],[Field of work]]="Music",1,0)</f>
        <v>0</v>
      </c>
      <c r="AJ349">
        <f ca="1">IF(Table1[[#This Row],[Field of work]]="Agriculture",1,0)</f>
        <v>0</v>
      </c>
      <c r="AO349" s="8">
        <f t="shared" ca="1" si="142"/>
        <v>5042.4967362784009</v>
      </c>
      <c r="AR349">
        <f t="shared" ca="1" si="143"/>
        <v>0</v>
      </c>
      <c r="AX349" s="16">
        <f t="shared" ca="1" si="144"/>
        <v>5.8813221870623988E-2</v>
      </c>
      <c r="AY349" s="17">
        <f t="shared" ca="1" si="145"/>
        <v>1</v>
      </c>
      <c r="AZ349" s="17"/>
      <c r="BE349">
        <f t="shared" ca="1" si="146"/>
        <v>0</v>
      </c>
      <c r="BF349">
        <f ca="1">IF(Table1[[#This Row],[Area]]="California",Table1[[#This Row],[Income]],0)</f>
        <v>0</v>
      </c>
      <c r="BG349">
        <f ca="1">IF(Table1[[#This Row],[Area]]="Utah",Table1[[#This Row],[Income]],0)</f>
        <v>0</v>
      </c>
      <c r="BH349">
        <f ca="1">IF(Table1[[#This Row],[Area]]="North Carolina",Table1[[#This Row],[Income]],0)</f>
        <v>58816</v>
      </c>
      <c r="BI349">
        <f ca="1">IF(Table1[[#This Row],[Area]]="Texas",Table1[[#This Row],[Income]],0)</f>
        <v>0</v>
      </c>
      <c r="BJ349">
        <f ca="1">IF(Table1[[#This Row],[Area]]="Pennsylvania",Table1[[#This Row],[Income]],0)</f>
        <v>0</v>
      </c>
      <c r="BK349">
        <f ca="1">IF(Table1[[#This Row],[Area]]="Hawaii",Table1[[#This Row],[Income]],0)</f>
        <v>0</v>
      </c>
      <c r="BL349">
        <f ca="1">IF(Table1[[#This Row],[Area]]="Tennessee",Table1[[#This Row],[Income]],0)</f>
        <v>0</v>
      </c>
      <c r="BM349">
        <f ca="1">IF(Table1[[#This Row],[Area]]="South Dakota",Table1[[#This Row],[Income]],0)</f>
        <v>0</v>
      </c>
      <c r="BN349">
        <f ca="1">IF(Table1[[#This Row],[Area]]="Massachusetts",Table1[[#This Row],[Income]],0)</f>
        <v>0</v>
      </c>
      <c r="BO349">
        <f ca="1">IF(Table1[[#This Row],[Area]]="New Jersey",Table1[[#This Row],[Income]],0)</f>
        <v>0</v>
      </c>
      <c r="BP349">
        <f ca="1">IF(Table1[[#This Row],[Area]]="Georgia",Table1[[#This Row],[Income]],0)</f>
        <v>0</v>
      </c>
      <c r="BQ349">
        <f ca="1">IF(Table1[[#This Row],[Area]]="Indiana",Table1[[#This Row],[Income]],0)</f>
        <v>0</v>
      </c>
      <c r="BR349">
        <f ca="1">IF(Table1[[#This Row],[Area]]="Illinios",Table1[[#This Row],[Income]],0)</f>
        <v>0</v>
      </c>
      <c r="BT349">
        <f ca="1">IF(Table1[[#This Row],[Field of work]]="IT",Table1[[#This Row],[Income]],0)</f>
        <v>0</v>
      </c>
      <c r="BU349">
        <f ca="1">IF(Table1[[#This Row],[Field of work]]="Doctor",Table1[[#This Row],[Income]],0)</f>
        <v>0</v>
      </c>
      <c r="BV349">
        <f ca="1">IF(Table1[[#This Row],[Field of work]]="Construction",Table1[[#This Row],[Income]],0)</f>
        <v>0</v>
      </c>
      <c r="BW349">
        <f ca="1">IF(Table1[[#This Row],[Field of work]]="Teaching",Table1[[#This Row],[Income]],0)</f>
        <v>58816</v>
      </c>
      <c r="BX349">
        <f ca="1">IF(Table1[[#This Row],[Field of work]]="Music",Table1[[#This Row],[Income]],0)</f>
        <v>0</v>
      </c>
      <c r="BY349">
        <f ca="1">IF(Table1[[#This Row],[Field of work]]="Agriculture",Table1[[#This Row],[Income]],0)</f>
        <v>0</v>
      </c>
      <c r="CA349">
        <f ca="1">IF(Table1[[#This Row],[Debts]]&gt;Table1[[#This Row],[Income]],1,0)</f>
        <v>1</v>
      </c>
      <c r="CL349">
        <f ca="1">IF(Table1[[#This Row],[Net worth of the person]]&gt;$CN$3,Table1[[#This Row],[Age]],0)</f>
        <v>36</v>
      </c>
    </row>
    <row r="350" spans="1:90">
      <c r="A350">
        <f t="shared" ca="1" si="147"/>
        <v>1</v>
      </c>
      <c r="B350">
        <v>347</v>
      </c>
      <c r="C350" t="str">
        <f t="shared" ca="1" si="148"/>
        <v>men</v>
      </c>
      <c r="D350">
        <f t="shared" ca="1" si="149"/>
        <v>45</v>
      </c>
      <c r="E350">
        <f t="shared" ca="1" si="150"/>
        <v>5</v>
      </c>
      <c r="F350" t="str">
        <f t="shared" ca="1" si="138"/>
        <v>Music</v>
      </c>
      <c r="G350">
        <f t="shared" ca="1" si="151"/>
        <v>5</v>
      </c>
      <c r="H350" t="str">
        <f t="shared" ca="1" si="139"/>
        <v>Diploma</v>
      </c>
      <c r="I350">
        <f t="shared" ca="1" si="163"/>
        <v>3</v>
      </c>
      <c r="J350">
        <f t="shared" ca="1" si="140"/>
        <v>2</v>
      </c>
      <c r="K350">
        <f t="shared" ca="1" si="152"/>
        <v>46773</v>
      </c>
      <c r="L350">
        <f t="shared" ca="1" si="153"/>
        <v>11</v>
      </c>
      <c r="M350" t="str">
        <f t="shared" ca="1" si="141"/>
        <v>New Jersey</v>
      </c>
      <c r="N350">
        <f t="shared" ca="1" si="156"/>
        <v>280638</v>
      </c>
      <c r="O350">
        <f t="shared" ca="1" si="154"/>
        <v>16505.224959328174</v>
      </c>
      <c r="P350">
        <f t="shared" ca="1" si="157"/>
        <v>10084.993472556802</v>
      </c>
      <c r="Q350">
        <f t="shared" ca="1" si="155"/>
        <v>8527</v>
      </c>
      <c r="R350">
        <f t="shared" ca="1" si="158"/>
        <v>49490.566257647508</v>
      </c>
      <c r="S350">
        <f t="shared" ca="1" si="159"/>
        <v>69303.780084747545</v>
      </c>
      <c r="T350">
        <f t="shared" ca="1" si="160"/>
        <v>360026.77355730435</v>
      </c>
      <c r="U350">
        <f t="shared" ca="1" si="161"/>
        <v>74522.791216975689</v>
      </c>
      <c r="V350">
        <f t="shared" ca="1" si="162"/>
        <v>285503.98234032863</v>
      </c>
      <c r="X350">
        <f ca="1">IF(Table1[[#This Row],[Gender]]="men",1,0)</f>
        <v>1</v>
      </c>
      <c r="Y350">
        <f ca="1">IF(Table1[[#This Row],[Gender]]="women",1,0)</f>
        <v>0</v>
      </c>
      <c r="AE350">
        <f ca="1">IF(Table1[[#This Row],[Field of work]]="IT",1,0)</f>
        <v>0</v>
      </c>
      <c r="AF350">
        <f ca="1">IF(Table1[[#This Row],[Field of work]]="Doctor",1,0)</f>
        <v>0</v>
      </c>
      <c r="AG350">
        <f ca="1">IF(Table1[[#This Row],[Field of work]]="Construction",1,0)</f>
        <v>0</v>
      </c>
      <c r="AH350">
        <f ca="1">IF(Table1[[#This Row],[Field of work]]="Teaching",1,0)</f>
        <v>0</v>
      </c>
      <c r="AI350">
        <f ca="1">IF(Table1[[#This Row],[Field of work]]="Music",1,0)</f>
        <v>1</v>
      </c>
      <c r="AJ350">
        <f ca="1">IF(Table1[[#This Row],[Field of work]]="Agriculture",1,0)</f>
        <v>0</v>
      </c>
      <c r="AO350" s="8">
        <f t="shared" ca="1" si="142"/>
        <v>19715.470162597376</v>
      </c>
      <c r="AR350">
        <f t="shared" ca="1" si="143"/>
        <v>0</v>
      </c>
      <c r="AX350" s="16">
        <f t="shared" ca="1" si="144"/>
        <v>3.4315066249328563E-2</v>
      </c>
      <c r="AY350" s="17">
        <f t="shared" ca="1" si="145"/>
        <v>1</v>
      </c>
      <c r="AZ350" s="17"/>
      <c r="BE350">
        <f t="shared" ca="1" si="146"/>
        <v>0</v>
      </c>
      <c r="BF350">
        <f ca="1">IF(Table1[[#This Row],[Area]]="California",Table1[[#This Row],[Income]],0)</f>
        <v>0</v>
      </c>
      <c r="BG350">
        <f ca="1">IF(Table1[[#This Row],[Area]]="Utah",Table1[[#This Row],[Income]],0)</f>
        <v>0</v>
      </c>
      <c r="BH350">
        <f ca="1">IF(Table1[[#This Row],[Area]]="North Carolina",Table1[[#This Row],[Income]],0)</f>
        <v>0</v>
      </c>
      <c r="BI350">
        <f ca="1">IF(Table1[[#This Row],[Area]]="Texas",Table1[[#This Row],[Income]],0)</f>
        <v>0</v>
      </c>
      <c r="BJ350">
        <f ca="1">IF(Table1[[#This Row],[Area]]="Pennsylvania",Table1[[#This Row],[Income]],0)</f>
        <v>0</v>
      </c>
      <c r="BK350">
        <f ca="1">IF(Table1[[#This Row],[Area]]="Hawaii",Table1[[#This Row],[Income]],0)</f>
        <v>0</v>
      </c>
      <c r="BL350">
        <f ca="1">IF(Table1[[#This Row],[Area]]="Tennessee",Table1[[#This Row],[Income]],0)</f>
        <v>0</v>
      </c>
      <c r="BM350">
        <f ca="1">IF(Table1[[#This Row],[Area]]="South Dakota",Table1[[#This Row],[Income]],0)</f>
        <v>0</v>
      </c>
      <c r="BN350">
        <f ca="1">IF(Table1[[#This Row],[Area]]="Massachusetts",Table1[[#This Row],[Income]],0)</f>
        <v>0</v>
      </c>
      <c r="BO350">
        <f ca="1">IF(Table1[[#This Row],[Area]]="New Jersey",Table1[[#This Row],[Income]],0)</f>
        <v>46773</v>
      </c>
      <c r="BP350">
        <f ca="1">IF(Table1[[#This Row],[Area]]="Georgia",Table1[[#This Row],[Income]],0)</f>
        <v>0</v>
      </c>
      <c r="BQ350">
        <f ca="1">IF(Table1[[#This Row],[Area]]="Indiana",Table1[[#This Row],[Income]],0)</f>
        <v>0</v>
      </c>
      <c r="BR350">
        <f ca="1">IF(Table1[[#This Row],[Area]]="Illinios",Table1[[#This Row],[Income]],0)</f>
        <v>0</v>
      </c>
      <c r="BT350">
        <f ca="1">IF(Table1[[#This Row],[Field of work]]="IT",Table1[[#This Row],[Income]],0)</f>
        <v>0</v>
      </c>
      <c r="BU350">
        <f ca="1">IF(Table1[[#This Row],[Field of work]]="Doctor",Table1[[#This Row],[Income]],0)</f>
        <v>0</v>
      </c>
      <c r="BV350">
        <f ca="1">IF(Table1[[#This Row],[Field of work]]="Construction",Table1[[#This Row],[Income]],0)</f>
        <v>0</v>
      </c>
      <c r="BW350">
        <f ca="1">IF(Table1[[#This Row],[Field of work]]="Teaching",Table1[[#This Row],[Income]],0)</f>
        <v>0</v>
      </c>
      <c r="BX350">
        <f ca="1">IF(Table1[[#This Row],[Field of work]]="Music",Table1[[#This Row],[Income]],0)</f>
        <v>46773</v>
      </c>
      <c r="BY350">
        <f ca="1">IF(Table1[[#This Row],[Field of work]]="Agriculture",Table1[[#This Row],[Income]],0)</f>
        <v>0</v>
      </c>
      <c r="CA350">
        <f ca="1">IF(Table1[[#This Row],[Debts]]&gt;Table1[[#This Row],[Income]],1,0)</f>
        <v>1</v>
      </c>
      <c r="CL350">
        <f ca="1">IF(Table1[[#This Row],[Net worth of the person]]&gt;$CN$3,Table1[[#This Row],[Age]],0)</f>
        <v>45</v>
      </c>
    </row>
    <row r="351" spans="1:90">
      <c r="A351">
        <f t="shared" ca="1" si="147"/>
        <v>1</v>
      </c>
      <c r="B351">
        <v>348</v>
      </c>
      <c r="C351" t="str">
        <f t="shared" ca="1" si="148"/>
        <v>men</v>
      </c>
      <c r="D351">
        <f t="shared" ca="1" si="149"/>
        <v>44</v>
      </c>
      <c r="E351">
        <f t="shared" ca="1" si="150"/>
        <v>4</v>
      </c>
      <c r="F351" t="str">
        <f t="shared" ca="1" si="138"/>
        <v>Teaching</v>
      </c>
      <c r="G351">
        <f t="shared" ca="1" si="151"/>
        <v>1</v>
      </c>
      <c r="H351" t="str">
        <f t="shared" ca="1" si="139"/>
        <v>High school</v>
      </c>
      <c r="I351">
        <f t="shared" ca="1" si="163"/>
        <v>2</v>
      </c>
      <c r="J351">
        <f t="shared" ca="1" si="140"/>
        <v>1</v>
      </c>
      <c r="K351">
        <f t="shared" ca="1" si="152"/>
        <v>37982</v>
      </c>
      <c r="L351">
        <f t="shared" ca="1" si="153"/>
        <v>6</v>
      </c>
      <c r="M351" t="str">
        <f t="shared" ca="1" si="141"/>
        <v>Pennsylvania</v>
      </c>
      <c r="N351">
        <f t="shared" ca="1" si="156"/>
        <v>151928</v>
      </c>
      <c r="O351">
        <f t="shared" ca="1" si="154"/>
        <v>5213.4193851279897</v>
      </c>
      <c r="P351">
        <f t="shared" ca="1" si="157"/>
        <v>19715.470162597376</v>
      </c>
      <c r="Q351">
        <f t="shared" ca="1" si="155"/>
        <v>9045</v>
      </c>
      <c r="R351">
        <f t="shared" ca="1" si="158"/>
        <v>45696.970108629641</v>
      </c>
      <c r="S351">
        <f t="shared" ca="1" si="159"/>
        <v>5985.0455073817375</v>
      </c>
      <c r="T351">
        <f t="shared" ca="1" si="160"/>
        <v>177628.5156699791</v>
      </c>
      <c r="U351">
        <f t="shared" ca="1" si="161"/>
        <v>59955.389493757626</v>
      </c>
      <c r="V351">
        <f t="shared" ca="1" si="162"/>
        <v>117673.12617622147</v>
      </c>
      <c r="X351">
        <f ca="1">IF(Table1[[#This Row],[Gender]]="men",1,0)</f>
        <v>1</v>
      </c>
      <c r="Y351">
        <f ca="1">IF(Table1[[#This Row],[Gender]]="women",1,0)</f>
        <v>0</v>
      </c>
      <c r="AE351">
        <f ca="1">IF(Table1[[#This Row],[Field of work]]="IT",1,0)</f>
        <v>0</v>
      </c>
      <c r="AF351">
        <f ca="1">IF(Table1[[#This Row],[Field of work]]="Doctor",1,0)</f>
        <v>0</v>
      </c>
      <c r="AG351">
        <f ca="1">IF(Table1[[#This Row],[Field of work]]="Construction",1,0)</f>
        <v>0</v>
      </c>
      <c r="AH351">
        <f ca="1">IF(Table1[[#This Row],[Field of work]]="Teaching",1,0)</f>
        <v>1</v>
      </c>
      <c r="AI351">
        <f ca="1">IF(Table1[[#This Row],[Field of work]]="Music",1,0)</f>
        <v>0</v>
      </c>
      <c r="AJ351">
        <f ca="1">IF(Table1[[#This Row],[Field of work]]="Agriculture",1,0)</f>
        <v>0</v>
      </c>
      <c r="AO351" s="8">
        <f t="shared" ca="1" si="142"/>
        <v>30584.84433125002</v>
      </c>
      <c r="AR351">
        <f t="shared" ca="1" si="143"/>
        <v>1</v>
      </c>
      <c r="AX351" s="16">
        <f t="shared" ca="1" si="144"/>
        <v>0.26525983558918709</v>
      </c>
      <c r="AY351" s="17">
        <f t="shared" ca="1" si="145"/>
        <v>1</v>
      </c>
      <c r="AZ351" s="17"/>
      <c r="BE351">
        <f t="shared" ca="1" si="146"/>
        <v>0</v>
      </c>
      <c r="BF351">
        <f ca="1">IF(Table1[[#This Row],[Area]]="California",Table1[[#This Row],[Income]],0)</f>
        <v>0</v>
      </c>
      <c r="BG351">
        <f ca="1">IF(Table1[[#This Row],[Area]]="Utah",Table1[[#This Row],[Income]],0)</f>
        <v>0</v>
      </c>
      <c r="BH351">
        <f ca="1">IF(Table1[[#This Row],[Area]]="North Carolina",Table1[[#This Row],[Income]],0)</f>
        <v>0</v>
      </c>
      <c r="BI351">
        <f ca="1">IF(Table1[[#This Row],[Area]]="Texas",Table1[[#This Row],[Income]],0)</f>
        <v>0</v>
      </c>
      <c r="BJ351">
        <f ca="1">IF(Table1[[#This Row],[Area]]="Pennsylvania",Table1[[#This Row],[Income]],0)</f>
        <v>37982</v>
      </c>
      <c r="BK351">
        <f ca="1">IF(Table1[[#This Row],[Area]]="Hawaii",Table1[[#This Row],[Income]],0)</f>
        <v>0</v>
      </c>
      <c r="BL351">
        <f ca="1">IF(Table1[[#This Row],[Area]]="Tennessee",Table1[[#This Row],[Income]],0)</f>
        <v>0</v>
      </c>
      <c r="BM351">
        <f ca="1">IF(Table1[[#This Row],[Area]]="South Dakota",Table1[[#This Row],[Income]],0)</f>
        <v>0</v>
      </c>
      <c r="BN351">
        <f ca="1">IF(Table1[[#This Row],[Area]]="Massachusetts",Table1[[#This Row],[Income]],0)</f>
        <v>0</v>
      </c>
      <c r="BO351">
        <f ca="1">IF(Table1[[#This Row],[Area]]="New Jersey",Table1[[#This Row],[Income]],0)</f>
        <v>0</v>
      </c>
      <c r="BP351">
        <f ca="1">IF(Table1[[#This Row],[Area]]="Georgia",Table1[[#This Row],[Income]],0)</f>
        <v>0</v>
      </c>
      <c r="BQ351">
        <f ca="1">IF(Table1[[#This Row],[Area]]="Indiana",Table1[[#This Row],[Income]],0)</f>
        <v>0</v>
      </c>
      <c r="BR351">
        <f ca="1">IF(Table1[[#This Row],[Area]]="Illinios",Table1[[#This Row],[Income]],0)</f>
        <v>0</v>
      </c>
      <c r="BT351">
        <f ca="1">IF(Table1[[#This Row],[Field of work]]="IT",Table1[[#This Row],[Income]],0)</f>
        <v>0</v>
      </c>
      <c r="BU351">
        <f ca="1">IF(Table1[[#This Row],[Field of work]]="Doctor",Table1[[#This Row],[Income]],0)</f>
        <v>0</v>
      </c>
      <c r="BV351">
        <f ca="1">IF(Table1[[#This Row],[Field of work]]="Construction",Table1[[#This Row],[Income]],0)</f>
        <v>0</v>
      </c>
      <c r="BW351">
        <f ca="1">IF(Table1[[#This Row],[Field of work]]="Teaching",Table1[[#This Row],[Income]],0)</f>
        <v>37982</v>
      </c>
      <c r="BX351">
        <f ca="1">IF(Table1[[#This Row],[Field of work]]="Music",Table1[[#This Row],[Income]],0)</f>
        <v>0</v>
      </c>
      <c r="BY351">
        <f ca="1">IF(Table1[[#This Row],[Field of work]]="Agriculture",Table1[[#This Row],[Income]],0)</f>
        <v>0</v>
      </c>
      <c r="CA351">
        <f ca="1">IF(Table1[[#This Row],[Debts]]&gt;Table1[[#This Row],[Income]],1,0)</f>
        <v>1</v>
      </c>
      <c r="CL351">
        <f ca="1">IF(Table1[[#This Row],[Net worth of the person]]&gt;$CN$3,Table1[[#This Row],[Age]],0)</f>
        <v>44</v>
      </c>
    </row>
    <row r="352" spans="1:90">
      <c r="A352">
        <f t="shared" ca="1" si="147"/>
        <v>2</v>
      </c>
      <c r="B352">
        <v>349</v>
      </c>
      <c r="C352" t="str">
        <f t="shared" ca="1" si="148"/>
        <v>women</v>
      </c>
      <c r="D352">
        <f t="shared" ca="1" si="149"/>
        <v>42</v>
      </c>
      <c r="E352">
        <f t="shared" ca="1" si="150"/>
        <v>2</v>
      </c>
      <c r="F352" t="str">
        <f t="shared" ca="1" si="138"/>
        <v>Doctor</v>
      </c>
      <c r="G352">
        <f t="shared" ca="1" si="151"/>
        <v>2</v>
      </c>
      <c r="H352" t="str">
        <f t="shared" ca="1" si="139"/>
        <v>Grad</v>
      </c>
      <c r="I352">
        <f t="shared" ca="1" si="163"/>
        <v>0</v>
      </c>
      <c r="J352">
        <f t="shared" ca="1" si="140"/>
        <v>1</v>
      </c>
      <c r="K352">
        <f t="shared" ca="1" si="152"/>
        <v>39490</v>
      </c>
      <c r="L352">
        <f t="shared" ca="1" si="153"/>
        <v>1</v>
      </c>
      <c r="M352" t="str">
        <f t="shared" ca="1" si="141"/>
        <v>Florida</v>
      </c>
      <c r="N352">
        <f t="shared" ca="1" si="156"/>
        <v>236940</v>
      </c>
      <c r="O352">
        <f t="shared" ca="1" si="154"/>
        <v>62850.665444501989</v>
      </c>
      <c r="P352">
        <f t="shared" ca="1" si="157"/>
        <v>30584.84433125002</v>
      </c>
      <c r="Q352">
        <f t="shared" ca="1" si="155"/>
        <v>10304</v>
      </c>
      <c r="R352">
        <f t="shared" ca="1" si="158"/>
        <v>71861.382223419554</v>
      </c>
      <c r="S352">
        <f t="shared" ca="1" si="159"/>
        <v>3522.4857206039742</v>
      </c>
      <c r="T352">
        <f t="shared" ca="1" si="160"/>
        <v>271047.33005185396</v>
      </c>
      <c r="U352">
        <f t="shared" ca="1" si="161"/>
        <v>145016.04766792155</v>
      </c>
      <c r="V352">
        <f t="shared" ca="1" si="162"/>
        <v>126031.28238393241</v>
      </c>
      <c r="X352">
        <f ca="1">IF(Table1[[#This Row],[Gender]]="men",1,0)</f>
        <v>0</v>
      </c>
      <c r="Y352">
        <f ca="1">IF(Table1[[#This Row],[Gender]]="women",1,0)</f>
        <v>1</v>
      </c>
      <c r="AE352">
        <f ca="1">IF(Table1[[#This Row],[Field of work]]="IT",1,0)</f>
        <v>0</v>
      </c>
      <c r="AF352">
        <f ca="1">IF(Table1[[#This Row],[Field of work]]="Doctor",1,0)</f>
        <v>1</v>
      </c>
      <c r="AG352">
        <f ca="1">IF(Table1[[#This Row],[Field of work]]="Construction",1,0)</f>
        <v>0</v>
      </c>
      <c r="AH352">
        <f ca="1">IF(Table1[[#This Row],[Field of work]]="Teaching",1,0)</f>
        <v>0</v>
      </c>
      <c r="AI352">
        <f ca="1">IF(Table1[[#This Row],[Field of work]]="Music",1,0)</f>
        <v>0</v>
      </c>
      <c r="AJ352">
        <f ca="1">IF(Table1[[#This Row],[Field of work]]="Agriculture",1,0)</f>
        <v>0</v>
      </c>
      <c r="AO352" s="8">
        <f t="shared" ca="1" si="142"/>
        <v>12945.68066228578</v>
      </c>
      <c r="AR352">
        <f t="shared" ca="1" si="143"/>
        <v>1</v>
      </c>
      <c r="AX352" s="16">
        <f t="shared" ca="1" si="144"/>
        <v>0.69575512197308953</v>
      </c>
      <c r="AY352" s="17">
        <f t="shared" ca="1" si="145"/>
        <v>0</v>
      </c>
      <c r="AZ352" s="17"/>
      <c r="BE352">
        <f t="shared" ca="1" si="146"/>
        <v>39490</v>
      </c>
      <c r="BF352">
        <f ca="1">IF(Table1[[#This Row],[Area]]="California",Table1[[#This Row],[Income]],0)</f>
        <v>0</v>
      </c>
      <c r="BG352">
        <f ca="1">IF(Table1[[#This Row],[Area]]="Utah",Table1[[#This Row],[Income]],0)</f>
        <v>0</v>
      </c>
      <c r="BH352">
        <f ca="1">IF(Table1[[#This Row],[Area]]="North Carolina",Table1[[#This Row],[Income]],0)</f>
        <v>0</v>
      </c>
      <c r="BI352">
        <f ca="1">IF(Table1[[#This Row],[Area]]="Texas",Table1[[#This Row],[Income]],0)</f>
        <v>0</v>
      </c>
      <c r="BJ352">
        <f ca="1">IF(Table1[[#This Row],[Area]]="Pennsylvania",Table1[[#This Row],[Income]],0)</f>
        <v>0</v>
      </c>
      <c r="BK352">
        <f ca="1">IF(Table1[[#This Row],[Area]]="Hawaii",Table1[[#This Row],[Income]],0)</f>
        <v>0</v>
      </c>
      <c r="BL352">
        <f ca="1">IF(Table1[[#This Row],[Area]]="Tennessee",Table1[[#This Row],[Income]],0)</f>
        <v>0</v>
      </c>
      <c r="BM352">
        <f ca="1">IF(Table1[[#This Row],[Area]]="South Dakota",Table1[[#This Row],[Income]],0)</f>
        <v>0</v>
      </c>
      <c r="BN352">
        <f ca="1">IF(Table1[[#This Row],[Area]]="Massachusetts",Table1[[#This Row],[Income]],0)</f>
        <v>0</v>
      </c>
      <c r="BO352">
        <f ca="1">IF(Table1[[#This Row],[Area]]="New Jersey",Table1[[#This Row],[Income]],0)</f>
        <v>0</v>
      </c>
      <c r="BP352">
        <f ca="1">IF(Table1[[#This Row],[Area]]="Georgia",Table1[[#This Row],[Income]],0)</f>
        <v>0</v>
      </c>
      <c r="BQ352">
        <f ca="1">IF(Table1[[#This Row],[Area]]="Indiana",Table1[[#This Row],[Income]],0)</f>
        <v>0</v>
      </c>
      <c r="BR352">
        <f ca="1">IF(Table1[[#This Row],[Area]]="Illinios",Table1[[#This Row],[Income]],0)</f>
        <v>0</v>
      </c>
      <c r="BT352">
        <f ca="1">IF(Table1[[#This Row],[Field of work]]="IT",Table1[[#This Row],[Income]],0)</f>
        <v>0</v>
      </c>
      <c r="BU352">
        <f ca="1">IF(Table1[[#This Row],[Field of work]]="Doctor",Table1[[#This Row],[Income]],0)</f>
        <v>39490</v>
      </c>
      <c r="BV352">
        <f ca="1">IF(Table1[[#This Row],[Field of work]]="Construction",Table1[[#This Row],[Income]],0)</f>
        <v>0</v>
      </c>
      <c r="BW352">
        <f ca="1">IF(Table1[[#This Row],[Field of work]]="Teaching",Table1[[#This Row],[Income]],0)</f>
        <v>0</v>
      </c>
      <c r="BX352">
        <f ca="1">IF(Table1[[#This Row],[Field of work]]="Music",Table1[[#This Row],[Income]],0)</f>
        <v>0</v>
      </c>
      <c r="BY352">
        <f ca="1">IF(Table1[[#This Row],[Field of work]]="Agriculture",Table1[[#This Row],[Income]],0)</f>
        <v>0</v>
      </c>
      <c r="CA352">
        <f ca="1">IF(Table1[[#This Row],[Debts]]&gt;Table1[[#This Row],[Income]],1,0)</f>
        <v>1</v>
      </c>
      <c r="CL352">
        <f ca="1">IF(Table1[[#This Row],[Net worth of the person]]&gt;$CN$3,Table1[[#This Row],[Age]],0)</f>
        <v>42</v>
      </c>
    </row>
    <row r="353" spans="1:90">
      <c r="A353">
        <f t="shared" ca="1" si="147"/>
        <v>2</v>
      </c>
      <c r="B353">
        <v>350</v>
      </c>
      <c r="C353" t="str">
        <f t="shared" ca="1" si="148"/>
        <v>women</v>
      </c>
      <c r="D353">
        <f t="shared" ca="1" si="149"/>
        <v>37</v>
      </c>
      <c r="E353">
        <f t="shared" ca="1" si="150"/>
        <v>2</v>
      </c>
      <c r="F353" t="str">
        <f t="shared" ca="1" si="138"/>
        <v>Doctor</v>
      </c>
      <c r="G353">
        <f t="shared" ca="1" si="151"/>
        <v>5</v>
      </c>
      <c r="H353" t="str">
        <f t="shared" ca="1" si="139"/>
        <v>Diploma</v>
      </c>
      <c r="I353">
        <f t="shared" ca="1" si="163"/>
        <v>1</v>
      </c>
      <c r="J353">
        <f t="shared" ca="1" si="140"/>
        <v>1</v>
      </c>
      <c r="K353">
        <f t="shared" ca="1" si="152"/>
        <v>35643</v>
      </c>
      <c r="L353">
        <f t="shared" ca="1" si="153"/>
        <v>11</v>
      </c>
      <c r="M353" t="str">
        <f t="shared" ca="1" si="141"/>
        <v>New Jersey</v>
      </c>
      <c r="N353">
        <f t="shared" ca="1" si="156"/>
        <v>213858</v>
      </c>
      <c r="O353">
        <f t="shared" ca="1" si="154"/>
        <v>148792.79887492099</v>
      </c>
      <c r="P353">
        <f t="shared" ca="1" si="157"/>
        <v>12945.68066228578</v>
      </c>
      <c r="Q353">
        <f t="shared" ca="1" si="155"/>
        <v>12118</v>
      </c>
      <c r="R353">
        <f t="shared" ca="1" si="158"/>
        <v>34403.947106904787</v>
      </c>
      <c r="S353">
        <f t="shared" ca="1" si="159"/>
        <v>14848.207739433634</v>
      </c>
      <c r="T353">
        <f t="shared" ca="1" si="160"/>
        <v>241651.88840171939</v>
      </c>
      <c r="U353">
        <f t="shared" ca="1" si="161"/>
        <v>195314.74598182578</v>
      </c>
      <c r="V353">
        <f t="shared" ca="1" si="162"/>
        <v>46337.142419893615</v>
      </c>
      <c r="X353">
        <f ca="1">IF(Table1[[#This Row],[Gender]]="men",1,0)</f>
        <v>0</v>
      </c>
      <c r="Y353">
        <f ca="1">IF(Table1[[#This Row],[Gender]]="women",1,0)</f>
        <v>1</v>
      </c>
      <c r="AE353">
        <f ca="1">IF(Table1[[#This Row],[Field of work]]="IT",1,0)</f>
        <v>0</v>
      </c>
      <c r="AF353">
        <f ca="1">IF(Table1[[#This Row],[Field of work]]="Doctor",1,0)</f>
        <v>1</v>
      </c>
      <c r="AG353">
        <f ca="1">IF(Table1[[#This Row],[Field of work]]="Construction",1,0)</f>
        <v>0</v>
      </c>
      <c r="AH353">
        <f ca="1">IF(Table1[[#This Row],[Field of work]]="Teaching",1,0)</f>
        <v>0</v>
      </c>
      <c r="AI353">
        <f ca="1">IF(Table1[[#This Row],[Field of work]]="Music",1,0)</f>
        <v>0</v>
      </c>
      <c r="AJ353">
        <f ca="1">IF(Table1[[#This Row],[Field of work]]="Agriculture",1,0)</f>
        <v>0</v>
      </c>
      <c r="AO353" s="8">
        <f t="shared" ca="1" si="142"/>
        <v>49671.306141409863</v>
      </c>
      <c r="AR353">
        <f t="shared" ca="1" si="143"/>
        <v>1</v>
      </c>
      <c r="AX353" s="16">
        <f t="shared" ca="1" si="144"/>
        <v>6.1273119667591969E-3</v>
      </c>
      <c r="AY353" s="17">
        <f t="shared" ca="1" si="145"/>
        <v>1</v>
      </c>
      <c r="AZ353" s="17"/>
      <c r="BE353">
        <f t="shared" ca="1" si="146"/>
        <v>0</v>
      </c>
      <c r="BF353">
        <f ca="1">IF(Table1[[#This Row],[Area]]="California",Table1[[#This Row],[Income]],0)</f>
        <v>0</v>
      </c>
      <c r="BG353">
        <f ca="1">IF(Table1[[#This Row],[Area]]="Utah",Table1[[#This Row],[Income]],0)</f>
        <v>0</v>
      </c>
      <c r="BH353">
        <f ca="1">IF(Table1[[#This Row],[Area]]="North Carolina",Table1[[#This Row],[Income]],0)</f>
        <v>0</v>
      </c>
      <c r="BI353">
        <f ca="1">IF(Table1[[#This Row],[Area]]="Texas",Table1[[#This Row],[Income]],0)</f>
        <v>0</v>
      </c>
      <c r="BJ353">
        <f ca="1">IF(Table1[[#This Row],[Area]]="Pennsylvania",Table1[[#This Row],[Income]],0)</f>
        <v>0</v>
      </c>
      <c r="BK353">
        <f ca="1">IF(Table1[[#This Row],[Area]]="Hawaii",Table1[[#This Row],[Income]],0)</f>
        <v>0</v>
      </c>
      <c r="BL353">
        <f ca="1">IF(Table1[[#This Row],[Area]]="Tennessee",Table1[[#This Row],[Income]],0)</f>
        <v>0</v>
      </c>
      <c r="BM353">
        <f ca="1">IF(Table1[[#This Row],[Area]]="South Dakota",Table1[[#This Row],[Income]],0)</f>
        <v>0</v>
      </c>
      <c r="BN353">
        <f ca="1">IF(Table1[[#This Row],[Area]]="Massachusetts",Table1[[#This Row],[Income]],0)</f>
        <v>0</v>
      </c>
      <c r="BO353">
        <f ca="1">IF(Table1[[#This Row],[Area]]="New Jersey",Table1[[#This Row],[Income]],0)</f>
        <v>35643</v>
      </c>
      <c r="BP353">
        <f ca="1">IF(Table1[[#This Row],[Area]]="Georgia",Table1[[#This Row],[Income]],0)</f>
        <v>0</v>
      </c>
      <c r="BQ353">
        <f ca="1">IF(Table1[[#This Row],[Area]]="Indiana",Table1[[#This Row],[Income]],0)</f>
        <v>0</v>
      </c>
      <c r="BR353">
        <f ca="1">IF(Table1[[#This Row],[Area]]="Illinios",Table1[[#This Row],[Income]],0)</f>
        <v>0</v>
      </c>
      <c r="BT353">
        <f ca="1">IF(Table1[[#This Row],[Field of work]]="IT",Table1[[#This Row],[Income]],0)</f>
        <v>0</v>
      </c>
      <c r="BU353">
        <f ca="1">IF(Table1[[#This Row],[Field of work]]="Doctor",Table1[[#This Row],[Income]],0)</f>
        <v>35643</v>
      </c>
      <c r="BV353">
        <f ca="1">IF(Table1[[#This Row],[Field of work]]="Construction",Table1[[#This Row],[Income]],0)</f>
        <v>0</v>
      </c>
      <c r="BW353">
        <f ca="1">IF(Table1[[#This Row],[Field of work]]="Teaching",Table1[[#This Row],[Income]],0)</f>
        <v>0</v>
      </c>
      <c r="BX353">
        <f ca="1">IF(Table1[[#This Row],[Field of work]]="Music",Table1[[#This Row],[Income]],0)</f>
        <v>0</v>
      </c>
      <c r="BY353">
        <f ca="1">IF(Table1[[#This Row],[Field of work]]="Agriculture",Table1[[#This Row],[Income]],0)</f>
        <v>0</v>
      </c>
      <c r="CA353">
        <f ca="1">IF(Table1[[#This Row],[Debts]]&gt;Table1[[#This Row],[Income]],1,0)</f>
        <v>0</v>
      </c>
      <c r="CL353">
        <f ca="1">IF(Table1[[#This Row],[Net worth of the person]]&gt;$CN$3,Table1[[#This Row],[Age]],0)</f>
        <v>37</v>
      </c>
    </row>
    <row r="354" spans="1:90">
      <c r="A354">
        <f t="shared" ca="1" si="147"/>
        <v>1</v>
      </c>
      <c r="B354">
        <v>351</v>
      </c>
      <c r="C354" t="str">
        <f t="shared" ca="1" si="148"/>
        <v>men</v>
      </c>
      <c r="D354">
        <f t="shared" ca="1" si="149"/>
        <v>35</v>
      </c>
      <c r="E354">
        <f t="shared" ca="1" si="150"/>
        <v>2</v>
      </c>
      <c r="F354" t="str">
        <f t="shared" ca="1" si="138"/>
        <v>Doctor</v>
      </c>
      <c r="G354">
        <f t="shared" ca="1" si="151"/>
        <v>1</v>
      </c>
      <c r="H354" t="str">
        <f t="shared" ca="1" si="139"/>
        <v>High school</v>
      </c>
      <c r="I354">
        <f t="shared" ca="1" si="163"/>
        <v>1</v>
      </c>
      <c r="J354">
        <f t="shared" ca="1" si="140"/>
        <v>2</v>
      </c>
      <c r="K354">
        <f t="shared" ca="1" si="152"/>
        <v>60393</v>
      </c>
      <c r="L354">
        <f t="shared" ca="1" si="153"/>
        <v>4</v>
      </c>
      <c r="M354" t="str">
        <f t="shared" ca="1" si="141"/>
        <v>North Carolina</v>
      </c>
      <c r="N354">
        <f t="shared" ca="1" si="156"/>
        <v>241572</v>
      </c>
      <c r="O354">
        <f t="shared" ca="1" si="154"/>
        <v>1480.1870064339528</v>
      </c>
      <c r="P354">
        <f t="shared" ca="1" si="157"/>
        <v>99342.612282819726</v>
      </c>
      <c r="Q354">
        <f t="shared" ca="1" si="155"/>
        <v>31494</v>
      </c>
      <c r="R354">
        <f t="shared" ca="1" si="158"/>
        <v>75483.918457413267</v>
      </c>
      <c r="S354">
        <f t="shared" ca="1" si="159"/>
        <v>1676.4531244656573</v>
      </c>
      <c r="T354">
        <f t="shared" ca="1" si="160"/>
        <v>342591.06540728535</v>
      </c>
      <c r="U354">
        <f t="shared" ca="1" si="161"/>
        <v>108458.10546384723</v>
      </c>
      <c r="V354">
        <f t="shared" ca="1" si="162"/>
        <v>234132.95994343812</v>
      </c>
      <c r="X354">
        <f ca="1">IF(Table1[[#This Row],[Gender]]="men",1,0)</f>
        <v>1</v>
      </c>
      <c r="Y354">
        <f ca="1">IF(Table1[[#This Row],[Gender]]="women",1,0)</f>
        <v>0</v>
      </c>
      <c r="AE354">
        <f ca="1">IF(Table1[[#This Row],[Field of work]]="IT",1,0)</f>
        <v>0</v>
      </c>
      <c r="AF354">
        <f ca="1">IF(Table1[[#This Row],[Field of work]]="Doctor",1,0)</f>
        <v>1</v>
      </c>
      <c r="AG354">
        <f ca="1">IF(Table1[[#This Row],[Field of work]]="Construction",1,0)</f>
        <v>0</v>
      </c>
      <c r="AH354">
        <f ca="1">IF(Table1[[#This Row],[Field of work]]="Teaching",1,0)</f>
        <v>0</v>
      </c>
      <c r="AI354">
        <f ca="1">IF(Table1[[#This Row],[Field of work]]="Music",1,0)</f>
        <v>0</v>
      </c>
      <c r="AJ354">
        <f ca="1">IF(Table1[[#This Row],[Field of work]]="Agriculture",1,0)</f>
        <v>0</v>
      </c>
      <c r="AO354" s="8">
        <f t="shared" ca="1" si="142"/>
        <v>13472.099375164365</v>
      </c>
      <c r="AR354">
        <f t="shared" ca="1" si="143"/>
        <v>1</v>
      </c>
      <c r="AX354" s="16">
        <f t="shared" ca="1" si="144"/>
        <v>0.53887794703210234</v>
      </c>
      <c r="AY354" s="17">
        <f t="shared" ca="1" si="145"/>
        <v>0</v>
      </c>
      <c r="AZ354" s="17"/>
      <c r="BE354">
        <f t="shared" ca="1" si="146"/>
        <v>0</v>
      </c>
      <c r="BF354">
        <f ca="1">IF(Table1[[#This Row],[Area]]="California",Table1[[#This Row],[Income]],0)</f>
        <v>0</v>
      </c>
      <c r="BG354">
        <f ca="1">IF(Table1[[#This Row],[Area]]="Utah",Table1[[#This Row],[Income]],0)</f>
        <v>0</v>
      </c>
      <c r="BH354">
        <f ca="1">IF(Table1[[#This Row],[Area]]="North Carolina",Table1[[#This Row],[Income]],0)</f>
        <v>60393</v>
      </c>
      <c r="BI354">
        <f ca="1">IF(Table1[[#This Row],[Area]]="Texas",Table1[[#This Row],[Income]],0)</f>
        <v>0</v>
      </c>
      <c r="BJ354">
        <f ca="1">IF(Table1[[#This Row],[Area]]="Pennsylvania",Table1[[#This Row],[Income]],0)</f>
        <v>0</v>
      </c>
      <c r="BK354">
        <f ca="1">IF(Table1[[#This Row],[Area]]="Hawaii",Table1[[#This Row],[Income]],0)</f>
        <v>0</v>
      </c>
      <c r="BL354">
        <f ca="1">IF(Table1[[#This Row],[Area]]="Tennessee",Table1[[#This Row],[Income]],0)</f>
        <v>0</v>
      </c>
      <c r="BM354">
        <f ca="1">IF(Table1[[#This Row],[Area]]="South Dakota",Table1[[#This Row],[Income]],0)</f>
        <v>0</v>
      </c>
      <c r="BN354">
        <f ca="1">IF(Table1[[#This Row],[Area]]="Massachusetts",Table1[[#This Row],[Income]],0)</f>
        <v>0</v>
      </c>
      <c r="BO354">
        <f ca="1">IF(Table1[[#This Row],[Area]]="New Jersey",Table1[[#This Row],[Income]],0)</f>
        <v>0</v>
      </c>
      <c r="BP354">
        <f ca="1">IF(Table1[[#This Row],[Area]]="Georgia",Table1[[#This Row],[Income]],0)</f>
        <v>0</v>
      </c>
      <c r="BQ354">
        <f ca="1">IF(Table1[[#This Row],[Area]]="Indiana",Table1[[#This Row],[Income]],0)</f>
        <v>0</v>
      </c>
      <c r="BR354">
        <f ca="1">IF(Table1[[#This Row],[Area]]="Illinios",Table1[[#This Row],[Income]],0)</f>
        <v>0</v>
      </c>
      <c r="BT354">
        <f ca="1">IF(Table1[[#This Row],[Field of work]]="IT",Table1[[#This Row],[Income]],0)</f>
        <v>0</v>
      </c>
      <c r="BU354">
        <f ca="1">IF(Table1[[#This Row],[Field of work]]="Doctor",Table1[[#This Row],[Income]],0)</f>
        <v>60393</v>
      </c>
      <c r="BV354">
        <f ca="1">IF(Table1[[#This Row],[Field of work]]="Construction",Table1[[#This Row],[Income]],0)</f>
        <v>0</v>
      </c>
      <c r="BW354">
        <f ca="1">IF(Table1[[#This Row],[Field of work]]="Teaching",Table1[[#This Row],[Income]],0)</f>
        <v>0</v>
      </c>
      <c r="BX354">
        <f ca="1">IF(Table1[[#This Row],[Field of work]]="Music",Table1[[#This Row],[Income]],0)</f>
        <v>0</v>
      </c>
      <c r="BY354">
        <f ca="1">IF(Table1[[#This Row],[Field of work]]="Agriculture",Table1[[#This Row],[Income]],0)</f>
        <v>0</v>
      </c>
      <c r="CA354">
        <f ca="1">IF(Table1[[#This Row],[Debts]]&gt;Table1[[#This Row],[Income]],1,0)</f>
        <v>1</v>
      </c>
      <c r="CL354">
        <f ca="1">IF(Table1[[#This Row],[Net worth of the person]]&gt;$CN$3,Table1[[#This Row],[Age]],0)</f>
        <v>35</v>
      </c>
    </row>
    <row r="355" spans="1:90">
      <c r="A355">
        <f t="shared" ca="1" si="147"/>
        <v>1</v>
      </c>
      <c r="B355">
        <v>352</v>
      </c>
      <c r="C355" t="str">
        <f t="shared" ca="1" si="148"/>
        <v>men</v>
      </c>
      <c r="D355">
        <f t="shared" ca="1" si="149"/>
        <v>45</v>
      </c>
      <c r="E355">
        <f t="shared" ca="1" si="150"/>
        <v>4</v>
      </c>
      <c r="F355" t="str">
        <f t="shared" ca="1" si="138"/>
        <v>Teaching</v>
      </c>
      <c r="G355">
        <f t="shared" ca="1" si="151"/>
        <v>2</v>
      </c>
      <c r="H355" t="str">
        <f t="shared" ca="1" si="139"/>
        <v>Grad</v>
      </c>
      <c r="I355">
        <f t="shared" ca="1" si="163"/>
        <v>0</v>
      </c>
      <c r="J355">
        <f t="shared" ca="1" si="140"/>
        <v>2</v>
      </c>
      <c r="K355">
        <f t="shared" ca="1" si="152"/>
        <v>53702</v>
      </c>
      <c r="L355">
        <f t="shared" ca="1" si="153"/>
        <v>14</v>
      </c>
      <c r="M355" t="str">
        <f t="shared" ca="1" si="141"/>
        <v>Illinios</v>
      </c>
      <c r="N355">
        <f t="shared" ca="1" si="156"/>
        <v>268510</v>
      </c>
      <c r="O355">
        <f t="shared" ca="1" si="154"/>
        <v>144694.11755758981</v>
      </c>
      <c r="P355">
        <f t="shared" ca="1" si="157"/>
        <v>26944.198750328731</v>
      </c>
      <c r="Q355">
        <f t="shared" ca="1" si="155"/>
        <v>20253</v>
      </c>
      <c r="R355">
        <f t="shared" ca="1" si="158"/>
        <v>28797.423028591729</v>
      </c>
      <c r="S355">
        <f t="shared" ca="1" si="159"/>
        <v>29281.354010018229</v>
      </c>
      <c r="T355">
        <f t="shared" ca="1" si="160"/>
        <v>324735.55276034697</v>
      </c>
      <c r="U355">
        <f t="shared" ca="1" si="161"/>
        <v>193744.54058618154</v>
      </c>
      <c r="V355">
        <f t="shared" ca="1" si="162"/>
        <v>130991.01217416543</v>
      </c>
      <c r="X355">
        <f ca="1">IF(Table1[[#This Row],[Gender]]="men",1,0)</f>
        <v>1</v>
      </c>
      <c r="Y355">
        <f ca="1">IF(Table1[[#This Row],[Gender]]="women",1,0)</f>
        <v>0</v>
      </c>
      <c r="AE355">
        <f ca="1">IF(Table1[[#This Row],[Field of work]]="IT",1,0)</f>
        <v>0</v>
      </c>
      <c r="AF355">
        <f ca="1">IF(Table1[[#This Row],[Field of work]]="Doctor",1,0)</f>
        <v>0</v>
      </c>
      <c r="AG355">
        <f ca="1">IF(Table1[[#This Row],[Field of work]]="Construction",1,0)</f>
        <v>0</v>
      </c>
      <c r="AH355">
        <f ca="1">IF(Table1[[#This Row],[Field of work]]="Teaching",1,0)</f>
        <v>1</v>
      </c>
      <c r="AI355">
        <f ca="1">IF(Table1[[#This Row],[Field of work]]="Music",1,0)</f>
        <v>0</v>
      </c>
      <c r="AJ355">
        <f ca="1">IF(Table1[[#This Row],[Field of work]]="Agriculture",1,0)</f>
        <v>0</v>
      </c>
      <c r="AO355" s="8">
        <f t="shared" ca="1" si="142"/>
        <v>34198.067077430365</v>
      </c>
      <c r="AR355">
        <f t="shared" ca="1" si="143"/>
        <v>1</v>
      </c>
      <c r="AX355" s="16">
        <f t="shared" ca="1" si="144"/>
        <v>0.46869010532606803</v>
      </c>
      <c r="AY355" s="17">
        <f t="shared" ca="1" si="145"/>
        <v>1</v>
      </c>
      <c r="AZ355" s="17"/>
      <c r="BE355">
        <f t="shared" ca="1" si="146"/>
        <v>0</v>
      </c>
      <c r="BF355">
        <f ca="1">IF(Table1[[#This Row],[Area]]="California",Table1[[#This Row],[Income]],0)</f>
        <v>0</v>
      </c>
      <c r="BG355">
        <f ca="1">IF(Table1[[#This Row],[Area]]="Utah",Table1[[#This Row],[Income]],0)</f>
        <v>0</v>
      </c>
      <c r="BH355">
        <f ca="1">IF(Table1[[#This Row],[Area]]="North Carolina",Table1[[#This Row],[Income]],0)</f>
        <v>0</v>
      </c>
      <c r="BI355">
        <f ca="1">IF(Table1[[#This Row],[Area]]="Texas",Table1[[#This Row],[Income]],0)</f>
        <v>0</v>
      </c>
      <c r="BJ355">
        <f ca="1">IF(Table1[[#This Row],[Area]]="Pennsylvania",Table1[[#This Row],[Income]],0)</f>
        <v>0</v>
      </c>
      <c r="BK355">
        <f ca="1">IF(Table1[[#This Row],[Area]]="Hawaii",Table1[[#This Row],[Income]],0)</f>
        <v>0</v>
      </c>
      <c r="BL355">
        <f ca="1">IF(Table1[[#This Row],[Area]]="Tennessee",Table1[[#This Row],[Income]],0)</f>
        <v>0</v>
      </c>
      <c r="BM355">
        <f ca="1">IF(Table1[[#This Row],[Area]]="South Dakota",Table1[[#This Row],[Income]],0)</f>
        <v>0</v>
      </c>
      <c r="BN355">
        <f ca="1">IF(Table1[[#This Row],[Area]]="Massachusetts",Table1[[#This Row],[Income]],0)</f>
        <v>0</v>
      </c>
      <c r="BO355">
        <f ca="1">IF(Table1[[#This Row],[Area]]="New Jersey",Table1[[#This Row],[Income]],0)</f>
        <v>0</v>
      </c>
      <c r="BP355">
        <f ca="1">IF(Table1[[#This Row],[Area]]="Georgia",Table1[[#This Row],[Income]],0)</f>
        <v>0</v>
      </c>
      <c r="BQ355">
        <f ca="1">IF(Table1[[#This Row],[Area]]="Indiana",Table1[[#This Row],[Income]],0)</f>
        <v>0</v>
      </c>
      <c r="BR355">
        <f ca="1">IF(Table1[[#This Row],[Area]]="Illinios",Table1[[#This Row],[Income]],0)</f>
        <v>53702</v>
      </c>
      <c r="BT355">
        <f ca="1">IF(Table1[[#This Row],[Field of work]]="IT",Table1[[#This Row],[Income]],0)</f>
        <v>0</v>
      </c>
      <c r="BU355">
        <f ca="1">IF(Table1[[#This Row],[Field of work]]="Doctor",Table1[[#This Row],[Income]],0)</f>
        <v>0</v>
      </c>
      <c r="BV355">
        <f ca="1">IF(Table1[[#This Row],[Field of work]]="Construction",Table1[[#This Row],[Income]],0)</f>
        <v>0</v>
      </c>
      <c r="BW355">
        <f ca="1">IF(Table1[[#This Row],[Field of work]]="Teaching",Table1[[#This Row],[Income]],0)</f>
        <v>53702</v>
      </c>
      <c r="BX355">
        <f ca="1">IF(Table1[[#This Row],[Field of work]]="Music",Table1[[#This Row],[Income]],0)</f>
        <v>0</v>
      </c>
      <c r="BY355">
        <f ca="1">IF(Table1[[#This Row],[Field of work]]="Agriculture",Table1[[#This Row],[Income]],0)</f>
        <v>0</v>
      </c>
      <c r="CA355">
        <f ca="1">IF(Table1[[#This Row],[Debts]]&gt;Table1[[#This Row],[Income]],1,0)</f>
        <v>0</v>
      </c>
      <c r="CL355">
        <f ca="1">IF(Table1[[#This Row],[Net worth of the person]]&gt;$CN$3,Table1[[#This Row],[Age]],0)</f>
        <v>45</v>
      </c>
    </row>
    <row r="356" spans="1:90">
      <c r="A356">
        <f t="shared" ca="1" si="147"/>
        <v>2</v>
      </c>
      <c r="B356">
        <v>353</v>
      </c>
      <c r="C356" t="str">
        <f t="shared" ca="1" si="148"/>
        <v>women</v>
      </c>
      <c r="D356">
        <f t="shared" ca="1" si="149"/>
        <v>31</v>
      </c>
      <c r="E356">
        <f t="shared" ca="1" si="150"/>
        <v>6</v>
      </c>
      <c r="F356" t="str">
        <f t="shared" ca="1" si="138"/>
        <v>Agriculture</v>
      </c>
      <c r="G356">
        <f t="shared" ca="1" si="151"/>
        <v>4</v>
      </c>
      <c r="H356" t="str">
        <f t="shared" ca="1" si="139"/>
        <v>Phd</v>
      </c>
      <c r="I356">
        <f t="shared" ca="1" si="163"/>
        <v>3</v>
      </c>
      <c r="J356">
        <f t="shared" ca="1" si="140"/>
        <v>2</v>
      </c>
      <c r="K356">
        <f t="shared" ca="1" si="152"/>
        <v>50286</v>
      </c>
      <c r="L356">
        <f t="shared" ca="1" si="153"/>
        <v>1</v>
      </c>
      <c r="M356" t="str">
        <f t="shared" ca="1" si="141"/>
        <v>Florida</v>
      </c>
      <c r="N356">
        <f t="shared" ca="1" si="156"/>
        <v>251430</v>
      </c>
      <c r="O356">
        <f t="shared" ca="1" si="154"/>
        <v>117842.75318213328</v>
      </c>
      <c r="P356">
        <f t="shared" ca="1" si="157"/>
        <v>68396.134154860731</v>
      </c>
      <c r="Q356">
        <f t="shared" ca="1" si="155"/>
        <v>9764</v>
      </c>
      <c r="R356">
        <f t="shared" ca="1" si="158"/>
        <v>99016.515856902668</v>
      </c>
      <c r="S356">
        <f t="shared" ca="1" si="159"/>
        <v>28009.093277327796</v>
      </c>
      <c r="T356">
        <f t="shared" ca="1" si="160"/>
        <v>347835.22743218852</v>
      </c>
      <c r="U356">
        <f t="shared" ca="1" si="161"/>
        <v>226623.26903903595</v>
      </c>
      <c r="V356">
        <f t="shared" ca="1" si="162"/>
        <v>121211.95839315257</v>
      </c>
      <c r="X356">
        <f ca="1">IF(Table1[[#This Row],[Gender]]="men",1,0)</f>
        <v>0</v>
      </c>
      <c r="Y356">
        <f ca="1">IF(Table1[[#This Row],[Gender]]="women",1,0)</f>
        <v>1</v>
      </c>
      <c r="AE356">
        <f ca="1">IF(Table1[[#This Row],[Field of work]]="IT",1,0)</f>
        <v>0</v>
      </c>
      <c r="AF356">
        <f ca="1">IF(Table1[[#This Row],[Field of work]]="Doctor",1,0)</f>
        <v>0</v>
      </c>
      <c r="AG356">
        <f ca="1">IF(Table1[[#This Row],[Field of work]]="Construction",1,0)</f>
        <v>0</v>
      </c>
      <c r="AH356">
        <f ca="1">IF(Table1[[#This Row],[Field of work]]="Teaching",1,0)</f>
        <v>0</v>
      </c>
      <c r="AI356">
        <f ca="1">IF(Table1[[#This Row],[Field of work]]="Music",1,0)</f>
        <v>0</v>
      </c>
      <c r="AJ356">
        <f ca="1">IF(Table1[[#This Row],[Field of work]]="Agriculture",1,0)</f>
        <v>1</v>
      </c>
      <c r="AO356" s="8">
        <f t="shared" ca="1" si="142"/>
        <v>29109.557761119871</v>
      </c>
      <c r="AR356">
        <f t="shared" ca="1" si="143"/>
        <v>1</v>
      </c>
      <c r="AX356" s="16">
        <f t="shared" ca="1" si="144"/>
        <v>0.51180610154475581</v>
      </c>
      <c r="AY356" s="17">
        <f t="shared" ca="1" si="145"/>
        <v>0</v>
      </c>
      <c r="AZ356" s="17"/>
      <c r="BE356">
        <f t="shared" ca="1" si="146"/>
        <v>50286</v>
      </c>
      <c r="BF356">
        <f ca="1">IF(Table1[[#This Row],[Area]]="California",Table1[[#This Row],[Income]],0)</f>
        <v>0</v>
      </c>
      <c r="BG356">
        <f ca="1">IF(Table1[[#This Row],[Area]]="Utah",Table1[[#This Row],[Income]],0)</f>
        <v>0</v>
      </c>
      <c r="BH356">
        <f ca="1">IF(Table1[[#This Row],[Area]]="North Carolina",Table1[[#This Row],[Income]],0)</f>
        <v>0</v>
      </c>
      <c r="BI356">
        <f ca="1">IF(Table1[[#This Row],[Area]]="Texas",Table1[[#This Row],[Income]],0)</f>
        <v>0</v>
      </c>
      <c r="BJ356">
        <f ca="1">IF(Table1[[#This Row],[Area]]="Pennsylvania",Table1[[#This Row],[Income]],0)</f>
        <v>0</v>
      </c>
      <c r="BK356">
        <f ca="1">IF(Table1[[#This Row],[Area]]="Hawaii",Table1[[#This Row],[Income]],0)</f>
        <v>0</v>
      </c>
      <c r="BL356">
        <f ca="1">IF(Table1[[#This Row],[Area]]="Tennessee",Table1[[#This Row],[Income]],0)</f>
        <v>0</v>
      </c>
      <c r="BM356">
        <f ca="1">IF(Table1[[#This Row],[Area]]="South Dakota",Table1[[#This Row],[Income]],0)</f>
        <v>0</v>
      </c>
      <c r="BN356">
        <f ca="1">IF(Table1[[#This Row],[Area]]="Massachusetts",Table1[[#This Row],[Income]],0)</f>
        <v>0</v>
      </c>
      <c r="BO356">
        <f ca="1">IF(Table1[[#This Row],[Area]]="New Jersey",Table1[[#This Row],[Income]],0)</f>
        <v>0</v>
      </c>
      <c r="BP356">
        <f ca="1">IF(Table1[[#This Row],[Area]]="Georgia",Table1[[#This Row],[Income]],0)</f>
        <v>0</v>
      </c>
      <c r="BQ356">
        <f ca="1">IF(Table1[[#This Row],[Area]]="Indiana",Table1[[#This Row],[Income]],0)</f>
        <v>0</v>
      </c>
      <c r="BR356">
        <f ca="1">IF(Table1[[#This Row],[Area]]="Illinios",Table1[[#This Row],[Income]],0)</f>
        <v>0</v>
      </c>
      <c r="BT356">
        <f ca="1">IF(Table1[[#This Row],[Field of work]]="IT",Table1[[#This Row],[Income]],0)</f>
        <v>0</v>
      </c>
      <c r="BU356">
        <f ca="1">IF(Table1[[#This Row],[Field of work]]="Doctor",Table1[[#This Row],[Income]],0)</f>
        <v>0</v>
      </c>
      <c r="BV356">
        <f ca="1">IF(Table1[[#This Row],[Field of work]]="Construction",Table1[[#This Row],[Income]],0)</f>
        <v>0</v>
      </c>
      <c r="BW356">
        <f ca="1">IF(Table1[[#This Row],[Field of work]]="Teaching",Table1[[#This Row],[Income]],0)</f>
        <v>0</v>
      </c>
      <c r="BX356">
        <f ca="1">IF(Table1[[#This Row],[Field of work]]="Music",Table1[[#This Row],[Income]],0)</f>
        <v>0</v>
      </c>
      <c r="BY356">
        <f ca="1">IF(Table1[[#This Row],[Field of work]]="Agriculture",Table1[[#This Row],[Income]],0)</f>
        <v>50286</v>
      </c>
      <c r="CA356">
        <f ca="1">IF(Table1[[#This Row],[Debts]]&gt;Table1[[#This Row],[Income]],1,0)</f>
        <v>1</v>
      </c>
      <c r="CL356">
        <f ca="1">IF(Table1[[#This Row],[Net worth of the person]]&gt;$CN$3,Table1[[#This Row],[Age]],0)</f>
        <v>31</v>
      </c>
    </row>
    <row r="357" spans="1:90">
      <c r="A357">
        <f t="shared" ca="1" si="147"/>
        <v>1</v>
      </c>
      <c r="B357">
        <v>354</v>
      </c>
      <c r="C357" t="str">
        <f t="shared" ca="1" si="148"/>
        <v>men</v>
      </c>
      <c r="D357">
        <f t="shared" ca="1" si="149"/>
        <v>43</v>
      </c>
      <c r="E357">
        <f t="shared" ca="1" si="150"/>
        <v>1</v>
      </c>
      <c r="F357" t="str">
        <f t="shared" ca="1" si="138"/>
        <v>IT</v>
      </c>
      <c r="G357">
        <f t="shared" ca="1" si="151"/>
        <v>5</v>
      </c>
      <c r="H357" t="str">
        <f t="shared" ca="1" si="139"/>
        <v>Diploma</v>
      </c>
      <c r="I357">
        <f t="shared" ca="1" si="163"/>
        <v>3</v>
      </c>
      <c r="J357">
        <f t="shared" ca="1" si="140"/>
        <v>1</v>
      </c>
      <c r="K357">
        <f t="shared" ca="1" si="152"/>
        <v>65175</v>
      </c>
      <c r="L357">
        <f t="shared" ca="1" si="153"/>
        <v>6</v>
      </c>
      <c r="M357" t="str">
        <f t="shared" ca="1" si="141"/>
        <v>Pennsylvania</v>
      </c>
      <c r="N357">
        <f t="shared" ca="1" si="156"/>
        <v>195525</v>
      </c>
      <c r="O357">
        <f t="shared" ca="1" si="154"/>
        <v>100070.88800453838</v>
      </c>
      <c r="P357">
        <f t="shared" ca="1" si="157"/>
        <v>29109.557761119871</v>
      </c>
      <c r="Q357">
        <f t="shared" ca="1" si="155"/>
        <v>19497</v>
      </c>
      <c r="R357">
        <f t="shared" ca="1" si="158"/>
        <v>100180.72337468194</v>
      </c>
      <c r="S357">
        <f t="shared" ca="1" si="159"/>
        <v>5575.8303444213971</v>
      </c>
      <c r="T357">
        <f t="shared" ca="1" si="160"/>
        <v>230210.38810554129</v>
      </c>
      <c r="U357">
        <f t="shared" ca="1" si="161"/>
        <v>219748.61137922033</v>
      </c>
      <c r="V357">
        <f t="shared" ca="1" si="162"/>
        <v>10461.776726320968</v>
      </c>
      <c r="X357">
        <f ca="1">IF(Table1[[#This Row],[Gender]]="men",1,0)</f>
        <v>1</v>
      </c>
      <c r="Y357">
        <f ca="1">IF(Table1[[#This Row],[Gender]]="women",1,0)</f>
        <v>0</v>
      </c>
      <c r="AE357">
        <f ca="1">IF(Table1[[#This Row],[Field of work]]="IT",1,0)</f>
        <v>1</v>
      </c>
      <c r="AF357">
        <f ca="1">IF(Table1[[#This Row],[Field of work]]="Doctor",1,0)</f>
        <v>0</v>
      </c>
      <c r="AG357">
        <f ca="1">IF(Table1[[#This Row],[Field of work]]="Construction",1,0)</f>
        <v>0</v>
      </c>
      <c r="AH357">
        <f ca="1">IF(Table1[[#This Row],[Field of work]]="Teaching",1,0)</f>
        <v>0</v>
      </c>
      <c r="AI357">
        <f ca="1">IF(Table1[[#This Row],[Field of work]]="Music",1,0)</f>
        <v>0</v>
      </c>
      <c r="AJ357">
        <f ca="1">IF(Table1[[#This Row],[Field of work]]="Agriculture",1,0)</f>
        <v>0</v>
      </c>
      <c r="AO357" s="8">
        <f t="shared" ca="1" si="142"/>
        <v>42566.380062791475</v>
      </c>
      <c r="AR357">
        <f t="shared" ca="1" si="143"/>
        <v>1</v>
      </c>
      <c r="AX357" s="16">
        <f t="shared" ca="1" si="144"/>
        <v>0.63959475181355385</v>
      </c>
      <c r="AY357" s="17">
        <f t="shared" ca="1" si="145"/>
        <v>0</v>
      </c>
      <c r="AZ357" s="17"/>
      <c r="BE357">
        <f t="shared" ca="1" si="146"/>
        <v>0</v>
      </c>
      <c r="BF357">
        <f ca="1">IF(Table1[[#This Row],[Area]]="California",Table1[[#This Row],[Income]],0)</f>
        <v>0</v>
      </c>
      <c r="BG357">
        <f ca="1">IF(Table1[[#This Row],[Area]]="Utah",Table1[[#This Row],[Income]],0)</f>
        <v>0</v>
      </c>
      <c r="BH357">
        <f ca="1">IF(Table1[[#This Row],[Area]]="North Carolina",Table1[[#This Row],[Income]],0)</f>
        <v>0</v>
      </c>
      <c r="BI357">
        <f ca="1">IF(Table1[[#This Row],[Area]]="Texas",Table1[[#This Row],[Income]],0)</f>
        <v>0</v>
      </c>
      <c r="BJ357">
        <f ca="1">IF(Table1[[#This Row],[Area]]="Pennsylvania",Table1[[#This Row],[Income]],0)</f>
        <v>65175</v>
      </c>
      <c r="BK357">
        <f ca="1">IF(Table1[[#This Row],[Area]]="Hawaii",Table1[[#This Row],[Income]],0)</f>
        <v>0</v>
      </c>
      <c r="BL357">
        <f ca="1">IF(Table1[[#This Row],[Area]]="Tennessee",Table1[[#This Row],[Income]],0)</f>
        <v>0</v>
      </c>
      <c r="BM357">
        <f ca="1">IF(Table1[[#This Row],[Area]]="South Dakota",Table1[[#This Row],[Income]],0)</f>
        <v>0</v>
      </c>
      <c r="BN357">
        <f ca="1">IF(Table1[[#This Row],[Area]]="Massachusetts",Table1[[#This Row],[Income]],0)</f>
        <v>0</v>
      </c>
      <c r="BO357">
        <f ca="1">IF(Table1[[#This Row],[Area]]="New Jersey",Table1[[#This Row],[Income]],0)</f>
        <v>0</v>
      </c>
      <c r="BP357">
        <f ca="1">IF(Table1[[#This Row],[Area]]="Georgia",Table1[[#This Row],[Income]],0)</f>
        <v>0</v>
      </c>
      <c r="BQ357">
        <f ca="1">IF(Table1[[#This Row],[Area]]="Indiana",Table1[[#This Row],[Income]],0)</f>
        <v>0</v>
      </c>
      <c r="BR357">
        <f ca="1">IF(Table1[[#This Row],[Area]]="Illinios",Table1[[#This Row],[Income]],0)</f>
        <v>0</v>
      </c>
      <c r="BT357">
        <f ca="1">IF(Table1[[#This Row],[Field of work]]="IT",Table1[[#This Row],[Income]],0)</f>
        <v>65175</v>
      </c>
      <c r="BU357">
        <f ca="1">IF(Table1[[#This Row],[Field of work]]="Doctor",Table1[[#This Row],[Income]],0)</f>
        <v>0</v>
      </c>
      <c r="BV357">
        <f ca="1">IF(Table1[[#This Row],[Field of work]]="Construction",Table1[[#This Row],[Income]],0)</f>
        <v>0</v>
      </c>
      <c r="BW357">
        <f ca="1">IF(Table1[[#This Row],[Field of work]]="Teaching",Table1[[#This Row],[Income]],0)</f>
        <v>0</v>
      </c>
      <c r="BX357">
        <f ca="1">IF(Table1[[#This Row],[Field of work]]="Music",Table1[[#This Row],[Income]],0)</f>
        <v>0</v>
      </c>
      <c r="BY357">
        <f ca="1">IF(Table1[[#This Row],[Field of work]]="Agriculture",Table1[[#This Row],[Income]],0)</f>
        <v>0</v>
      </c>
      <c r="CA357">
        <f ca="1">IF(Table1[[#This Row],[Debts]]&gt;Table1[[#This Row],[Income]],1,0)</f>
        <v>1</v>
      </c>
      <c r="CL357">
        <f ca="1">IF(Table1[[#This Row],[Net worth of the person]]&gt;$CN$3,Table1[[#This Row],[Age]],0)</f>
        <v>43</v>
      </c>
    </row>
    <row r="358" spans="1:90">
      <c r="A358">
        <f t="shared" ca="1" si="147"/>
        <v>1</v>
      </c>
      <c r="B358">
        <v>355</v>
      </c>
      <c r="C358" t="str">
        <f t="shared" ca="1" si="148"/>
        <v>men</v>
      </c>
      <c r="D358">
        <f t="shared" ca="1" si="149"/>
        <v>39</v>
      </c>
      <c r="E358">
        <f t="shared" ca="1" si="150"/>
        <v>3</v>
      </c>
      <c r="F358" t="str">
        <f t="shared" ca="1" si="138"/>
        <v>Construction</v>
      </c>
      <c r="G358">
        <f t="shared" ca="1" si="151"/>
        <v>1</v>
      </c>
      <c r="H358" t="str">
        <f t="shared" ca="1" si="139"/>
        <v>High school</v>
      </c>
      <c r="I358">
        <f t="shared" ca="1" si="163"/>
        <v>3</v>
      </c>
      <c r="J358">
        <f t="shared" ca="1" si="140"/>
        <v>2</v>
      </c>
      <c r="K358">
        <f t="shared" ca="1" si="152"/>
        <v>44219</v>
      </c>
      <c r="L358">
        <f t="shared" ca="1" si="153"/>
        <v>11</v>
      </c>
      <c r="M358" t="str">
        <f t="shared" ca="1" si="141"/>
        <v>New Jersey</v>
      </c>
      <c r="N358">
        <f t="shared" ca="1" si="156"/>
        <v>132657</v>
      </c>
      <c r="O358">
        <f t="shared" ca="1" si="154"/>
        <v>84846.720991330614</v>
      </c>
      <c r="P358">
        <f t="shared" ca="1" si="157"/>
        <v>85132.76012558295</v>
      </c>
      <c r="Q358">
        <f t="shared" ca="1" si="155"/>
        <v>32082</v>
      </c>
      <c r="R358">
        <f t="shared" ca="1" si="158"/>
        <v>40620.214004363173</v>
      </c>
      <c r="S358">
        <f t="shared" ca="1" si="159"/>
        <v>26710.932448233427</v>
      </c>
      <c r="T358">
        <f t="shared" ca="1" si="160"/>
        <v>244500.69257381637</v>
      </c>
      <c r="U358">
        <f t="shared" ca="1" si="161"/>
        <v>157548.93499569379</v>
      </c>
      <c r="V358">
        <f t="shared" ca="1" si="162"/>
        <v>86951.757578122575</v>
      </c>
      <c r="X358">
        <f ca="1">IF(Table1[[#This Row],[Gender]]="men",1,0)</f>
        <v>1</v>
      </c>
      <c r="Y358">
        <f ca="1">IF(Table1[[#This Row],[Gender]]="women",1,0)</f>
        <v>0</v>
      </c>
      <c r="AE358">
        <f ca="1">IF(Table1[[#This Row],[Field of work]]="IT",1,0)</f>
        <v>0</v>
      </c>
      <c r="AF358">
        <f ca="1">IF(Table1[[#This Row],[Field of work]]="Doctor",1,0)</f>
        <v>0</v>
      </c>
      <c r="AG358">
        <f ca="1">IF(Table1[[#This Row],[Field of work]]="Construction",1,0)</f>
        <v>1</v>
      </c>
      <c r="AH358">
        <f ca="1">IF(Table1[[#This Row],[Field of work]]="Teaching",1,0)</f>
        <v>0</v>
      </c>
      <c r="AI358">
        <f ca="1">IF(Table1[[#This Row],[Field of work]]="Music",1,0)</f>
        <v>0</v>
      </c>
      <c r="AJ358">
        <f ca="1">IF(Table1[[#This Row],[Field of work]]="Agriculture",1,0)</f>
        <v>0</v>
      </c>
      <c r="AO358" s="8">
        <f t="shared" ca="1" si="142"/>
        <v>41609.037815631273</v>
      </c>
      <c r="AR358">
        <f t="shared" ca="1" si="143"/>
        <v>1</v>
      </c>
      <c r="AX358" s="16">
        <f t="shared" ca="1" si="144"/>
        <v>4.1417063621979056E-3</v>
      </c>
      <c r="AY358" s="17">
        <f t="shared" ca="1" si="145"/>
        <v>1</v>
      </c>
      <c r="AZ358" s="17"/>
      <c r="BE358">
        <f t="shared" ca="1" si="146"/>
        <v>0</v>
      </c>
      <c r="BF358">
        <f ca="1">IF(Table1[[#This Row],[Area]]="California",Table1[[#This Row],[Income]],0)</f>
        <v>0</v>
      </c>
      <c r="BG358">
        <f ca="1">IF(Table1[[#This Row],[Area]]="Utah",Table1[[#This Row],[Income]],0)</f>
        <v>0</v>
      </c>
      <c r="BH358">
        <f ca="1">IF(Table1[[#This Row],[Area]]="North Carolina",Table1[[#This Row],[Income]],0)</f>
        <v>0</v>
      </c>
      <c r="BI358">
        <f ca="1">IF(Table1[[#This Row],[Area]]="Texas",Table1[[#This Row],[Income]],0)</f>
        <v>0</v>
      </c>
      <c r="BJ358">
        <f ca="1">IF(Table1[[#This Row],[Area]]="Pennsylvania",Table1[[#This Row],[Income]],0)</f>
        <v>0</v>
      </c>
      <c r="BK358">
        <f ca="1">IF(Table1[[#This Row],[Area]]="Hawaii",Table1[[#This Row],[Income]],0)</f>
        <v>0</v>
      </c>
      <c r="BL358">
        <f ca="1">IF(Table1[[#This Row],[Area]]="Tennessee",Table1[[#This Row],[Income]],0)</f>
        <v>0</v>
      </c>
      <c r="BM358">
        <f ca="1">IF(Table1[[#This Row],[Area]]="South Dakota",Table1[[#This Row],[Income]],0)</f>
        <v>0</v>
      </c>
      <c r="BN358">
        <f ca="1">IF(Table1[[#This Row],[Area]]="Massachusetts",Table1[[#This Row],[Income]],0)</f>
        <v>0</v>
      </c>
      <c r="BO358">
        <f ca="1">IF(Table1[[#This Row],[Area]]="New Jersey",Table1[[#This Row],[Income]],0)</f>
        <v>44219</v>
      </c>
      <c r="BP358">
        <f ca="1">IF(Table1[[#This Row],[Area]]="Georgia",Table1[[#This Row],[Income]],0)</f>
        <v>0</v>
      </c>
      <c r="BQ358">
        <f ca="1">IF(Table1[[#This Row],[Area]]="Indiana",Table1[[#This Row],[Income]],0)</f>
        <v>0</v>
      </c>
      <c r="BR358">
        <f ca="1">IF(Table1[[#This Row],[Area]]="Illinios",Table1[[#This Row],[Income]],0)</f>
        <v>0</v>
      </c>
      <c r="BT358">
        <f ca="1">IF(Table1[[#This Row],[Field of work]]="IT",Table1[[#This Row],[Income]],0)</f>
        <v>0</v>
      </c>
      <c r="BU358">
        <f ca="1">IF(Table1[[#This Row],[Field of work]]="Doctor",Table1[[#This Row],[Income]],0)</f>
        <v>0</v>
      </c>
      <c r="BV358">
        <f ca="1">IF(Table1[[#This Row],[Field of work]]="Construction",Table1[[#This Row],[Income]],0)</f>
        <v>44219</v>
      </c>
      <c r="BW358">
        <f ca="1">IF(Table1[[#This Row],[Field of work]]="Teaching",Table1[[#This Row],[Income]],0)</f>
        <v>0</v>
      </c>
      <c r="BX358">
        <f ca="1">IF(Table1[[#This Row],[Field of work]]="Music",Table1[[#This Row],[Income]],0)</f>
        <v>0</v>
      </c>
      <c r="BY358">
        <f ca="1">IF(Table1[[#This Row],[Field of work]]="Agriculture",Table1[[#This Row],[Income]],0)</f>
        <v>0</v>
      </c>
      <c r="CA358">
        <f ca="1">IF(Table1[[#This Row],[Debts]]&gt;Table1[[#This Row],[Income]],1,0)</f>
        <v>0</v>
      </c>
      <c r="CL358">
        <f ca="1">IF(Table1[[#This Row],[Net worth of the person]]&gt;$CN$3,Table1[[#This Row],[Age]],0)</f>
        <v>39</v>
      </c>
    </row>
    <row r="359" spans="1:90">
      <c r="A359">
        <f t="shared" ca="1" si="147"/>
        <v>1</v>
      </c>
      <c r="B359">
        <v>356</v>
      </c>
      <c r="C359" t="str">
        <f t="shared" ca="1" si="148"/>
        <v>men</v>
      </c>
      <c r="D359">
        <f t="shared" ca="1" si="149"/>
        <v>42</v>
      </c>
      <c r="E359">
        <f t="shared" ca="1" si="150"/>
        <v>1</v>
      </c>
      <c r="F359" t="str">
        <f t="shared" ca="1" si="138"/>
        <v>IT</v>
      </c>
      <c r="G359">
        <f t="shared" ca="1" si="151"/>
        <v>2</v>
      </c>
      <c r="H359" t="str">
        <f t="shared" ca="1" si="139"/>
        <v>Grad</v>
      </c>
      <c r="I359">
        <f t="shared" ca="1" si="163"/>
        <v>0</v>
      </c>
      <c r="J359">
        <f t="shared" ca="1" si="140"/>
        <v>3</v>
      </c>
      <c r="K359">
        <f t="shared" ca="1" si="152"/>
        <v>59429</v>
      </c>
      <c r="L359">
        <f t="shared" ca="1" si="153"/>
        <v>9</v>
      </c>
      <c r="M359" t="str">
        <f t="shared" ca="1" si="141"/>
        <v>South Dakota</v>
      </c>
      <c r="N359">
        <f t="shared" ca="1" si="156"/>
        <v>356574</v>
      </c>
      <c r="O359">
        <f t="shared" ca="1" si="154"/>
        <v>1476.8248043943561</v>
      </c>
      <c r="P359">
        <f t="shared" ca="1" si="157"/>
        <v>124827.11344689383</v>
      </c>
      <c r="Q359">
        <f t="shared" ca="1" si="155"/>
        <v>43714</v>
      </c>
      <c r="R359">
        <f t="shared" ca="1" si="158"/>
        <v>101157.36062157038</v>
      </c>
      <c r="S359">
        <f t="shared" ca="1" si="159"/>
        <v>86938.063155859883</v>
      </c>
      <c r="T359">
        <f t="shared" ca="1" si="160"/>
        <v>568339.17660275369</v>
      </c>
      <c r="U359">
        <f t="shared" ca="1" si="161"/>
        <v>146348.18542596474</v>
      </c>
      <c r="V359">
        <f t="shared" ca="1" si="162"/>
        <v>421990.99117678893</v>
      </c>
      <c r="X359">
        <f ca="1">IF(Table1[[#This Row],[Gender]]="men",1,0)</f>
        <v>1</v>
      </c>
      <c r="Y359">
        <f ca="1">IF(Table1[[#This Row],[Gender]]="women",1,0)</f>
        <v>0</v>
      </c>
      <c r="AE359">
        <f ca="1">IF(Table1[[#This Row],[Field of work]]="IT",1,0)</f>
        <v>1</v>
      </c>
      <c r="AF359">
        <f ca="1">IF(Table1[[#This Row],[Field of work]]="Doctor",1,0)</f>
        <v>0</v>
      </c>
      <c r="AG359">
        <f ca="1">IF(Table1[[#This Row],[Field of work]]="Construction",1,0)</f>
        <v>0</v>
      </c>
      <c r="AH359">
        <f ca="1">IF(Table1[[#This Row],[Field of work]]="Teaching",1,0)</f>
        <v>0</v>
      </c>
      <c r="AI359">
        <f ca="1">IF(Table1[[#This Row],[Field of work]]="Music",1,0)</f>
        <v>0</v>
      </c>
      <c r="AJ359">
        <f ca="1">IF(Table1[[#This Row],[Field of work]]="Agriculture",1,0)</f>
        <v>0</v>
      </c>
      <c r="AO359" s="8">
        <f t="shared" ca="1" si="142"/>
        <v>20862.422182084847</v>
      </c>
      <c r="AR359">
        <f t="shared" ca="1" si="143"/>
        <v>1</v>
      </c>
      <c r="AX359" s="16">
        <f t="shared" ca="1" si="144"/>
        <v>0.52335215128364543</v>
      </c>
      <c r="AY359" s="17">
        <f t="shared" ca="1" si="145"/>
        <v>0</v>
      </c>
      <c r="AZ359" s="17"/>
      <c r="BE359">
        <f t="shared" ca="1" si="146"/>
        <v>0</v>
      </c>
      <c r="BF359">
        <f ca="1">IF(Table1[[#This Row],[Area]]="California",Table1[[#This Row],[Income]],0)</f>
        <v>0</v>
      </c>
      <c r="BG359">
        <f ca="1">IF(Table1[[#This Row],[Area]]="Utah",Table1[[#This Row],[Income]],0)</f>
        <v>0</v>
      </c>
      <c r="BH359">
        <f ca="1">IF(Table1[[#This Row],[Area]]="North Carolina",Table1[[#This Row],[Income]],0)</f>
        <v>0</v>
      </c>
      <c r="BI359">
        <f ca="1">IF(Table1[[#This Row],[Area]]="Texas",Table1[[#This Row],[Income]],0)</f>
        <v>0</v>
      </c>
      <c r="BJ359">
        <f ca="1">IF(Table1[[#This Row],[Area]]="Pennsylvania",Table1[[#This Row],[Income]],0)</f>
        <v>0</v>
      </c>
      <c r="BK359">
        <f ca="1">IF(Table1[[#This Row],[Area]]="Hawaii",Table1[[#This Row],[Income]],0)</f>
        <v>0</v>
      </c>
      <c r="BL359">
        <f ca="1">IF(Table1[[#This Row],[Area]]="Tennessee",Table1[[#This Row],[Income]],0)</f>
        <v>0</v>
      </c>
      <c r="BM359">
        <f ca="1">IF(Table1[[#This Row],[Area]]="South Dakota",Table1[[#This Row],[Income]],0)</f>
        <v>59429</v>
      </c>
      <c r="BN359">
        <f ca="1">IF(Table1[[#This Row],[Area]]="Massachusetts",Table1[[#This Row],[Income]],0)</f>
        <v>0</v>
      </c>
      <c r="BO359">
        <f ca="1">IF(Table1[[#This Row],[Area]]="New Jersey",Table1[[#This Row],[Income]],0)</f>
        <v>0</v>
      </c>
      <c r="BP359">
        <f ca="1">IF(Table1[[#This Row],[Area]]="Georgia",Table1[[#This Row],[Income]],0)</f>
        <v>0</v>
      </c>
      <c r="BQ359">
        <f ca="1">IF(Table1[[#This Row],[Area]]="Indiana",Table1[[#This Row],[Income]],0)</f>
        <v>0</v>
      </c>
      <c r="BR359">
        <f ca="1">IF(Table1[[#This Row],[Area]]="Illinios",Table1[[#This Row],[Income]],0)</f>
        <v>0</v>
      </c>
      <c r="BT359">
        <f ca="1">IF(Table1[[#This Row],[Field of work]]="IT",Table1[[#This Row],[Income]],0)</f>
        <v>59429</v>
      </c>
      <c r="BU359">
        <f ca="1">IF(Table1[[#This Row],[Field of work]]="Doctor",Table1[[#This Row],[Income]],0)</f>
        <v>0</v>
      </c>
      <c r="BV359">
        <f ca="1">IF(Table1[[#This Row],[Field of work]]="Construction",Table1[[#This Row],[Income]],0)</f>
        <v>0</v>
      </c>
      <c r="BW359">
        <f ca="1">IF(Table1[[#This Row],[Field of work]]="Teaching",Table1[[#This Row],[Income]],0)</f>
        <v>0</v>
      </c>
      <c r="BX359">
        <f ca="1">IF(Table1[[#This Row],[Field of work]]="Music",Table1[[#This Row],[Income]],0)</f>
        <v>0</v>
      </c>
      <c r="BY359">
        <f ca="1">IF(Table1[[#This Row],[Field of work]]="Agriculture",Table1[[#This Row],[Income]],0)</f>
        <v>0</v>
      </c>
      <c r="CA359">
        <f ca="1">IF(Table1[[#This Row],[Debts]]&gt;Table1[[#This Row],[Income]],1,0)</f>
        <v>1</v>
      </c>
      <c r="CL359">
        <f ca="1">IF(Table1[[#This Row],[Net worth of the person]]&gt;$CN$3,Table1[[#This Row],[Age]],0)</f>
        <v>42</v>
      </c>
    </row>
    <row r="360" spans="1:90">
      <c r="A360">
        <f t="shared" ca="1" si="147"/>
        <v>2</v>
      </c>
      <c r="B360">
        <v>357</v>
      </c>
      <c r="C360" t="str">
        <f t="shared" ca="1" si="148"/>
        <v>women</v>
      </c>
      <c r="D360">
        <f t="shared" ca="1" si="149"/>
        <v>39</v>
      </c>
      <c r="E360">
        <f t="shared" ca="1" si="150"/>
        <v>4</v>
      </c>
      <c r="F360" t="str">
        <f t="shared" ca="1" si="138"/>
        <v>Teaching</v>
      </c>
      <c r="G360">
        <f t="shared" ca="1" si="151"/>
        <v>4</v>
      </c>
      <c r="H360" t="str">
        <f t="shared" ca="1" si="139"/>
        <v>Phd</v>
      </c>
      <c r="I360">
        <f t="shared" ca="1" si="163"/>
        <v>1</v>
      </c>
      <c r="J360">
        <f t="shared" ca="1" si="140"/>
        <v>2</v>
      </c>
      <c r="K360">
        <f t="shared" ca="1" si="152"/>
        <v>82545</v>
      </c>
      <c r="L360">
        <f t="shared" ca="1" si="153"/>
        <v>4</v>
      </c>
      <c r="M360" t="str">
        <f t="shared" ca="1" si="141"/>
        <v>North Carolina</v>
      </c>
      <c r="N360">
        <f t="shared" ca="1" si="156"/>
        <v>330180</v>
      </c>
      <c r="O360">
        <f t="shared" ca="1" si="154"/>
        <v>172800.41331083406</v>
      </c>
      <c r="P360">
        <f t="shared" ca="1" si="157"/>
        <v>41724.844364169694</v>
      </c>
      <c r="Q360">
        <f t="shared" ca="1" si="155"/>
        <v>32994</v>
      </c>
      <c r="R360">
        <f t="shared" ca="1" si="158"/>
        <v>74630.149617550851</v>
      </c>
      <c r="S360">
        <f t="shared" ca="1" si="159"/>
        <v>71529.593228413025</v>
      </c>
      <c r="T360">
        <f t="shared" ca="1" si="160"/>
        <v>443434.43759258272</v>
      </c>
      <c r="U360">
        <f t="shared" ca="1" si="161"/>
        <v>280424.56292838493</v>
      </c>
      <c r="V360">
        <f t="shared" ca="1" si="162"/>
        <v>163009.87466419779</v>
      </c>
      <c r="X360">
        <f ca="1">IF(Table1[[#This Row],[Gender]]="men",1,0)</f>
        <v>0</v>
      </c>
      <c r="Y360">
        <f ca="1">IF(Table1[[#This Row],[Gender]]="women",1,0)</f>
        <v>1</v>
      </c>
      <c r="AE360">
        <f ca="1">IF(Table1[[#This Row],[Field of work]]="IT",1,0)</f>
        <v>0</v>
      </c>
      <c r="AF360">
        <f ca="1">IF(Table1[[#This Row],[Field of work]]="Doctor",1,0)</f>
        <v>0</v>
      </c>
      <c r="AG360">
        <f ca="1">IF(Table1[[#This Row],[Field of work]]="Construction",1,0)</f>
        <v>0</v>
      </c>
      <c r="AH360">
        <f ca="1">IF(Table1[[#This Row],[Field of work]]="Teaching",1,0)</f>
        <v>1</v>
      </c>
      <c r="AI360">
        <f ca="1">IF(Table1[[#This Row],[Field of work]]="Music",1,0)</f>
        <v>0</v>
      </c>
      <c r="AJ360">
        <f ca="1">IF(Table1[[#This Row],[Field of work]]="Agriculture",1,0)</f>
        <v>0</v>
      </c>
      <c r="AO360" s="8">
        <f t="shared" ca="1" si="142"/>
        <v>81734.51671389502</v>
      </c>
      <c r="AR360">
        <f t="shared" ca="1" si="143"/>
        <v>1</v>
      </c>
      <c r="AX360" s="16">
        <f t="shared" ca="1" si="144"/>
        <v>0.42840709446979652</v>
      </c>
      <c r="AY360" s="17">
        <f t="shared" ca="1" si="145"/>
        <v>1</v>
      </c>
      <c r="AZ360" s="17"/>
      <c r="BE360">
        <f t="shared" ca="1" si="146"/>
        <v>0</v>
      </c>
      <c r="BF360">
        <f ca="1">IF(Table1[[#This Row],[Area]]="California",Table1[[#This Row],[Income]],0)</f>
        <v>0</v>
      </c>
      <c r="BG360">
        <f ca="1">IF(Table1[[#This Row],[Area]]="Utah",Table1[[#This Row],[Income]],0)</f>
        <v>0</v>
      </c>
      <c r="BH360">
        <f ca="1">IF(Table1[[#This Row],[Area]]="North Carolina",Table1[[#This Row],[Income]],0)</f>
        <v>82545</v>
      </c>
      <c r="BI360">
        <f ca="1">IF(Table1[[#This Row],[Area]]="Texas",Table1[[#This Row],[Income]],0)</f>
        <v>0</v>
      </c>
      <c r="BJ360">
        <f ca="1">IF(Table1[[#This Row],[Area]]="Pennsylvania",Table1[[#This Row],[Income]],0)</f>
        <v>0</v>
      </c>
      <c r="BK360">
        <f ca="1">IF(Table1[[#This Row],[Area]]="Hawaii",Table1[[#This Row],[Income]],0)</f>
        <v>0</v>
      </c>
      <c r="BL360">
        <f ca="1">IF(Table1[[#This Row],[Area]]="Tennessee",Table1[[#This Row],[Income]],0)</f>
        <v>0</v>
      </c>
      <c r="BM360">
        <f ca="1">IF(Table1[[#This Row],[Area]]="South Dakota",Table1[[#This Row],[Income]],0)</f>
        <v>0</v>
      </c>
      <c r="BN360">
        <f ca="1">IF(Table1[[#This Row],[Area]]="Massachusetts",Table1[[#This Row],[Income]],0)</f>
        <v>0</v>
      </c>
      <c r="BO360">
        <f ca="1">IF(Table1[[#This Row],[Area]]="New Jersey",Table1[[#This Row],[Income]],0)</f>
        <v>0</v>
      </c>
      <c r="BP360">
        <f ca="1">IF(Table1[[#This Row],[Area]]="Georgia",Table1[[#This Row],[Income]],0)</f>
        <v>0</v>
      </c>
      <c r="BQ360">
        <f ca="1">IF(Table1[[#This Row],[Area]]="Indiana",Table1[[#This Row],[Income]],0)</f>
        <v>0</v>
      </c>
      <c r="BR360">
        <f ca="1">IF(Table1[[#This Row],[Area]]="Illinios",Table1[[#This Row],[Income]],0)</f>
        <v>0</v>
      </c>
      <c r="BT360">
        <f ca="1">IF(Table1[[#This Row],[Field of work]]="IT",Table1[[#This Row],[Income]],0)</f>
        <v>0</v>
      </c>
      <c r="BU360">
        <f ca="1">IF(Table1[[#This Row],[Field of work]]="Doctor",Table1[[#This Row],[Income]],0)</f>
        <v>0</v>
      </c>
      <c r="BV360">
        <f ca="1">IF(Table1[[#This Row],[Field of work]]="Construction",Table1[[#This Row],[Income]],0)</f>
        <v>0</v>
      </c>
      <c r="BW360">
        <f ca="1">IF(Table1[[#This Row],[Field of work]]="Teaching",Table1[[#This Row],[Income]],0)</f>
        <v>82545</v>
      </c>
      <c r="BX360">
        <f ca="1">IF(Table1[[#This Row],[Field of work]]="Music",Table1[[#This Row],[Income]],0)</f>
        <v>0</v>
      </c>
      <c r="BY360">
        <f ca="1">IF(Table1[[#This Row],[Field of work]]="Agriculture",Table1[[#This Row],[Income]],0)</f>
        <v>0</v>
      </c>
      <c r="CA360">
        <f ca="1">IF(Table1[[#This Row],[Debts]]&gt;Table1[[#This Row],[Income]],1,0)</f>
        <v>0</v>
      </c>
      <c r="CL360">
        <f ca="1">IF(Table1[[#This Row],[Net worth of the person]]&gt;$CN$3,Table1[[#This Row],[Age]],0)</f>
        <v>39</v>
      </c>
    </row>
    <row r="361" spans="1:90">
      <c r="A361">
        <f t="shared" ca="1" si="147"/>
        <v>2</v>
      </c>
      <c r="B361">
        <v>358</v>
      </c>
      <c r="C361" t="str">
        <f t="shared" ca="1" si="148"/>
        <v>women</v>
      </c>
      <c r="D361">
        <f t="shared" ca="1" si="149"/>
        <v>25</v>
      </c>
      <c r="E361">
        <f t="shared" ca="1" si="150"/>
        <v>1</v>
      </c>
      <c r="F361" t="str">
        <f t="shared" ca="1" si="138"/>
        <v>IT</v>
      </c>
      <c r="G361">
        <f t="shared" ca="1" si="151"/>
        <v>5</v>
      </c>
      <c r="H361" t="str">
        <f t="shared" ca="1" si="139"/>
        <v>Diploma</v>
      </c>
      <c r="I361">
        <f t="shared" ca="1" si="163"/>
        <v>0</v>
      </c>
      <c r="J361">
        <f t="shared" ca="1" si="140"/>
        <v>1</v>
      </c>
      <c r="K361">
        <f t="shared" ca="1" si="152"/>
        <v>85019</v>
      </c>
      <c r="L361">
        <f t="shared" ca="1" si="153"/>
        <v>6</v>
      </c>
      <c r="M361" t="str">
        <f t="shared" ca="1" si="141"/>
        <v>Pennsylvania</v>
      </c>
      <c r="N361">
        <f t="shared" ca="1" si="156"/>
        <v>510114</v>
      </c>
      <c r="O361">
        <f t="shared" ca="1" si="154"/>
        <v>218536.45658836578</v>
      </c>
      <c r="P361">
        <f t="shared" ca="1" si="157"/>
        <v>81734.51671389502</v>
      </c>
      <c r="Q361">
        <f t="shared" ca="1" si="155"/>
        <v>66094</v>
      </c>
      <c r="R361">
        <f t="shared" ca="1" si="158"/>
        <v>162831.46107945341</v>
      </c>
      <c r="S361">
        <f t="shared" ca="1" si="159"/>
        <v>99644.186553339474</v>
      </c>
      <c r="T361">
        <f t="shared" ca="1" si="160"/>
        <v>691492.70326723449</v>
      </c>
      <c r="U361">
        <f t="shared" ca="1" si="161"/>
        <v>447461.91766781919</v>
      </c>
      <c r="V361">
        <f t="shared" ca="1" si="162"/>
        <v>244030.78559941531</v>
      </c>
      <c r="X361">
        <f ca="1">IF(Table1[[#This Row],[Gender]]="men",1,0)</f>
        <v>0</v>
      </c>
      <c r="Y361">
        <f ca="1">IF(Table1[[#This Row],[Gender]]="women",1,0)</f>
        <v>1</v>
      </c>
      <c r="AE361">
        <f ca="1">IF(Table1[[#This Row],[Field of work]]="IT",1,0)</f>
        <v>1</v>
      </c>
      <c r="AF361">
        <f ca="1">IF(Table1[[#This Row],[Field of work]]="Doctor",1,0)</f>
        <v>0</v>
      </c>
      <c r="AG361">
        <f ca="1">IF(Table1[[#This Row],[Field of work]]="Construction",1,0)</f>
        <v>0</v>
      </c>
      <c r="AH361">
        <f ca="1">IF(Table1[[#This Row],[Field of work]]="Teaching",1,0)</f>
        <v>0</v>
      </c>
      <c r="AI361">
        <f ca="1">IF(Table1[[#This Row],[Field of work]]="Music",1,0)</f>
        <v>0</v>
      </c>
      <c r="AJ361">
        <f ca="1">IF(Table1[[#This Row],[Field of work]]="Agriculture",1,0)</f>
        <v>0</v>
      </c>
      <c r="AO361" s="8">
        <f t="shared" ca="1" si="142"/>
        <v>7409.684817645717</v>
      </c>
      <c r="AR361">
        <f t="shared" ca="1" si="143"/>
        <v>0</v>
      </c>
      <c r="AX361" s="16">
        <f t="shared" ca="1" si="144"/>
        <v>0.37994364763532773</v>
      </c>
      <c r="AY361" s="17">
        <f t="shared" ca="1" si="145"/>
        <v>1</v>
      </c>
      <c r="AZ361" s="17"/>
      <c r="BE361">
        <f t="shared" ca="1" si="146"/>
        <v>0</v>
      </c>
      <c r="BF361">
        <f ca="1">IF(Table1[[#This Row],[Area]]="California",Table1[[#This Row],[Income]],0)</f>
        <v>0</v>
      </c>
      <c r="BG361">
        <f ca="1">IF(Table1[[#This Row],[Area]]="Utah",Table1[[#This Row],[Income]],0)</f>
        <v>0</v>
      </c>
      <c r="BH361">
        <f ca="1">IF(Table1[[#This Row],[Area]]="North Carolina",Table1[[#This Row],[Income]],0)</f>
        <v>0</v>
      </c>
      <c r="BI361">
        <f ca="1">IF(Table1[[#This Row],[Area]]="Texas",Table1[[#This Row],[Income]],0)</f>
        <v>0</v>
      </c>
      <c r="BJ361">
        <f ca="1">IF(Table1[[#This Row],[Area]]="Pennsylvania",Table1[[#This Row],[Income]],0)</f>
        <v>85019</v>
      </c>
      <c r="BK361">
        <f ca="1">IF(Table1[[#This Row],[Area]]="Hawaii",Table1[[#This Row],[Income]],0)</f>
        <v>0</v>
      </c>
      <c r="BL361">
        <f ca="1">IF(Table1[[#This Row],[Area]]="Tennessee",Table1[[#This Row],[Income]],0)</f>
        <v>0</v>
      </c>
      <c r="BM361">
        <f ca="1">IF(Table1[[#This Row],[Area]]="South Dakota",Table1[[#This Row],[Income]],0)</f>
        <v>0</v>
      </c>
      <c r="BN361">
        <f ca="1">IF(Table1[[#This Row],[Area]]="Massachusetts",Table1[[#This Row],[Income]],0)</f>
        <v>0</v>
      </c>
      <c r="BO361">
        <f ca="1">IF(Table1[[#This Row],[Area]]="New Jersey",Table1[[#This Row],[Income]],0)</f>
        <v>0</v>
      </c>
      <c r="BP361">
        <f ca="1">IF(Table1[[#This Row],[Area]]="Georgia",Table1[[#This Row],[Income]],0)</f>
        <v>0</v>
      </c>
      <c r="BQ361">
        <f ca="1">IF(Table1[[#This Row],[Area]]="Indiana",Table1[[#This Row],[Income]],0)</f>
        <v>0</v>
      </c>
      <c r="BR361">
        <f ca="1">IF(Table1[[#This Row],[Area]]="Illinios",Table1[[#This Row],[Income]],0)</f>
        <v>0</v>
      </c>
      <c r="BT361">
        <f ca="1">IF(Table1[[#This Row],[Field of work]]="IT",Table1[[#This Row],[Income]],0)</f>
        <v>85019</v>
      </c>
      <c r="BU361">
        <f ca="1">IF(Table1[[#This Row],[Field of work]]="Doctor",Table1[[#This Row],[Income]],0)</f>
        <v>0</v>
      </c>
      <c r="BV361">
        <f ca="1">IF(Table1[[#This Row],[Field of work]]="Construction",Table1[[#This Row],[Income]],0)</f>
        <v>0</v>
      </c>
      <c r="BW361">
        <f ca="1">IF(Table1[[#This Row],[Field of work]]="Teaching",Table1[[#This Row],[Income]],0)</f>
        <v>0</v>
      </c>
      <c r="BX361">
        <f ca="1">IF(Table1[[#This Row],[Field of work]]="Music",Table1[[#This Row],[Income]],0)</f>
        <v>0</v>
      </c>
      <c r="BY361">
        <f ca="1">IF(Table1[[#This Row],[Field of work]]="Agriculture",Table1[[#This Row],[Income]],0)</f>
        <v>0</v>
      </c>
      <c r="CA361">
        <f ca="1">IF(Table1[[#This Row],[Debts]]&gt;Table1[[#This Row],[Income]],1,0)</f>
        <v>1</v>
      </c>
      <c r="CL361">
        <f ca="1">IF(Table1[[#This Row],[Net worth of the person]]&gt;$CN$3,Table1[[#This Row],[Age]],0)</f>
        <v>25</v>
      </c>
    </row>
    <row r="362" spans="1:90">
      <c r="A362">
        <f t="shared" ca="1" si="147"/>
        <v>1</v>
      </c>
      <c r="B362">
        <v>359</v>
      </c>
      <c r="C362" t="str">
        <f t="shared" ca="1" si="148"/>
        <v>men</v>
      </c>
      <c r="D362">
        <f t="shared" ca="1" si="149"/>
        <v>30</v>
      </c>
      <c r="E362">
        <f t="shared" ca="1" si="150"/>
        <v>2</v>
      </c>
      <c r="F362" t="str">
        <f t="shared" ca="1" si="138"/>
        <v>Doctor</v>
      </c>
      <c r="G362">
        <f t="shared" ca="1" si="151"/>
        <v>2</v>
      </c>
      <c r="H362" t="str">
        <f t="shared" ca="1" si="139"/>
        <v>Grad</v>
      </c>
      <c r="I362">
        <f t="shared" ca="1" si="163"/>
        <v>0</v>
      </c>
      <c r="J362">
        <f t="shared" ca="1" si="140"/>
        <v>2</v>
      </c>
      <c r="K362">
        <f t="shared" ca="1" si="152"/>
        <v>40567</v>
      </c>
      <c r="L362">
        <f t="shared" ca="1" si="153"/>
        <v>2</v>
      </c>
      <c r="M362" t="str">
        <f t="shared" ca="1" si="141"/>
        <v>California</v>
      </c>
      <c r="N362">
        <f t="shared" ca="1" si="156"/>
        <v>202835</v>
      </c>
      <c r="O362">
        <f t="shared" ca="1" si="154"/>
        <v>77065.869768111705</v>
      </c>
      <c r="P362">
        <f t="shared" ca="1" si="157"/>
        <v>14819.369635291434</v>
      </c>
      <c r="Q362">
        <f t="shared" ca="1" si="155"/>
        <v>9128</v>
      </c>
      <c r="R362">
        <f t="shared" ca="1" si="158"/>
        <v>13194.498588486435</v>
      </c>
      <c r="S362">
        <f t="shared" ca="1" si="159"/>
        <v>55524.258853279433</v>
      </c>
      <c r="T362">
        <f t="shared" ca="1" si="160"/>
        <v>273178.62848857086</v>
      </c>
      <c r="U362">
        <f t="shared" ca="1" si="161"/>
        <v>99388.368356598134</v>
      </c>
      <c r="V362">
        <f t="shared" ca="1" si="162"/>
        <v>173790.26013197273</v>
      </c>
      <c r="X362">
        <f ca="1">IF(Table1[[#This Row],[Gender]]="men",1,0)</f>
        <v>1</v>
      </c>
      <c r="Y362">
        <f ca="1">IF(Table1[[#This Row],[Gender]]="women",1,0)</f>
        <v>0</v>
      </c>
      <c r="AE362">
        <f ca="1">IF(Table1[[#This Row],[Field of work]]="IT",1,0)</f>
        <v>0</v>
      </c>
      <c r="AF362">
        <f ca="1">IF(Table1[[#This Row],[Field of work]]="Doctor",1,0)</f>
        <v>1</v>
      </c>
      <c r="AG362">
        <f ca="1">IF(Table1[[#This Row],[Field of work]]="Construction",1,0)</f>
        <v>0</v>
      </c>
      <c r="AH362">
        <f ca="1">IF(Table1[[#This Row],[Field of work]]="Teaching",1,0)</f>
        <v>0</v>
      </c>
      <c r="AI362">
        <f ca="1">IF(Table1[[#This Row],[Field of work]]="Music",1,0)</f>
        <v>0</v>
      </c>
      <c r="AJ362">
        <f ca="1">IF(Table1[[#This Row],[Field of work]]="Agriculture",1,0)</f>
        <v>0</v>
      </c>
      <c r="AO362" s="8">
        <f t="shared" ca="1" si="142"/>
        <v>85204.559615152612</v>
      </c>
      <c r="AR362">
        <f t="shared" ca="1" si="143"/>
        <v>1</v>
      </c>
      <c r="AX362" s="16">
        <f t="shared" ca="1" si="144"/>
        <v>0.62474148771810922</v>
      </c>
      <c r="AY362" s="17">
        <f t="shared" ca="1" si="145"/>
        <v>0</v>
      </c>
      <c r="AZ362" s="17"/>
      <c r="BE362">
        <f t="shared" ca="1" si="146"/>
        <v>0</v>
      </c>
      <c r="BF362">
        <f ca="1">IF(Table1[[#This Row],[Area]]="California",Table1[[#This Row],[Income]],0)</f>
        <v>40567</v>
      </c>
      <c r="BG362">
        <f ca="1">IF(Table1[[#This Row],[Area]]="Utah",Table1[[#This Row],[Income]],0)</f>
        <v>0</v>
      </c>
      <c r="BH362">
        <f ca="1">IF(Table1[[#This Row],[Area]]="North Carolina",Table1[[#This Row],[Income]],0)</f>
        <v>0</v>
      </c>
      <c r="BI362">
        <f ca="1">IF(Table1[[#This Row],[Area]]="Texas",Table1[[#This Row],[Income]],0)</f>
        <v>0</v>
      </c>
      <c r="BJ362">
        <f ca="1">IF(Table1[[#This Row],[Area]]="Pennsylvania",Table1[[#This Row],[Income]],0)</f>
        <v>0</v>
      </c>
      <c r="BK362">
        <f ca="1">IF(Table1[[#This Row],[Area]]="Hawaii",Table1[[#This Row],[Income]],0)</f>
        <v>0</v>
      </c>
      <c r="BL362">
        <f ca="1">IF(Table1[[#This Row],[Area]]="Tennessee",Table1[[#This Row],[Income]],0)</f>
        <v>0</v>
      </c>
      <c r="BM362">
        <f ca="1">IF(Table1[[#This Row],[Area]]="South Dakota",Table1[[#This Row],[Income]],0)</f>
        <v>0</v>
      </c>
      <c r="BN362">
        <f ca="1">IF(Table1[[#This Row],[Area]]="Massachusetts",Table1[[#This Row],[Income]],0)</f>
        <v>0</v>
      </c>
      <c r="BO362">
        <f ca="1">IF(Table1[[#This Row],[Area]]="New Jersey",Table1[[#This Row],[Income]],0)</f>
        <v>0</v>
      </c>
      <c r="BP362">
        <f ca="1">IF(Table1[[#This Row],[Area]]="Georgia",Table1[[#This Row],[Income]],0)</f>
        <v>0</v>
      </c>
      <c r="BQ362">
        <f ca="1">IF(Table1[[#This Row],[Area]]="Indiana",Table1[[#This Row],[Income]],0)</f>
        <v>0</v>
      </c>
      <c r="BR362">
        <f ca="1">IF(Table1[[#This Row],[Area]]="Illinios",Table1[[#This Row],[Income]],0)</f>
        <v>0</v>
      </c>
      <c r="BT362">
        <f ca="1">IF(Table1[[#This Row],[Field of work]]="IT",Table1[[#This Row],[Income]],0)</f>
        <v>0</v>
      </c>
      <c r="BU362">
        <f ca="1">IF(Table1[[#This Row],[Field of work]]="Doctor",Table1[[#This Row],[Income]],0)</f>
        <v>40567</v>
      </c>
      <c r="BV362">
        <f ca="1">IF(Table1[[#This Row],[Field of work]]="Construction",Table1[[#This Row],[Income]],0)</f>
        <v>0</v>
      </c>
      <c r="BW362">
        <f ca="1">IF(Table1[[#This Row],[Field of work]]="Teaching",Table1[[#This Row],[Income]],0)</f>
        <v>0</v>
      </c>
      <c r="BX362">
        <f ca="1">IF(Table1[[#This Row],[Field of work]]="Music",Table1[[#This Row],[Income]],0)</f>
        <v>0</v>
      </c>
      <c r="BY362">
        <f ca="1">IF(Table1[[#This Row],[Field of work]]="Agriculture",Table1[[#This Row],[Income]],0)</f>
        <v>0</v>
      </c>
      <c r="CA362">
        <f ca="1">IF(Table1[[#This Row],[Debts]]&gt;Table1[[#This Row],[Income]],1,0)</f>
        <v>0</v>
      </c>
      <c r="CL362">
        <f ca="1">IF(Table1[[#This Row],[Net worth of the person]]&gt;$CN$3,Table1[[#This Row],[Age]],0)</f>
        <v>30</v>
      </c>
    </row>
    <row r="363" spans="1:90">
      <c r="A363">
        <f t="shared" ca="1" si="147"/>
        <v>1</v>
      </c>
      <c r="B363">
        <v>360</v>
      </c>
      <c r="C363" t="str">
        <f t="shared" ca="1" si="148"/>
        <v>men</v>
      </c>
      <c r="D363">
        <f t="shared" ca="1" si="149"/>
        <v>34</v>
      </c>
      <c r="E363">
        <f t="shared" ca="1" si="150"/>
        <v>3</v>
      </c>
      <c r="F363" t="str">
        <f t="shared" ca="1" si="138"/>
        <v>Construction</v>
      </c>
      <c r="G363">
        <f t="shared" ca="1" si="151"/>
        <v>2</v>
      </c>
      <c r="H363" t="str">
        <f t="shared" ca="1" si="139"/>
        <v>Grad</v>
      </c>
      <c r="I363">
        <f t="shared" ca="1" si="163"/>
        <v>1</v>
      </c>
      <c r="J363">
        <f t="shared" ca="1" si="140"/>
        <v>2</v>
      </c>
      <c r="K363">
        <f t="shared" ca="1" si="152"/>
        <v>89664</v>
      </c>
      <c r="L363">
        <f t="shared" ca="1" si="153"/>
        <v>6</v>
      </c>
      <c r="M363" t="str">
        <f t="shared" ca="1" si="141"/>
        <v>Pennsylvania</v>
      </c>
      <c r="N363">
        <f t="shared" ca="1" si="156"/>
        <v>448320</v>
      </c>
      <c r="O363">
        <f t="shared" ca="1" si="154"/>
        <v>280084.10377378273</v>
      </c>
      <c r="P363">
        <f t="shared" ca="1" si="157"/>
        <v>170409.11923030522</v>
      </c>
      <c r="Q363">
        <f t="shared" ca="1" si="155"/>
        <v>140259</v>
      </c>
      <c r="R363">
        <f t="shared" ca="1" si="158"/>
        <v>94192.21284093133</v>
      </c>
      <c r="S363">
        <f t="shared" ca="1" si="159"/>
        <v>96996.103202611557</v>
      </c>
      <c r="T363">
        <f t="shared" ca="1" si="160"/>
        <v>715725.22243291675</v>
      </c>
      <c r="U363">
        <f t="shared" ca="1" si="161"/>
        <v>514535.31661471404</v>
      </c>
      <c r="V363">
        <f t="shared" ca="1" si="162"/>
        <v>201189.90581820271</v>
      </c>
      <c r="X363">
        <f ca="1">IF(Table1[[#This Row],[Gender]]="men",1,0)</f>
        <v>1</v>
      </c>
      <c r="Y363">
        <f ca="1">IF(Table1[[#This Row],[Gender]]="women",1,0)</f>
        <v>0</v>
      </c>
      <c r="AE363">
        <f ca="1">IF(Table1[[#This Row],[Field of work]]="IT",1,0)</f>
        <v>0</v>
      </c>
      <c r="AF363">
        <f ca="1">IF(Table1[[#This Row],[Field of work]]="Doctor",1,0)</f>
        <v>0</v>
      </c>
      <c r="AG363">
        <f ca="1">IF(Table1[[#This Row],[Field of work]]="Construction",1,0)</f>
        <v>1</v>
      </c>
      <c r="AH363">
        <f ca="1">IF(Table1[[#This Row],[Field of work]]="Teaching",1,0)</f>
        <v>0</v>
      </c>
      <c r="AI363">
        <f ca="1">IF(Table1[[#This Row],[Field of work]]="Music",1,0)</f>
        <v>0</v>
      </c>
      <c r="AJ363">
        <f ca="1">IF(Table1[[#This Row],[Field of work]]="Agriculture",1,0)</f>
        <v>0</v>
      </c>
      <c r="AO363" s="8">
        <f t="shared" ca="1" si="142"/>
        <v>3487.5547099444793</v>
      </c>
      <c r="AR363">
        <f t="shared" ca="1" si="143"/>
        <v>1</v>
      </c>
      <c r="AX363" s="16">
        <f t="shared" ca="1" si="144"/>
        <v>0.93172634404229815</v>
      </c>
      <c r="AY363" s="17">
        <f t="shared" ca="1" si="145"/>
        <v>0</v>
      </c>
      <c r="AZ363" s="17"/>
      <c r="BE363">
        <f t="shared" ca="1" si="146"/>
        <v>0</v>
      </c>
      <c r="BF363">
        <f ca="1">IF(Table1[[#This Row],[Area]]="California",Table1[[#This Row],[Income]],0)</f>
        <v>0</v>
      </c>
      <c r="BG363">
        <f ca="1">IF(Table1[[#This Row],[Area]]="Utah",Table1[[#This Row],[Income]],0)</f>
        <v>0</v>
      </c>
      <c r="BH363">
        <f ca="1">IF(Table1[[#This Row],[Area]]="North Carolina",Table1[[#This Row],[Income]],0)</f>
        <v>0</v>
      </c>
      <c r="BI363">
        <f ca="1">IF(Table1[[#This Row],[Area]]="Texas",Table1[[#This Row],[Income]],0)</f>
        <v>0</v>
      </c>
      <c r="BJ363">
        <f ca="1">IF(Table1[[#This Row],[Area]]="Pennsylvania",Table1[[#This Row],[Income]],0)</f>
        <v>89664</v>
      </c>
      <c r="BK363">
        <f ca="1">IF(Table1[[#This Row],[Area]]="Hawaii",Table1[[#This Row],[Income]],0)</f>
        <v>0</v>
      </c>
      <c r="BL363">
        <f ca="1">IF(Table1[[#This Row],[Area]]="Tennessee",Table1[[#This Row],[Income]],0)</f>
        <v>0</v>
      </c>
      <c r="BM363">
        <f ca="1">IF(Table1[[#This Row],[Area]]="South Dakota",Table1[[#This Row],[Income]],0)</f>
        <v>0</v>
      </c>
      <c r="BN363">
        <f ca="1">IF(Table1[[#This Row],[Area]]="Massachusetts",Table1[[#This Row],[Income]],0)</f>
        <v>0</v>
      </c>
      <c r="BO363">
        <f ca="1">IF(Table1[[#This Row],[Area]]="New Jersey",Table1[[#This Row],[Income]],0)</f>
        <v>0</v>
      </c>
      <c r="BP363">
        <f ca="1">IF(Table1[[#This Row],[Area]]="Georgia",Table1[[#This Row],[Income]],0)</f>
        <v>0</v>
      </c>
      <c r="BQ363">
        <f ca="1">IF(Table1[[#This Row],[Area]]="Indiana",Table1[[#This Row],[Income]],0)</f>
        <v>0</v>
      </c>
      <c r="BR363">
        <f ca="1">IF(Table1[[#This Row],[Area]]="Illinios",Table1[[#This Row],[Income]],0)</f>
        <v>0</v>
      </c>
      <c r="BT363">
        <f ca="1">IF(Table1[[#This Row],[Field of work]]="IT",Table1[[#This Row],[Income]],0)</f>
        <v>0</v>
      </c>
      <c r="BU363">
        <f ca="1">IF(Table1[[#This Row],[Field of work]]="Doctor",Table1[[#This Row],[Income]],0)</f>
        <v>0</v>
      </c>
      <c r="BV363">
        <f ca="1">IF(Table1[[#This Row],[Field of work]]="Construction",Table1[[#This Row],[Income]],0)</f>
        <v>89664</v>
      </c>
      <c r="BW363">
        <f ca="1">IF(Table1[[#This Row],[Field of work]]="Teaching",Table1[[#This Row],[Income]],0)</f>
        <v>0</v>
      </c>
      <c r="BX363">
        <f ca="1">IF(Table1[[#This Row],[Field of work]]="Music",Table1[[#This Row],[Income]],0)</f>
        <v>0</v>
      </c>
      <c r="BY363">
        <f ca="1">IF(Table1[[#This Row],[Field of work]]="Agriculture",Table1[[#This Row],[Income]],0)</f>
        <v>0</v>
      </c>
      <c r="CA363">
        <f ca="1">IF(Table1[[#This Row],[Debts]]&gt;Table1[[#This Row],[Income]],1,0)</f>
        <v>1</v>
      </c>
      <c r="CL363">
        <f ca="1">IF(Table1[[#This Row],[Net worth of the person]]&gt;$CN$3,Table1[[#This Row],[Age]],0)</f>
        <v>34</v>
      </c>
    </row>
    <row r="364" spans="1:90">
      <c r="A364">
        <f t="shared" ca="1" si="147"/>
        <v>1</v>
      </c>
      <c r="B364">
        <v>361</v>
      </c>
      <c r="C364" t="str">
        <f t="shared" ca="1" si="148"/>
        <v>men</v>
      </c>
      <c r="D364">
        <f t="shared" ca="1" si="149"/>
        <v>45</v>
      </c>
      <c r="E364">
        <f t="shared" ca="1" si="150"/>
        <v>2</v>
      </c>
      <c r="F364" t="str">
        <f t="shared" ca="1" si="138"/>
        <v>Doctor</v>
      </c>
      <c r="G364">
        <f t="shared" ca="1" si="151"/>
        <v>4</v>
      </c>
      <c r="H364" t="str">
        <f t="shared" ca="1" si="139"/>
        <v>Phd</v>
      </c>
      <c r="I364">
        <f t="shared" ca="1" si="163"/>
        <v>2</v>
      </c>
      <c r="J364">
        <f t="shared" ca="1" si="140"/>
        <v>2</v>
      </c>
      <c r="K364">
        <f t="shared" ca="1" si="152"/>
        <v>84253</v>
      </c>
      <c r="L364">
        <f t="shared" ca="1" si="153"/>
        <v>12</v>
      </c>
      <c r="M364" t="str">
        <f t="shared" ca="1" si="141"/>
        <v>Georgia</v>
      </c>
      <c r="N364">
        <f t="shared" ca="1" si="156"/>
        <v>421265</v>
      </c>
      <c r="O364">
        <f t="shared" ca="1" si="154"/>
        <v>392503.69832297874</v>
      </c>
      <c r="P364">
        <f t="shared" ca="1" si="157"/>
        <v>6975.1094198889587</v>
      </c>
      <c r="Q364">
        <f t="shared" ca="1" si="155"/>
        <v>5093</v>
      </c>
      <c r="R364">
        <f t="shared" ca="1" si="158"/>
        <v>105801.24637650221</v>
      </c>
      <c r="S364">
        <f t="shared" ca="1" si="159"/>
        <v>20971.183298318694</v>
      </c>
      <c r="T364">
        <f t="shared" ca="1" si="160"/>
        <v>449211.29271820764</v>
      </c>
      <c r="U364">
        <f t="shared" ca="1" si="161"/>
        <v>503397.94469948096</v>
      </c>
      <c r="V364">
        <f t="shared" ca="1" si="162"/>
        <v>-54186.651981273317</v>
      </c>
      <c r="X364">
        <f ca="1">IF(Table1[[#This Row],[Gender]]="men",1,0)</f>
        <v>1</v>
      </c>
      <c r="Y364">
        <f ca="1">IF(Table1[[#This Row],[Gender]]="women",1,0)</f>
        <v>0</v>
      </c>
      <c r="AE364">
        <f ca="1">IF(Table1[[#This Row],[Field of work]]="IT",1,0)</f>
        <v>0</v>
      </c>
      <c r="AF364">
        <f ca="1">IF(Table1[[#This Row],[Field of work]]="Doctor",1,0)</f>
        <v>1</v>
      </c>
      <c r="AG364">
        <f ca="1">IF(Table1[[#This Row],[Field of work]]="Construction",1,0)</f>
        <v>0</v>
      </c>
      <c r="AH364">
        <f ca="1">IF(Table1[[#This Row],[Field of work]]="Teaching",1,0)</f>
        <v>0</v>
      </c>
      <c r="AI364">
        <f ca="1">IF(Table1[[#This Row],[Field of work]]="Music",1,0)</f>
        <v>0</v>
      </c>
      <c r="AJ364">
        <f ca="1">IF(Table1[[#This Row],[Field of work]]="Agriculture",1,0)</f>
        <v>0</v>
      </c>
      <c r="AO364" s="8">
        <f t="shared" ca="1" si="142"/>
        <v>2878.359400722276</v>
      </c>
      <c r="AR364">
        <f t="shared" ca="1" si="143"/>
        <v>1</v>
      </c>
      <c r="AX364" s="16">
        <f t="shared" ca="1" si="144"/>
        <v>0.29508491740239251</v>
      </c>
      <c r="AY364" s="17">
        <f t="shared" ca="1" si="145"/>
        <v>1</v>
      </c>
      <c r="AZ364" s="17"/>
      <c r="BE364">
        <f t="shared" ca="1" si="146"/>
        <v>0</v>
      </c>
      <c r="BF364">
        <f ca="1">IF(Table1[[#This Row],[Area]]="California",Table1[[#This Row],[Income]],0)</f>
        <v>0</v>
      </c>
      <c r="BG364">
        <f ca="1">IF(Table1[[#This Row],[Area]]="Utah",Table1[[#This Row],[Income]],0)</f>
        <v>0</v>
      </c>
      <c r="BH364">
        <f ca="1">IF(Table1[[#This Row],[Area]]="North Carolina",Table1[[#This Row],[Income]],0)</f>
        <v>0</v>
      </c>
      <c r="BI364">
        <f ca="1">IF(Table1[[#This Row],[Area]]="Texas",Table1[[#This Row],[Income]],0)</f>
        <v>0</v>
      </c>
      <c r="BJ364">
        <f ca="1">IF(Table1[[#This Row],[Area]]="Pennsylvania",Table1[[#This Row],[Income]],0)</f>
        <v>0</v>
      </c>
      <c r="BK364">
        <f ca="1">IF(Table1[[#This Row],[Area]]="Hawaii",Table1[[#This Row],[Income]],0)</f>
        <v>0</v>
      </c>
      <c r="BL364">
        <f ca="1">IF(Table1[[#This Row],[Area]]="Tennessee",Table1[[#This Row],[Income]],0)</f>
        <v>0</v>
      </c>
      <c r="BM364">
        <f ca="1">IF(Table1[[#This Row],[Area]]="South Dakota",Table1[[#This Row],[Income]],0)</f>
        <v>0</v>
      </c>
      <c r="BN364">
        <f ca="1">IF(Table1[[#This Row],[Area]]="Massachusetts",Table1[[#This Row],[Income]],0)</f>
        <v>0</v>
      </c>
      <c r="BO364">
        <f ca="1">IF(Table1[[#This Row],[Area]]="New Jersey",Table1[[#This Row],[Income]],0)</f>
        <v>0</v>
      </c>
      <c r="BP364">
        <f ca="1">IF(Table1[[#This Row],[Area]]="Georgia",Table1[[#This Row],[Income]],0)</f>
        <v>84253</v>
      </c>
      <c r="BQ364">
        <f ca="1">IF(Table1[[#This Row],[Area]]="Indiana",Table1[[#This Row],[Income]],0)</f>
        <v>0</v>
      </c>
      <c r="BR364">
        <f ca="1">IF(Table1[[#This Row],[Area]]="Illinios",Table1[[#This Row],[Income]],0)</f>
        <v>0</v>
      </c>
      <c r="BT364">
        <f ca="1">IF(Table1[[#This Row],[Field of work]]="IT",Table1[[#This Row],[Income]],0)</f>
        <v>0</v>
      </c>
      <c r="BU364">
        <f ca="1">IF(Table1[[#This Row],[Field of work]]="Doctor",Table1[[#This Row],[Income]],0)</f>
        <v>84253</v>
      </c>
      <c r="BV364">
        <f ca="1">IF(Table1[[#This Row],[Field of work]]="Construction",Table1[[#This Row],[Income]],0)</f>
        <v>0</v>
      </c>
      <c r="BW364">
        <f ca="1">IF(Table1[[#This Row],[Field of work]]="Teaching",Table1[[#This Row],[Income]],0)</f>
        <v>0</v>
      </c>
      <c r="BX364">
        <f ca="1">IF(Table1[[#This Row],[Field of work]]="Music",Table1[[#This Row],[Income]],0)</f>
        <v>0</v>
      </c>
      <c r="BY364">
        <f ca="1">IF(Table1[[#This Row],[Field of work]]="Agriculture",Table1[[#This Row],[Income]],0)</f>
        <v>0</v>
      </c>
      <c r="CA364">
        <f ca="1">IF(Table1[[#This Row],[Debts]]&gt;Table1[[#This Row],[Income]],1,0)</f>
        <v>1</v>
      </c>
      <c r="CL364">
        <f ca="1">IF(Table1[[#This Row],[Net worth of the person]]&gt;$CN$3,Table1[[#This Row],[Age]],0)</f>
        <v>0</v>
      </c>
    </row>
    <row r="365" spans="1:90">
      <c r="A365">
        <f t="shared" ca="1" si="147"/>
        <v>1</v>
      </c>
      <c r="B365">
        <v>362</v>
      </c>
      <c r="C365" t="str">
        <f t="shared" ca="1" si="148"/>
        <v>men</v>
      </c>
      <c r="D365">
        <f t="shared" ca="1" si="149"/>
        <v>32</v>
      </c>
      <c r="E365">
        <f t="shared" ca="1" si="150"/>
        <v>5</v>
      </c>
      <c r="F365" t="str">
        <f t="shared" ca="1" si="138"/>
        <v>Music</v>
      </c>
      <c r="G365">
        <f t="shared" ca="1" si="151"/>
        <v>4</v>
      </c>
      <c r="H365" t="str">
        <f t="shared" ca="1" si="139"/>
        <v>Phd</v>
      </c>
      <c r="I365">
        <f t="shared" ca="1" si="163"/>
        <v>1</v>
      </c>
      <c r="J365">
        <f t="shared" ca="1" si="140"/>
        <v>2</v>
      </c>
      <c r="K365">
        <f t="shared" ca="1" si="152"/>
        <v>68007</v>
      </c>
      <c r="L365">
        <f t="shared" ca="1" si="153"/>
        <v>9</v>
      </c>
      <c r="M365" t="str">
        <f t="shared" ca="1" si="141"/>
        <v>South Dakota</v>
      </c>
      <c r="N365">
        <f t="shared" ca="1" si="156"/>
        <v>272028</v>
      </c>
      <c r="O365">
        <f t="shared" ca="1" si="154"/>
        <v>80271.359911138032</v>
      </c>
      <c r="P365">
        <f t="shared" ca="1" si="157"/>
        <v>5756.7188014445519</v>
      </c>
      <c r="Q365">
        <f t="shared" ca="1" si="155"/>
        <v>3478</v>
      </c>
      <c r="R365">
        <f t="shared" ca="1" si="158"/>
        <v>94337.971151945763</v>
      </c>
      <c r="S365">
        <f t="shared" ca="1" si="159"/>
        <v>30385.085156296194</v>
      </c>
      <c r="T365">
        <f t="shared" ca="1" si="160"/>
        <v>308169.80395774078</v>
      </c>
      <c r="U365">
        <f t="shared" ca="1" si="161"/>
        <v>178087.33106308378</v>
      </c>
      <c r="V365">
        <f t="shared" ca="1" si="162"/>
        <v>130082.472894657</v>
      </c>
      <c r="X365">
        <f ca="1">IF(Table1[[#This Row],[Gender]]="men",1,0)</f>
        <v>1</v>
      </c>
      <c r="Y365">
        <f ca="1">IF(Table1[[#This Row],[Gender]]="women",1,0)</f>
        <v>0</v>
      </c>
      <c r="AE365">
        <f ca="1">IF(Table1[[#This Row],[Field of work]]="IT",1,0)</f>
        <v>0</v>
      </c>
      <c r="AF365">
        <f ca="1">IF(Table1[[#This Row],[Field of work]]="Doctor",1,0)</f>
        <v>0</v>
      </c>
      <c r="AG365">
        <f ca="1">IF(Table1[[#This Row],[Field of work]]="Construction",1,0)</f>
        <v>0</v>
      </c>
      <c r="AH365">
        <f ca="1">IF(Table1[[#This Row],[Field of work]]="Teaching",1,0)</f>
        <v>0</v>
      </c>
      <c r="AI365">
        <f ca="1">IF(Table1[[#This Row],[Field of work]]="Music",1,0)</f>
        <v>1</v>
      </c>
      <c r="AJ365">
        <f ca="1">IF(Table1[[#This Row],[Field of work]]="Agriculture",1,0)</f>
        <v>0</v>
      </c>
      <c r="AO365" s="8">
        <f t="shared" ca="1" si="142"/>
        <v>46603.014616086053</v>
      </c>
      <c r="AR365">
        <f t="shared" ca="1" si="143"/>
        <v>1</v>
      </c>
      <c r="AX365" s="16">
        <f t="shared" ca="1" si="144"/>
        <v>0.98278383116215584</v>
      </c>
      <c r="AY365" s="17">
        <f t="shared" ca="1" si="145"/>
        <v>0</v>
      </c>
      <c r="AZ365" s="17"/>
      <c r="BE365">
        <f t="shared" ca="1" si="146"/>
        <v>0</v>
      </c>
      <c r="BF365">
        <f ca="1">IF(Table1[[#This Row],[Area]]="California",Table1[[#This Row],[Income]],0)</f>
        <v>0</v>
      </c>
      <c r="BG365">
        <f ca="1">IF(Table1[[#This Row],[Area]]="Utah",Table1[[#This Row],[Income]],0)</f>
        <v>0</v>
      </c>
      <c r="BH365">
        <f ca="1">IF(Table1[[#This Row],[Area]]="North Carolina",Table1[[#This Row],[Income]],0)</f>
        <v>0</v>
      </c>
      <c r="BI365">
        <f ca="1">IF(Table1[[#This Row],[Area]]="Texas",Table1[[#This Row],[Income]],0)</f>
        <v>0</v>
      </c>
      <c r="BJ365">
        <f ca="1">IF(Table1[[#This Row],[Area]]="Pennsylvania",Table1[[#This Row],[Income]],0)</f>
        <v>0</v>
      </c>
      <c r="BK365">
        <f ca="1">IF(Table1[[#This Row],[Area]]="Hawaii",Table1[[#This Row],[Income]],0)</f>
        <v>0</v>
      </c>
      <c r="BL365">
        <f ca="1">IF(Table1[[#This Row],[Area]]="Tennessee",Table1[[#This Row],[Income]],0)</f>
        <v>0</v>
      </c>
      <c r="BM365">
        <f ca="1">IF(Table1[[#This Row],[Area]]="South Dakota",Table1[[#This Row],[Income]],0)</f>
        <v>68007</v>
      </c>
      <c r="BN365">
        <f ca="1">IF(Table1[[#This Row],[Area]]="Massachusetts",Table1[[#This Row],[Income]],0)</f>
        <v>0</v>
      </c>
      <c r="BO365">
        <f ca="1">IF(Table1[[#This Row],[Area]]="New Jersey",Table1[[#This Row],[Income]],0)</f>
        <v>0</v>
      </c>
      <c r="BP365">
        <f ca="1">IF(Table1[[#This Row],[Area]]="Georgia",Table1[[#This Row],[Income]],0)</f>
        <v>0</v>
      </c>
      <c r="BQ365">
        <f ca="1">IF(Table1[[#This Row],[Area]]="Indiana",Table1[[#This Row],[Income]],0)</f>
        <v>0</v>
      </c>
      <c r="BR365">
        <f ca="1">IF(Table1[[#This Row],[Area]]="Illinios",Table1[[#This Row],[Income]],0)</f>
        <v>0</v>
      </c>
      <c r="BT365">
        <f ca="1">IF(Table1[[#This Row],[Field of work]]="IT",Table1[[#This Row],[Income]],0)</f>
        <v>0</v>
      </c>
      <c r="BU365">
        <f ca="1">IF(Table1[[#This Row],[Field of work]]="Doctor",Table1[[#This Row],[Income]],0)</f>
        <v>0</v>
      </c>
      <c r="BV365">
        <f ca="1">IF(Table1[[#This Row],[Field of work]]="Construction",Table1[[#This Row],[Income]],0)</f>
        <v>0</v>
      </c>
      <c r="BW365">
        <f ca="1">IF(Table1[[#This Row],[Field of work]]="Teaching",Table1[[#This Row],[Income]],0)</f>
        <v>0</v>
      </c>
      <c r="BX365">
        <f ca="1">IF(Table1[[#This Row],[Field of work]]="Music",Table1[[#This Row],[Income]],0)</f>
        <v>68007</v>
      </c>
      <c r="BY365">
        <f ca="1">IF(Table1[[#This Row],[Field of work]]="Agriculture",Table1[[#This Row],[Income]],0)</f>
        <v>0</v>
      </c>
      <c r="CA365">
        <f ca="1">IF(Table1[[#This Row],[Debts]]&gt;Table1[[#This Row],[Income]],1,0)</f>
        <v>1</v>
      </c>
      <c r="CL365">
        <f ca="1">IF(Table1[[#This Row],[Net worth of the person]]&gt;$CN$3,Table1[[#This Row],[Age]],0)</f>
        <v>32</v>
      </c>
    </row>
    <row r="366" spans="1:90">
      <c r="A366">
        <f t="shared" ca="1" si="147"/>
        <v>2</v>
      </c>
      <c r="B366">
        <v>363</v>
      </c>
      <c r="C366" t="str">
        <f t="shared" ca="1" si="148"/>
        <v>women</v>
      </c>
      <c r="D366">
        <f t="shared" ca="1" si="149"/>
        <v>37</v>
      </c>
      <c r="E366">
        <f t="shared" ca="1" si="150"/>
        <v>4</v>
      </c>
      <c r="F366" t="str">
        <f t="shared" ca="1" si="138"/>
        <v>Teaching</v>
      </c>
      <c r="G366">
        <f t="shared" ca="1" si="151"/>
        <v>2</v>
      </c>
      <c r="H366" t="str">
        <f t="shared" ca="1" si="139"/>
        <v>Grad</v>
      </c>
      <c r="I366">
        <f t="shared" ca="1" si="163"/>
        <v>1</v>
      </c>
      <c r="J366">
        <f t="shared" ca="1" si="140"/>
        <v>3</v>
      </c>
      <c r="K366">
        <f t="shared" ca="1" si="152"/>
        <v>61008</v>
      </c>
      <c r="L366">
        <f t="shared" ca="1" si="153"/>
        <v>13</v>
      </c>
      <c r="M366" t="str">
        <f t="shared" ca="1" si="141"/>
        <v>Indiana</v>
      </c>
      <c r="N366">
        <f t="shared" ca="1" si="156"/>
        <v>183024</v>
      </c>
      <c r="O366">
        <f t="shared" ca="1" si="154"/>
        <v>179873.02791462242</v>
      </c>
      <c r="P366">
        <f t="shared" ca="1" si="157"/>
        <v>139809.04384825815</v>
      </c>
      <c r="Q366">
        <f t="shared" ca="1" si="155"/>
        <v>13770</v>
      </c>
      <c r="R366">
        <f t="shared" ca="1" si="158"/>
        <v>6140.6138485427309</v>
      </c>
      <c r="S366">
        <f t="shared" ca="1" si="159"/>
        <v>66233.790060580679</v>
      </c>
      <c r="T366">
        <f t="shared" ca="1" si="160"/>
        <v>389066.8339088388</v>
      </c>
      <c r="U366">
        <f t="shared" ca="1" si="161"/>
        <v>199783.64176316516</v>
      </c>
      <c r="V366">
        <f t="shared" ca="1" si="162"/>
        <v>189283.19214567365</v>
      </c>
      <c r="X366">
        <f ca="1">IF(Table1[[#This Row],[Gender]]="men",1,0)</f>
        <v>0</v>
      </c>
      <c r="Y366">
        <f ca="1">IF(Table1[[#This Row],[Gender]]="women",1,0)</f>
        <v>1</v>
      </c>
      <c r="AE366">
        <f ca="1">IF(Table1[[#This Row],[Field of work]]="IT",1,0)</f>
        <v>0</v>
      </c>
      <c r="AF366">
        <f ca="1">IF(Table1[[#This Row],[Field of work]]="Doctor",1,0)</f>
        <v>0</v>
      </c>
      <c r="AG366">
        <f ca="1">IF(Table1[[#This Row],[Field of work]]="Construction",1,0)</f>
        <v>0</v>
      </c>
      <c r="AH366">
        <f ca="1">IF(Table1[[#This Row],[Field of work]]="Teaching",1,0)</f>
        <v>1</v>
      </c>
      <c r="AI366">
        <f ca="1">IF(Table1[[#This Row],[Field of work]]="Music",1,0)</f>
        <v>0</v>
      </c>
      <c r="AJ366">
        <f ca="1">IF(Table1[[#This Row],[Field of work]]="Agriculture",1,0)</f>
        <v>0</v>
      </c>
      <c r="AO366" s="8">
        <f t="shared" ca="1" si="142"/>
        <v>9067.2999943220657</v>
      </c>
      <c r="AR366">
        <f t="shared" ca="1" si="143"/>
        <v>1</v>
      </c>
      <c r="AX366" s="16">
        <f t="shared" ca="1" si="144"/>
        <v>0.93188609204889472</v>
      </c>
      <c r="AY366" s="17">
        <f t="shared" ca="1" si="145"/>
        <v>0</v>
      </c>
      <c r="AZ366" s="17"/>
      <c r="BE366">
        <f t="shared" ca="1" si="146"/>
        <v>0</v>
      </c>
      <c r="BF366">
        <f ca="1">IF(Table1[[#This Row],[Area]]="California",Table1[[#This Row],[Income]],0)</f>
        <v>0</v>
      </c>
      <c r="BG366">
        <f ca="1">IF(Table1[[#This Row],[Area]]="Utah",Table1[[#This Row],[Income]],0)</f>
        <v>0</v>
      </c>
      <c r="BH366">
        <f ca="1">IF(Table1[[#This Row],[Area]]="North Carolina",Table1[[#This Row],[Income]],0)</f>
        <v>0</v>
      </c>
      <c r="BI366">
        <f ca="1">IF(Table1[[#This Row],[Area]]="Texas",Table1[[#This Row],[Income]],0)</f>
        <v>0</v>
      </c>
      <c r="BJ366">
        <f ca="1">IF(Table1[[#This Row],[Area]]="Pennsylvania",Table1[[#This Row],[Income]],0)</f>
        <v>0</v>
      </c>
      <c r="BK366">
        <f ca="1">IF(Table1[[#This Row],[Area]]="Hawaii",Table1[[#This Row],[Income]],0)</f>
        <v>0</v>
      </c>
      <c r="BL366">
        <f ca="1">IF(Table1[[#This Row],[Area]]="Tennessee",Table1[[#This Row],[Income]],0)</f>
        <v>0</v>
      </c>
      <c r="BM366">
        <f ca="1">IF(Table1[[#This Row],[Area]]="South Dakota",Table1[[#This Row],[Income]],0)</f>
        <v>0</v>
      </c>
      <c r="BN366">
        <f ca="1">IF(Table1[[#This Row],[Area]]="Massachusetts",Table1[[#This Row],[Income]],0)</f>
        <v>0</v>
      </c>
      <c r="BO366">
        <f ca="1">IF(Table1[[#This Row],[Area]]="New Jersey",Table1[[#This Row],[Income]],0)</f>
        <v>0</v>
      </c>
      <c r="BP366">
        <f ca="1">IF(Table1[[#This Row],[Area]]="Georgia",Table1[[#This Row],[Income]],0)</f>
        <v>0</v>
      </c>
      <c r="BQ366">
        <f ca="1">IF(Table1[[#This Row],[Area]]="Indiana",Table1[[#This Row],[Income]],0)</f>
        <v>61008</v>
      </c>
      <c r="BR366">
        <f ca="1">IF(Table1[[#This Row],[Area]]="Illinios",Table1[[#This Row],[Income]],0)</f>
        <v>0</v>
      </c>
      <c r="BT366">
        <f ca="1">IF(Table1[[#This Row],[Field of work]]="IT",Table1[[#This Row],[Income]],0)</f>
        <v>0</v>
      </c>
      <c r="BU366">
        <f ca="1">IF(Table1[[#This Row],[Field of work]]="Doctor",Table1[[#This Row],[Income]],0)</f>
        <v>0</v>
      </c>
      <c r="BV366">
        <f ca="1">IF(Table1[[#This Row],[Field of work]]="Construction",Table1[[#This Row],[Income]],0)</f>
        <v>0</v>
      </c>
      <c r="BW366">
        <f ca="1">IF(Table1[[#This Row],[Field of work]]="Teaching",Table1[[#This Row],[Income]],0)</f>
        <v>61008</v>
      </c>
      <c r="BX366">
        <f ca="1">IF(Table1[[#This Row],[Field of work]]="Music",Table1[[#This Row],[Income]],0)</f>
        <v>0</v>
      </c>
      <c r="BY366">
        <f ca="1">IF(Table1[[#This Row],[Field of work]]="Agriculture",Table1[[#This Row],[Income]],0)</f>
        <v>0</v>
      </c>
      <c r="CA366">
        <f ca="1">IF(Table1[[#This Row],[Debts]]&gt;Table1[[#This Row],[Income]],1,0)</f>
        <v>0</v>
      </c>
      <c r="CL366">
        <f ca="1">IF(Table1[[#This Row],[Net worth of the person]]&gt;$CN$3,Table1[[#This Row],[Age]],0)</f>
        <v>37</v>
      </c>
    </row>
    <row r="367" spans="1:90">
      <c r="A367">
        <f t="shared" ca="1" si="147"/>
        <v>2</v>
      </c>
      <c r="B367">
        <v>364</v>
      </c>
      <c r="C367" t="str">
        <f t="shared" ca="1" si="148"/>
        <v>women</v>
      </c>
      <c r="D367">
        <f t="shared" ca="1" si="149"/>
        <v>37</v>
      </c>
      <c r="E367">
        <f t="shared" ca="1" si="150"/>
        <v>6</v>
      </c>
      <c r="F367" t="str">
        <f t="shared" ca="1" si="138"/>
        <v>Agriculture</v>
      </c>
      <c r="G367">
        <f t="shared" ca="1" si="151"/>
        <v>5</v>
      </c>
      <c r="H367" t="str">
        <f t="shared" ca="1" si="139"/>
        <v>Diploma</v>
      </c>
      <c r="I367">
        <f t="shared" ca="1" si="163"/>
        <v>0</v>
      </c>
      <c r="J367">
        <f t="shared" ca="1" si="140"/>
        <v>2</v>
      </c>
      <c r="K367">
        <f t="shared" ca="1" si="152"/>
        <v>75942</v>
      </c>
      <c r="L367">
        <f t="shared" ca="1" si="153"/>
        <v>11</v>
      </c>
      <c r="M367" t="str">
        <f t="shared" ca="1" si="141"/>
        <v>New Jersey</v>
      </c>
      <c r="N367">
        <f t="shared" ca="1" si="156"/>
        <v>303768</v>
      </c>
      <c r="O367">
        <f t="shared" ca="1" si="154"/>
        <v>283077.17440950865</v>
      </c>
      <c r="P367">
        <f t="shared" ca="1" si="157"/>
        <v>18134.599988644131</v>
      </c>
      <c r="Q367">
        <f t="shared" ca="1" si="155"/>
        <v>6796</v>
      </c>
      <c r="R367">
        <f t="shared" ca="1" si="158"/>
        <v>147228.97097836426</v>
      </c>
      <c r="S367">
        <f t="shared" ca="1" si="159"/>
        <v>46542.603222730715</v>
      </c>
      <c r="T367">
        <f t="shared" ca="1" si="160"/>
        <v>368445.20321137481</v>
      </c>
      <c r="U367">
        <f t="shared" ca="1" si="161"/>
        <v>437102.14538787294</v>
      </c>
      <c r="V367">
        <f t="shared" ca="1" si="162"/>
        <v>-68656.942176498123</v>
      </c>
      <c r="X367">
        <f ca="1">IF(Table1[[#This Row],[Gender]]="men",1,0)</f>
        <v>0</v>
      </c>
      <c r="Y367">
        <f ca="1">IF(Table1[[#This Row],[Gender]]="women",1,0)</f>
        <v>1</v>
      </c>
      <c r="AE367">
        <f ca="1">IF(Table1[[#This Row],[Field of work]]="IT",1,0)</f>
        <v>0</v>
      </c>
      <c r="AF367">
        <f ca="1">IF(Table1[[#This Row],[Field of work]]="Doctor",1,0)</f>
        <v>0</v>
      </c>
      <c r="AG367">
        <f ca="1">IF(Table1[[#This Row],[Field of work]]="Construction",1,0)</f>
        <v>0</v>
      </c>
      <c r="AH367">
        <f ca="1">IF(Table1[[#This Row],[Field of work]]="Teaching",1,0)</f>
        <v>0</v>
      </c>
      <c r="AI367">
        <f ca="1">IF(Table1[[#This Row],[Field of work]]="Music",1,0)</f>
        <v>0</v>
      </c>
      <c r="AJ367">
        <f ca="1">IF(Table1[[#This Row],[Field of work]]="Agriculture",1,0)</f>
        <v>1</v>
      </c>
      <c r="AO367" s="8">
        <f t="shared" ca="1" si="142"/>
        <v>10353.445612286605</v>
      </c>
      <c r="AR367">
        <f t="shared" ca="1" si="143"/>
        <v>1</v>
      </c>
      <c r="AX367" s="16">
        <f t="shared" ca="1" si="144"/>
        <v>0.80601606280982896</v>
      </c>
      <c r="AY367" s="17">
        <f t="shared" ca="1" si="145"/>
        <v>0</v>
      </c>
      <c r="AZ367" s="17"/>
      <c r="BE367">
        <f t="shared" ca="1" si="146"/>
        <v>0</v>
      </c>
      <c r="BF367">
        <f ca="1">IF(Table1[[#This Row],[Area]]="California",Table1[[#This Row],[Income]],0)</f>
        <v>0</v>
      </c>
      <c r="BG367">
        <f ca="1">IF(Table1[[#This Row],[Area]]="Utah",Table1[[#This Row],[Income]],0)</f>
        <v>0</v>
      </c>
      <c r="BH367">
        <f ca="1">IF(Table1[[#This Row],[Area]]="North Carolina",Table1[[#This Row],[Income]],0)</f>
        <v>0</v>
      </c>
      <c r="BI367">
        <f ca="1">IF(Table1[[#This Row],[Area]]="Texas",Table1[[#This Row],[Income]],0)</f>
        <v>0</v>
      </c>
      <c r="BJ367">
        <f ca="1">IF(Table1[[#This Row],[Area]]="Pennsylvania",Table1[[#This Row],[Income]],0)</f>
        <v>0</v>
      </c>
      <c r="BK367">
        <f ca="1">IF(Table1[[#This Row],[Area]]="Hawaii",Table1[[#This Row],[Income]],0)</f>
        <v>0</v>
      </c>
      <c r="BL367">
        <f ca="1">IF(Table1[[#This Row],[Area]]="Tennessee",Table1[[#This Row],[Income]],0)</f>
        <v>0</v>
      </c>
      <c r="BM367">
        <f ca="1">IF(Table1[[#This Row],[Area]]="South Dakota",Table1[[#This Row],[Income]],0)</f>
        <v>0</v>
      </c>
      <c r="BN367">
        <f ca="1">IF(Table1[[#This Row],[Area]]="Massachusetts",Table1[[#This Row],[Income]],0)</f>
        <v>0</v>
      </c>
      <c r="BO367">
        <f ca="1">IF(Table1[[#This Row],[Area]]="New Jersey",Table1[[#This Row],[Income]],0)</f>
        <v>75942</v>
      </c>
      <c r="BP367">
        <f ca="1">IF(Table1[[#This Row],[Area]]="Georgia",Table1[[#This Row],[Income]],0)</f>
        <v>0</v>
      </c>
      <c r="BQ367">
        <f ca="1">IF(Table1[[#This Row],[Area]]="Indiana",Table1[[#This Row],[Income]],0)</f>
        <v>0</v>
      </c>
      <c r="BR367">
        <f ca="1">IF(Table1[[#This Row],[Area]]="Illinios",Table1[[#This Row],[Income]],0)</f>
        <v>0</v>
      </c>
      <c r="BT367">
        <f ca="1">IF(Table1[[#This Row],[Field of work]]="IT",Table1[[#This Row],[Income]],0)</f>
        <v>0</v>
      </c>
      <c r="BU367">
        <f ca="1">IF(Table1[[#This Row],[Field of work]]="Doctor",Table1[[#This Row],[Income]],0)</f>
        <v>0</v>
      </c>
      <c r="BV367">
        <f ca="1">IF(Table1[[#This Row],[Field of work]]="Construction",Table1[[#This Row],[Income]],0)</f>
        <v>0</v>
      </c>
      <c r="BW367">
        <f ca="1">IF(Table1[[#This Row],[Field of work]]="Teaching",Table1[[#This Row],[Income]],0)</f>
        <v>0</v>
      </c>
      <c r="BX367">
        <f ca="1">IF(Table1[[#This Row],[Field of work]]="Music",Table1[[#This Row],[Income]],0)</f>
        <v>0</v>
      </c>
      <c r="BY367">
        <f ca="1">IF(Table1[[#This Row],[Field of work]]="Agriculture",Table1[[#This Row],[Income]],0)</f>
        <v>75942</v>
      </c>
      <c r="CA367">
        <f ca="1">IF(Table1[[#This Row],[Debts]]&gt;Table1[[#This Row],[Income]],1,0)</f>
        <v>1</v>
      </c>
      <c r="CL367">
        <f ca="1">IF(Table1[[#This Row],[Net worth of the person]]&gt;$CN$3,Table1[[#This Row],[Age]],0)</f>
        <v>0</v>
      </c>
    </row>
    <row r="368" spans="1:90">
      <c r="A368">
        <f t="shared" ca="1" si="147"/>
        <v>1</v>
      </c>
      <c r="B368">
        <v>365</v>
      </c>
      <c r="C368" t="str">
        <f t="shared" ca="1" si="148"/>
        <v>men</v>
      </c>
      <c r="D368">
        <f t="shared" ca="1" si="149"/>
        <v>41</v>
      </c>
      <c r="E368">
        <f t="shared" ca="1" si="150"/>
        <v>1</v>
      </c>
      <c r="F368" t="str">
        <f t="shared" ca="1" si="138"/>
        <v>IT</v>
      </c>
      <c r="G368">
        <f t="shared" ca="1" si="151"/>
        <v>3</v>
      </c>
      <c r="H368" t="str">
        <f t="shared" ca="1" si="139"/>
        <v>Post Grad</v>
      </c>
      <c r="I368">
        <f t="shared" ca="1" si="163"/>
        <v>0</v>
      </c>
      <c r="J368">
        <f t="shared" ca="1" si="140"/>
        <v>2</v>
      </c>
      <c r="K368">
        <f t="shared" ca="1" si="152"/>
        <v>77233</v>
      </c>
      <c r="L368">
        <f t="shared" ca="1" si="153"/>
        <v>5</v>
      </c>
      <c r="M368" t="str">
        <f t="shared" ca="1" si="141"/>
        <v>Texas</v>
      </c>
      <c r="N368">
        <f t="shared" ca="1" si="156"/>
        <v>386165</v>
      </c>
      <c r="O368">
        <f t="shared" ca="1" si="154"/>
        <v>311255.19289495761</v>
      </c>
      <c r="P368">
        <f t="shared" ca="1" si="157"/>
        <v>20706.89122457321</v>
      </c>
      <c r="Q368">
        <f t="shared" ca="1" si="155"/>
        <v>3576</v>
      </c>
      <c r="R368">
        <f t="shared" ca="1" si="158"/>
        <v>136674.78625690428</v>
      </c>
      <c r="S368">
        <f t="shared" ca="1" si="159"/>
        <v>56536.076463224177</v>
      </c>
      <c r="T368">
        <f t="shared" ca="1" si="160"/>
        <v>463407.96768779738</v>
      </c>
      <c r="U368">
        <f t="shared" ca="1" si="161"/>
        <v>451505.97915186186</v>
      </c>
      <c r="V368">
        <f t="shared" ca="1" si="162"/>
        <v>11901.988535935525</v>
      </c>
      <c r="X368">
        <f ca="1">IF(Table1[[#This Row],[Gender]]="men",1,0)</f>
        <v>1</v>
      </c>
      <c r="Y368">
        <f ca="1">IF(Table1[[#This Row],[Gender]]="women",1,0)</f>
        <v>0</v>
      </c>
      <c r="AE368">
        <f ca="1">IF(Table1[[#This Row],[Field of work]]="IT",1,0)</f>
        <v>1</v>
      </c>
      <c r="AF368">
        <f ca="1">IF(Table1[[#This Row],[Field of work]]="Doctor",1,0)</f>
        <v>0</v>
      </c>
      <c r="AG368">
        <f ca="1">IF(Table1[[#This Row],[Field of work]]="Construction",1,0)</f>
        <v>0</v>
      </c>
      <c r="AH368">
        <f ca="1">IF(Table1[[#This Row],[Field of work]]="Teaching",1,0)</f>
        <v>0</v>
      </c>
      <c r="AI368">
        <f ca="1">IF(Table1[[#This Row],[Field of work]]="Music",1,0)</f>
        <v>0</v>
      </c>
      <c r="AJ368">
        <f ca="1">IF(Table1[[#This Row],[Field of work]]="Agriculture",1,0)</f>
        <v>0</v>
      </c>
      <c r="AO368" s="8">
        <f t="shared" ca="1" si="142"/>
        <v>31569.828269893256</v>
      </c>
      <c r="AR368">
        <f t="shared" ca="1" si="143"/>
        <v>1</v>
      </c>
      <c r="AX368" s="16">
        <f t="shared" ca="1" si="144"/>
        <v>0.29466871224310653</v>
      </c>
      <c r="AY368" s="17">
        <f t="shared" ca="1" si="145"/>
        <v>1</v>
      </c>
      <c r="AZ368" s="17"/>
      <c r="BE368">
        <f t="shared" ca="1" si="146"/>
        <v>0</v>
      </c>
      <c r="BF368">
        <f ca="1">IF(Table1[[#This Row],[Area]]="California",Table1[[#This Row],[Income]],0)</f>
        <v>0</v>
      </c>
      <c r="BG368">
        <f ca="1">IF(Table1[[#This Row],[Area]]="Utah",Table1[[#This Row],[Income]],0)</f>
        <v>0</v>
      </c>
      <c r="BH368">
        <f ca="1">IF(Table1[[#This Row],[Area]]="North Carolina",Table1[[#This Row],[Income]],0)</f>
        <v>0</v>
      </c>
      <c r="BI368">
        <f ca="1">IF(Table1[[#This Row],[Area]]="Texas",Table1[[#This Row],[Income]],0)</f>
        <v>77233</v>
      </c>
      <c r="BJ368">
        <f ca="1">IF(Table1[[#This Row],[Area]]="Pennsylvania",Table1[[#This Row],[Income]],0)</f>
        <v>0</v>
      </c>
      <c r="BK368">
        <f ca="1">IF(Table1[[#This Row],[Area]]="Hawaii",Table1[[#This Row],[Income]],0)</f>
        <v>0</v>
      </c>
      <c r="BL368">
        <f ca="1">IF(Table1[[#This Row],[Area]]="Tennessee",Table1[[#This Row],[Income]],0)</f>
        <v>0</v>
      </c>
      <c r="BM368">
        <f ca="1">IF(Table1[[#This Row],[Area]]="South Dakota",Table1[[#This Row],[Income]],0)</f>
        <v>0</v>
      </c>
      <c r="BN368">
        <f ca="1">IF(Table1[[#This Row],[Area]]="Massachusetts",Table1[[#This Row],[Income]],0)</f>
        <v>0</v>
      </c>
      <c r="BO368">
        <f ca="1">IF(Table1[[#This Row],[Area]]="New Jersey",Table1[[#This Row],[Income]],0)</f>
        <v>0</v>
      </c>
      <c r="BP368">
        <f ca="1">IF(Table1[[#This Row],[Area]]="Georgia",Table1[[#This Row],[Income]],0)</f>
        <v>0</v>
      </c>
      <c r="BQ368">
        <f ca="1">IF(Table1[[#This Row],[Area]]="Indiana",Table1[[#This Row],[Income]],0)</f>
        <v>0</v>
      </c>
      <c r="BR368">
        <f ca="1">IF(Table1[[#This Row],[Area]]="Illinios",Table1[[#This Row],[Income]],0)</f>
        <v>0</v>
      </c>
      <c r="BT368">
        <f ca="1">IF(Table1[[#This Row],[Field of work]]="IT",Table1[[#This Row],[Income]],0)</f>
        <v>77233</v>
      </c>
      <c r="BU368">
        <f ca="1">IF(Table1[[#This Row],[Field of work]]="Doctor",Table1[[#This Row],[Income]],0)</f>
        <v>0</v>
      </c>
      <c r="BV368">
        <f ca="1">IF(Table1[[#This Row],[Field of work]]="Construction",Table1[[#This Row],[Income]],0)</f>
        <v>0</v>
      </c>
      <c r="BW368">
        <f ca="1">IF(Table1[[#This Row],[Field of work]]="Teaching",Table1[[#This Row],[Income]],0)</f>
        <v>0</v>
      </c>
      <c r="BX368">
        <f ca="1">IF(Table1[[#This Row],[Field of work]]="Music",Table1[[#This Row],[Income]],0)</f>
        <v>0</v>
      </c>
      <c r="BY368">
        <f ca="1">IF(Table1[[#This Row],[Field of work]]="Agriculture",Table1[[#This Row],[Income]],0)</f>
        <v>0</v>
      </c>
      <c r="CA368">
        <f ca="1">IF(Table1[[#This Row],[Debts]]&gt;Table1[[#This Row],[Income]],1,0)</f>
        <v>1</v>
      </c>
      <c r="CL368">
        <f ca="1">IF(Table1[[#This Row],[Net worth of the person]]&gt;$CN$3,Table1[[#This Row],[Age]],0)</f>
        <v>41</v>
      </c>
    </row>
    <row r="369" spans="1:90">
      <c r="A369">
        <f t="shared" ca="1" si="147"/>
        <v>2</v>
      </c>
      <c r="B369">
        <v>366</v>
      </c>
      <c r="C369" t="str">
        <f t="shared" ca="1" si="148"/>
        <v>women</v>
      </c>
      <c r="D369">
        <f t="shared" ca="1" si="149"/>
        <v>39</v>
      </c>
      <c r="E369">
        <f t="shared" ca="1" si="150"/>
        <v>3</v>
      </c>
      <c r="F369" t="str">
        <f t="shared" ca="1" si="138"/>
        <v>Construction</v>
      </c>
      <c r="G369">
        <f t="shared" ca="1" si="151"/>
        <v>2</v>
      </c>
      <c r="H369" t="str">
        <f t="shared" ca="1" si="139"/>
        <v>Grad</v>
      </c>
      <c r="I369">
        <f t="shared" ca="1" si="163"/>
        <v>0</v>
      </c>
      <c r="J369">
        <f t="shared" ca="1" si="140"/>
        <v>1</v>
      </c>
      <c r="K369">
        <f t="shared" ca="1" si="152"/>
        <v>37269</v>
      </c>
      <c r="L369">
        <f t="shared" ca="1" si="153"/>
        <v>4</v>
      </c>
      <c r="M369" t="str">
        <f t="shared" ca="1" si="141"/>
        <v>North Carolina</v>
      </c>
      <c r="N369">
        <f t="shared" ca="1" si="156"/>
        <v>149076</v>
      </c>
      <c r="O369">
        <f t="shared" ca="1" si="154"/>
        <v>43928.032946353349</v>
      </c>
      <c r="P369">
        <f t="shared" ca="1" si="157"/>
        <v>31569.828269893256</v>
      </c>
      <c r="Q369">
        <f t="shared" ca="1" si="155"/>
        <v>19103</v>
      </c>
      <c r="R369">
        <f t="shared" ca="1" si="158"/>
        <v>58227.70903086308</v>
      </c>
      <c r="S369">
        <f t="shared" ca="1" si="159"/>
        <v>26855.087986133061</v>
      </c>
      <c r="T369">
        <f t="shared" ca="1" si="160"/>
        <v>207500.91625602631</v>
      </c>
      <c r="U369">
        <f t="shared" ca="1" si="161"/>
        <v>121258.74197721643</v>
      </c>
      <c r="V369">
        <f t="shared" ca="1" si="162"/>
        <v>86242.174278809878</v>
      </c>
      <c r="X369">
        <f ca="1">IF(Table1[[#This Row],[Gender]]="men",1,0)</f>
        <v>0</v>
      </c>
      <c r="Y369">
        <f ca="1">IF(Table1[[#This Row],[Gender]]="women",1,0)</f>
        <v>1</v>
      </c>
      <c r="AE369">
        <f ca="1">IF(Table1[[#This Row],[Field of work]]="IT",1,0)</f>
        <v>0</v>
      </c>
      <c r="AF369">
        <f ca="1">IF(Table1[[#This Row],[Field of work]]="Doctor",1,0)</f>
        <v>0</v>
      </c>
      <c r="AG369">
        <f ca="1">IF(Table1[[#This Row],[Field of work]]="Construction",1,0)</f>
        <v>1</v>
      </c>
      <c r="AH369">
        <f ca="1">IF(Table1[[#This Row],[Field of work]]="Teaching",1,0)</f>
        <v>0</v>
      </c>
      <c r="AI369">
        <f ca="1">IF(Table1[[#This Row],[Field of work]]="Music",1,0)</f>
        <v>0</v>
      </c>
      <c r="AJ369">
        <f ca="1">IF(Table1[[#This Row],[Field of work]]="Agriculture",1,0)</f>
        <v>0</v>
      </c>
      <c r="AO369" s="8">
        <f t="shared" ca="1" si="142"/>
        <v>21251.059077121761</v>
      </c>
      <c r="AR369">
        <f t="shared" ca="1" si="143"/>
        <v>1</v>
      </c>
      <c r="AX369" s="16">
        <f t="shared" ca="1" si="144"/>
        <v>0.22004196443171009</v>
      </c>
      <c r="AY369" s="17">
        <f t="shared" ca="1" si="145"/>
        <v>1</v>
      </c>
      <c r="AZ369" s="17"/>
      <c r="BE369">
        <f t="shared" ca="1" si="146"/>
        <v>0</v>
      </c>
      <c r="BF369">
        <f ca="1">IF(Table1[[#This Row],[Area]]="California",Table1[[#This Row],[Income]],0)</f>
        <v>0</v>
      </c>
      <c r="BG369">
        <f ca="1">IF(Table1[[#This Row],[Area]]="Utah",Table1[[#This Row],[Income]],0)</f>
        <v>0</v>
      </c>
      <c r="BH369">
        <f ca="1">IF(Table1[[#This Row],[Area]]="North Carolina",Table1[[#This Row],[Income]],0)</f>
        <v>37269</v>
      </c>
      <c r="BI369">
        <f ca="1">IF(Table1[[#This Row],[Area]]="Texas",Table1[[#This Row],[Income]],0)</f>
        <v>0</v>
      </c>
      <c r="BJ369">
        <f ca="1">IF(Table1[[#This Row],[Area]]="Pennsylvania",Table1[[#This Row],[Income]],0)</f>
        <v>0</v>
      </c>
      <c r="BK369">
        <f ca="1">IF(Table1[[#This Row],[Area]]="Hawaii",Table1[[#This Row],[Income]],0)</f>
        <v>0</v>
      </c>
      <c r="BL369">
        <f ca="1">IF(Table1[[#This Row],[Area]]="Tennessee",Table1[[#This Row],[Income]],0)</f>
        <v>0</v>
      </c>
      <c r="BM369">
        <f ca="1">IF(Table1[[#This Row],[Area]]="South Dakota",Table1[[#This Row],[Income]],0)</f>
        <v>0</v>
      </c>
      <c r="BN369">
        <f ca="1">IF(Table1[[#This Row],[Area]]="Massachusetts",Table1[[#This Row],[Income]],0)</f>
        <v>0</v>
      </c>
      <c r="BO369">
        <f ca="1">IF(Table1[[#This Row],[Area]]="New Jersey",Table1[[#This Row],[Income]],0)</f>
        <v>0</v>
      </c>
      <c r="BP369">
        <f ca="1">IF(Table1[[#This Row],[Area]]="Georgia",Table1[[#This Row],[Income]],0)</f>
        <v>0</v>
      </c>
      <c r="BQ369">
        <f ca="1">IF(Table1[[#This Row],[Area]]="Indiana",Table1[[#This Row],[Income]],0)</f>
        <v>0</v>
      </c>
      <c r="BR369">
        <f ca="1">IF(Table1[[#This Row],[Area]]="Illinios",Table1[[#This Row],[Income]],0)</f>
        <v>0</v>
      </c>
      <c r="BT369">
        <f ca="1">IF(Table1[[#This Row],[Field of work]]="IT",Table1[[#This Row],[Income]],0)</f>
        <v>0</v>
      </c>
      <c r="BU369">
        <f ca="1">IF(Table1[[#This Row],[Field of work]]="Doctor",Table1[[#This Row],[Income]],0)</f>
        <v>0</v>
      </c>
      <c r="BV369">
        <f ca="1">IF(Table1[[#This Row],[Field of work]]="Construction",Table1[[#This Row],[Income]],0)</f>
        <v>37269</v>
      </c>
      <c r="BW369">
        <f ca="1">IF(Table1[[#This Row],[Field of work]]="Teaching",Table1[[#This Row],[Income]],0)</f>
        <v>0</v>
      </c>
      <c r="BX369">
        <f ca="1">IF(Table1[[#This Row],[Field of work]]="Music",Table1[[#This Row],[Income]],0)</f>
        <v>0</v>
      </c>
      <c r="BY369">
        <f ca="1">IF(Table1[[#This Row],[Field of work]]="Agriculture",Table1[[#This Row],[Income]],0)</f>
        <v>0</v>
      </c>
      <c r="CA369">
        <f ca="1">IF(Table1[[#This Row],[Debts]]&gt;Table1[[#This Row],[Income]],1,0)</f>
        <v>1</v>
      </c>
      <c r="CL369">
        <f ca="1">IF(Table1[[#This Row],[Net worth of the person]]&gt;$CN$3,Table1[[#This Row],[Age]],0)</f>
        <v>39</v>
      </c>
    </row>
    <row r="370" spans="1:90">
      <c r="A370">
        <f t="shared" ca="1" si="147"/>
        <v>2</v>
      </c>
      <c r="B370">
        <v>367</v>
      </c>
      <c r="C370" t="str">
        <f t="shared" ca="1" si="148"/>
        <v>women</v>
      </c>
      <c r="D370">
        <f t="shared" ca="1" si="149"/>
        <v>44</v>
      </c>
      <c r="E370">
        <f t="shared" ca="1" si="150"/>
        <v>5</v>
      </c>
      <c r="F370" t="str">
        <f t="shared" ca="1" si="138"/>
        <v>Music</v>
      </c>
      <c r="G370">
        <f t="shared" ca="1" si="151"/>
        <v>2</v>
      </c>
      <c r="H370" t="str">
        <f t="shared" ca="1" si="139"/>
        <v>Grad</v>
      </c>
      <c r="I370">
        <f t="shared" ca="1" si="163"/>
        <v>0</v>
      </c>
      <c r="J370">
        <f t="shared" ca="1" si="140"/>
        <v>1</v>
      </c>
      <c r="K370">
        <f t="shared" ca="1" si="152"/>
        <v>51740</v>
      </c>
      <c r="L370">
        <f t="shared" ca="1" si="153"/>
        <v>10</v>
      </c>
      <c r="M370" t="str">
        <f t="shared" ca="1" si="141"/>
        <v>Massachusetts</v>
      </c>
      <c r="N370">
        <f t="shared" ca="1" si="156"/>
        <v>258700</v>
      </c>
      <c r="O370">
        <f t="shared" ca="1" si="154"/>
        <v>56924.856198483401</v>
      </c>
      <c r="P370">
        <f t="shared" ca="1" si="157"/>
        <v>21251.059077121761</v>
      </c>
      <c r="Q370">
        <f t="shared" ca="1" si="155"/>
        <v>2120</v>
      </c>
      <c r="R370">
        <f t="shared" ca="1" si="158"/>
        <v>93350.093030065225</v>
      </c>
      <c r="S370">
        <f t="shared" ca="1" si="159"/>
        <v>55481.956166605407</v>
      </c>
      <c r="T370">
        <f t="shared" ca="1" si="160"/>
        <v>335433.01524372719</v>
      </c>
      <c r="U370">
        <f t="shared" ca="1" si="161"/>
        <v>152394.94922854862</v>
      </c>
      <c r="V370">
        <f t="shared" ca="1" si="162"/>
        <v>183038.06601517857</v>
      </c>
      <c r="X370">
        <f ca="1">IF(Table1[[#This Row],[Gender]]="men",1,0)</f>
        <v>0</v>
      </c>
      <c r="Y370">
        <f ca="1">IF(Table1[[#This Row],[Gender]]="women",1,0)</f>
        <v>1</v>
      </c>
      <c r="AE370">
        <f ca="1">IF(Table1[[#This Row],[Field of work]]="IT",1,0)</f>
        <v>0</v>
      </c>
      <c r="AF370">
        <f ca="1">IF(Table1[[#This Row],[Field of work]]="Doctor",1,0)</f>
        <v>0</v>
      </c>
      <c r="AG370">
        <f ca="1">IF(Table1[[#This Row],[Field of work]]="Construction",1,0)</f>
        <v>0</v>
      </c>
      <c r="AH370">
        <f ca="1">IF(Table1[[#This Row],[Field of work]]="Teaching",1,0)</f>
        <v>0</v>
      </c>
      <c r="AI370">
        <f ca="1">IF(Table1[[#This Row],[Field of work]]="Music",1,0)</f>
        <v>1</v>
      </c>
      <c r="AJ370">
        <f ca="1">IF(Table1[[#This Row],[Field of work]]="Agriculture",1,0)</f>
        <v>0</v>
      </c>
      <c r="AO370" s="8">
        <f t="shared" ca="1" si="142"/>
        <v>7075.1476880067003</v>
      </c>
      <c r="AR370">
        <f t="shared" ca="1" si="143"/>
        <v>1</v>
      </c>
      <c r="AX370" s="16">
        <f t="shared" ca="1" si="144"/>
        <v>0.57351012587264016</v>
      </c>
      <c r="AY370" s="17">
        <f t="shared" ca="1" si="145"/>
        <v>0</v>
      </c>
      <c r="AZ370" s="17"/>
      <c r="BE370">
        <f t="shared" ca="1" si="146"/>
        <v>0</v>
      </c>
      <c r="BF370">
        <f ca="1">IF(Table1[[#This Row],[Area]]="California",Table1[[#This Row],[Income]],0)</f>
        <v>0</v>
      </c>
      <c r="BG370">
        <f ca="1">IF(Table1[[#This Row],[Area]]="Utah",Table1[[#This Row],[Income]],0)</f>
        <v>0</v>
      </c>
      <c r="BH370">
        <f ca="1">IF(Table1[[#This Row],[Area]]="North Carolina",Table1[[#This Row],[Income]],0)</f>
        <v>0</v>
      </c>
      <c r="BI370">
        <f ca="1">IF(Table1[[#This Row],[Area]]="Texas",Table1[[#This Row],[Income]],0)</f>
        <v>0</v>
      </c>
      <c r="BJ370">
        <f ca="1">IF(Table1[[#This Row],[Area]]="Pennsylvania",Table1[[#This Row],[Income]],0)</f>
        <v>0</v>
      </c>
      <c r="BK370">
        <f ca="1">IF(Table1[[#This Row],[Area]]="Hawaii",Table1[[#This Row],[Income]],0)</f>
        <v>0</v>
      </c>
      <c r="BL370">
        <f ca="1">IF(Table1[[#This Row],[Area]]="Tennessee",Table1[[#This Row],[Income]],0)</f>
        <v>0</v>
      </c>
      <c r="BM370">
        <f ca="1">IF(Table1[[#This Row],[Area]]="South Dakota",Table1[[#This Row],[Income]],0)</f>
        <v>0</v>
      </c>
      <c r="BN370">
        <f ca="1">IF(Table1[[#This Row],[Area]]="Massachusetts",Table1[[#This Row],[Income]],0)</f>
        <v>51740</v>
      </c>
      <c r="BO370">
        <f ca="1">IF(Table1[[#This Row],[Area]]="New Jersey",Table1[[#This Row],[Income]],0)</f>
        <v>0</v>
      </c>
      <c r="BP370">
        <f ca="1">IF(Table1[[#This Row],[Area]]="Georgia",Table1[[#This Row],[Income]],0)</f>
        <v>0</v>
      </c>
      <c r="BQ370">
        <f ca="1">IF(Table1[[#This Row],[Area]]="Indiana",Table1[[#This Row],[Income]],0)</f>
        <v>0</v>
      </c>
      <c r="BR370">
        <f ca="1">IF(Table1[[#This Row],[Area]]="Illinios",Table1[[#This Row],[Income]],0)</f>
        <v>0</v>
      </c>
      <c r="BT370">
        <f ca="1">IF(Table1[[#This Row],[Field of work]]="IT",Table1[[#This Row],[Income]],0)</f>
        <v>0</v>
      </c>
      <c r="BU370">
        <f ca="1">IF(Table1[[#This Row],[Field of work]]="Doctor",Table1[[#This Row],[Income]],0)</f>
        <v>0</v>
      </c>
      <c r="BV370">
        <f ca="1">IF(Table1[[#This Row],[Field of work]]="Construction",Table1[[#This Row],[Income]],0)</f>
        <v>0</v>
      </c>
      <c r="BW370">
        <f ca="1">IF(Table1[[#This Row],[Field of work]]="Teaching",Table1[[#This Row],[Income]],0)</f>
        <v>0</v>
      </c>
      <c r="BX370">
        <f ca="1">IF(Table1[[#This Row],[Field of work]]="Music",Table1[[#This Row],[Income]],0)</f>
        <v>51740</v>
      </c>
      <c r="BY370">
        <f ca="1">IF(Table1[[#This Row],[Field of work]]="Agriculture",Table1[[#This Row],[Income]],0)</f>
        <v>0</v>
      </c>
      <c r="CA370">
        <f ca="1">IF(Table1[[#This Row],[Debts]]&gt;Table1[[#This Row],[Income]],1,0)</f>
        <v>1</v>
      </c>
      <c r="CL370">
        <f ca="1">IF(Table1[[#This Row],[Net worth of the person]]&gt;$CN$3,Table1[[#This Row],[Age]],0)</f>
        <v>44</v>
      </c>
    </row>
    <row r="371" spans="1:90">
      <c r="A371">
        <f t="shared" ca="1" si="147"/>
        <v>1</v>
      </c>
      <c r="B371">
        <v>368</v>
      </c>
      <c r="C371" t="str">
        <f t="shared" ca="1" si="148"/>
        <v>men</v>
      </c>
      <c r="D371">
        <f t="shared" ca="1" si="149"/>
        <v>25</v>
      </c>
      <c r="E371">
        <f t="shared" ca="1" si="150"/>
        <v>2</v>
      </c>
      <c r="F371" t="str">
        <f t="shared" ca="1" si="138"/>
        <v>Doctor</v>
      </c>
      <c r="G371">
        <f t="shared" ca="1" si="151"/>
        <v>1</v>
      </c>
      <c r="H371" t="str">
        <f t="shared" ca="1" si="139"/>
        <v>High school</v>
      </c>
      <c r="I371">
        <f t="shared" ca="1" si="163"/>
        <v>2</v>
      </c>
      <c r="J371">
        <f t="shared" ca="1" si="140"/>
        <v>2</v>
      </c>
      <c r="K371">
        <f t="shared" ca="1" si="152"/>
        <v>43160</v>
      </c>
      <c r="L371">
        <f t="shared" ca="1" si="153"/>
        <v>10</v>
      </c>
      <c r="M371" t="str">
        <f t="shared" ca="1" si="141"/>
        <v>Massachusetts</v>
      </c>
      <c r="N371">
        <f t="shared" ca="1" si="156"/>
        <v>258960</v>
      </c>
      <c r="O371">
        <f t="shared" ca="1" si="154"/>
        <v>148516.18219597891</v>
      </c>
      <c r="P371">
        <f t="shared" ca="1" si="157"/>
        <v>14150.295376013401</v>
      </c>
      <c r="Q371">
        <f t="shared" ca="1" si="155"/>
        <v>10708</v>
      </c>
      <c r="R371">
        <f t="shared" ca="1" si="158"/>
        <v>4332.3461892891819</v>
      </c>
      <c r="S371">
        <f t="shared" ca="1" si="159"/>
        <v>849.64316358658994</v>
      </c>
      <c r="T371">
        <f t="shared" ca="1" si="160"/>
        <v>273959.9385396</v>
      </c>
      <c r="U371">
        <f t="shared" ca="1" si="161"/>
        <v>163556.52838526809</v>
      </c>
      <c r="V371">
        <f t="shared" ca="1" si="162"/>
        <v>110403.41015433191</v>
      </c>
      <c r="X371">
        <f ca="1">IF(Table1[[#This Row],[Gender]]="men",1,0)</f>
        <v>1</v>
      </c>
      <c r="Y371">
        <f ca="1">IF(Table1[[#This Row],[Gender]]="women",1,0)</f>
        <v>0</v>
      </c>
      <c r="AE371">
        <f ca="1">IF(Table1[[#This Row],[Field of work]]="IT",1,0)</f>
        <v>0</v>
      </c>
      <c r="AF371">
        <f ca="1">IF(Table1[[#This Row],[Field of work]]="Doctor",1,0)</f>
        <v>1</v>
      </c>
      <c r="AG371">
        <f ca="1">IF(Table1[[#This Row],[Field of work]]="Construction",1,0)</f>
        <v>0</v>
      </c>
      <c r="AH371">
        <f ca="1">IF(Table1[[#This Row],[Field of work]]="Teaching",1,0)</f>
        <v>0</v>
      </c>
      <c r="AI371">
        <f ca="1">IF(Table1[[#This Row],[Field of work]]="Music",1,0)</f>
        <v>0</v>
      </c>
      <c r="AJ371">
        <f ca="1">IF(Table1[[#This Row],[Field of work]]="Agriculture",1,0)</f>
        <v>0</v>
      </c>
      <c r="AO371" s="8">
        <f t="shared" ca="1" si="142"/>
        <v>29484.727126523001</v>
      </c>
      <c r="AR371">
        <f t="shared" ca="1" si="143"/>
        <v>1</v>
      </c>
      <c r="AX371" s="16">
        <f t="shared" ca="1" si="144"/>
        <v>0.51356806648464115</v>
      </c>
      <c r="AY371" s="17">
        <f t="shared" ca="1" si="145"/>
        <v>0</v>
      </c>
      <c r="AZ371" s="17"/>
      <c r="BE371">
        <f t="shared" ca="1" si="146"/>
        <v>0</v>
      </c>
      <c r="BF371">
        <f ca="1">IF(Table1[[#This Row],[Area]]="California",Table1[[#This Row],[Income]],0)</f>
        <v>0</v>
      </c>
      <c r="BG371">
        <f ca="1">IF(Table1[[#This Row],[Area]]="Utah",Table1[[#This Row],[Income]],0)</f>
        <v>0</v>
      </c>
      <c r="BH371">
        <f ca="1">IF(Table1[[#This Row],[Area]]="North Carolina",Table1[[#This Row],[Income]],0)</f>
        <v>0</v>
      </c>
      <c r="BI371">
        <f ca="1">IF(Table1[[#This Row],[Area]]="Texas",Table1[[#This Row],[Income]],0)</f>
        <v>0</v>
      </c>
      <c r="BJ371">
        <f ca="1">IF(Table1[[#This Row],[Area]]="Pennsylvania",Table1[[#This Row],[Income]],0)</f>
        <v>0</v>
      </c>
      <c r="BK371">
        <f ca="1">IF(Table1[[#This Row],[Area]]="Hawaii",Table1[[#This Row],[Income]],0)</f>
        <v>0</v>
      </c>
      <c r="BL371">
        <f ca="1">IF(Table1[[#This Row],[Area]]="Tennessee",Table1[[#This Row],[Income]],0)</f>
        <v>0</v>
      </c>
      <c r="BM371">
        <f ca="1">IF(Table1[[#This Row],[Area]]="South Dakota",Table1[[#This Row],[Income]],0)</f>
        <v>0</v>
      </c>
      <c r="BN371">
        <f ca="1">IF(Table1[[#This Row],[Area]]="Massachusetts",Table1[[#This Row],[Income]],0)</f>
        <v>43160</v>
      </c>
      <c r="BO371">
        <f ca="1">IF(Table1[[#This Row],[Area]]="New Jersey",Table1[[#This Row],[Income]],0)</f>
        <v>0</v>
      </c>
      <c r="BP371">
        <f ca="1">IF(Table1[[#This Row],[Area]]="Georgia",Table1[[#This Row],[Income]],0)</f>
        <v>0</v>
      </c>
      <c r="BQ371">
        <f ca="1">IF(Table1[[#This Row],[Area]]="Indiana",Table1[[#This Row],[Income]],0)</f>
        <v>0</v>
      </c>
      <c r="BR371">
        <f ca="1">IF(Table1[[#This Row],[Area]]="Illinios",Table1[[#This Row],[Income]],0)</f>
        <v>0</v>
      </c>
      <c r="BT371">
        <f ca="1">IF(Table1[[#This Row],[Field of work]]="IT",Table1[[#This Row],[Income]],0)</f>
        <v>0</v>
      </c>
      <c r="BU371">
        <f ca="1">IF(Table1[[#This Row],[Field of work]]="Doctor",Table1[[#This Row],[Income]],0)</f>
        <v>43160</v>
      </c>
      <c r="BV371">
        <f ca="1">IF(Table1[[#This Row],[Field of work]]="Construction",Table1[[#This Row],[Income]],0)</f>
        <v>0</v>
      </c>
      <c r="BW371">
        <f ca="1">IF(Table1[[#This Row],[Field of work]]="Teaching",Table1[[#This Row],[Income]],0)</f>
        <v>0</v>
      </c>
      <c r="BX371">
        <f ca="1">IF(Table1[[#This Row],[Field of work]]="Music",Table1[[#This Row],[Income]],0)</f>
        <v>0</v>
      </c>
      <c r="BY371">
        <f ca="1">IF(Table1[[#This Row],[Field of work]]="Agriculture",Table1[[#This Row],[Income]],0)</f>
        <v>0</v>
      </c>
      <c r="CA371">
        <f ca="1">IF(Table1[[#This Row],[Debts]]&gt;Table1[[#This Row],[Income]],1,0)</f>
        <v>0</v>
      </c>
      <c r="CL371">
        <f ca="1">IF(Table1[[#This Row],[Net worth of the person]]&gt;$CN$3,Table1[[#This Row],[Age]],0)</f>
        <v>25</v>
      </c>
    </row>
    <row r="372" spans="1:90">
      <c r="A372">
        <f t="shared" ca="1" si="147"/>
        <v>2</v>
      </c>
      <c r="B372">
        <v>369</v>
      </c>
      <c r="C372" t="str">
        <f t="shared" ca="1" si="148"/>
        <v>women</v>
      </c>
      <c r="D372">
        <f t="shared" ca="1" si="149"/>
        <v>25</v>
      </c>
      <c r="E372">
        <f t="shared" ca="1" si="150"/>
        <v>5</v>
      </c>
      <c r="F372" t="str">
        <f t="shared" ca="1" si="138"/>
        <v>Music</v>
      </c>
      <c r="G372">
        <f t="shared" ca="1" si="151"/>
        <v>5</v>
      </c>
      <c r="H372" t="str">
        <f t="shared" ca="1" si="139"/>
        <v>Diploma</v>
      </c>
      <c r="I372">
        <f t="shared" ca="1" si="163"/>
        <v>0</v>
      </c>
      <c r="J372">
        <f t="shared" ca="1" si="140"/>
        <v>1</v>
      </c>
      <c r="K372">
        <f t="shared" ca="1" si="152"/>
        <v>71040</v>
      </c>
      <c r="L372">
        <f t="shared" ca="1" si="153"/>
        <v>12</v>
      </c>
      <c r="M372" t="str">
        <f t="shared" ca="1" si="141"/>
        <v>Georgia</v>
      </c>
      <c r="N372">
        <f t="shared" ca="1" si="156"/>
        <v>284160</v>
      </c>
      <c r="O372">
        <f t="shared" ca="1" si="154"/>
        <v>145935.50177227563</v>
      </c>
      <c r="P372">
        <f t="shared" ca="1" si="157"/>
        <v>29484.727126523001</v>
      </c>
      <c r="Q372">
        <f t="shared" ca="1" si="155"/>
        <v>26731</v>
      </c>
      <c r="R372">
        <f t="shared" ca="1" si="158"/>
        <v>14290.430268130269</v>
      </c>
      <c r="S372">
        <f t="shared" ca="1" si="159"/>
        <v>81456.468927087379</v>
      </c>
      <c r="T372">
        <f t="shared" ca="1" si="160"/>
        <v>395101.19605361036</v>
      </c>
      <c r="U372">
        <f t="shared" ca="1" si="161"/>
        <v>186956.9320404059</v>
      </c>
      <c r="V372">
        <f t="shared" ca="1" si="162"/>
        <v>208144.26401320446</v>
      </c>
      <c r="X372">
        <f ca="1">IF(Table1[[#This Row],[Gender]]="men",1,0)</f>
        <v>0</v>
      </c>
      <c r="Y372">
        <f ca="1">IF(Table1[[#This Row],[Gender]]="women",1,0)</f>
        <v>1</v>
      </c>
      <c r="AE372">
        <f ca="1">IF(Table1[[#This Row],[Field of work]]="IT",1,0)</f>
        <v>0</v>
      </c>
      <c r="AF372">
        <f ca="1">IF(Table1[[#This Row],[Field of work]]="Doctor",1,0)</f>
        <v>0</v>
      </c>
      <c r="AG372">
        <f ca="1">IF(Table1[[#This Row],[Field of work]]="Construction",1,0)</f>
        <v>0</v>
      </c>
      <c r="AH372">
        <f ca="1">IF(Table1[[#This Row],[Field of work]]="Teaching",1,0)</f>
        <v>0</v>
      </c>
      <c r="AI372">
        <f ca="1">IF(Table1[[#This Row],[Field of work]]="Music",1,0)</f>
        <v>1</v>
      </c>
      <c r="AJ372">
        <f ca="1">IF(Table1[[#This Row],[Field of work]]="Agriculture",1,0)</f>
        <v>0</v>
      </c>
      <c r="AO372" s="8">
        <f t="shared" ca="1" si="142"/>
        <v>54830.867945111095</v>
      </c>
      <c r="AR372">
        <f t="shared" ca="1" si="143"/>
        <v>1</v>
      </c>
      <c r="AX372" s="16">
        <f t="shared" ca="1" si="144"/>
        <v>0.57437436731052394</v>
      </c>
      <c r="AY372" s="17">
        <f t="shared" ca="1" si="145"/>
        <v>0</v>
      </c>
      <c r="AZ372" s="17"/>
      <c r="BE372">
        <f t="shared" ca="1" si="146"/>
        <v>0</v>
      </c>
      <c r="BF372">
        <f ca="1">IF(Table1[[#This Row],[Area]]="California",Table1[[#This Row],[Income]],0)</f>
        <v>0</v>
      </c>
      <c r="BG372">
        <f ca="1">IF(Table1[[#This Row],[Area]]="Utah",Table1[[#This Row],[Income]],0)</f>
        <v>0</v>
      </c>
      <c r="BH372">
        <f ca="1">IF(Table1[[#This Row],[Area]]="North Carolina",Table1[[#This Row],[Income]],0)</f>
        <v>0</v>
      </c>
      <c r="BI372">
        <f ca="1">IF(Table1[[#This Row],[Area]]="Texas",Table1[[#This Row],[Income]],0)</f>
        <v>0</v>
      </c>
      <c r="BJ372">
        <f ca="1">IF(Table1[[#This Row],[Area]]="Pennsylvania",Table1[[#This Row],[Income]],0)</f>
        <v>0</v>
      </c>
      <c r="BK372">
        <f ca="1">IF(Table1[[#This Row],[Area]]="Hawaii",Table1[[#This Row],[Income]],0)</f>
        <v>0</v>
      </c>
      <c r="BL372">
        <f ca="1">IF(Table1[[#This Row],[Area]]="Tennessee",Table1[[#This Row],[Income]],0)</f>
        <v>0</v>
      </c>
      <c r="BM372">
        <f ca="1">IF(Table1[[#This Row],[Area]]="South Dakota",Table1[[#This Row],[Income]],0)</f>
        <v>0</v>
      </c>
      <c r="BN372">
        <f ca="1">IF(Table1[[#This Row],[Area]]="Massachusetts",Table1[[#This Row],[Income]],0)</f>
        <v>0</v>
      </c>
      <c r="BO372">
        <f ca="1">IF(Table1[[#This Row],[Area]]="New Jersey",Table1[[#This Row],[Income]],0)</f>
        <v>0</v>
      </c>
      <c r="BP372">
        <f ca="1">IF(Table1[[#This Row],[Area]]="Georgia",Table1[[#This Row],[Income]],0)</f>
        <v>71040</v>
      </c>
      <c r="BQ372">
        <f ca="1">IF(Table1[[#This Row],[Area]]="Indiana",Table1[[#This Row],[Income]],0)</f>
        <v>0</v>
      </c>
      <c r="BR372">
        <f ca="1">IF(Table1[[#This Row],[Area]]="Illinios",Table1[[#This Row],[Income]],0)</f>
        <v>0</v>
      </c>
      <c r="BT372">
        <f ca="1">IF(Table1[[#This Row],[Field of work]]="IT",Table1[[#This Row],[Income]],0)</f>
        <v>0</v>
      </c>
      <c r="BU372">
        <f ca="1">IF(Table1[[#This Row],[Field of work]]="Doctor",Table1[[#This Row],[Income]],0)</f>
        <v>0</v>
      </c>
      <c r="BV372">
        <f ca="1">IF(Table1[[#This Row],[Field of work]]="Construction",Table1[[#This Row],[Income]],0)</f>
        <v>0</v>
      </c>
      <c r="BW372">
        <f ca="1">IF(Table1[[#This Row],[Field of work]]="Teaching",Table1[[#This Row],[Income]],0)</f>
        <v>0</v>
      </c>
      <c r="BX372">
        <f ca="1">IF(Table1[[#This Row],[Field of work]]="Music",Table1[[#This Row],[Income]],0)</f>
        <v>71040</v>
      </c>
      <c r="BY372">
        <f ca="1">IF(Table1[[#This Row],[Field of work]]="Agriculture",Table1[[#This Row],[Income]],0)</f>
        <v>0</v>
      </c>
      <c r="CA372">
        <f ca="1">IF(Table1[[#This Row],[Debts]]&gt;Table1[[#This Row],[Income]],1,0)</f>
        <v>0</v>
      </c>
      <c r="CL372">
        <f ca="1">IF(Table1[[#This Row],[Net worth of the person]]&gt;$CN$3,Table1[[#This Row],[Age]],0)</f>
        <v>25</v>
      </c>
    </row>
    <row r="373" spans="1:90">
      <c r="A373">
        <f t="shared" ca="1" si="147"/>
        <v>1</v>
      </c>
      <c r="B373">
        <v>370</v>
      </c>
      <c r="C373" t="str">
        <f t="shared" ca="1" si="148"/>
        <v>men</v>
      </c>
      <c r="D373">
        <f t="shared" ca="1" si="149"/>
        <v>44</v>
      </c>
      <c r="E373">
        <f t="shared" ca="1" si="150"/>
        <v>4</v>
      </c>
      <c r="F373" t="str">
        <f t="shared" ca="1" si="138"/>
        <v>Teaching</v>
      </c>
      <c r="G373">
        <f t="shared" ca="1" si="151"/>
        <v>1</v>
      </c>
      <c r="H373" t="str">
        <f t="shared" ca="1" si="139"/>
        <v>High school</v>
      </c>
      <c r="I373">
        <f t="shared" ca="1" si="163"/>
        <v>0</v>
      </c>
      <c r="J373">
        <f t="shared" ca="1" si="140"/>
        <v>1</v>
      </c>
      <c r="K373">
        <f t="shared" ca="1" si="152"/>
        <v>62249</v>
      </c>
      <c r="L373">
        <f t="shared" ca="1" si="153"/>
        <v>1</v>
      </c>
      <c r="M373" t="str">
        <f t="shared" ca="1" si="141"/>
        <v>Florida</v>
      </c>
      <c r="N373">
        <f t="shared" ca="1" si="156"/>
        <v>186747</v>
      </c>
      <c r="O373">
        <f t="shared" ca="1" si="154"/>
        <v>107262.68997213841</v>
      </c>
      <c r="P373">
        <f t="shared" ca="1" si="157"/>
        <v>54830.867945111095</v>
      </c>
      <c r="Q373">
        <f t="shared" ca="1" si="155"/>
        <v>9349</v>
      </c>
      <c r="R373">
        <f t="shared" ca="1" si="158"/>
        <v>72540.801670292756</v>
      </c>
      <c r="S373">
        <f t="shared" ca="1" si="159"/>
        <v>84959.613769502612</v>
      </c>
      <c r="T373">
        <f t="shared" ca="1" si="160"/>
        <v>326537.48171461374</v>
      </c>
      <c r="U373">
        <f t="shared" ca="1" si="161"/>
        <v>189152.49164243118</v>
      </c>
      <c r="V373">
        <f t="shared" ca="1" si="162"/>
        <v>137384.99007218255</v>
      </c>
      <c r="X373">
        <f ca="1">IF(Table1[[#This Row],[Gender]]="men",1,0)</f>
        <v>1</v>
      </c>
      <c r="Y373">
        <f ca="1">IF(Table1[[#This Row],[Gender]]="women",1,0)</f>
        <v>0</v>
      </c>
      <c r="AE373">
        <f ca="1">IF(Table1[[#This Row],[Field of work]]="IT",1,0)</f>
        <v>0</v>
      </c>
      <c r="AF373">
        <f ca="1">IF(Table1[[#This Row],[Field of work]]="Doctor",1,0)</f>
        <v>0</v>
      </c>
      <c r="AG373">
        <f ca="1">IF(Table1[[#This Row],[Field of work]]="Construction",1,0)</f>
        <v>0</v>
      </c>
      <c r="AH373">
        <f ca="1">IF(Table1[[#This Row],[Field of work]]="Teaching",1,0)</f>
        <v>1</v>
      </c>
      <c r="AI373">
        <f ca="1">IF(Table1[[#This Row],[Field of work]]="Music",1,0)</f>
        <v>0</v>
      </c>
      <c r="AJ373">
        <f ca="1">IF(Table1[[#This Row],[Field of work]]="Agriculture",1,0)</f>
        <v>0</v>
      </c>
      <c r="AO373" s="8">
        <f t="shared" ca="1" si="142"/>
        <v>16921.511362283094</v>
      </c>
      <c r="AR373">
        <f t="shared" ca="1" si="143"/>
        <v>1</v>
      </c>
      <c r="AX373" s="16">
        <f t="shared" ca="1" si="144"/>
        <v>0.96189725819071603</v>
      </c>
      <c r="AY373" s="17">
        <f t="shared" ca="1" si="145"/>
        <v>0</v>
      </c>
      <c r="AZ373" s="17"/>
      <c r="BE373">
        <f t="shared" ca="1" si="146"/>
        <v>62249</v>
      </c>
      <c r="BF373">
        <f ca="1">IF(Table1[[#This Row],[Area]]="California",Table1[[#This Row],[Income]],0)</f>
        <v>0</v>
      </c>
      <c r="BG373">
        <f ca="1">IF(Table1[[#This Row],[Area]]="Utah",Table1[[#This Row],[Income]],0)</f>
        <v>0</v>
      </c>
      <c r="BH373">
        <f ca="1">IF(Table1[[#This Row],[Area]]="North Carolina",Table1[[#This Row],[Income]],0)</f>
        <v>0</v>
      </c>
      <c r="BI373">
        <f ca="1">IF(Table1[[#This Row],[Area]]="Texas",Table1[[#This Row],[Income]],0)</f>
        <v>0</v>
      </c>
      <c r="BJ373">
        <f ca="1">IF(Table1[[#This Row],[Area]]="Pennsylvania",Table1[[#This Row],[Income]],0)</f>
        <v>0</v>
      </c>
      <c r="BK373">
        <f ca="1">IF(Table1[[#This Row],[Area]]="Hawaii",Table1[[#This Row],[Income]],0)</f>
        <v>0</v>
      </c>
      <c r="BL373">
        <f ca="1">IF(Table1[[#This Row],[Area]]="Tennessee",Table1[[#This Row],[Income]],0)</f>
        <v>0</v>
      </c>
      <c r="BM373">
        <f ca="1">IF(Table1[[#This Row],[Area]]="South Dakota",Table1[[#This Row],[Income]],0)</f>
        <v>0</v>
      </c>
      <c r="BN373">
        <f ca="1">IF(Table1[[#This Row],[Area]]="Massachusetts",Table1[[#This Row],[Income]],0)</f>
        <v>0</v>
      </c>
      <c r="BO373">
        <f ca="1">IF(Table1[[#This Row],[Area]]="New Jersey",Table1[[#This Row],[Income]],0)</f>
        <v>0</v>
      </c>
      <c r="BP373">
        <f ca="1">IF(Table1[[#This Row],[Area]]="Georgia",Table1[[#This Row],[Income]],0)</f>
        <v>0</v>
      </c>
      <c r="BQ373">
        <f ca="1">IF(Table1[[#This Row],[Area]]="Indiana",Table1[[#This Row],[Income]],0)</f>
        <v>0</v>
      </c>
      <c r="BR373">
        <f ca="1">IF(Table1[[#This Row],[Area]]="Illinios",Table1[[#This Row],[Income]],0)</f>
        <v>0</v>
      </c>
      <c r="BT373">
        <f ca="1">IF(Table1[[#This Row],[Field of work]]="IT",Table1[[#This Row],[Income]],0)</f>
        <v>0</v>
      </c>
      <c r="BU373">
        <f ca="1">IF(Table1[[#This Row],[Field of work]]="Doctor",Table1[[#This Row],[Income]],0)</f>
        <v>0</v>
      </c>
      <c r="BV373">
        <f ca="1">IF(Table1[[#This Row],[Field of work]]="Construction",Table1[[#This Row],[Income]],0)</f>
        <v>0</v>
      </c>
      <c r="BW373">
        <f ca="1">IF(Table1[[#This Row],[Field of work]]="Teaching",Table1[[#This Row],[Income]],0)</f>
        <v>62249</v>
      </c>
      <c r="BX373">
        <f ca="1">IF(Table1[[#This Row],[Field of work]]="Music",Table1[[#This Row],[Income]],0)</f>
        <v>0</v>
      </c>
      <c r="BY373">
        <f ca="1">IF(Table1[[#This Row],[Field of work]]="Agriculture",Table1[[#This Row],[Income]],0)</f>
        <v>0</v>
      </c>
      <c r="CA373">
        <f ca="1">IF(Table1[[#This Row],[Debts]]&gt;Table1[[#This Row],[Income]],1,0)</f>
        <v>1</v>
      </c>
      <c r="CL373">
        <f ca="1">IF(Table1[[#This Row],[Net worth of the person]]&gt;$CN$3,Table1[[#This Row],[Age]],0)</f>
        <v>44</v>
      </c>
    </row>
    <row r="374" spans="1:90">
      <c r="A374">
        <f t="shared" ca="1" si="147"/>
        <v>2</v>
      </c>
      <c r="B374">
        <v>371</v>
      </c>
      <c r="C374" t="str">
        <f t="shared" ca="1" si="148"/>
        <v>women</v>
      </c>
      <c r="D374">
        <f t="shared" ca="1" si="149"/>
        <v>41</v>
      </c>
      <c r="E374">
        <f t="shared" ca="1" si="150"/>
        <v>6</v>
      </c>
      <c r="F374" t="str">
        <f t="shared" ca="1" si="138"/>
        <v>Agriculture</v>
      </c>
      <c r="G374">
        <f t="shared" ca="1" si="151"/>
        <v>2</v>
      </c>
      <c r="H374" t="str">
        <f t="shared" ca="1" si="139"/>
        <v>Grad</v>
      </c>
      <c r="I374">
        <f t="shared" ca="1" si="163"/>
        <v>0</v>
      </c>
      <c r="J374">
        <f t="shared" ca="1" si="140"/>
        <v>3</v>
      </c>
      <c r="K374">
        <f t="shared" ca="1" si="152"/>
        <v>26672</v>
      </c>
      <c r="L374">
        <f t="shared" ca="1" si="153"/>
        <v>8</v>
      </c>
      <c r="M374" t="str">
        <f t="shared" ca="1" si="141"/>
        <v>Tennessee</v>
      </c>
      <c r="N374">
        <f t="shared" ca="1" si="156"/>
        <v>160032</v>
      </c>
      <c r="O374">
        <f t="shared" ca="1" si="154"/>
        <v>153934.34202277666</v>
      </c>
      <c r="P374">
        <f t="shared" ca="1" si="157"/>
        <v>50764.534086849286</v>
      </c>
      <c r="Q374">
        <f t="shared" ca="1" si="155"/>
        <v>20090</v>
      </c>
      <c r="R374">
        <f t="shared" ca="1" si="158"/>
        <v>31614.090404073428</v>
      </c>
      <c r="S374">
        <f t="shared" ca="1" si="159"/>
        <v>30230.73094787202</v>
      </c>
      <c r="T374">
        <f t="shared" ca="1" si="160"/>
        <v>241027.26503472129</v>
      </c>
      <c r="U374">
        <f t="shared" ca="1" si="161"/>
        <v>205638.43242685008</v>
      </c>
      <c r="V374">
        <f t="shared" ca="1" si="162"/>
        <v>35388.832607871213</v>
      </c>
      <c r="X374">
        <f ca="1">IF(Table1[[#This Row],[Gender]]="men",1,0)</f>
        <v>0</v>
      </c>
      <c r="Y374">
        <f ca="1">IF(Table1[[#This Row],[Gender]]="women",1,0)</f>
        <v>1</v>
      </c>
      <c r="AE374">
        <f ca="1">IF(Table1[[#This Row],[Field of work]]="IT",1,0)</f>
        <v>0</v>
      </c>
      <c r="AF374">
        <f ca="1">IF(Table1[[#This Row],[Field of work]]="Doctor",1,0)</f>
        <v>0</v>
      </c>
      <c r="AG374">
        <f ca="1">IF(Table1[[#This Row],[Field of work]]="Construction",1,0)</f>
        <v>0</v>
      </c>
      <c r="AH374">
        <f ca="1">IF(Table1[[#This Row],[Field of work]]="Teaching",1,0)</f>
        <v>0</v>
      </c>
      <c r="AI374">
        <f ca="1">IF(Table1[[#This Row],[Field of work]]="Music",1,0)</f>
        <v>0</v>
      </c>
      <c r="AJ374">
        <f ca="1">IF(Table1[[#This Row],[Field of work]]="Agriculture",1,0)</f>
        <v>1</v>
      </c>
      <c r="AO374" s="8">
        <f t="shared" ca="1" si="142"/>
        <v>53799.783794673582</v>
      </c>
      <c r="AR374">
        <f t="shared" ca="1" si="143"/>
        <v>1</v>
      </c>
      <c r="AX374" s="16">
        <f t="shared" ca="1" si="144"/>
        <v>0.20669766172394421</v>
      </c>
      <c r="AY374" s="17">
        <f t="shared" ca="1" si="145"/>
        <v>1</v>
      </c>
      <c r="AZ374" s="17"/>
      <c r="BE374">
        <f t="shared" ca="1" si="146"/>
        <v>0</v>
      </c>
      <c r="BF374">
        <f ca="1">IF(Table1[[#This Row],[Area]]="California",Table1[[#This Row],[Income]],0)</f>
        <v>0</v>
      </c>
      <c r="BG374">
        <f ca="1">IF(Table1[[#This Row],[Area]]="Utah",Table1[[#This Row],[Income]],0)</f>
        <v>0</v>
      </c>
      <c r="BH374">
        <f ca="1">IF(Table1[[#This Row],[Area]]="North Carolina",Table1[[#This Row],[Income]],0)</f>
        <v>0</v>
      </c>
      <c r="BI374">
        <f ca="1">IF(Table1[[#This Row],[Area]]="Texas",Table1[[#This Row],[Income]],0)</f>
        <v>0</v>
      </c>
      <c r="BJ374">
        <f ca="1">IF(Table1[[#This Row],[Area]]="Pennsylvania",Table1[[#This Row],[Income]],0)</f>
        <v>0</v>
      </c>
      <c r="BK374">
        <f ca="1">IF(Table1[[#This Row],[Area]]="Hawaii",Table1[[#This Row],[Income]],0)</f>
        <v>0</v>
      </c>
      <c r="BL374">
        <f ca="1">IF(Table1[[#This Row],[Area]]="Tennessee",Table1[[#This Row],[Income]],0)</f>
        <v>26672</v>
      </c>
      <c r="BM374">
        <f ca="1">IF(Table1[[#This Row],[Area]]="South Dakota",Table1[[#This Row],[Income]],0)</f>
        <v>0</v>
      </c>
      <c r="BN374">
        <f ca="1">IF(Table1[[#This Row],[Area]]="Massachusetts",Table1[[#This Row],[Income]],0)</f>
        <v>0</v>
      </c>
      <c r="BO374">
        <f ca="1">IF(Table1[[#This Row],[Area]]="New Jersey",Table1[[#This Row],[Income]],0)</f>
        <v>0</v>
      </c>
      <c r="BP374">
        <f ca="1">IF(Table1[[#This Row],[Area]]="Georgia",Table1[[#This Row],[Income]],0)</f>
        <v>0</v>
      </c>
      <c r="BQ374">
        <f ca="1">IF(Table1[[#This Row],[Area]]="Indiana",Table1[[#This Row],[Income]],0)</f>
        <v>0</v>
      </c>
      <c r="BR374">
        <f ca="1">IF(Table1[[#This Row],[Area]]="Illinios",Table1[[#This Row],[Income]],0)</f>
        <v>0</v>
      </c>
      <c r="BT374">
        <f ca="1">IF(Table1[[#This Row],[Field of work]]="IT",Table1[[#This Row],[Income]],0)</f>
        <v>0</v>
      </c>
      <c r="BU374">
        <f ca="1">IF(Table1[[#This Row],[Field of work]]="Doctor",Table1[[#This Row],[Income]],0)</f>
        <v>0</v>
      </c>
      <c r="BV374">
        <f ca="1">IF(Table1[[#This Row],[Field of work]]="Construction",Table1[[#This Row],[Income]],0)</f>
        <v>0</v>
      </c>
      <c r="BW374">
        <f ca="1">IF(Table1[[#This Row],[Field of work]]="Teaching",Table1[[#This Row],[Income]],0)</f>
        <v>0</v>
      </c>
      <c r="BX374">
        <f ca="1">IF(Table1[[#This Row],[Field of work]]="Music",Table1[[#This Row],[Income]],0)</f>
        <v>0</v>
      </c>
      <c r="BY374">
        <f ca="1">IF(Table1[[#This Row],[Field of work]]="Agriculture",Table1[[#This Row],[Income]],0)</f>
        <v>26672</v>
      </c>
      <c r="CA374">
        <f ca="1">IF(Table1[[#This Row],[Debts]]&gt;Table1[[#This Row],[Income]],1,0)</f>
        <v>1</v>
      </c>
      <c r="CL374">
        <f ca="1">IF(Table1[[#This Row],[Net worth of the person]]&gt;$CN$3,Table1[[#This Row],[Age]],0)</f>
        <v>41</v>
      </c>
    </row>
    <row r="375" spans="1:90">
      <c r="A375">
        <f t="shared" ca="1" si="147"/>
        <v>2</v>
      </c>
      <c r="B375">
        <v>372</v>
      </c>
      <c r="C375" t="str">
        <f t="shared" ca="1" si="148"/>
        <v>women</v>
      </c>
      <c r="D375">
        <f t="shared" ca="1" si="149"/>
        <v>43</v>
      </c>
      <c r="E375">
        <f t="shared" ca="1" si="150"/>
        <v>2</v>
      </c>
      <c r="F375" t="str">
        <f t="shared" ca="1" si="138"/>
        <v>Doctor</v>
      </c>
      <c r="G375">
        <f t="shared" ca="1" si="151"/>
        <v>2</v>
      </c>
      <c r="H375" t="str">
        <f t="shared" ca="1" si="139"/>
        <v>Grad</v>
      </c>
      <c r="I375">
        <f t="shared" ca="1" si="163"/>
        <v>3</v>
      </c>
      <c r="J375">
        <f t="shared" ca="1" si="140"/>
        <v>2</v>
      </c>
      <c r="K375">
        <f t="shared" ca="1" si="152"/>
        <v>83691</v>
      </c>
      <c r="L375">
        <f t="shared" ca="1" si="153"/>
        <v>2</v>
      </c>
      <c r="M375" t="str">
        <f t="shared" ca="1" si="141"/>
        <v>California</v>
      </c>
      <c r="N375">
        <f t="shared" ca="1" si="156"/>
        <v>251073</v>
      </c>
      <c r="O375">
        <f t="shared" ca="1" si="154"/>
        <v>51896.202022015845</v>
      </c>
      <c r="P375">
        <f t="shared" ca="1" si="157"/>
        <v>107599.56758934716</v>
      </c>
      <c r="Q375">
        <f t="shared" ca="1" si="155"/>
        <v>73698</v>
      </c>
      <c r="R375">
        <f t="shared" ca="1" si="158"/>
        <v>89805.029534437301</v>
      </c>
      <c r="S375">
        <f t="shared" ca="1" si="159"/>
        <v>95939.610521375609</v>
      </c>
      <c r="T375">
        <f t="shared" ca="1" si="160"/>
        <v>454612.17811072274</v>
      </c>
      <c r="U375">
        <f t="shared" ca="1" si="161"/>
        <v>215399.23155645316</v>
      </c>
      <c r="V375">
        <f t="shared" ca="1" si="162"/>
        <v>239212.94655426958</v>
      </c>
      <c r="X375">
        <f ca="1">IF(Table1[[#This Row],[Gender]]="men",1,0)</f>
        <v>0</v>
      </c>
      <c r="Y375">
        <f ca="1">IF(Table1[[#This Row],[Gender]]="women",1,0)</f>
        <v>1</v>
      </c>
      <c r="AE375">
        <f ca="1">IF(Table1[[#This Row],[Field of work]]="IT",1,0)</f>
        <v>0</v>
      </c>
      <c r="AF375">
        <f ca="1">IF(Table1[[#This Row],[Field of work]]="Doctor",1,0)</f>
        <v>1</v>
      </c>
      <c r="AG375">
        <f ca="1">IF(Table1[[#This Row],[Field of work]]="Construction",1,0)</f>
        <v>0</v>
      </c>
      <c r="AH375">
        <f ca="1">IF(Table1[[#This Row],[Field of work]]="Teaching",1,0)</f>
        <v>0</v>
      </c>
      <c r="AI375">
        <f ca="1">IF(Table1[[#This Row],[Field of work]]="Music",1,0)</f>
        <v>0</v>
      </c>
      <c r="AJ375">
        <f ca="1">IF(Table1[[#This Row],[Field of work]]="Agriculture",1,0)</f>
        <v>0</v>
      </c>
      <c r="AO375" s="8">
        <f t="shared" ca="1" si="142"/>
        <v>42606.891549173793</v>
      </c>
      <c r="AR375">
        <f t="shared" ca="1" si="143"/>
        <v>1</v>
      </c>
      <c r="AX375" s="16">
        <f t="shared" ca="1" si="144"/>
        <v>0.42918965191194691</v>
      </c>
      <c r="AY375" s="17">
        <f t="shared" ca="1" si="145"/>
        <v>1</v>
      </c>
      <c r="AZ375" s="17"/>
      <c r="BE375">
        <f t="shared" ca="1" si="146"/>
        <v>0</v>
      </c>
      <c r="BF375">
        <f ca="1">IF(Table1[[#This Row],[Area]]="California",Table1[[#This Row],[Income]],0)</f>
        <v>83691</v>
      </c>
      <c r="BG375">
        <f ca="1">IF(Table1[[#This Row],[Area]]="Utah",Table1[[#This Row],[Income]],0)</f>
        <v>0</v>
      </c>
      <c r="BH375">
        <f ca="1">IF(Table1[[#This Row],[Area]]="North Carolina",Table1[[#This Row],[Income]],0)</f>
        <v>0</v>
      </c>
      <c r="BI375">
        <f ca="1">IF(Table1[[#This Row],[Area]]="Texas",Table1[[#This Row],[Income]],0)</f>
        <v>0</v>
      </c>
      <c r="BJ375">
        <f ca="1">IF(Table1[[#This Row],[Area]]="Pennsylvania",Table1[[#This Row],[Income]],0)</f>
        <v>0</v>
      </c>
      <c r="BK375">
        <f ca="1">IF(Table1[[#This Row],[Area]]="Hawaii",Table1[[#This Row],[Income]],0)</f>
        <v>0</v>
      </c>
      <c r="BL375">
        <f ca="1">IF(Table1[[#This Row],[Area]]="Tennessee",Table1[[#This Row],[Income]],0)</f>
        <v>0</v>
      </c>
      <c r="BM375">
        <f ca="1">IF(Table1[[#This Row],[Area]]="South Dakota",Table1[[#This Row],[Income]],0)</f>
        <v>0</v>
      </c>
      <c r="BN375">
        <f ca="1">IF(Table1[[#This Row],[Area]]="Massachusetts",Table1[[#This Row],[Income]],0)</f>
        <v>0</v>
      </c>
      <c r="BO375">
        <f ca="1">IF(Table1[[#This Row],[Area]]="New Jersey",Table1[[#This Row],[Income]],0)</f>
        <v>0</v>
      </c>
      <c r="BP375">
        <f ca="1">IF(Table1[[#This Row],[Area]]="Georgia",Table1[[#This Row],[Income]],0)</f>
        <v>0</v>
      </c>
      <c r="BQ375">
        <f ca="1">IF(Table1[[#This Row],[Area]]="Indiana",Table1[[#This Row],[Income]],0)</f>
        <v>0</v>
      </c>
      <c r="BR375">
        <f ca="1">IF(Table1[[#This Row],[Area]]="Illinios",Table1[[#This Row],[Income]],0)</f>
        <v>0</v>
      </c>
      <c r="BT375">
        <f ca="1">IF(Table1[[#This Row],[Field of work]]="IT",Table1[[#This Row],[Income]],0)</f>
        <v>0</v>
      </c>
      <c r="BU375">
        <f ca="1">IF(Table1[[#This Row],[Field of work]]="Doctor",Table1[[#This Row],[Income]],0)</f>
        <v>83691</v>
      </c>
      <c r="BV375">
        <f ca="1">IF(Table1[[#This Row],[Field of work]]="Construction",Table1[[#This Row],[Income]],0)</f>
        <v>0</v>
      </c>
      <c r="BW375">
        <f ca="1">IF(Table1[[#This Row],[Field of work]]="Teaching",Table1[[#This Row],[Income]],0)</f>
        <v>0</v>
      </c>
      <c r="BX375">
        <f ca="1">IF(Table1[[#This Row],[Field of work]]="Music",Table1[[#This Row],[Income]],0)</f>
        <v>0</v>
      </c>
      <c r="BY375">
        <f ca="1">IF(Table1[[#This Row],[Field of work]]="Agriculture",Table1[[#This Row],[Income]],0)</f>
        <v>0</v>
      </c>
      <c r="CA375">
        <f ca="1">IF(Table1[[#This Row],[Debts]]&gt;Table1[[#This Row],[Income]],1,0)</f>
        <v>1</v>
      </c>
      <c r="CL375">
        <f ca="1">IF(Table1[[#This Row],[Net worth of the person]]&gt;$CN$3,Table1[[#This Row],[Age]],0)</f>
        <v>43</v>
      </c>
    </row>
    <row r="376" spans="1:90">
      <c r="A376">
        <f t="shared" ca="1" si="147"/>
        <v>2</v>
      </c>
      <c r="B376">
        <v>373</v>
      </c>
      <c r="C376" t="str">
        <f t="shared" ca="1" si="148"/>
        <v>women</v>
      </c>
      <c r="D376">
        <f t="shared" ca="1" si="149"/>
        <v>43</v>
      </c>
      <c r="E376">
        <f t="shared" ca="1" si="150"/>
        <v>2</v>
      </c>
      <c r="F376" t="str">
        <f t="shared" ca="1" si="138"/>
        <v>Doctor</v>
      </c>
      <c r="G376">
        <f t="shared" ca="1" si="151"/>
        <v>5</v>
      </c>
      <c r="H376" t="str">
        <f t="shared" ca="1" si="139"/>
        <v>Diploma</v>
      </c>
      <c r="I376">
        <f t="shared" ca="1" si="163"/>
        <v>1</v>
      </c>
      <c r="J376">
        <f t="shared" ca="1" si="140"/>
        <v>3</v>
      </c>
      <c r="K376">
        <f t="shared" ca="1" si="152"/>
        <v>83686</v>
      </c>
      <c r="L376">
        <f t="shared" ca="1" si="153"/>
        <v>7</v>
      </c>
      <c r="M376" t="str">
        <f t="shared" ca="1" si="141"/>
        <v>Hawaii</v>
      </c>
      <c r="N376">
        <f t="shared" ca="1" si="156"/>
        <v>502116</v>
      </c>
      <c r="O376">
        <f t="shared" ca="1" si="154"/>
        <v>215502.99125941913</v>
      </c>
      <c r="P376">
        <f t="shared" ca="1" si="157"/>
        <v>127820.67464752137</v>
      </c>
      <c r="Q376">
        <f t="shared" ca="1" si="155"/>
        <v>73449</v>
      </c>
      <c r="R376">
        <f t="shared" ca="1" si="158"/>
        <v>166484.42124966727</v>
      </c>
      <c r="S376">
        <f t="shared" ca="1" si="159"/>
        <v>8291.3421786980525</v>
      </c>
      <c r="T376">
        <f t="shared" ca="1" si="160"/>
        <v>638228.01682621939</v>
      </c>
      <c r="U376">
        <f t="shared" ca="1" si="161"/>
        <v>455436.41250908643</v>
      </c>
      <c r="V376">
        <f t="shared" ca="1" si="162"/>
        <v>182791.60431713297</v>
      </c>
      <c r="X376">
        <f ca="1">IF(Table1[[#This Row],[Gender]]="men",1,0)</f>
        <v>0</v>
      </c>
      <c r="Y376">
        <f ca="1">IF(Table1[[#This Row],[Gender]]="women",1,0)</f>
        <v>1</v>
      </c>
      <c r="AE376">
        <f ca="1">IF(Table1[[#This Row],[Field of work]]="IT",1,0)</f>
        <v>0</v>
      </c>
      <c r="AF376">
        <f ca="1">IF(Table1[[#This Row],[Field of work]]="Doctor",1,0)</f>
        <v>1</v>
      </c>
      <c r="AG376">
        <f ca="1">IF(Table1[[#This Row],[Field of work]]="Construction",1,0)</f>
        <v>0</v>
      </c>
      <c r="AH376">
        <f ca="1">IF(Table1[[#This Row],[Field of work]]="Teaching",1,0)</f>
        <v>0</v>
      </c>
      <c r="AI376">
        <f ca="1">IF(Table1[[#This Row],[Field of work]]="Music",1,0)</f>
        <v>0</v>
      </c>
      <c r="AJ376">
        <f ca="1">IF(Table1[[#This Row],[Field of work]]="Agriculture",1,0)</f>
        <v>0</v>
      </c>
      <c r="AO376" s="8">
        <f t="shared" ca="1" si="142"/>
        <v>18743.669339560442</v>
      </c>
      <c r="AR376">
        <f t="shared" ca="1" si="143"/>
        <v>0</v>
      </c>
      <c r="AX376" s="16">
        <f t="shared" ca="1" si="144"/>
        <v>3.0692746465747822E-2</v>
      </c>
      <c r="AY376" s="17">
        <f t="shared" ca="1" si="145"/>
        <v>1</v>
      </c>
      <c r="AZ376" s="17"/>
      <c r="BE376">
        <f t="shared" ca="1" si="146"/>
        <v>0</v>
      </c>
      <c r="BF376">
        <f ca="1">IF(Table1[[#This Row],[Area]]="California",Table1[[#This Row],[Income]],0)</f>
        <v>0</v>
      </c>
      <c r="BG376">
        <f ca="1">IF(Table1[[#This Row],[Area]]="Utah",Table1[[#This Row],[Income]],0)</f>
        <v>0</v>
      </c>
      <c r="BH376">
        <f ca="1">IF(Table1[[#This Row],[Area]]="North Carolina",Table1[[#This Row],[Income]],0)</f>
        <v>0</v>
      </c>
      <c r="BI376">
        <f ca="1">IF(Table1[[#This Row],[Area]]="Texas",Table1[[#This Row],[Income]],0)</f>
        <v>0</v>
      </c>
      <c r="BJ376">
        <f ca="1">IF(Table1[[#This Row],[Area]]="Pennsylvania",Table1[[#This Row],[Income]],0)</f>
        <v>0</v>
      </c>
      <c r="BK376">
        <f ca="1">IF(Table1[[#This Row],[Area]]="Hawaii",Table1[[#This Row],[Income]],0)</f>
        <v>83686</v>
      </c>
      <c r="BL376">
        <f ca="1">IF(Table1[[#This Row],[Area]]="Tennessee",Table1[[#This Row],[Income]],0)</f>
        <v>0</v>
      </c>
      <c r="BM376">
        <f ca="1">IF(Table1[[#This Row],[Area]]="South Dakota",Table1[[#This Row],[Income]],0)</f>
        <v>0</v>
      </c>
      <c r="BN376">
        <f ca="1">IF(Table1[[#This Row],[Area]]="Massachusetts",Table1[[#This Row],[Income]],0)</f>
        <v>0</v>
      </c>
      <c r="BO376">
        <f ca="1">IF(Table1[[#This Row],[Area]]="New Jersey",Table1[[#This Row],[Income]],0)</f>
        <v>0</v>
      </c>
      <c r="BP376">
        <f ca="1">IF(Table1[[#This Row],[Area]]="Georgia",Table1[[#This Row],[Income]],0)</f>
        <v>0</v>
      </c>
      <c r="BQ376">
        <f ca="1">IF(Table1[[#This Row],[Area]]="Indiana",Table1[[#This Row],[Income]],0)</f>
        <v>0</v>
      </c>
      <c r="BR376">
        <f ca="1">IF(Table1[[#This Row],[Area]]="Illinios",Table1[[#This Row],[Income]],0)</f>
        <v>0</v>
      </c>
      <c r="BT376">
        <f ca="1">IF(Table1[[#This Row],[Field of work]]="IT",Table1[[#This Row],[Income]],0)</f>
        <v>0</v>
      </c>
      <c r="BU376">
        <f ca="1">IF(Table1[[#This Row],[Field of work]]="Doctor",Table1[[#This Row],[Income]],0)</f>
        <v>83686</v>
      </c>
      <c r="BV376">
        <f ca="1">IF(Table1[[#This Row],[Field of work]]="Construction",Table1[[#This Row],[Income]],0)</f>
        <v>0</v>
      </c>
      <c r="BW376">
        <f ca="1">IF(Table1[[#This Row],[Field of work]]="Teaching",Table1[[#This Row],[Income]],0)</f>
        <v>0</v>
      </c>
      <c r="BX376">
        <f ca="1">IF(Table1[[#This Row],[Field of work]]="Music",Table1[[#This Row],[Income]],0)</f>
        <v>0</v>
      </c>
      <c r="BY376">
        <f ca="1">IF(Table1[[#This Row],[Field of work]]="Agriculture",Table1[[#This Row],[Income]],0)</f>
        <v>0</v>
      </c>
      <c r="CA376">
        <f ca="1">IF(Table1[[#This Row],[Debts]]&gt;Table1[[#This Row],[Income]],1,0)</f>
        <v>1</v>
      </c>
      <c r="CL376">
        <f ca="1">IF(Table1[[#This Row],[Net worth of the person]]&gt;$CN$3,Table1[[#This Row],[Age]],0)</f>
        <v>43</v>
      </c>
    </row>
    <row r="377" spans="1:90">
      <c r="A377">
        <f t="shared" ca="1" si="147"/>
        <v>2</v>
      </c>
      <c r="B377">
        <v>374</v>
      </c>
      <c r="C377" t="str">
        <f t="shared" ca="1" si="148"/>
        <v>women</v>
      </c>
      <c r="D377">
        <f t="shared" ca="1" si="149"/>
        <v>27</v>
      </c>
      <c r="E377">
        <f t="shared" ca="1" si="150"/>
        <v>6</v>
      </c>
      <c r="F377" t="str">
        <f t="shared" ca="1" si="138"/>
        <v>Agriculture</v>
      </c>
      <c r="G377">
        <f t="shared" ca="1" si="151"/>
        <v>3</v>
      </c>
      <c r="H377" t="str">
        <f t="shared" ca="1" si="139"/>
        <v>Post Grad</v>
      </c>
      <c r="I377">
        <f t="shared" ca="1" si="163"/>
        <v>3</v>
      </c>
      <c r="J377">
        <f t="shared" ca="1" si="140"/>
        <v>1</v>
      </c>
      <c r="K377">
        <f t="shared" ca="1" si="152"/>
        <v>43393</v>
      </c>
      <c r="L377">
        <f t="shared" ca="1" si="153"/>
        <v>14</v>
      </c>
      <c r="M377" t="str">
        <f t="shared" ca="1" si="141"/>
        <v>Illinios</v>
      </c>
      <c r="N377">
        <f t="shared" ca="1" si="156"/>
        <v>130179</v>
      </c>
      <c r="O377">
        <f t="shared" ca="1" si="154"/>
        <v>3995.5510421645859</v>
      </c>
      <c r="P377">
        <f t="shared" ca="1" si="157"/>
        <v>18743.669339560442</v>
      </c>
      <c r="Q377">
        <f t="shared" ca="1" si="155"/>
        <v>2888</v>
      </c>
      <c r="R377">
        <f t="shared" ca="1" si="158"/>
        <v>82001.595265375377</v>
      </c>
      <c r="S377">
        <f t="shared" ca="1" si="159"/>
        <v>37009.492541901222</v>
      </c>
      <c r="T377">
        <f t="shared" ca="1" si="160"/>
        <v>185932.16188146165</v>
      </c>
      <c r="U377">
        <f t="shared" ca="1" si="161"/>
        <v>88885.146307539966</v>
      </c>
      <c r="V377">
        <f t="shared" ca="1" si="162"/>
        <v>97047.015573921686</v>
      </c>
      <c r="X377">
        <f ca="1">IF(Table1[[#This Row],[Gender]]="men",1,0)</f>
        <v>0</v>
      </c>
      <c r="Y377">
        <f ca="1">IF(Table1[[#This Row],[Gender]]="women",1,0)</f>
        <v>1</v>
      </c>
      <c r="AE377">
        <f ca="1">IF(Table1[[#This Row],[Field of work]]="IT",1,0)</f>
        <v>0</v>
      </c>
      <c r="AF377">
        <f ca="1">IF(Table1[[#This Row],[Field of work]]="Doctor",1,0)</f>
        <v>0</v>
      </c>
      <c r="AG377">
        <f ca="1">IF(Table1[[#This Row],[Field of work]]="Construction",1,0)</f>
        <v>0</v>
      </c>
      <c r="AH377">
        <f ca="1">IF(Table1[[#This Row],[Field of work]]="Teaching",1,0)</f>
        <v>0</v>
      </c>
      <c r="AI377">
        <f ca="1">IF(Table1[[#This Row],[Field of work]]="Music",1,0)</f>
        <v>0</v>
      </c>
      <c r="AJ377">
        <f ca="1">IF(Table1[[#This Row],[Field of work]]="Agriculture",1,0)</f>
        <v>1</v>
      </c>
      <c r="AO377" s="8">
        <f t="shared" ca="1" si="142"/>
        <v>47841.397639468232</v>
      </c>
      <c r="AR377">
        <f t="shared" ca="1" si="143"/>
        <v>0</v>
      </c>
      <c r="AX377" s="16">
        <f t="shared" ca="1" si="144"/>
        <v>0.12433539135448579</v>
      </c>
      <c r="AY377" s="17">
        <f t="shared" ca="1" si="145"/>
        <v>1</v>
      </c>
      <c r="AZ377" s="17"/>
      <c r="BE377">
        <f t="shared" ca="1" si="146"/>
        <v>0</v>
      </c>
      <c r="BF377">
        <f ca="1">IF(Table1[[#This Row],[Area]]="California",Table1[[#This Row],[Income]],0)</f>
        <v>0</v>
      </c>
      <c r="BG377">
        <f ca="1">IF(Table1[[#This Row],[Area]]="Utah",Table1[[#This Row],[Income]],0)</f>
        <v>0</v>
      </c>
      <c r="BH377">
        <f ca="1">IF(Table1[[#This Row],[Area]]="North Carolina",Table1[[#This Row],[Income]],0)</f>
        <v>0</v>
      </c>
      <c r="BI377">
        <f ca="1">IF(Table1[[#This Row],[Area]]="Texas",Table1[[#This Row],[Income]],0)</f>
        <v>0</v>
      </c>
      <c r="BJ377">
        <f ca="1">IF(Table1[[#This Row],[Area]]="Pennsylvania",Table1[[#This Row],[Income]],0)</f>
        <v>0</v>
      </c>
      <c r="BK377">
        <f ca="1">IF(Table1[[#This Row],[Area]]="Hawaii",Table1[[#This Row],[Income]],0)</f>
        <v>0</v>
      </c>
      <c r="BL377">
        <f ca="1">IF(Table1[[#This Row],[Area]]="Tennessee",Table1[[#This Row],[Income]],0)</f>
        <v>0</v>
      </c>
      <c r="BM377">
        <f ca="1">IF(Table1[[#This Row],[Area]]="South Dakota",Table1[[#This Row],[Income]],0)</f>
        <v>0</v>
      </c>
      <c r="BN377">
        <f ca="1">IF(Table1[[#This Row],[Area]]="Massachusetts",Table1[[#This Row],[Income]],0)</f>
        <v>0</v>
      </c>
      <c r="BO377">
        <f ca="1">IF(Table1[[#This Row],[Area]]="New Jersey",Table1[[#This Row],[Income]],0)</f>
        <v>0</v>
      </c>
      <c r="BP377">
        <f ca="1">IF(Table1[[#This Row],[Area]]="Georgia",Table1[[#This Row],[Income]],0)</f>
        <v>0</v>
      </c>
      <c r="BQ377">
        <f ca="1">IF(Table1[[#This Row],[Area]]="Indiana",Table1[[#This Row],[Income]],0)</f>
        <v>0</v>
      </c>
      <c r="BR377">
        <f ca="1">IF(Table1[[#This Row],[Area]]="Illinios",Table1[[#This Row],[Income]],0)</f>
        <v>43393</v>
      </c>
      <c r="BT377">
        <f ca="1">IF(Table1[[#This Row],[Field of work]]="IT",Table1[[#This Row],[Income]],0)</f>
        <v>0</v>
      </c>
      <c r="BU377">
        <f ca="1">IF(Table1[[#This Row],[Field of work]]="Doctor",Table1[[#This Row],[Income]],0)</f>
        <v>0</v>
      </c>
      <c r="BV377">
        <f ca="1">IF(Table1[[#This Row],[Field of work]]="Construction",Table1[[#This Row],[Income]],0)</f>
        <v>0</v>
      </c>
      <c r="BW377">
        <f ca="1">IF(Table1[[#This Row],[Field of work]]="Teaching",Table1[[#This Row],[Income]],0)</f>
        <v>0</v>
      </c>
      <c r="BX377">
        <f ca="1">IF(Table1[[#This Row],[Field of work]]="Music",Table1[[#This Row],[Income]],0)</f>
        <v>0</v>
      </c>
      <c r="BY377">
        <f ca="1">IF(Table1[[#This Row],[Field of work]]="Agriculture",Table1[[#This Row],[Income]],0)</f>
        <v>43393</v>
      </c>
      <c r="CA377">
        <f ca="1">IF(Table1[[#This Row],[Debts]]&gt;Table1[[#This Row],[Income]],1,0)</f>
        <v>1</v>
      </c>
      <c r="CL377">
        <f ca="1">IF(Table1[[#This Row],[Net worth of the person]]&gt;$CN$3,Table1[[#This Row],[Age]],0)</f>
        <v>27</v>
      </c>
    </row>
    <row r="378" spans="1:90">
      <c r="A378">
        <f t="shared" ca="1" si="147"/>
        <v>2</v>
      </c>
      <c r="B378">
        <v>375</v>
      </c>
      <c r="C378" t="str">
        <f t="shared" ca="1" si="148"/>
        <v>women</v>
      </c>
      <c r="D378">
        <f t="shared" ca="1" si="149"/>
        <v>36</v>
      </c>
      <c r="E378">
        <f t="shared" ca="1" si="150"/>
        <v>6</v>
      </c>
      <c r="F378" t="str">
        <f t="shared" ca="1" si="138"/>
        <v>Agriculture</v>
      </c>
      <c r="G378">
        <f t="shared" ca="1" si="151"/>
        <v>4</v>
      </c>
      <c r="H378" t="str">
        <f t="shared" ca="1" si="139"/>
        <v>Phd</v>
      </c>
      <c r="I378">
        <f t="shared" ca="1" si="163"/>
        <v>2</v>
      </c>
      <c r="J378">
        <f t="shared" ca="1" si="140"/>
        <v>2</v>
      </c>
      <c r="K378">
        <f t="shared" ca="1" si="152"/>
        <v>73293</v>
      </c>
      <c r="L378">
        <f t="shared" ca="1" si="153"/>
        <v>14</v>
      </c>
      <c r="M378" t="str">
        <f t="shared" ca="1" si="141"/>
        <v>Illinios</v>
      </c>
      <c r="N378">
        <f t="shared" ca="1" si="156"/>
        <v>439758</v>
      </c>
      <c r="O378">
        <f t="shared" ca="1" si="154"/>
        <v>54677.483031265961</v>
      </c>
      <c r="P378">
        <f t="shared" ca="1" si="157"/>
        <v>95682.795278936464</v>
      </c>
      <c r="Q378">
        <f t="shared" ca="1" si="155"/>
        <v>35962</v>
      </c>
      <c r="R378">
        <f t="shared" ca="1" si="158"/>
        <v>6136.8449920033281</v>
      </c>
      <c r="S378">
        <f t="shared" ca="1" si="159"/>
        <v>21481.266413218789</v>
      </c>
      <c r="T378">
        <f t="shared" ca="1" si="160"/>
        <v>556922.06169215532</v>
      </c>
      <c r="U378">
        <f t="shared" ca="1" si="161"/>
        <v>96776.328023269292</v>
      </c>
      <c r="V378">
        <f t="shared" ca="1" si="162"/>
        <v>460145.73366888601</v>
      </c>
      <c r="X378">
        <f ca="1">IF(Table1[[#This Row],[Gender]]="men",1,0)</f>
        <v>0</v>
      </c>
      <c r="Y378">
        <f ca="1">IF(Table1[[#This Row],[Gender]]="women",1,0)</f>
        <v>1</v>
      </c>
      <c r="AE378">
        <f ca="1">IF(Table1[[#This Row],[Field of work]]="IT",1,0)</f>
        <v>0</v>
      </c>
      <c r="AF378">
        <f ca="1">IF(Table1[[#This Row],[Field of work]]="Doctor",1,0)</f>
        <v>0</v>
      </c>
      <c r="AG378">
        <f ca="1">IF(Table1[[#This Row],[Field of work]]="Construction",1,0)</f>
        <v>0</v>
      </c>
      <c r="AH378">
        <f ca="1">IF(Table1[[#This Row],[Field of work]]="Teaching",1,0)</f>
        <v>0</v>
      </c>
      <c r="AI378">
        <f ca="1">IF(Table1[[#This Row],[Field of work]]="Music",1,0)</f>
        <v>0</v>
      </c>
      <c r="AJ378">
        <f ca="1">IF(Table1[[#This Row],[Field of work]]="Agriculture",1,0)</f>
        <v>1</v>
      </c>
      <c r="AO378" s="8">
        <f t="shared" ca="1" si="142"/>
        <v>14347.581493079149</v>
      </c>
      <c r="AR378">
        <f t="shared" ca="1" si="143"/>
        <v>1</v>
      </c>
      <c r="AX378" s="16">
        <f t="shared" ca="1" si="144"/>
        <v>0.70148221823313128</v>
      </c>
      <c r="AY378" s="17">
        <f t="shared" ca="1" si="145"/>
        <v>0</v>
      </c>
      <c r="AZ378" s="17"/>
      <c r="BE378">
        <f t="shared" ca="1" si="146"/>
        <v>0</v>
      </c>
      <c r="BF378">
        <f ca="1">IF(Table1[[#This Row],[Area]]="California",Table1[[#This Row],[Income]],0)</f>
        <v>0</v>
      </c>
      <c r="BG378">
        <f ca="1">IF(Table1[[#This Row],[Area]]="Utah",Table1[[#This Row],[Income]],0)</f>
        <v>0</v>
      </c>
      <c r="BH378">
        <f ca="1">IF(Table1[[#This Row],[Area]]="North Carolina",Table1[[#This Row],[Income]],0)</f>
        <v>0</v>
      </c>
      <c r="BI378">
        <f ca="1">IF(Table1[[#This Row],[Area]]="Texas",Table1[[#This Row],[Income]],0)</f>
        <v>0</v>
      </c>
      <c r="BJ378">
        <f ca="1">IF(Table1[[#This Row],[Area]]="Pennsylvania",Table1[[#This Row],[Income]],0)</f>
        <v>0</v>
      </c>
      <c r="BK378">
        <f ca="1">IF(Table1[[#This Row],[Area]]="Hawaii",Table1[[#This Row],[Income]],0)</f>
        <v>0</v>
      </c>
      <c r="BL378">
        <f ca="1">IF(Table1[[#This Row],[Area]]="Tennessee",Table1[[#This Row],[Income]],0)</f>
        <v>0</v>
      </c>
      <c r="BM378">
        <f ca="1">IF(Table1[[#This Row],[Area]]="South Dakota",Table1[[#This Row],[Income]],0)</f>
        <v>0</v>
      </c>
      <c r="BN378">
        <f ca="1">IF(Table1[[#This Row],[Area]]="Massachusetts",Table1[[#This Row],[Income]],0)</f>
        <v>0</v>
      </c>
      <c r="BO378">
        <f ca="1">IF(Table1[[#This Row],[Area]]="New Jersey",Table1[[#This Row],[Income]],0)</f>
        <v>0</v>
      </c>
      <c r="BP378">
        <f ca="1">IF(Table1[[#This Row],[Area]]="Georgia",Table1[[#This Row],[Income]],0)</f>
        <v>0</v>
      </c>
      <c r="BQ378">
        <f ca="1">IF(Table1[[#This Row],[Area]]="Indiana",Table1[[#This Row],[Income]],0)</f>
        <v>0</v>
      </c>
      <c r="BR378">
        <f ca="1">IF(Table1[[#This Row],[Area]]="Illinios",Table1[[#This Row],[Income]],0)</f>
        <v>73293</v>
      </c>
      <c r="BT378">
        <f ca="1">IF(Table1[[#This Row],[Field of work]]="IT",Table1[[#This Row],[Income]],0)</f>
        <v>0</v>
      </c>
      <c r="BU378">
        <f ca="1">IF(Table1[[#This Row],[Field of work]]="Doctor",Table1[[#This Row],[Income]],0)</f>
        <v>0</v>
      </c>
      <c r="BV378">
        <f ca="1">IF(Table1[[#This Row],[Field of work]]="Construction",Table1[[#This Row],[Income]],0)</f>
        <v>0</v>
      </c>
      <c r="BW378">
        <f ca="1">IF(Table1[[#This Row],[Field of work]]="Teaching",Table1[[#This Row],[Income]],0)</f>
        <v>0</v>
      </c>
      <c r="BX378">
        <f ca="1">IF(Table1[[#This Row],[Field of work]]="Music",Table1[[#This Row],[Income]],0)</f>
        <v>0</v>
      </c>
      <c r="BY378">
        <f ca="1">IF(Table1[[#This Row],[Field of work]]="Agriculture",Table1[[#This Row],[Income]],0)</f>
        <v>73293</v>
      </c>
      <c r="CA378">
        <f ca="1">IF(Table1[[#This Row],[Debts]]&gt;Table1[[#This Row],[Income]],1,0)</f>
        <v>0</v>
      </c>
      <c r="CL378">
        <f ca="1">IF(Table1[[#This Row],[Net worth of the person]]&gt;$CN$3,Table1[[#This Row],[Age]],0)</f>
        <v>36</v>
      </c>
    </row>
    <row r="379" spans="1:90">
      <c r="A379">
        <f t="shared" ca="1" si="147"/>
        <v>2</v>
      </c>
      <c r="B379">
        <v>376</v>
      </c>
      <c r="C379" t="str">
        <f t="shared" ca="1" si="148"/>
        <v>women</v>
      </c>
      <c r="D379">
        <f t="shared" ca="1" si="149"/>
        <v>38</v>
      </c>
      <c r="E379">
        <f t="shared" ca="1" si="150"/>
        <v>3</v>
      </c>
      <c r="F379" t="str">
        <f t="shared" ca="1" si="138"/>
        <v>Construction</v>
      </c>
      <c r="G379">
        <f t="shared" ca="1" si="151"/>
        <v>3</v>
      </c>
      <c r="H379" t="str">
        <f t="shared" ca="1" si="139"/>
        <v>Post Grad</v>
      </c>
      <c r="I379">
        <f t="shared" ca="1" si="163"/>
        <v>1</v>
      </c>
      <c r="J379">
        <f t="shared" ca="1" si="140"/>
        <v>1</v>
      </c>
      <c r="K379">
        <f t="shared" ca="1" si="152"/>
        <v>42147</v>
      </c>
      <c r="L379">
        <f t="shared" ca="1" si="153"/>
        <v>5</v>
      </c>
      <c r="M379" t="str">
        <f t="shared" ca="1" si="141"/>
        <v>Texas</v>
      </c>
      <c r="N379">
        <f t="shared" ca="1" si="156"/>
        <v>252882</v>
      </c>
      <c r="O379">
        <f t="shared" ca="1" si="154"/>
        <v>177392.22631123071</v>
      </c>
      <c r="P379">
        <f t="shared" ca="1" si="157"/>
        <v>14347.581493079149</v>
      </c>
      <c r="Q379">
        <f t="shared" ca="1" si="155"/>
        <v>4532</v>
      </c>
      <c r="R379">
        <f t="shared" ca="1" si="158"/>
        <v>33543.314274786062</v>
      </c>
      <c r="S379">
        <f t="shared" ca="1" si="159"/>
        <v>28956.444590331121</v>
      </c>
      <c r="T379">
        <f t="shared" ca="1" si="160"/>
        <v>296186.02608341025</v>
      </c>
      <c r="U379">
        <f t="shared" ca="1" si="161"/>
        <v>215467.54058601678</v>
      </c>
      <c r="V379">
        <f t="shared" ca="1" si="162"/>
        <v>80718.485497393471</v>
      </c>
      <c r="X379">
        <f ca="1">IF(Table1[[#This Row],[Gender]]="men",1,0)</f>
        <v>0</v>
      </c>
      <c r="Y379">
        <f ca="1">IF(Table1[[#This Row],[Gender]]="women",1,0)</f>
        <v>1</v>
      </c>
      <c r="AE379">
        <f ca="1">IF(Table1[[#This Row],[Field of work]]="IT",1,0)</f>
        <v>0</v>
      </c>
      <c r="AF379">
        <f ca="1">IF(Table1[[#This Row],[Field of work]]="Doctor",1,0)</f>
        <v>0</v>
      </c>
      <c r="AG379">
        <f ca="1">IF(Table1[[#This Row],[Field of work]]="Construction",1,0)</f>
        <v>1</v>
      </c>
      <c r="AH379">
        <f ca="1">IF(Table1[[#This Row],[Field of work]]="Teaching",1,0)</f>
        <v>0</v>
      </c>
      <c r="AI379">
        <f ca="1">IF(Table1[[#This Row],[Field of work]]="Music",1,0)</f>
        <v>0</v>
      </c>
      <c r="AJ379">
        <f ca="1">IF(Table1[[#This Row],[Field of work]]="Agriculture",1,0)</f>
        <v>0</v>
      </c>
      <c r="AO379" s="8">
        <f t="shared" ca="1" si="142"/>
        <v>5049.6993376839955</v>
      </c>
      <c r="AR379">
        <f t="shared" ca="1" si="143"/>
        <v>1</v>
      </c>
      <c r="AX379" s="16">
        <f t="shared" ca="1" si="144"/>
        <v>0.9320927226397494</v>
      </c>
      <c r="AY379" s="17">
        <f t="shared" ca="1" si="145"/>
        <v>0</v>
      </c>
      <c r="AZ379" s="17"/>
      <c r="BE379">
        <f t="shared" ca="1" si="146"/>
        <v>0</v>
      </c>
      <c r="BF379">
        <f ca="1">IF(Table1[[#This Row],[Area]]="California",Table1[[#This Row],[Income]],0)</f>
        <v>0</v>
      </c>
      <c r="BG379">
        <f ca="1">IF(Table1[[#This Row],[Area]]="Utah",Table1[[#This Row],[Income]],0)</f>
        <v>0</v>
      </c>
      <c r="BH379">
        <f ca="1">IF(Table1[[#This Row],[Area]]="North Carolina",Table1[[#This Row],[Income]],0)</f>
        <v>0</v>
      </c>
      <c r="BI379">
        <f ca="1">IF(Table1[[#This Row],[Area]]="Texas",Table1[[#This Row],[Income]],0)</f>
        <v>42147</v>
      </c>
      <c r="BJ379">
        <f ca="1">IF(Table1[[#This Row],[Area]]="Pennsylvania",Table1[[#This Row],[Income]],0)</f>
        <v>0</v>
      </c>
      <c r="BK379">
        <f ca="1">IF(Table1[[#This Row],[Area]]="Hawaii",Table1[[#This Row],[Income]],0)</f>
        <v>0</v>
      </c>
      <c r="BL379">
        <f ca="1">IF(Table1[[#This Row],[Area]]="Tennessee",Table1[[#This Row],[Income]],0)</f>
        <v>0</v>
      </c>
      <c r="BM379">
        <f ca="1">IF(Table1[[#This Row],[Area]]="South Dakota",Table1[[#This Row],[Income]],0)</f>
        <v>0</v>
      </c>
      <c r="BN379">
        <f ca="1">IF(Table1[[#This Row],[Area]]="Massachusetts",Table1[[#This Row],[Income]],0)</f>
        <v>0</v>
      </c>
      <c r="BO379">
        <f ca="1">IF(Table1[[#This Row],[Area]]="New Jersey",Table1[[#This Row],[Income]],0)</f>
        <v>0</v>
      </c>
      <c r="BP379">
        <f ca="1">IF(Table1[[#This Row],[Area]]="Georgia",Table1[[#This Row],[Income]],0)</f>
        <v>0</v>
      </c>
      <c r="BQ379">
        <f ca="1">IF(Table1[[#This Row],[Area]]="Indiana",Table1[[#This Row],[Income]],0)</f>
        <v>0</v>
      </c>
      <c r="BR379">
        <f ca="1">IF(Table1[[#This Row],[Area]]="Illinios",Table1[[#This Row],[Income]],0)</f>
        <v>0</v>
      </c>
      <c r="BT379">
        <f ca="1">IF(Table1[[#This Row],[Field of work]]="IT",Table1[[#This Row],[Income]],0)</f>
        <v>0</v>
      </c>
      <c r="BU379">
        <f ca="1">IF(Table1[[#This Row],[Field of work]]="Doctor",Table1[[#This Row],[Income]],0)</f>
        <v>0</v>
      </c>
      <c r="BV379">
        <f ca="1">IF(Table1[[#This Row],[Field of work]]="Construction",Table1[[#This Row],[Income]],0)</f>
        <v>42147</v>
      </c>
      <c r="BW379">
        <f ca="1">IF(Table1[[#This Row],[Field of work]]="Teaching",Table1[[#This Row],[Income]],0)</f>
        <v>0</v>
      </c>
      <c r="BX379">
        <f ca="1">IF(Table1[[#This Row],[Field of work]]="Music",Table1[[#This Row],[Income]],0)</f>
        <v>0</v>
      </c>
      <c r="BY379">
        <f ca="1">IF(Table1[[#This Row],[Field of work]]="Agriculture",Table1[[#This Row],[Income]],0)</f>
        <v>0</v>
      </c>
      <c r="CA379">
        <f ca="1">IF(Table1[[#This Row],[Debts]]&gt;Table1[[#This Row],[Income]],1,0)</f>
        <v>0</v>
      </c>
      <c r="CL379">
        <f ca="1">IF(Table1[[#This Row],[Net worth of the person]]&gt;$CN$3,Table1[[#This Row],[Age]],0)</f>
        <v>38</v>
      </c>
    </row>
    <row r="380" spans="1:90">
      <c r="A380">
        <f t="shared" ca="1" si="147"/>
        <v>2</v>
      </c>
      <c r="B380">
        <v>377</v>
      </c>
      <c r="C380" t="str">
        <f t="shared" ca="1" si="148"/>
        <v>women</v>
      </c>
      <c r="D380">
        <f t="shared" ca="1" si="149"/>
        <v>37</v>
      </c>
      <c r="E380">
        <f t="shared" ca="1" si="150"/>
        <v>5</v>
      </c>
      <c r="F380" t="str">
        <f t="shared" ca="1" si="138"/>
        <v>Music</v>
      </c>
      <c r="G380">
        <f t="shared" ca="1" si="151"/>
        <v>1</v>
      </c>
      <c r="H380" t="str">
        <f t="shared" ca="1" si="139"/>
        <v>High school</v>
      </c>
      <c r="I380">
        <f t="shared" ca="1" si="163"/>
        <v>3</v>
      </c>
      <c r="J380">
        <f t="shared" ca="1" si="140"/>
        <v>1</v>
      </c>
      <c r="K380">
        <f t="shared" ca="1" si="152"/>
        <v>29169</v>
      </c>
      <c r="L380">
        <f t="shared" ca="1" si="153"/>
        <v>7</v>
      </c>
      <c r="M380" t="str">
        <f t="shared" ca="1" si="141"/>
        <v>Hawaii</v>
      </c>
      <c r="N380">
        <f t="shared" ca="1" si="156"/>
        <v>175014</v>
      </c>
      <c r="O380">
        <f t="shared" ca="1" si="154"/>
        <v>163129.2757600731</v>
      </c>
      <c r="P380">
        <f t="shared" ca="1" si="157"/>
        <v>5049.6993376839955</v>
      </c>
      <c r="Q380">
        <f t="shared" ca="1" si="155"/>
        <v>1919</v>
      </c>
      <c r="R380">
        <f t="shared" ca="1" si="158"/>
        <v>12579.143980231283</v>
      </c>
      <c r="S380">
        <f t="shared" ca="1" si="159"/>
        <v>13207.763516639785</v>
      </c>
      <c r="T380">
        <f t="shared" ca="1" si="160"/>
        <v>193271.46285432379</v>
      </c>
      <c r="U380">
        <f t="shared" ca="1" si="161"/>
        <v>177627.41974030438</v>
      </c>
      <c r="V380">
        <f t="shared" ca="1" si="162"/>
        <v>15644.043114019412</v>
      </c>
      <c r="X380">
        <f ca="1">IF(Table1[[#This Row],[Gender]]="men",1,0)</f>
        <v>0</v>
      </c>
      <c r="Y380">
        <f ca="1">IF(Table1[[#This Row],[Gender]]="women",1,0)</f>
        <v>1</v>
      </c>
      <c r="AE380">
        <f ca="1">IF(Table1[[#This Row],[Field of work]]="IT",1,0)</f>
        <v>0</v>
      </c>
      <c r="AF380">
        <f ca="1">IF(Table1[[#This Row],[Field of work]]="Doctor",1,0)</f>
        <v>0</v>
      </c>
      <c r="AG380">
        <f ca="1">IF(Table1[[#This Row],[Field of work]]="Construction",1,0)</f>
        <v>0</v>
      </c>
      <c r="AH380">
        <f ca="1">IF(Table1[[#This Row],[Field of work]]="Teaching",1,0)</f>
        <v>0</v>
      </c>
      <c r="AI380">
        <f ca="1">IF(Table1[[#This Row],[Field of work]]="Music",1,0)</f>
        <v>1</v>
      </c>
      <c r="AJ380">
        <f ca="1">IF(Table1[[#This Row],[Field of work]]="Agriculture",1,0)</f>
        <v>0</v>
      </c>
      <c r="AO380" s="8">
        <f t="shared" ca="1" si="142"/>
        <v>70025.497362467868</v>
      </c>
      <c r="AR380">
        <f t="shared" ca="1" si="143"/>
        <v>1</v>
      </c>
      <c r="AX380" s="16">
        <f t="shared" ca="1" si="144"/>
        <v>0.35268312167181715</v>
      </c>
      <c r="AY380" s="17">
        <f t="shared" ca="1" si="145"/>
        <v>1</v>
      </c>
      <c r="AZ380" s="17"/>
      <c r="BE380">
        <f t="shared" ca="1" si="146"/>
        <v>0</v>
      </c>
      <c r="BF380">
        <f ca="1">IF(Table1[[#This Row],[Area]]="California",Table1[[#This Row],[Income]],0)</f>
        <v>0</v>
      </c>
      <c r="BG380">
        <f ca="1">IF(Table1[[#This Row],[Area]]="Utah",Table1[[#This Row],[Income]],0)</f>
        <v>0</v>
      </c>
      <c r="BH380">
        <f ca="1">IF(Table1[[#This Row],[Area]]="North Carolina",Table1[[#This Row],[Income]],0)</f>
        <v>0</v>
      </c>
      <c r="BI380">
        <f ca="1">IF(Table1[[#This Row],[Area]]="Texas",Table1[[#This Row],[Income]],0)</f>
        <v>0</v>
      </c>
      <c r="BJ380">
        <f ca="1">IF(Table1[[#This Row],[Area]]="Pennsylvania",Table1[[#This Row],[Income]],0)</f>
        <v>0</v>
      </c>
      <c r="BK380">
        <f ca="1">IF(Table1[[#This Row],[Area]]="Hawaii",Table1[[#This Row],[Income]],0)</f>
        <v>29169</v>
      </c>
      <c r="BL380">
        <f ca="1">IF(Table1[[#This Row],[Area]]="Tennessee",Table1[[#This Row],[Income]],0)</f>
        <v>0</v>
      </c>
      <c r="BM380">
        <f ca="1">IF(Table1[[#This Row],[Area]]="South Dakota",Table1[[#This Row],[Income]],0)</f>
        <v>0</v>
      </c>
      <c r="BN380">
        <f ca="1">IF(Table1[[#This Row],[Area]]="Massachusetts",Table1[[#This Row],[Income]],0)</f>
        <v>0</v>
      </c>
      <c r="BO380">
        <f ca="1">IF(Table1[[#This Row],[Area]]="New Jersey",Table1[[#This Row],[Income]],0)</f>
        <v>0</v>
      </c>
      <c r="BP380">
        <f ca="1">IF(Table1[[#This Row],[Area]]="Georgia",Table1[[#This Row],[Income]],0)</f>
        <v>0</v>
      </c>
      <c r="BQ380">
        <f ca="1">IF(Table1[[#This Row],[Area]]="Indiana",Table1[[#This Row],[Income]],0)</f>
        <v>0</v>
      </c>
      <c r="BR380">
        <f ca="1">IF(Table1[[#This Row],[Area]]="Illinios",Table1[[#This Row],[Income]],0)</f>
        <v>0</v>
      </c>
      <c r="BT380">
        <f ca="1">IF(Table1[[#This Row],[Field of work]]="IT",Table1[[#This Row],[Income]],0)</f>
        <v>0</v>
      </c>
      <c r="BU380">
        <f ca="1">IF(Table1[[#This Row],[Field of work]]="Doctor",Table1[[#This Row],[Income]],0)</f>
        <v>0</v>
      </c>
      <c r="BV380">
        <f ca="1">IF(Table1[[#This Row],[Field of work]]="Construction",Table1[[#This Row],[Income]],0)</f>
        <v>0</v>
      </c>
      <c r="BW380">
        <f ca="1">IF(Table1[[#This Row],[Field of work]]="Teaching",Table1[[#This Row],[Income]],0)</f>
        <v>0</v>
      </c>
      <c r="BX380">
        <f ca="1">IF(Table1[[#This Row],[Field of work]]="Music",Table1[[#This Row],[Income]],0)</f>
        <v>29169</v>
      </c>
      <c r="BY380">
        <f ca="1">IF(Table1[[#This Row],[Field of work]]="Agriculture",Table1[[#This Row],[Income]],0)</f>
        <v>0</v>
      </c>
      <c r="CA380">
        <f ca="1">IF(Table1[[#This Row],[Debts]]&gt;Table1[[#This Row],[Income]],1,0)</f>
        <v>0</v>
      </c>
      <c r="CL380">
        <f ca="1">IF(Table1[[#This Row],[Net worth of the person]]&gt;$CN$3,Table1[[#This Row],[Age]],0)</f>
        <v>37</v>
      </c>
    </row>
    <row r="381" spans="1:90">
      <c r="A381">
        <f t="shared" ca="1" si="147"/>
        <v>1</v>
      </c>
      <c r="B381">
        <v>378</v>
      </c>
      <c r="C381" t="str">
        <f t="shared" ca="1" si="148"/>
        <v>men</v>
      </c>
      <c r="D381">
        <f t="shared" ca="1" si="149"/>
        <v>31</v>
      </c>
      <c r="E381">
        <f t="shared" ca="1" si="150"/>
        <v>1</v>
      </c>
      <c r="F381" t="str">
        <f t="shared" ca="1" si="138"/>
        <v>IT</v>
      </c>
      <c r="G381">
        <f t="shared" ca="1" si="151"/>
        <v>3</v>
      </c>
      <c r="H381" t="str">
        <f t="shared" ca="1" si="139"/>
        <v>Post Grad</v>
      </c>
      <c r="I381">
        <f t="shared" ca="1" si="163"/>
        <v>2</v>
      </c>
      <c r="J381">
        <f t="shared" ca="1" si="140"/>
        <v>2</v>
      </c>
      <c r="K381">
        <f t="shared" ca="1" si="152"/>
        <v>73138</v>
      </c>
      <c r="L381">
        <f t="shared" ca="1" si="153"/>
        <v>10</v>
      </c>
      <c r="M381" t="str">
        <f t="shared" ca="1" si="141"/>
        <v>Massachusetts</v>
      </c>
      <c r="N381">
        <f t="shared" ca="1" si="156"/>
        <v>292552</v>
      </c>
      <c r="O381">
        <f t="shared" ca="1" si="154"/>
        <v>103178.15261133345</v>
      </c>
      <c r="P381">
        <f t="shared" ca="1" si="157"/>
        <v>140050.99472493574</v>
      </c>
      <c r="Q381">
        <f t="shared" ca="1" si="155"/>
        <v>39783</v>
      </c>
      <c r="R381">
        <f t="shared" ca="1" si="158"/>
        <v>89682.843696055934</v>
      </c>
      <c r="S381">
        <f t="shared" ca="1" si="159"/>
        <v>46920.933382061317</v>
      </c>
      <c r="T381">
        <f t="shared" ca="1" si="160"/>
        <v>479523.92810699705</v>
      </c>
      <c r="U381">
        <f t="shared" ca="1" si="161"/>
        <v>232643.9963073894</v>
      </c>
      <c r="V381">
        <f t="shared" ca="1" si="162"/>
        <v>246879.93179960764</v>
      </c>
      <c r="X381">
        <f ca="1">IF(Table1[[#This Row],[Gender]]="men",1,0)</f>
        <v>1</v>
      </c>
      <c r="Y381">
        <f ca="1">IF(Table1[[#This Row],[Gender]]="women",1,0)</f>
        <v>0</v>
      </c>
      <c r="AE381">
        <f ca="1">IF(Table1[[#This Row],[Field of work]]="IT",1,0)</f>
        <v>1</v>
      </c>
      <c r="AF381">
        <f ca="1">IF(Table1[[#This Row],[Field of work]]="Doctor",1,0)</f>
        <v>0</v>
      </c>
      <c r="AG381">
        <f ca="1">IF(Table1[[#This Row],[Field of work]]="Construction",1,0)</f>
        <v>0</v>
      </c>
      <c r="AH381">
        <f ca="1">IF(Table1[[#This Row],[Field of work]]="Teaching",1,0)</f>
        <v>0</v>
      </c>
      <c r="AI381">
        <f ca="1">IF(Table1[[#This Row],[Field of work]]="Music",1,0)</f>
        <v>0</v>
      </c>
      <c r="AJ381">
        <f ca="1">IF(Table1[[#This Row],[Field of work]]="Agriculture",1,0)</f>
        <v>0</v>
      </c>
      <c r="AO381" s="8">
        <f t="shared" ca="1" si="142"/>
        <v>24606.476732067189</v>
      </c>
      <c r="AR381">
        <f t="shared" ca="1" si="143"/>
        <v>0</v>
      </c>
      <c r="AX381" s="16">
        <f t="shared" ca="1" si="144"/>
        <v>5.9777778489653599E-2</v>
      </c>
      <c r="AY381" s="17">
        <f t="shared" ca="1" si="145"/>
        <v>1</v>
      </c>
      <c r="AZ381" s="17"/>
      <c r="BE381">
        <f t="shared" ca="1" si="146"/>
        <v>0</v>
      </c>
      <c r="BF381">
        <f ca="1">IF(Table1[[#This Row],[Area]]="California",Table1[[#This Row],[Income]],0)</f>
        <v>0</v>
      </c>
      <c r="BG381">
        <f ca="1">IF(Table1[[#This Row],[Area]]="Utah",Table1[[#This Row],[Income]],0)</f>
        <v>0</v>
      </c>
      <c r="BH381">
        <f ca="1">IF(Table1[[#This Row],[Area]]="North Carolina",Table1[[#This Row],[Income]],0)</f>
        <v>0</v>
      </c>
      <c r="BI381">
        <f ca="1">IF(Table1[[#This Row],[Area]]="Texas",Table1[[#This Row],[Income]],0)</f>
        <v>0</v>
      </c>
      <c r="BJ381">
        <f ca="1">IF(Table1[[#This Row],[Area]]="Pennsylvania",Table1[[#This Row],[Income]],0)</f>
        <v>0</v>
      </c>
      <c r="BK381">
        <f ca="1">IF(Table1[[#This Row],[Area]]="Hawaii",Table1[[#This Row],[Income]],0)</f>
        <v>0</v>
      </c>
      <c r="BL381">
        <f ca="1">IF(Table1[[#This Row],[Area]]="Tennessee",Table1[[#This Row],[Income]],0)</f>
        <v>0</v>
      </c>
      <c r="BM381">
        <f ca="1">IF(Table1[[#This Row],[Area]]="South Dakota",Table1[[#This Row],[Income]],0)</f>
        <v>0</v>
      </c>
      <c r="BN381">
        <f ca="1">IF(Table1[[#This Row],[Area]]="Massachusetts",Table1[[#This Row],[Income]],0)</f>
        <v>73138</v>
      </c>
      <c r="BO381">
        <f ca="1">IF(Table1[[#This Row],[Area]]="New Jersey",Table1[[#This Row],[Income]],0)</f>
        <v>0</v>
      </c>
      <c r="BP381">
        <f ca="1">IF(Table1[[#This Row],[Area]]="Georgia",Table1[[#This Row],[Income]],0)</f>
        <v>0</v>
      </c>
      <c r="BQ381">
        <f ca="1">IF(Table1[[#This Row],[Area]]="Indiana",Table1[[#This Row],[Income]],0)</f>
        <v>0</v>
      </c>
      <c r="BR381">
        <f ca="1">IF(Table1[[#This Row],[Area]]="Illinios",Table1[[#This Row],[Income]],0)</f>
        <v>0</v>
      </c>
      <c r="BT381">
        <f ca="1">IF(Table1[[#This Row],[Field of work]]="IT",Table1[[#This Row],[Income]],0)</f>
        <v>73138</v>
      </c>
      <c r="BU381">
        <f ca="1">IF(Table1[[#This Row],[Field of work]]="Doctor",Table1[[#This Row],[Income]],0)</f>
        <v>0</v>
      </c>
      <c r="BV381">
        <f ca="1">IF(Table1[[#This Row],[Field of work]]="Construction",Table1[[#This Row],[Income]],0)</f>
        <v>0</v>
      </c>
      <c r="BW381">
        <f ca="1">IF(Table1[[#This Row],[Field of work]]="Teaching",Table1[[#This Row],[Income]],0)</f>
        <v>0</v>
      </c>
      <c r="BX381">
        <f ca="1">IF(Table1[[#This Row],[Field of work]]="Music",Table1[[#This Row],[Income]],0)</f>
        <v>0</v>
      </c>
      <c r="BY381">
        <f ca="1">IF(Table1[[#This Row],[Field of work]]="Agriculture",Table1[[#This Row],[Income]],0)</f>
        <v>0</v>
      </c>
      <c r="CA381">
        <f ca="1">IF(Table1[[#This Row],[Debts]]&gt;Table1[[#This Row],[Income]],1,0)</f>
        <v>1</v>
      </c>
      <c r="CL381">
        <f ca="1">IF(Table1[[#This Row],[Net worth of the person]]&gt;$CN$3,Table1[[#This Row],[Age]],0)</f>
        <v>31</v>
      </c>
    </row>
    <row r="382" spans="1:90">
      <c r="A382">
        <f t="shared" ca="1" si="147"/>
        <v>1</v>
      </c>
      <c r="B382">
        <v>379</v>
      </c>
      <c r="C382" t="str">
        <f t="shared" ca="1" si="148"/>
        <v>men</v>
      </c>
      <c r="D382">
        <f t="shared" ca="1" si="149"/>
        <v>42</v>
      </c>
      <c r="E382">
        <f t="shared" ca="1" si="150"/>
        <v>6</v>
      </c>
      <c r="F382" t="str">
        <f t="shared" ca="1" si="138"/>
        <v>Agriculture</v>
      </c>
      <c r="G382">
        <f t="shared" ca="1" si="151"/>
        <v>3</v>
      </c>
      <c r="H382" t="str">
        <f t="shared" ca="1" si="139"/>
        <v>Post Grad</v>
      </c>
      <c r="I382">
        <f t="shared" ca="1" si="163"/>
        <v>3</v>
      </c>
      <c r="J382">
        <f t="shared" ca="1" si="140"/>
        <v>1</v>
      </c>
      <c r="K382">
        <f t="shared" ca="1" si="152"/>
        <v>25689</v>
      </c>
      <c r="L382">
        <f t="shared" ca="1" si="153"/>
        <v>7</v>
      </c>
      <c r="M382" t="str">
        <f t="shared" ca="1" si="141"/>
        <v>Hawaii</v>
      </c>
      <c r="N382">
        <f t="shared" ca="1" si="156"/>
        <v>102756</v>
      </c>
      <c r="O382">
        <f t="shared" ca="1" si="154"/>
        <v>6142.525406482845</v>
      </c>
      <c r="P382">
        <f t="shared" ca="1" si="157"/>
        <v>24606.476732067189</v>
      </c>
      <c r="Q382">
        <f t="shared" ca="1" si="155"/>
        <v>23029</v>
      </c>
      <c r="R382">
        <f t="shared" ca="1" si="158"/>
        <v>12751.044284825242</v>
      </c>
      <c r="S382">
        <f t="shared" ca="1" si="159"/>
        <v>8745.1604925066677</v>
      </c>
      <c r="T382">
        <f t="shared" ca="1" si="160"/>
        <v>136107.63722457385</v>
      </c>
      <c r="U382">
        <f t="shared" ca="1" si="161"/>
        <v>41922.56969130809</v>
      </c>
      <c r="V382">
        <f t="shared" ca="1" si="162"/>
        <v>94185.067533265756</v>
      </c>
      <c r="X382">
        <f ca="1">IF(Table1[[#This Row],[Gender]]="men",1,0)</f>
        <v>1</v>
      </c>
      <c r="Y382">
        <f ca="1">IF(Table1[[#This Row],[Gender]]="women",1,0)</f>
        <v>0</v>
      </c>
      <c r="AE382">
        <f ca="1">IF(Table1[[#This Row],[Field of work]]="IT",1,0)</f>
        <v>0</v>
      </c>
      <c r="AF382">
        <f ca="1">IF(Table1[[#This Row],[Field of work]]="Doctor",1,0)</f>
        <v>0</v>
      </c>
      <c r="AG382">
        <f ca="1">IF(Table1[[#This Row],[Field of work]]="Construction",1,0)</f>
        <v>0</v>
      </c>
      <c r="AH382">
        <f ca="1">IF(Table1[[#This Row],[Field of work]]="Teaching",1,0)</f>
        <v>0</v>
      </c>
      <c r="AI382">
        <f ca="1">IF(Table1[[#This Row],[Field of work]]="Music",1,0)</f>
        <v>0</v>
      </c>
      <c r="AJ382">
        <f ca="1">IF(Table1[[#This Row],[Field of work]]="Agriculture",1,0)</f>
        <v>1</v>
      </c>
      <c r="AO382" s="8">
        <f t="shared" ca="1" si="142"/>
        <v>39380.630731861827</v>
      </c>
      <c r="AR382">
        <f t="shared" ca="1" si="143"/>
        <v>1</v>
      </c>
      <c r="AX382" s="16">
        <f t="shared" ca="1" si="144"/>
        <v>0.85218824182964292</v>
      </c>
      <c r="AY382" s="17">
        <f t="shared" ca="1" si="145"/>
        <v>0</v>
      </c>
      <c r="AZ382" s="17"/>
      <c r="BE382">
        <f t="shared" ca="1" si="146"/>
        <v>0</v>
      </c>
      <c r="BF382">
        <f ca="1">IF(Table1[[#This Row],[Area]]="California",Table1[[#This Row],[Income]],0)</f>
        <v>0</v>
      </c>
      <c r="BG382">
        <f ca="1">IF(Table1[[#This Row],[Area]]="Utah",Table1[[#This Row],[Income]],0)</f>
        <v>0</v>
      </c>
      <c r="BH382">
        <f ca="1">IF(Table1[[#This Row],[Area]]="North Carolina",Table1[[#This Row],[Income]],0)</f>
        <v>0</v>
      </c>
      <c r="BI382">
        <f ca="1">IF(Table1[[#This Row],[Area]]="Texas",Table1[[#This Row],[Income]],0)</f>
        <v>0</v>
      </c>
      <c r="BJ382">
        <f ca="1">IF(Table1[[#This Row],[Area]]="Pennsylvania",Table1[[#This Row],[Income]],0)</f>
        <v>0</v>
      </c>
      <c r="BK382">
        <f ca="1">IF(Table1[[#This Row],[Area]]="Hawaii",Table1[[#This Row],[Income]],0)</f>
        <v>25689</v>
      </c>
      <c r="BL382">
        <f ca="1">IF(Table1[[#This Row],[Area]]="Tennessee",Table1[[#This Row],[Income]],0)</f>
        <v>0</v>
      </c>
      <c r="BM382">
        <f ca="1">IF(Table1[[#This Row],[Area]]="South Dakota",Table1[[#This Row],[Income]],0)</f>
        <v>0</v>
      </c>
      <c r="BN382">
        <f ca="1">IF(Table1[[#This Row],[Area]]="Massachusetts",Table1[[#This Row],[Income]],0)</f>
        <v>0</v>
      </c>
      <c r="BO382">
        <f ca="1">IF(Table1[[#This Row],[Area]]="New Jersey",Table1[[#This Row],[Income]],0)</f>
        <v>0</v>
      </c>
      <c r="BP382">
        <f ca="1">IF(Table1[[#This Row],[Area]]="Georgia",Table1[[#This Row],[Income]],0)</f>
        <v>0</v>
      </c>
      <c r="BQ382">
        <f ca="1">IF(Table1[[#This Row],[Area]]="Indiana",Table1[[#This Row],[Income]],0)</f>
        <v>0</v>
      </c>
      <c r="BR382">
        <f ca="1">IF(Table1[[#This Row],[Area]]="Illinios",Table1[[#This Row],[Income]],0)</f>
        <v>0</v>
      </c>
      <c r="BT382">
        <f ca="1">IF(Table1[[#This Row],[Field of work]]="IT",Table1[[#This Row],[Income]],0)</f>
        <v>0</v>
      </c>
      <c r="BU382">
        <f ca="1">IF(Table1[[#This Row],[Field of work]]="Doctor",Table1[[#This Row],[Income]],0)</f>
        <v>0</v>
      </c>
      <c r="BV382">
        <f ca="1">IF(Table1[[#This Row],[Field of work]]="Construction",Table1[[#This Row],[Income]],0)</f>
        <v>0</v>
      </c>
      <c r="BW382">
        <f ca="1">IF(Table1[[#This Row],[Field of work]]="Teaching",Table1[[#This Row],[Income]],0)</f>
        <v>0</v>
      </c>
      <c r="BX382">
        <f ca="1">IF(Table1[[#This Row],[Field of work]]="Music",Table1[[#This Row],[Income]],0)</f>
        <v>0</v>
      </c>
      <c r="BY382">
        <f ca="1">IF(Table1[[#This Row],[Field of work]]="Agriculture",Table1[[#This Row],[Income]],0)</f>
        <v>25689</v>
      </c>
      <c r="CA382">
        <f ca="1">IF(Table1[[#This Row],[Debts]]&gt;Table1[[#This Row],[Income]],1,0)</f>
        <v>0</v>
      </c>
      <c r="CL382">
        <f ca="1">IF(Table1[[#This Row],[Net worth of the person]]&gt;$CN$3,Table1[[#This Row],[Age]],0)</f>
        <v>42</v>
      </c>
    </row>
    <row r="383" spans="1:90">
      <c r="A383">
        <f t="shared" ca="1" si="147"/>
        <v>1</v>
      </c>
      <c r="B383">
        <v>380</v>
      </c>
      <c r="C383" t="str">
        <f t="shared" ca="1" si="148"/>
        <v>men</v>
      </c>
      <c r="D383">
        <f t="shared" ca="1" si="149"/>
        <v>39</v>
      </c>
      <c r="E383">
        <f t="shared" ca="1" si="150"/>
        <v>6</v>
      </c>
      <c r="F383" t="str">
        <f t="shared" ca="1" si="138"/>
        <v>Agriculture</v>
      </c>
      <c r="G383">
        <f t="shared" ca="1" si="151"/>
        <v>5</v>
      </c>
      <c r="H383" t="str">
        <f t="shared" ca="1" si="139"/>
        <v>Diploma</v>
      </c>
      <c r="I383">
        <f t="shared" ca="1" si="163"/>
        <v>3</v>
      </c>
      <c r="J383">
        <f t="shared" ca="1" si="140"/>
        <v>1</v>
      </c>
      <c r="K383">
        <f t="shared" ca="1" si="152"/>
        <v>63150</v>
      </c>
      <c r="L383">
        <f t="shared" ca="1" si="153"/>
        <v>11</v>
      </c>
      <c r="M383" t="str">
        <f t="shared" ca="1" si="141"/>
        <v>New Jersey</v>
      </c>
      <c r="N383">
        <f t="shared" ca="1" si="156"/>
        <v>252600</v>
      </c>
      <c r="O383">
        <f t="shared" ca="1" si="154"/>
        <v>215262.74988616779</v>
      </c>
      <c r="P383">
        <f t="shared" ca="1" si="157"/>
        <v>39380.630731861827</v>
      </c>
      <c r="Q383">
        <f t="shared" ca="1" si="155"/>
        <v>4180</v>
      </c>
      <c r="R383">
        <f t="shared" ca="1" si="158"/>
        <v>45907.029289481674</v>
      </c>
      <c r="S383">
        <f t="shared" ca="1" si="159"/>
        <v>59681.751453334255</v>
      </c>
      <c r="T383">
        <f t="shared" ca="1" si="160"/>
        <v>351662.38218519604</v>
      </c>
      <c r="U383">
        <f t="shared" ca="1" si="161"/>
        <v>265349.77917564946</v>
      </c>
      <c r="V383">
        <f t="shared" ca="1" si="162"/>
        <v>86312.603009546583</v>
      </c>
      <c r="X383">
        <f ca="1">IF(Table1[[#This Row],[Gender]]="men",1,0)</f>
        <v>1</v>
      </c>
      <c r="Y383">
        <f ca="1">IF(Table1[[#This Row],[Gender]]="women",1,0)</f>
        <v>0</v>
      </c>
      <c r="AE383">
        <f ca="1">IF(Table1[[#This Row],[Field of work]]="IT",1,0)</f>
        <v>0</v>
      </c>
      <c r="AF383">
        <f ca="1">IF(Table1[[#This Row],[Field of work]]="Doctor",1,0)</f>
        <v>0</v>
      </c>
      <c r="AG383">
        <f ca="1">IF(Table1[[#This Row],[Field of work]]="Construction",1,0)</f>
        <v>0</v>
      </c>
      <c r="AH383">
        <f ca="1">IF(Table1[[#This Row],[Field of work]]="Teaching",1,0)</f>
        <v>0</v>
      </c>
      <c r="AI383">
        <f ca="1">IF(Table1[[#This Row],[Field of work]]="Music",1,0)</f>
        <v>0</v>
      </c>
      <c r="AJ383">
        <f ca="1">IF(Table1[[#This Row],[Field of work]]="Agriculture",1,0)</f>
        <v>1</v>
      </c>
      <c r="AO383" s="8">
        <f t="shared" ca="1" si="142"/>
        <v>17659.688346358769</v>
      </c>
      <c r="AR383">
        <f t="shared" ca="1" si="143"/>
        <v>1</v>
      </c>
      <c r="AX383" s="16">
        <f t="shared" ca="1" si="144"/>
        <v>0.17258753753177225</v>
      </c>
      <c r="AY383" s="17">
        <f t="shared" ca="1" si="145"/>
        <v>1</v>
      </c>
      <c r="AZ383" s="17"/>
      <c r="BE383">
        <f t="shared" ca="1" si="146"/>
        <v>0</v>
      </c>
      <c r="BF383">
        <f ca="1">IF(Table1[[#This Row],[Area]]="California",Table1[[#This Row],[Income]],0)</f>
        <v>0</v>
      </c>
      <c r="BG383">
        <f ca="1">IF(Table1[[#This Row],[Area]]="Utah",Table1[[#This Row],[Income]],0)</f>
        <v>0</v>
      </c>
      <c r="BH383">
        <f ca="1">IF(Table1[[#This Row],[Area]]="North Carolina",Table1[[#This Row],[Income]],0)</f>
        <v>0</v>
      </c>
      <c r="BI383">
        <f ca="1">IF(Table1[[#This Row],[Area]]="Texas",Table1[[#This Row],[Income]],0)</f>
        <v>0</v>
      </c>
      <c r="BJ383">
        <f ca="1">IF(Table1[[#This Row],[Area]]="Pennsylvania",Table1[[#This Row],[Income]],0)</f>
        <v>0</v>
      </c>
      <c r="BK383">
        <f ca="1">IF(Table1[[#This Row],[Area]]="Hawaii",Table1[[#This Row],[Income]],0)</f>
        <v>0</v>
      </c>
      <c r="BL383">
        <f ca="1">IF(Table1[[#This Row],[Area]]="Tennessee",Table1[[#This Row],[Income]],0)</f>
        <v>0</v>
      </c>
      <c r="BM383">
        <f ca="1">IF(Table1[[#This Row],[Area]]="South Dakota",Table1[[#This Row],[Income]],0)</f>
        <v>0</v>
      </c>
      <c r="BN383">
        <f ca="1">IF(Table1[[#This Row],[Area]]="Massachusetts",Table1[[#This Row],[Income]],0)</f>
        <v>0</v>
      </c>
      <c r="BO383">
        <f ca="1">IF(Table1[[#This Row],[Area]]="New Jersey",Table1[[#This Row],[Income]],0)</f>
        <v>63150</v>
      </c>
      <c r="BP383">
        <f ca="1">IF(Table1[[#This Row],[Area]]="Georgia",Table1[[#This Row],[Income]],0)</f>
        <v>0</v>
      </c>
      <c r="BQ383">
        <f ca="1">IF(Table1[[#This Row],[Area]]="Indiana",Table1[[#This Row],[Income]],0)</f>
        <v>0</v>
      </c>
      <c r="BR383">
        <f ca="1">IF(Table1[[#This Row],[Area]]="Illinios",Table1[[#This Row],[Income]],0)</f>
        <v>0</v>
      </c>
      <c r="BT383">
        <f ca="1">IF(Table1[[#This Row],[Field of work]]="IT",Table1[[#This Row],[Income]],0)</f>
        <v>0</v>
      </c>
      <c r="BU383">
        <f ca="1">IF(Table1[[#This Row],[Field of work]]="Doctor",Table1[[#This Row],[Income]],0)</f>
        <v>0</v>
      </c>
      <c r="BV383">
        <f ca="1">IF(Table1[[#This Row],[Field of work]]="Construction",Table1[[#This Row],[Income]],0)</f>
        <v>0</v>
      </c>
      <c r="BW383">
        <f ca="1">IF(Table1[[#This Row],[Field of work]]="Teaching",Table1[[#This Row],[Income]],0)</f>
        <v>0</v>
      </c>
      <c r="BX383">
        <f ca="1">IF(Table1[[#This Row],[Field of work]]="Music",Table1[[#This Row],[Income]],0)</f>
        <v>0</v>
      </c>
      <c r="BY383">
        <f ca="1">IF(Table1[[#This Row],[Field of work]]="Agriculture",Table1[[#This Row],[Income]],0)</f>
        <v>63150</v>
      </c>
      <c r="CA383">
        <f ca="1">IF(Table1[[#This Row],[Debts]]&gt;Table1[[#This Row],[Income]],1,0)</f>
        <v>0</v>
      </c>
      <c r="CL383">
        <f ca="1">IF(Table1[[#This Row],[Net worth of the person]]&gt;$CN$3,Table1[[#This Row],[Age]],0)</f>
        <v>39</v>
      </c>
    </row>
    <row r="384" spans="1:90">
      <c r="A384">
        <f t="shared" ca="1" si="147"/>
        <v>1</v>
      </c>
      <c r="B384">
        <v>381</v>
      </c>
      <c r="C384" t="str">
        <f t="shared" ca="1" si="148"/>
        <v>men</v>
      </c>
      <c r="D384">
        <f t="shared" ca="1" si="149"/>
        <v>35</v>
      </c>
      <c r="E384">
        <f t="shared" ca="1" si="150"/>
        <v>6</v>
      </c>
      <c r="F384" t="str">
        <f t="shared" ca="1" si="138"/>
        <v>Agriculture</v>
      </c>
      <c r="G384">
        <f t="shared" ca="1" si="151"/>
        <v>3</v>
      </c>
      <c r="H384" t="str">
        <f t="shared" ca="1" si="139"/>
        <v>Post Grad</v>
      </c>
      <c r="I384">
        <f t="shared" ca="1" si="163"/>
        <v>3</v>
      </c>
      <c r="J384">
        <f t="shared" ca="1" si="140"/>
        <v>2</v>
      </c>
      <c r="K384">
        <f t="shared" ca="1" si="152"/>
        <v>84377</v>
      </c>
      <c r="L384">
        <f t="shared" ca="1" si="153"/>
        <v>9</v>
      </c>
      <c r="M384" t="str">
        <f t="shared" ca="1" si="141"/>
        <v>South Dakota</v>
      </c>
      <c r="N384">
        <f t="shared" ca="1" si="156"/>
        <v>337508</v>
      </c>
      <c r="O384">
        <f t="shared" ca="1" si="154"/>
        <v>58249.674617273391</v>
      </c>
      <c r="P384">
        <f t="shared" ca="1" si="157"/>
        <v>35319.376692717538</v>
      </c>
      <c r="Q384">
        <f t="shared" ca="1" si="155"/>
        <v>29296</v>
      </c>
      <c r="R384">
        <f t="shared" ca="1" si="158"/>
        <v>41382.795912673988</v>
      </c>
      <c r="S384">
        <f t="shared" ca="1" si="159"/>
        <v>92581.670333321701</v>
      </c>
      <c r="T384">
        <f t="shared" ca="1" si="160"/>
        <v>465409.04702603922</v>
      </c>
      <c r="U384">
        <f t="shared" ca="1" si="161"/>
        <v>128928.47052994737</v>
      </c>
      <c r="V384">
        <f t="shared" ca="1" si="162"/>
        <v>336480.57649609185</v>
      </c>
      <c r="X384">
        <f ca="1">IF(Table1[[#This Row],[Gender]]="men",1,0)</f>
        <v>1</v>
      </c>
      <c r="Y384">
        <f ca="1">IF(Table1[[#This Row],[Gender]]="women",1,0)</f>
        <v>0</v>
      </c>
      <c r="AE384">
        <f ca="1">IF(Table1[[#This Row],[Field of work]]="IT",1,0)</f>
        <v>0</v>
      </c>
      <c r="AF384">
        <f ca="1">IF(Table1[[#This Row],[Field of work]]="Doctor",1,0)</f>
        <v>0</v>
      </c>
      <c r="AG384">
        <f ca="1">IF(Table1[[#This Row],[Field of work]]="Construction",1,0)</f>
        <v>0</v>
      </c>
      <c r="AH384">
        <f ca="1">IF(Table1[[#This Row],[Field of work]]="Teaching",1,0)</f>
        <v>0</v>
      </c>
      <c r="AI384">
        <f ca="1">IF(Table1[[#This Row],[Field of work]]="Music",1,0)</f>
        <v>0</v>
      </c>
      <c r="AJ384">
        <f ca="1">IF(Table1[[#This Row],[Field of work]]="Agriculture",1,0)</f>
        <v>1</v>
      </c>
      <c r="AO384" s="8">
        <f t="shared" ca="1" si="142"/>
        <v>22165.55219573143</v>
      </c>
      <c r="AR384">
        <f t="shared" ca="1" si="143"/>
        <v>1</v>
      </c>
      <c r="AX384" s="16">
        <f t="shared" ca="1" si="144"/>
        <v>0.57637680383636447</v>
      </c>
      <c r="AY384" s="17">
        <f t="shared" ca="1" si="145"/>
        <v>0</v>
      </c>
      <c r="AZ384" s="17"/>
      <c r="BE384">
        <f t="shared" ca="1" si="146"/>
        <v>0</v>
      </c>
      <c r="BF384">
        <f ca="1">IF(Table1[[#This Row],[Area]]="California",Table1[[#This Row],[Income]],0)</f>
        <v>0</v>
      </c>
      <c r="BG384">
        <f ca="1">IF(Table1[[#This Row],[Area]]="Utah",Table1[[#This Row],[Income]],0)</f>
        <v>0</v>
      </c>
      <c r="BH384">
        <f ca="1">IF(Table1[[#This Row],[Area]]="North Carolina",Table1[[#This Row],[Income]],0)</f>
        <v>0</v>
      </c>
      <c r="BI384">
        <f ca="1">IF(Table1[[#This Row],[Area]]="Texas",Table1[[#This Row],[Income]],0)</f>
        <v>0</v>
      </c>
      <c r="BJ384">
        <f ca="1">IF(Table1[[#This Row],[Area]]="Pennsylvania",Table1[[#This Row],[Income]],0)</f>
        <v>0</v>
      </c>
      <c r="BK384">
        <f ca="1">IF(Table1[[#This Row],[Area]]="Hawaii",Table1[[#This Row],[Income]],0)</f>
        <v>0</v>
      </c>
      <c r="BL384">
        <f ca="1">IF(Table1[[#This Row],[Area]]="Tennessee",Table1[[#This Row],[Income]],0)</f>
        <v>0</v>
      </c>
      <c r="BM384">
        <f ca="1">IF(Table1[[#This Row],[Area]]="South Dakota",Table1[[#This Row],[Income]],0)</f>
        <v>84377</v>
      </c>
      <c r="BN384">
        <f ca="1">IF(Table1[[#This Row],[Area]]="Massachusetts",Table1[[#This Row],[Income]],0)</f>
        <v>0</v>
      </c>
      <c r="BO384">
        <f ca="1">IF(Table1[[#This Row],[Area]]="New Jersey",Table1[[#This Row],[Income]],0)</f>
        <v>0</v>
      </c>
      <c r="BP384">
        <f ca="1">IF(Table1[[#This Row],[Area]]="Georgia",Table1[[#This Row],[Income]],0)</f>
        <v>0</v>
      </c>
      <c r="BQ384">
        <f ca="1">IF(Table1[[#This Row],[Area]]="Indiana",Table1[[#This Row],[Income]],0)</f>
        <v>0</v>
      </c>
      <c r="BR384">
        <f ca="1">IF(Table1[[#This Row],[Area]]="Illinios",Table1[[#This Row],[Income]],0)</f>
        <v>0</v>
      </c>
      <c r="BT384">
        <f ca="1">IF(Table1[[#This Row],[Field of work]]="IT",Table1[[#This Row],[Income]],0)</f>
        <v>0</v>
      </c>
      <c r="BU384">
        <f ca="1">IF(Table1[[#This Row],[Field of work]]="Doctor",Table1[[#This Row],[Income]],0)</f>
        <v>0</v>
      </c>
      <c r="BV384">
        <f ca="1">IF(Table1[[#This Row],[Field of work]]="Construction",Table1[[#This Row],[Income]],0)</f>
        <v>0</v>
      </c>
      <c r="BW384">
        <f ca="1">IF(Table1[[#This Row],[Field of work]]="Teaching",Table1[[#This Row],[Income]],0)</f>
        <v>0</v>
      </c>
      <c r="BX384">
        <f ca="1">IF(Table1[[#This Row],[Field of work]]="Music",Table1[[#This Row],[Income]],0)</f>
        <v>0</v>
      </c>
      <c r="BY384">
        <f ca="1">IF(Table1[[#This Row],[Field of work]]="Agriculture",Table1[[#This Row],[Income]],0)</f>
        <v>84377</v>
      </c>
      <c r="CA384">
        <f ca="1">IF(Table1[[#This Row],[Debts]]&gt;Table1[[#This Row],[Income]],1,0)</f>
        <v>0</v>
      </c>
      <c r="CL384">
        <f ca="1">IF(Table1[[#This Row],[Net worth of the person]]&gt;$CN$3,Table1[[#This Row],[Age]],0)</f>
        <v>35</v>
      </c>
    </row>
    <row r="385" spans="1:90">
      <c r="A385">
        <f t="shared" ca="1" si="147"/>
        <v>1</v>
      </c>
      <c r="B385">
        <v>382</v>
      </c>
      <c r="C385" t="str">
        <f t="shared" ca="1" si="148"/>
        <v>men</v>
      </c>
      <c r="D385">
        <f t="shared" ca="1" si="149"/>
        <v>37</v>
      </c>
      <c r="E385">
        <f t="shared" ca="1" si="150"/>
        <v>2</v>
      </c>
      <c r="F385" t="str">
        <f t="shared" ca="1" si="138"/>
        <v>Doctor</v>
      </c>
      <c r="G385">
        <f t="shared" ca="1" si="151"/>
        <v>1</v>
      </c>
      <c r="H385" t="str">
        <f t="shared" ca="1" si="139"/>
        <v>High school</v>
      </c>
      <c r="I385">
        <f t="shared" ca="1" si="163"/>
        <v>1</v>
      </c>
      <c r="J385">
        <f t="shared" ca="1" si="140"/>
        <v>3</v>
      </c>
      <c r="K385">
        <f t="shared" ca="1" si="152"/>
        <v>51076</v>
      </c>
      <c r="L385">
        <f t="shared" ca="1" si="153"/>
        <v>13</v>
      </c>
      <c r="M385" t="str">
        <f t="shared" ca="1" si="141"/>
        <v>Indiana</v>
      </c>
      <c r="N385">
        <f t="shared" ca="1" si="156"/>
        <v>255380</v>
      </c>
      <c r="O385">
        <f t="shared" ca="1" si="154"/>
        <v>147195.10816373077</v>
      </c>
      <c r="P385">
        <f t="shared" ca="1" si="157"/>
        <v>66496.656587194288</v>
      </c>
      <c r="Q385">
        <f t="shared" ca="1" si="155"/>
        <v>37370</v>
      </c>
      <c r="R385">
        <f t="shared" ca="1" si="158"/>
        <v>22589.135286702738</v>
      </c>
      <c r="S385">
        <f t="shared" ca="1" si="159"/>
        <v>52148.557567536402</v>
      </c>
      <c r="T385">
        <f t="shared" ca="1" si="160"/>
        <v>374025.21415473073</v>
      </c>
      <c r="U385">
        <f t="shared" ca="1" si="161"/>
        <v>207154.24345043351</v>
      </c>
      <c r="V385">
        <f t="shared" ca="1" si="162"/>
        <v>166870.97070429721</v>
      </c>
      <c r="X385">
        <f ca="1">IF(Table1[[#This Row],[Gender]]="men",1,0)</f>
        <v>1</v>
      </c>
      <c r="Y385">
        <f ca="1">IF(Table1[[#This Row],[Gender]]="women",1,0)</f>
        <v>0</v>
      </c>
      <c r="AE385">
        <f ca="1">IF(Table1[[#This Row],[Field of work]]="IT",1,0)</f>
        <v>0</v>
      </c>
      <c r="AF385">
        <f ca="1">IF(Table1[[#This Row],[Field of work]]="Doctor",1,0)</f>
        <v>1</v>
      </c>
      <c r="AG385">
        <f ca="1">IF(Table1[[#This Row],[Field of work]]="Construction",1,0)</f>
        <v>0</v>
      </c>
      <c r="AH385">
        <f ca="1">IF(Table1[[#This Row],[Field of work]]="Teaching",1,0)</f>
        <v>0</v>
      </c>
      <c r="AI385">
        <f ca="1">IF(Table1[[#This Row],[Field of work]]="Music",1,0)</f>
        <v>0</v>
      </c>
      <c r="AJ385">
        <f ca="1">IF(Table1[[#This Row],[Field of work]]="Agriculture",1,0)</f>
        <v>0</v>
      </c>
      <c r="AO385" s="8">
        <f t="shared" ca="1" si="142"/>
        <v>27147.965969763711</v>
      </c>
      <c r="AR385">
        <f t="shared" ca="1" si="143"/>
        <v>1</v>
      </c>
      <c r="AX385" s="16">
        <f t="shared" ca="1" si="144"/>
        <v>0.93601290948122551</v>
      </c>
      <c r="AY385" s="17">
        <f t="shared" ca="1" si="145"/>
        <v>0</v>
      </c>
      <c r="AZ385" s="17"/>
      <c r="BE385">
        <f t="shared" ca="1" si="146"/>
        <v>0</v>
      </c>
      <c r="BF385">
        <f ca="1">IF(Table1[[#This Row],[Area]]="California",Table1[[#This Row],[Income]],0)</f>
        <v>0</v>
      </c>
      <c r="BG385">
        <f ca="1">IF(Table1[[#This Row],[Area]]="Utah",Table1[[#This Row],[Income]],0)</f>
        <v>0</v>
      </c>
      <c r="BH385">
        <f ca="1">IF(Table1[[#This Row],[Area]]="North Carolina",Table1[[#This Row],[Income]],0)</f>
        <v>0</v>
      </c>
      <c r="BI385">
        <f ca="1">IF(Table1[[#This Row],[Area]]="Texas",Table1[[#This Row],[Income]],0)</f>
        <v>0</v>
      </c>
      <c r="BJ385">
        <f ca="1">IF(Table1[[#This Row],[Area]]="Pennsylvania",Table1[[#This Row],[Income]],0)</f>
        <v>0</v>
      </c>
      <c r="BK385">
        <f ca="1">IF(Table1[[#This Row],[Area]]="Hawaii",Table1[[#This Row],[Income]],0)</f>
        <v>0</v>
      </c>
      <c r="BL385">
        <f ca="1">IF(Table1[[#This Row],[Area]]="Tennessee",Table1[[#This Row],[Income]],0)</f>
        <v>0</v>
      </c>
      <c r="BM385">
        <f ca="1">IF(Table1[[#This Row],[Area]]="South Dakota",Table1[[#This Row],[Income]],0)</f>
        <v>0</v>
      </c>
      <c r="BN385">
        <f ca="1">IF(Table1[[#This Row],[Area]]="Massachusetts",Table1[[#This Row],[Income]],0)</f>
        <v>0</v>
      </c>
      <c r="BO385">
        <f ca="1">IF(Table1[[#This Row],[Area]]="New Jersey",Table1[[#This Row],[Income]],0)</f>
        <v>0</v>
      </c>
      <c r="BP385">
        <f ca="1">IF(Table1[[#This Row],[Area]]="Georgia",Table1[[#This Row],[Income]],0)</f>
        <v>0</v>
      </c>
      <c r="BQ385">
        <f ca="1">IF(Table1[[#This Row],[Area]]="Indiana",Table1[[#This Row],[Income]],0)</f>
        <v>51076</v>
      </c>
      <c r="BR385">
        <f ca="1">IF(Table1[[#This Row],[Area]]="Illinios",Table1[[#This Row],[Income]],0)</f>
        <v>0</v>
      </c>
      <c r="BT385">
        <f ca="1">IF(Table1[[#This Row],[Field of work]]="IT",Table1[[#This Row],[Income]],0)</f>
        <v>0</v>
      </c>
      <c r="BU385">
        <f ca="1">IF(Table1[[#This Row],[Field of work]]="Doctor",Table1[[#This Row],[Income]],0)</f>
        <v>51076</v>
      </c>
      <c r="BV385">
        <f ca="1">IF(Table1[[#This Row],[Field of work]]="Construction",Table1[[#This Row],[Income]],0)</f>
        <v>0</v>
      </c>
      <c r="BW385">
        <f ca="1">IF(Table1[[#This Row],[Field of work]]="Teaching",Table1[[#This Row],[Income]],0)</f>
        <v>0</v>
      </c>
      <c r="BX385">
        <f ca="1">IF(Table1[[#This Row],[Field of work]]="Music",Table1[[#This Row],[Income]],0)</f>
        <v>0</v>
      </c>
      <c r="BY385">
        <f ca="1">IF(Table1[[#This Row],[Field of work]]="Agriculture",Table1[[#This Row],[Income]],0)</f>
        <v>0</v>
      </c>
      <c r="CA385">
        <f ca="1">IF(Table1[[#This Row],[Debts]]&gt;Table1[[#This Row],[Income]],1,0)</f>
        <v>0</v>
      </c>
      <c r="CL385">
        <f ca="1">IF(Table1[[#This Row],[Net worth of the person]]&gt;$CN$3,Table1[[#This Row],[Age]],0)</f>
        <v>37</v>
      </c>
    </row>
    <row r="386" spans="1:90">
      <c r="A386">
        <f t="shared" ca="1" si="147"/>
        <v>2</v>
      </c>
      <c r="B386">
        <v>383</v>
      </c>
      <c r="C386" t="str">
        <f t="shared" ca="1" si="148"/>
        <v>women</v>
      </c>
      <c r="D386">
        <f t="shared" ca="1" si="149"/>
        <v>26</v>
      </c>
      <c r="E386">
        <f t="shared" ca="1" si="150"/>
        <v>5</v>
      </c>
      <c r="F386" t="str">
        <f t="shared" ca="1" si="138"/>
        <v>Music</v>
      </c>
      <c r="G386">
        <f t="shared" ca="1" si="151"/>
        <v>5</v>
      </c>
      <c r="H386" t="str">
        <f t="shared" ca="1" si="139"/>
        <v>Diploma</v>
      </c>
      <c r="I386">
        <f t="shared" ca="1" si="163"/>
        <v>3</v>
      </c>
      <c r="J386">
        <f t="shared" ca="1" si="140"/>
        <v>1</v>
      </c>
      <c r="K386">
        <f t="shared" ca="1" si="152"/>
        <v>29810</v>
      </c>
      <c r="L386">
        <f t="shared" ca="1" si="153"/>
        <v>3</v>
      </c>
      <c r="M386" t="str">
        <f t="shared" ca="1" si="141"/>
        <v>Utah</v>
      </c>
      <c r="N386">
        <f t="shared" ca="1" si="156"/>
        <v>149050</v>
      </c>
      <c r="O386">
        <f t="shared" ca="1" si="154"/>
        <v>139512.72415817666</v>
      </c>
      <c r="P386">
        <f t="shared" ca="1" si="157"/>
        <v>27147.965969763711</v>
      </c>
      <c r="Q386">
        <f t="shared" ca="1" si="155"/>
        <v>6530</v>
      </c>
      <c r="R386">
        <f t="shared" ca="1" si="158"/>
        <v>10669.465164337045</v>
      </c>
      <c r="S386">
        <f t="shared" ca="1" si="159"/>
        <v>42567.212569513053</v>
      </c>
      <c r="T386">
        <f t="shared" ca="1" si="160"/>
        <v>218765.17853927676</v>
      </c>
      <c r="U386">
        <f t="shared" ca="1" si="161"/>
        <v>156712.1893225137</v>
      </c>
      <c r="V386">
        <f t="shared" ca="1" si="162"/>
        <v>62052.989216763061</v>
      </c>
      <c r="X386">
        <f ca="1">IF(Table1[[#This Row],[Gender]]="men",1,0)</f>
        <v>0</v>
      </c>
      <c r="Y386">
        <f ca="1">IF(Table1[[#This Row],[Gender]]="women",1,0)</f>
        <v>1</v>
      </c>
      <c r="AE386">
        <f ca="1">IF(Table1[[#This Row],[Field of work]]="IT",1,0)</f>
        <v>0</v>
      </c>
      <c r="AF386">
        <f ca="1">IF(Table1[[#This Row],[Field of work]]="Doctor",1,0)</f>
        <v>0</v>
      </c>
      <c r="AG386">
        <f ca="1">IF(Table1[[#This Row],[Field of work]]="Construction",1,0)</f>
        <v>0</v>
      </c>
      <c r="AH386">
        <f ca="1">IF(Table1[[#This Row],[Field of work]]="Teaching",1,0)</f>
        <v>0</v>
      </c>
      <c r="AI386">
        <f ca="1">IF(Table1[[#This Row],[Field of work]]="Music",1,0)</f>
        <v>1</v>
      </c>
      <c r="AJ386">
        <f ca="1">IF(Table1[[#This Row],[Field of work]]="Agriculture",1,0)</f>
        <v>0</v>
      </c>
      <c r="AO386" s="8">
        <f t="shared" ca="1" si="142"/>
        <v>4508.4788891547778</v>
      </c>
      <c r="AR386">
        <f t="shared" ca="1" si="143"/>
        <v>1</v>
      </c>
      <c r="AX386" s="16">
        <f t="shared" ca="1" si="144"/>
        <v>0.35969623153654529</v>
      </c>
      <c r="AY386" s="17">
        <f t="shared" ca="1" si="145"/>
        <v>1</v>
      </c>
      <c r="AZ386" s="17"/>
      <c r="BE386">
        <f t="shared" ca="1" si="146"/>
        <v>0</v>
      </c>
      <c r="BF386">
        <f ca="1">IF(Table1[[#This Row],[Area]]="California",Table1[[#This Row],[Income]],0)</f>
        <v>0</v>
      </c>
      <c r="BG386">
        <f ca="1">IF(Table1[[#This Row],[Area]]="Utah",Table1[[#This Row],[Income]],0)</f>
        <v>29810</v>
      </c>
      <c r="BH386">
        <f ca="1">IF(Table1[[#This Row],[Area]]="North Carolina",Table1[[#This Row],[Income]],0)</f>
        <v>0</v>
      </c>
      <c r="BI386">
        <f ca="1">IF(Table1[[#This Row],[Area]]="Texas",Table1[[#This Row],[Income]],0)</f>
        <v>0</v>
      </c>
      <c r="BJ386">
        <f ca="1">IF(Table1[[#This Row],[Area]]="Pennsylvania",Table1[[#This Row],[Income]],0)</f>
        <v>0</v>
      </c>
      <c r="BK386">
        <f ca="1">IF(Table1[[#This Row],[Area]]="Hawaii",Table1[[#This Row],[Income]],0)</f>
        <v>0</v>
      </c>
      <c r="BL386">
        <f ca="1">IF(Table1[[#This Row],[Area]]="Tennessee",Table1[[#This Row],[Income]],0)</f>
        <v>0</v>
      </c>
      <c r="BM386">
        <f ca="1">IF(Table1[[#This Row],[Area]]="South Dakota",Table1[[#This Row],[Income]],0)</f>
        <v>0</v>
      </c>
      <c r="BN386">
        <f ca="1">IF(Table1[[#This Row],[Area]]="Massachusetts",Table1[[#This Row],[Income]],0)</f>
        <v>0</v>
      </c>
      <c r="BO386">
        <f ca="1">IF(Table1[[#This Row],[Area]]="New Jersey",Table1[[#This Row],[Income]],0)</f>
        <v>0</v>
      </c>
      <c r="BP386">
        <f ca="1">IF(Table1[[#This Row],[Area]]="Georgia",Table1[[#This Row],[Income]],0)</f>
        <v>0</v>
      </c>
      <c r="BQ386">
        <f ca="1">IF(Table1[[#This Row],[Area]]="Indiana",Table1[[#This Row],[Income]],0)</f>
        <v>0</v>
      </c>
      <c r="BR386">
        <f ca="1">IF(Table1[[#This Row],[Area]]="Illinios",Table1[[#This Row],[Income]],0)</f>
        <v>0</v>
      </c>
      <c r="BT386">
        <f ca="1">IF(Table1[[#This Row],[Field of work]]="IT",Table1[[#This Row],[Income]],0)</f>
        <v>0</v>
      </c>
      <c r="BU386">
        <f ca="1">IF(Table1[[#This Row],[Field of work]]="Doctor",Table1[[#This Row],[Income]],0)</f>
        <v>0</v>
      </c>
      <c r="BV386">
        <f ca="1">IF(Table1[[#This Row],[Field of work]]="Construction",Table1[[#This Row],[Income]],0)</f>
        <v>0</v>
      </c>
      <c r="BW386">
        <f ca="1">IF(Table1[[#This Row],[Field of work]]="Teaching",Table1[[#This Row],[Income]],0)</f>
        <v>0</v>
      </c>
      <c r="BX386">
        <f ca="1">IF(Table1[[#This Row],[Field of work]]="Music",Table1[[#This Row],[Income]],0)</f>
        <v>29810</v>
      </c>
      <c r="BY386">
        <f ca="1">IF(Table1[[#This Row],[Field of work]]="Agriculture",Table1[[#This Row],[Income]],0)</f>
        <v>0</v>
      </c>
      <c r="CA386">
        <f ca="1">IF(Table1[[#This Row],[Debts]]&gt;Table1[[#This Row],[Income]],1,0)</f>
        <v>0</v>
      </c>
      <c r="CL386">
        <f ca="1">IF(Table1[[#This Row],[Net worth of the person]]&gt;$CN$3,Table1[[#This Row],[Age]],0)</f>
        <v>26</v>
      </c>
    </row>
    <row r="387" spans="1:90">
      <c r="A387">
        <f t="shared" ca="1" si="147"/>
        <v>1</v>
      </c>
      <c r="B387">
        <v>384</v>
      </c>
      <c r="C387" t="str">
        <f t="shared" ca="1" si="148"/>
        <v>men</v>
      </c>
      <c r="D387">
        <f t="shared" ca="1" si="149"/>
        <v>39</v>
      </c>
      <c r="E387">
        <f t="shared" ca="1" si="150"/>
        <v>6</v>
      </c>
      <c r="F387" t="str">
        <f t="shared" ca="1" si="138"/>
        <v>Agriculture</v>
      </c>
      <c r="G387">
        <f t="shared" ca="1" si="151"/>
        <v>3</v>
      </c>
      <c r="H387" t="str">
        <f t="shared" ca="1" si="139"/>
        <v>Post Grad</v>
      </c>
      <c r="I387">
        <f t="shared" ca="1" si="163"/>
        <v>0</v>
      </c>
      <c r="J387">
        <f t="shared" ca="1" si="140"/>
        <v>3</v>
      </c>
      <c r="K387">
        <f t="shared" ca="1" si="152"/>
        <v>51576</v>
      </c>
      <c r="L387">
        <f t="shared" ca="1" si="153"/>
        <v>11</v>
      </c>
      <c r="M387" t="str">
        <f t="shared" ca="1" si="141"/>
        <v>New Jersey</v>
      </c>
      <c r="N387">
        <f t="shared" ca="1" si="156"/>
        <v>309456</v>
      </c>
      <c r="O387">
        <f t="shared" ca="1" si="154"/>
        <v>111310.15702637316</v>
      </c>
      <c r="P387">
        <f t="shared" ca="1" si="157"/>
        <v>13525.436667464333</v>
      </c>
      <c r="Q387">
        <f t="shared" ca="1" si="155"/>
        <v>5984</v>
      </c>
      <c r="R387">
        <f t="shared" ca="1" si="158"/>
        <v>17820.158734637076</v>
      </c>
      <c r="S387">
        <f t="shared" ca="1" si="159"/>
        <v>51408.3941500082</v>
      </c>
      <c r="T387">
        <f t="shared" ca="1" si="160"/>
        <v>374389.83081747254</v>
      </c>
      <c r="U387">
        <f t="shared" ca="1" si="161"/>
        <v>135114.31576101022</v>
      </c>
      <c r="V387">
        <f t="shared" ca="1" si="162"/>
        <v>239275.51505646232</v>
      </c>
      <c r="X387">
        <f ca="1">IF(Table1[[#This Row],[Gender]]="men",1,0)</f>
        <v>1</v>
      </c>
      <c r="Y387">
        <f ca="1">IF(Table1[[#This Row],[Gender]]="women",1,0)</f>
        <v>0</v>
      </c>
      <c r="AE387">
        <f ca="1">IF(Table1[[#This Row],[Field of work]]="IT",1,0)</f>
        <v>0</v>
      </c>
      <c r="AF387">
        <f ca="1">IF(Table1[[#This Row],[Field of work]]="Doctor",1,0)</f>
        <v>0</v>
      </c>
      <c r="AG387">
        <f ca="1">IF(Table1[[#This Row],[Field of work]]="Construction",1,0)</f>
        <v>0</v>
      </c>
      <c r="AH387">
        <f ca="1">IF(Table1[[#This Row],[Field of work]]="Teaching",1,0)</f>
        <v>0</v>
      </c>
      <c r="AI387">
        <f ca="1">IF(Table1[[#This Row],[Field of work]]="Music",1,0)</f>
        <v>0</v>
      </c>
      <c r="AJ387">
        <f ca="1">IF(Table1[[#This Row],[Field of work]]="Agriculture",1,0)</f>
        <v>1</v>
      </c>
      <c r="AO387" s="8">
        <f t="shared" ca="1" si="142"/>
        <v>12565.455074483516</v>
      </c>
      <c r="AR387">
        <f t="shared" ca="1" si="143"/>
        <v>1</v>
      </c>
      <c r="AX387" s="16">
        <f t="shared" ca="1" si="144"/>
        <v>0.72883098953727887</v>
      </c>
      <c r="AY387" s="17">
        <f t="shared" ca="1" si="145"/>
        <v>0</v>
      </c>
      <c r="AZ387" s="17"/>
      <c r="BE387">
        <f t="shared" ca="1" si="146"/>
        <v>0</v>
      </c>
      <c r="BF387">
        <f ca="1">IF(Table1[[#This Row],[Area]]="California",Table1[[#This Row],[Income]],0)</f>
        <v>0</v>
      </c>
      <c r="BG387">
        <f ca="1">IF(Table1[[#This Row],[Area]]="Utah",Table1[[#This Row],[Income]],0)</f>
        <v>0</v>
      </c>
      <c r="BH387">
        <f ca="1">IF(Table1[[#This Row],[Area]]="North Carolina",Table1[[#This Row],[Income]],0)</f>
        <v>0</v>
      </c>
      <c r="BI387">
        <f ca="1">IF(Table1[[#This Row],[Area]]="Texas",Table1[[#This Row],[Income]],0)</f>
        <v>0</v>
      </c>
      <c r="BJ387">
        <f ca="1">IF(Table1[[#This Row],[Area]]="Pennsylvania",Table1[[#This Row],[Income]],0)</f>
        <v>0</v>
      </c>
      <c r="BK387">
        <f ca="1">IF(Table1[[#This Row],[Area]]="Hawaii",Table1[[#This Row],[Income]],0)</f>
        <v>0</v>
      </c>
      <c r="BL387">
        <f ca="1">IF(Table1[[#This Row],[Area]]="Tennessee",Table1[[#This Row],[Income]],0)</f>
        <v>0</v>
      </c>
      <c r="BM387">
        <f ca="1">IF(Table1[[#This Row],[Area]]="South Dakota",Table1[[#This Row],[Income]],0)</f>
        <v>0</v>
      </c>
      <c r="BN387">
        <f ca="1">IF(Table1[[#This Row],[Area]]="Massachusetts",Table1[[#This Row],[Income]],0)</f>
        <v>0</v>
      </c>
      <c r="BO387">
        <f ca="1">IF(Table1[[#This Row],[Area]]="New Jersey",Table1[[#This Row],[Income]],0)</f>
        <v>51576</v>
      </c>
      <c r="BP387">
        <f ca="1">IF(Table1[[#This Row],[Area]]="Georgia",Table1[[#This Row],[Income]],0)</f>
        <v>0</v>
      </c>
      <c r="BQ387">
        <f ca="1">IF(Table1[[#This Row],[Area]]="Indiana",Table1[[#This Row],[Income]],0)</f>
        <v>0</v>
      </c>
      <c r="BR387">
        <f ca="1">IF(Table1[[#This Row],[Area]]="Illinios",Table1[[#This Row],[Income]],0)</f>
        <v>0</v>
      </c>
      <c r="BT387">
        <f ca="1">IF(Table1[[#This Row],[Field of work]]="IT",Table1[[#This Row],[Income]],0)</f>
        <v>0</v>
      </c>
      <c r="BU387">
        <f ca="1">IF(Table1[[#This Row],[Field of work]]="Doctor",Table1[[#This Row],[Income]],0)</f>
        <v>0</v>
      </c>
      <c r="BV387">
        <f ca="1">IF(Table1[[#This Row],[Field of work]]="Construction",Table1[[#This Row],[Income]],0)</f>
        <v>0</v>
      </c>
      <c r="BW387">
        <f ca="1">IF(Table1[[#This Row],[Field of work]]="Teaching",Table1[[#This Row],[Income]],0)</f>
        <v>0</v>
      </c>
      <c r="BX387">
        <f ca="1">IF(Table1[[#This Row],[Field of work]]="Music",Table1[[#This Row],[Income]],0)</f>
        <v>0</v>
      </c>
      <c r="BY387">
        <f ca="1">IF(Table1[[#This Row],[Field of work]]="Agriculture",Table1[[#This Row],[Income]],0)</f>
        <v>51576</v>
      </c>
      <c r="CA387">
        <f ca="1">IF(Table1[[#This Row],[Debts]]&gt;Table1[[#This Row],[Income]],1,0)</f>
        <v>0</v>
      </c>
      <c r="CL387">
        <f ca="1">IF(Table1[[#This Row],[Net worth of the person]]&gt;$CN$3,Table1[[#This Row],[Age]],0)</f>
        <v>39</v>
      </c>
    </row>
    <row r="388" spans="1:90">
      <c r="A388">
        <f t="shared" ca="1" si="147"/>
        <v>1</v>
      </c>
      <c r="B388">
        <v>385</v>
      </c>
      <c r="C388" t="str">
        <f t="shared" ca="1" si="148"/>
        <v>men</v>
      </c>
      <c r="D388">
        <f t="shared" ca="1" si="149"/>
        <v>27</v>
      </c>
      <c r="E388">
        <f t="shared" ca="1" si="150"/>
        <v>2</v>
      </c>
      <c r="F388" t="str">
        <f t="shared" ref="F388:F451" ca="1" si="164">VLOOKUP(E388,$CQ$5:$CR$10,2)</f>
        <v>Doctor</v>
      </c>
      <c r="G388">
        <f t="shared" ca="1" si="151"/>
        <v>5</v>
      </c>
      <c r="H388" t="str">
        <f t="shared" ref="H388:H451" ca="1" si="165">VLOOKUP(G388,$CS$5:$CT$9,2)</f>
        <v>Diploma</v>
      </c>
      <c r="I388">
        <f t="shared" ca="1" si="163"/>
        <v>0</v>
      </c>
      <c r="J388">
        <f t="shared" ref="J388:J451" ca="1" si="166">RANDBETWEEN(1,3)</f>
        <v>2</v>
      </c>
      <c r="K388">
        <f t="shared" ca="1" si="152"/>
        <v>49720</v>
      </c>
      <c r="L388">
        <f t="shared" ca="1" si="153"/>
        <v>7</v>
      </c>
      <c r="M388" t="str">
        <f t="shared" ref="M388:M451" ca="1" si="167">VLOOKUP(L388,$CQ$15:$CR$28,2)</f>
        <v>Hawaii</v>
      </c>
      <c r="N388">
        <f t="shared" ca="1" si="156"/>
        <v>248600</v>
      </c>
      <c r="O388">
        <f t="shared" ca="1" si="154"/>
        <v>181187.38399896753</v>
      </c>
      <c r="P388">
        <f t="shared" ca="1" si="157"/>
        <v>25130.910148967032</v>
      </c>
      <c r="Q388">
        <f t="shared" ca="1" si="155"/>
        <v>2930</v>
      </c>
      <c r="R388">
        <f t="shared" ca="1" si="158"/>
        <v>88436.760468139939</v>
      </c>
      <c r="S388">
        <f t="shared" ca="1" si="159"/>
        <v>29612.418444985968</v>
      </c>
      <c r="T388">
        <f t="shared" ca="1" si="160"/>
        <v>303343.32859395305</v>
      </c>
      <c r="U388">
        <f t="shared" ca="1" si="161"/>
        <v>272554.14446710749</v>
      </c>
      <c r="V388">
        <f t="shared" ca="1" si="162"/>
        <v>30789.184126845561</v>
      </c>
      <c r="X388">
        <f ca="1">IF(Table1[[#This Row],[Gender]]="men",1,0)</f>
        <v>1</v>
      </c>
      <c r="Y388">
        <f ca="1">IF(Table1[[#This Row],[Gender]]="women",1,0)</f>
        <v>0</v>
      </c>
      <c r="AE388">
        <f ca="1">IF(Table1[[#This Row],[Field of work]]="IT",1,0)</f>
        <v>0</v>
      </c>
      <c r="AF388">
        <f ca="1">IF(Table1[[#This Row],[Field of work]]="Doctor",1,0)</f>
        <v>1</v>
      </c>
      <c r="AG388">
        <f ca="1">IF(Table1[[#This Row],[Field of work]]="Construction",1,0)</f>
        <v>0</v>
      </c>
      <c r="AH388">
        <f ca="1">IF(Table1[[#This Row],[Field of work]]="Teaching",1,0)</f>
        <v>0</v>
      </c>
      <c r="AI388">
        <f ca="1">IF(Table1[[#This Row],[Field of work]]="Music",1,0)</f>
        <v>0</v>
      </c>
      <c r="AJ388">
        <f ca="1">IF(Table1[[#This Row],[Field of work]]="Agriculture",1,0)</f>
        <v>0</v>
      </c>
      <c r="AO388" s="8">
        <f t="shared" ref="AO388:AO451" ca="1" si="168">P389/J389</f>
        <v>10471.270293295705</v>
      </c>
      <c r="AR388">
        <f t="shared" ref="AR388:AR451" ca="1" si="169">IF(U389&gt;$AT$2,1,0)</f>
        <v>1</v>
      </c>
      <c r="AX388" s="16">
        <f t="shared" ref="AX388:AX451" ca="1" si="170">O389/N389</f>
        <v>0.64856132935173638</v>
      </c>
      <c r="AY388" s="17">
        <f t="shared" ref="AY388:AY451" ca="1" si="171">IF(AX388&lt;$BA$2,1,0)</f>
        <v>0</v>
      </c>
      <c r="AZ388" s="17"/>
      <c r="BE388">
        <f t="shared" ref="BE388:BE451" ca="1" si="172">IF(M388="Florida",K388,0)</f>
        <v>0</v>
      </c>
      <c r="BF388">
        <f ca="1">IF(Table1[[#This Row],[Area]]="California",Table1[[#This Row],[Income]],0)</f>
        <v>0</v>
      </c>
      <c r="BG388">
        <f ca="1">IF(Table1[[#This Row],[Area]]="Utah",Table1[[#This Row],[Income]],0)</f>
        <v>0</v>
      </c>
      <c r="BH388">
        <f ca="1">IF(Table1[[#This Row],[Area]]="North Carolina",Table1[[#This Row],[Income]],0)</f>
        <v>0</v>
      </c>
      <c r="BI388">
        <f ca="1">IF(Table1[[#This Row],[Area]]="Texas",Table1[[#This Row],[Income]],0)</f>
        <v>0</v>
      </c>
      <c r="BJ388">
        <f ca="1">IF(Table1[[#This Row],[Area]]="Pennsylvania",Table1[[#This Row],[Income]],0)</f>
        <v>0</v>
      </c>
      <c r="BK388">
        <f ca="1">IF(Table1[[#This Row],[Area]]="Hawaii",Table1[[#This Row],[Income]],0)</f>
        <v>49720</v>
      </c>
      <c r="BL388">
        <f ca="1">IF(Table1[[#This Row],[Area]]="Tennessee",Table1[[#This Row],[Income]],0)</f>
        <v>0</v>
      </c>
      <c r="BM388">
        <f ca="1">IF(Table1[[#This Row],[Area]]="South Dakota",Table1[[#This Row],[Income]],0)</f>
        <v>0</v>
      </c>
      <c r="BN388">
        <f ca="1">IF(Table1[[#This Row],[Area]]="Massachusetts",Table1[[#This Row],[Income]],0)</f>
        <v>0</v>
      </c>
      <c r="BO388">
        <f ca="1">IF(Table1[[#This Row],[Area]]="New Jersey",Table1[[#This Row],[Income]],0)</f>
        <v>0</v>
      </c>
      <c r="BP388">
        <f ca="1">IF(Table1[[#This Row],[Area]]="Georgia",Table1[[#This Row],[Income]],0)</f>
        <v>0</v>
      </c>
      <c r="BQ388">
        <f ca="1">IF(Table1[[#This Row],[Area]]="Indiana",Table1[[#This Row],[Income]],0)</f>
        <v>0</v>
      </c>
      <c r="BR388">
        <f ca="1">IF(Table1[[#This Row],[Area]]="Illinios",Table1[[#This Row],[Income]],0)</f>
        <v>0</v>
      </c>
      <c r="BT388">
        <f ca="1">IF(Table1[[#This Row],[Field of work]]="IT",Table1[[#This Row],[Income]],0)</f>
        <v>0</v>
      </c>
      <c r="BU388">
        <f ca="1">IF(Table1[[#This Row],[Field of work]]="Doctor",Table1[[#This Row],[Income]],0)</f>
        <v>49720</v>
      </c>
      <c r="BV388">
        <f ca="1">IF(Table1[[#This Row],[Field of work]]="Construction",Table1[[#This Row],[Income]],0)</f>
        <v>0</v>
      </c>
      <c r="BW388">
        <f ca="1">IF(Table1[[#This Row],[Field of work]]="Teaching",Table1[[#This Row],[Income]],0)</f>
        <v>0</v>
      </c>
      <c r="BX388">
        <f ca="1">IF(Table1[[#This Row],[Field of work]]="Music",Table1[[#This Row],[Income]],0)</f>
        <v>0</v>
      </c>
      <c r="BY388">
        <f ca="1">IF(Table1[[#This Row],[Field of work]]="Agriculture",Table1[[#This Row],[Income]],0)</f>
        <v>0</v>
      </c>
      <c r="CA388">
        <f ca="1">IF(Table1[[#This Row],[Debts]]&gt;Table1[[#This Row],[Income]],1,0)</f>
        <v>1</v>
      </c>
      <c r="CL388">
        <f ca="1">IF(Table1[[#This Row],[Net worth of the person]]&gt;$CN$3,Table1[[#This Row],[Age]],0)</f>
        <v>27</v>
      </c>
    </row>
    <row r="389" spans="1:90">
      <c r="A389">
        <f t="shared" ref="A389:A452" ca="1" si="173">RANDBETWEEN(1,2)</f>
        <v>2</v>
      </c>
      <c r="B389">
        <v>386</v>
      </c>
      <c r="C389" t="str">
        <f t="shared" ref="C389:C452" ca="1" si="174">IF(A389=1,"men","women")</f>
        <v>women</v>
      </c>
      <c r="D389">
        <f t="shared" ref="D389:D452" ca="1" si="175">RANDBETWEEN(25,45)</f>
        <v>31</v>
      </c>
      <c r="E389">
        <f t="shared" ref="E389:E452" ca="1" si="176">RANDBETWEEN(1,6)</f>
        <v>6</v>
      </c>
      <c r="F389" t="str">
        <f t="shared" ca="1" si="164"/>
        <v>Agriculture</v>
      </c>
      <c r="G389">
        <f t="shared" ref="G389:G452" ca="1" si="177">RANDBETWEEN(1,5)</f>
        <v>2</v>
      </c>
      <c r="H389" t="str">
        <f t="shared" ca="1" si="165"/>
        <v>Grad</v>
      </c>
      <c r="I389">
        <f t="shared" ca="1" si="163"/>
        <v>0</v>
      </c>
      <c r="J389">
        <f t="shared" ca="1" si="166"/>
        <v>2</v>
      </c>
      <c r="K389">
        <f t="shared" ref="K389:K452" ca="1" si="178">RANDBETWEEN(25000,90000)</f>
        <v>72831</v>
      </c>
      <c r="L389">
        <f t="shared" ref="L389:L452" ca="1" si="179">RANDBETWEEN(1,14)</f>
        <v>6</v>
      </c>
      <c r="M389" t="str">
        <f t="shared" ca="1" si="167"/>
        <v>Pennsylvania</v>
      </c>
      <c r="N389">
        <f t="shared" ca="1" si="156"/>
        <v>436986</v>
      </c>
      <c r="O389">
        <f t="shared" ref="O389:O452" ca="1" si="180">RAND()*N389</f>
        <v>283412.22106809786</v>
      </c>
      <c r="P389">
        <f t="shared" ca="1" si="157"/>
        <v>20942.540586591411</v>
      </c>
      <c r="Q389">
        <f t="shared" ref="Q389:Q452" ca="1" si="181">RANDBETWEEN(0,P389)</f>
        <v>14243</v>
      </c>
      <c r="R389">
        <f t="shared" ca="1" si="158"/>
        <v>24025.154082543122</v>
      </c>
      <c r="S389">
        <f t="shared" ca="1" si="159"/>
        <v>37504.790695791919</v>
      </c>
      <c r="T389">
        <f t="shared" ca="1" si="160"/>
        <v>495433.3312823833</v>
      </c>
      <c r="U389">
        <f t="shared" ca="1" si="161"/>
        <v>321680.37515064096</v>
      </c>
      <c r="V389">
        <f t="shared" ca="1" si="162"/>
        <v>173752.95613174234</v>
      </c>
      <c r="X389">
        <f ca="1">IF(Table1[[#This Row],[Gender]]="men",1,0)</f>
        <v>0</v>
      </c>
      <c r="Y389">
        <f ca="1">IF(Table1[[#This Row],[Gender]]="women",1,0)</f>
        <v>1</v>
      </c>
      <c r="AE389">
        <f ca="1">IF(Table1[[#This Row],[Field of work]]="IT",1,0)</f>
        <v>0</v>
      </c>
      <c r="AF389">
        <f ca="1">IF(Table1[[#This Row],[Field of work]]="Doctor",1,0)</f>
        <v>0</v>
      </c>
      <c r="AG389">
        <f ca="1">IF(Table1[[#This Row],[Field of work]]="Construction",1,0)</f>
        <v>0</v>
      </c>
      <c r="AH389">
        <f ca="1">IF(Table1[[#This Row],[Field of work]]="Teaching",1,0)</f>
        <v>0</v>
      </c>
      <c r="AI389">
        <f ca="1">IF(Table1[[#This Row],[Field of work]]="Music",1,0)</f>
        <v>0</v>
      </c>
      <c r="AJ389">
        <f ca="1">IF(Table1[[#This Row],[Field of work]]="Agriculture",1,0)</f>
        <v>1</v>
      </c>
      <c r="AO389" s="8">
        <f t="shared" ca="1" si="168"/>
        <v>11638.943149859348</v>
      </c>
      <c r="AR389">
        <f t="shared" ca="1" si="169"/>
        <v>1</v>
      </c>
      <c r="AX389" s="16">
        <f t="shared" ca="1" si="170"/>
        <v>0.46144216355273432</v>
      </c>
      <c r="AY389" s="17">
        <f t="shared" ca="1" si="171"/>
        <v>1</v>
      </c>
      <c r="AZ389" s="17"/>
      <c r="BE389">
        <f t="shared" ca="1" si="172"/>
        <v>0</v>
      </c>
      <c r="BF389">
        <f ca="1">IF(Table1[[#This Row],[Area]]="California",Table1[[#This Row],[Income]],0)</f>
        <v>0</v>
      </c>
      <c r="BG389">
        <f ca="1">IF(Table1[[#This Row],[Area]]="Utah",Table1[[#This Row],[Income]],0)</f>
        <v>0</v>
      </c>
      <c r="BH389">
        <f ca="1">IF(Table1[[#This Row],[Area]]="North Carolina",Table1[[#This Row],[Income]],0)</f>
        <v>0</v>
      </c>
      <c r="BI389">
        <f ca="1">IF(Table1[[#This Row],[Area]]="Texas",Table1[[#This Row],[Income]],0)</f>
        <v>0</v>
      </c>
      <c r="BJ389">
        <f ca="1">IF(Table1[[#This Row],[Area]]="Pennsylvania",Table1[[#This Row],[Income]],0)</f>
        <v>72831</v>
      </c>
      <c r="BK389">
        <f ca="1">IF(Table1[[#This Row],[Area]]="Hawaii",Table1[[#This Row],[Income]],0)</f>
        <v>0</v>
      </c>
      <c r="BL389">
        <f ca="1">IF(Table1[[#This Row],[Area]]="Tennessee",Table1[[#This Row],[Income]],0)</f>
        <v>0</v>
      </c>
      <c r="BM389">
        <f ca="1">IF(Table1[[#This Row],[Area]]="South Dakota",Table1[[#This Row],[Income]],0)</f>
        <v>0</v>
      </c>
      <c r="BN389">
        <f ca="1">IF(Table1[[#This Row],[Area]]="Massachusetts",Table1[[#This Row],[Income]],0)</f>
        <v>0</v>
      </c>
      <c r="BO389">
        <f ca="1">IF(Table1[[#This Row],[Area]]="New Jersey",Table1[[#This Row],[Income]],0)</f>
        <v>0</v>
      </c>
      <c r="BP389">
        <f ca="1">IF(Table1[[#This Row],[Area]]="Georgia",Table1[[#This Row],[Income]],0)</f>
        <v>0</v>
      </c>
      <c r="BQ389">
        <f ca="1">IF(Table1[[#This Row],[Area]]="Indiana",Table1[[#This Row],[Income]],0)</f>
        <v>0</v>
      </c>
      <c r="BR389">
        <f ca="1">IF(Table1[[#This Row],[Area]]="Illinios",Table1[[#This Row],[Income]],0)</f>
        <v>0</v>
      </c>
      <c r="BT389">
        <f ca="1">IF(Table1[[#This Row],[Field of work]]="IT",Table1[[#This Row],[Income]],0)</f>
        <v>0</v>
      </c>
      <c r="BU389">
        <f ca="1">IF(Table1[[#This Row],[Field of work]]="Doctor",Table1[[#This Row],[Income]],0)</f>
        <v>0</v>
      </c>
      <c r="BV389">
        <f ca="1">IF(Table1[[#This Row],[Field of work]]="Construction",Table1[[#This Row],[Income]],0)</f>
        <v>0</v>
      </c>
      <c r="BW389">
        <f ca="1">IF(Table1[[#This Row],[Field of work]]="Teaching",Table1[[#This Row],[Income]],0)</f>
        <v>0</v>
      </c>
      <c r="BX389">
        <f ca="1">IF(Table1[[#This Row],[Field of work]]="Music",Table1[[#This Row],[Income]],0)</f>
        <v>0</v>
      </c>
      <c r="BY389">
        <f ca="1">IF(Table1[[#This Row],[Field of work]]="Agriculture",Table1[[#This Row],[Income]],0)</f>
        <v>72831</v>
      </c>
      <c r="CA389">
        <f ca="1">IF(Table1[[#This Row],[Debts]]&gt;Table1[[#This Row],[Income]],1,0)</f>
        <v>0</v>
      </c>
      <c r="CL389">
        <f ca="1">IF(Table1[[#This Row],[Net worth of the person]]&gt;$CN$3,Table1[[#This Row],[Age]],0)</f>
        <v>31</v>
      </c>
    </row>
    <row r="390" spans="1:90">
      <c r="A390">
        <f t="shared" ca="1" si="173"/>
        <v>2</v>
      </c>
      <c r="B390">
        <v>387</v>
      </c>
      <c r="C390" t="str">
        <f t="shared" ca="1" si="174"/>
        <v>women</v>
      </c>
      <c r="D390">
        <f t="shared" ca="1" si="175"/>
        <v>27</v>
      </c>
      <c r="E390">
        <f t="shared" ca="1" si="176"/>
        <v>6</v>
      </c>
      <c r="F390" t="str">
        <f t="shared" ca="1" si="164"/>
        <v>Agriculture</v>
      </c>
      <c r="G390">
        <f t="shared" ca="1" si="177"/>
        <v>3</v>
      </c>
      <c r="H390" t="str">
        <f t="shared" ca="1" si="165"/>
        <v>Post Grad</v>
      </c>
      <c r="I390">
        <f t="shared" ca="1" si="163"/>
        <v>2</v>
      </c>
      <c r="J390">
        <f t="shared" ca="1" si="166"/>
        <v>1</v>
      </c>
      <c r="K390">
        <f t="shared" ca="1" si="178"/>
        <v>36698</v>
      </c>
      <c r="L390">
        <f t="shared" ca="1" si="179"/>
        <v>9</v>
      </c>
      <c r="M390" t="str">
        <f t="shared" ca="1" si="167"/>
        <v>South Dakota</v>
      </c>
      <c r="N390">
        <f t="shared" ca="1" si="156"/>
        <v>220188</v>
      </c>
      <c r="O390">
        <f t="shared" ca="1" si="180"/>
        <v>101604.02710834946</v>
      </c>
      <c r="P390">
        <f t="shared" ca="1" si="157"/>
        <v>11638.943149859348</v>
      </c>
      <c r="Q390">
        <f t="shared" ca="1" si="181"/>
        <v>7675</v>
      </c>
      <c r="R390">
        <f t="shared" ca="1" si="158"/>
        <v>30643.390527696614</v>
      </c>
      <c r="S390">
        <f t="shared" ca="1" si="159"/>
        <v>35033.25654867851</v>
      </c>
      <c r="T390">
        <f t="shared" ca="1" si="160"/>
        <v>266860.19969853788</v>
      </c>
      <c r="U390">
        <f t="shared" ca="1" si="161"/>
        <v>139922.41763604607</v>
      </c>
      <c r="V390">
        <f t="shared" ca="1" si="162"/>
        <v>126937.78206249181</v>
      </c>
      <c r="X390">
        <f ca="1">IF(Table1[[#This Row],[Gender]]="men",1,0)</f>
        <v>0</v>
      </c>
      <c r="Y390">
        <f ca="1">IF(Table1[[#This Row],[Gender]]="women",1,0)</f>
        <v>1</v>
      </c>
      <c r="AE390">
        <f ca="1">IF(Table1[[#This Row],[Field of work]]="IT",1,0)</f>
        <v>0</v>
      </c>
      <c r="AF390">
        <f ca="1">IF(Table1[[#This Row],[Field of work]]="Doctor",1,0)</f>
        <v>0</v>
      </c>
      <c r="AG390">
        <f ca="1">IF(Table1[[#This Row],[Field of work]]="Construction",1,0)</f>
        <v>0</v>
      </c>
      <c r="AH390">
        <f ca="1">IF(Table1[[#This Row],[Field of work]]="Teaching",1,0)</f>
        <v>0</v>
      </c>
      <c r="AI390">
        <f ca="1">IF(Table1[[#This Row],[Field of work]]="Music",1,0)</f>
        <v>0</v>
      </c>
      <c r="AJ390">
        <f ca="1">IF(Table1[[#This Row],[Field of work]]="Agriculture",1,0)</f>
        <v>1</v>
      </c>
      <c r="AO390" s="8">
        <f t="shared" ca="1" si="168"/>
        <v>53955.498075561911</v>
      </c>
      <c r="AR390">
        <f t="shared" ca="1" si="169"/>
        <v>1</v>
      </c>
      <c r="AX390" s="16">
        <f t="shared" ca="1" si="170"/>
        <v>0.45117298071654088</v>
      </c>
      <c r="AY390" s="17">
        <f t="shared" ca="1" si="171"/>
        <v>1</v>
      </c>
      <c r="AZ390" s="17"/>
      <c r="BE390">
        <f t="shared" ca="1" si="172"/>
        <v>0</v>
      </c>
      <c r="BF390">
        <f ca="1">IF(Table1[[#This Row],[Area]]="California",Table1[[#This Row],[Income]],0)</f>
        <v>0</v>
      </c>
      <c r="BG390">
        <f ca="1">IF(Table1[[#This Row],[Area]]="Utah",Table1[[#This Row],[Income]],0)</f>
        <v>0</v>
      </c>
      <c r="BH390">
        <f ca="1">IF(Table1[[#This Row],[Area]]="North Carolina",Table1[[#This Row],[Income]],0)</f>
        <v>0</v>
      </c>
      <c r="BI390">
        <f ca="1">IF(Table1[[#This Row],[Area]]="Texas",Table1[[#This Row],[Income]],0)</f>
        <v>0</v>
      </c>
      <c r="BJ390">
        <f ca="1">IF(Table1[[#This Row],[Area]]="Pennsylvania",Table1[[#This Row],[Income]],0)</f>
        <v>0</v>
      </c>
      <c r="BK390">
        <f ca="1">IF(Table1[[#This Row],[Area]]="Hawaii",Table1[[#This Row],[Income]],0)</f>
        <v>0</v>
      </c>
      <c r="BL390">
        <f ca="1">IF(Table1[[#This Row],[Area]]="Tennessee",Table1[[#This Row],[Income]],0)</f>
        <v>0</v>
      </c>
      <c r="BM390">
        <f ca="1">IF(Table1[[#This Row],[Area]]="South Dakota",Table1[[#This Row],[Income]],0)</f>
        <v>36698</v>
      </c>
      <c r="BN390">
        <f ca="1">IF(Table1[[#This Row],[Area]]="Massachusetts",Table1[[#This Row],[Income]],0)</f>
        <v>0</v>
      </c>
      <c r="BO390">
        <f ca="1">IF(Table1[[#This Row],[Area]]="New Jersey",Table1[[#This Row],[Income]],0)</f>
        <v>0</v>
      </c>
      <c r="BP390">
        <f ca="1">IF(Table1[[#This Row],[Area]]="Georgia",Table1[[#This Row],[Income]],0)</f>
        <v>0</v>
      </c>
      <c r="BQ390">
        <f ca="1">IF(Table1[[#This Row],[Area]]="Indiana",Table1[[#This Row],[Income]],0)</f>
        <v>0</v>
      </c>
      <c r="BR390">
        <f ca="1">IF(Table1[[#This Row],[Area]]="Illinios",Table1[[#This Row],[Income]],0)</f>
        <v>0</v>
      </c>
      <c r="BT390">
        <f ca="1">IF(Table1[[#This Row],[Field of work]]="IT",Table1[[#This Row],[Income]],0)</f>
        <v>0</v>
      </c>
      <c r="BU390">
        <f ca="1">IF(Table1[[#This Row],[Field of work]]="Doctor",Table1[[#This Row],[Income]],0)</f>
        <v>0</v>
      </c>
      <c r="BV390">
        <f ca="1">IF(Table1[[#This Row],[Field of work]]="Construction",Table1[[#This Row],[Income]],0)</f>
        <v>0</v>
      </c>
      <c r="BW390">
        <f ca="1">IF(Table1[[#This Row],[Field of work]]="Teaching",Table1[[#This Row],[Income]],0)</f>
        <v>0</v>
      </c>
      <c r="BX390">
        <f ca="1">IF(Table1[[#This Row],[Field of work]]="Music",Table1[[#This Row],[Income]],0)</f>
        <v>0</v>
      </c>
      <c r="BY390">
        <f ca="1">IF(Table1[[#This Row],[Field of work]]="Agriculture",Table1[[#This Row],[Income]],0)</f>
        <v>36698</v>
      </c>
      <c r="CA390">
        <f ca="1">IF(Table1[[#This Row],[Debts]]&gt;Table1[[#This Row],[Income]],1,0)</f>
        <v>0</v>
      </c>
      <c r="CL390">
        <f ca="1">IF(Table1[[#This Row],[Net worth of the person]]&gt;$CN$3,Table1[[#This Row],[Age]],0)</f>
        <v>27</v>
      </c>
    </row>
    <row r="391" spans="1:90">
      <c r="A391">
        <f t="shared" ca="1" si="173"/>
        <v>1</v>
      </c>
      <c r="B391">
        <v>388</v>
      </c>
      <c r="C391" t="str">
        <f t="shared" ca="1" si="174"/>
        <v>men</v>
      </c>
      <c r="D391">
        <f t="shared" ca="1" si="175"/>
        <v>43</v>
      </c>
      <c r="E391">
        <f t="shared" ca="1" si="176"/>
        <v>5</v>
      </c>
      <c r="F391" t="str">
        <f t="shared" ca="1" si="164"/>
        <v>Music</v>
      </c>
      <c r="G391">
        <f t="shared" ca="1" si="177"/>
        <v>5</v>
      </c>
      <c r="H391" t="str">
        <f t="shared" ca="1" si="165"/>
        <v>Diploma</v>
      </c>
      <c r="I391">
        <f t="shared" ca="1" si="163"/>
        <v>2</v>
      </c>
      <c r="J391">
        <f t="shared" ca="1" si="166"/>
        <v>2</v>
      </c>
      <c r="K391">
        <f t="shared" ca="1" si="178"/>
        <v>64544</v>
      </c>
      <c r="L391">
        <f t="shared" ca="1" si="179"/>
        <v>9</v>
      </c>
      <c r="M391" t="str">
        <f t="shared" ca="1" si="167"/>
        <v>South Dakota</v>
      </c>
      <c r="N391">
        <f t="shared" ca="1" si="156"/>
        <v>322720</v>
      </c>
      <c r="O391">
        <f t="shared" ca="1" si="180"/>
        <v>145602.54433684208</v>
      </c>
      <c r="P391">
        <f t="shared" ca="1" si="157"/>
        <v>107910.99615112382</v>
      </c>
      <c r="Q391">
        <f t="shared" ca="1" si="181"/>
        <v>66396</v>
      </c>
      <c r="R391">
        <f t="shared" ca="1" si="158"/>
        <v>24592.232092290815</v>
      </c>
      <c r="S391">
        <f t="shared" ca="1" si="159"/>
        <v>59140.513132968583</v>
      </c>
      <c r="T391">
        <f t="shared" ca="1" si="160"/>
        <v>489771.5092840924</v>
      </c>
      <c r="U391">
        <f t="shared" ca="1" si="161"/>
        <v>236590.77642913291</v>
      </c>
      <c r="V391">
        <f t="shared" ca="1" si="162"/>
        <v>253180.7328549595</v>
      </c>
      <c r="X391">
        <f ca="1">IF(Table1[[#This Row],[Gender]]="men",1,0)</f>
        <v>1</v>
      </c>
      <c r="Y391">
        <f ca="1">IF(Table1[[#This Row],[Gender]]="women",1,0)</f>
        <v>0</v>
      </c>
      <c r="AE391">
        <f ca="1">IF(Table1[[#This Row],[Field of work]]="IT",1,0)</f>
        <v>0</v>
      </c>
      <c r="AF391">
        <f ca="1">IF(Table1[[#This Row],[Field of work]]="Doctor",1,0)</f>
        <v>0</v>
      </c>
      <c r="AG391">
        <f ca="1">IF(Table1[[#This Row],[Field of work]]="Construction",1,0)</f>
        <v>0</v>
      </c>
      <c r="AH391">
        <f ca="1">IF(Table1[[#This Row],[Field of work]]="Teaching",1,0)</f>
        <v>0</v>
      </c>
      <c r="AI391">
        <f ca="1">IF(Table1[[#This Row],[Field of work]]="Music",1,0)</f>
        <v>1</v>
      </c>
      <c r="AJ391">
        <f ca="1">IF(Table1[[#This Row],[Field of work]]="Agriculture",1,0)</f>
        <v>0</v>
      </c>
      <c r="AO391" s="8">
        <f t="shared" ca="1" si="168"/>
        <v>15514.766228758135</v>
      </c>
      <c r="AR391">
        <f t="shared" ca="1" si="169"/>
        <v>1</v>
      </c>
      <c r="AX391" s="16">
        <f t="shared" ca="1" si="170"/>
        <v>0.47119816879698251</v>
      </c>
      <c r="AY391" s="17">
        <f t="shared" ca="1" si="171"/>
        <v>1</v>
      </c>
      <c r="AZ391" s="17"/>
      <c r="BE391">
        <f t="shared" ca="1" si="172"/>
        <v>0</v>
      </c>
      <c r="BF391">
        <f ca="1">IF(Table1[[#This Row],[Area]]="California",Table1[[#This Row],[Income]],0)</f>
        <v>0</v>
      </c>
      <c r="BG391">
        <f ca="1">IF(Table1[[#This Row],[Area]]="Utah",Table1[[#This Row],[Income]],0)</f>
        <v>0</v>
      </c>
      <c r="BH391">
        <f ca="1">IF(Table1[[#This Row],[Area]]="North Carolina",Table1[[#This Row],[Income]],0)</f>
        <v>0</v>
      </c>
      <c r="BI391">
        <f ca="1">IF(Table1[[#This Row],[Area]]="Texas",Table1[[#This Row],[Income]],0)</f>
        <v>0</v>
      </c>
      <c r="BJ391">
        <f ca="1">IF(Table1[[#This Row],[Area]]="Pennsylvania",Table1[[#This Row],[Income]],0)</f>
        <v>0</v>
      </c>
      <c r="BK391">
        <f ca="1">IF(Table1[[#This Row],[Area]]="Hawaii",Table1[[#This Row],[Income]],0)</f>
        <v>0</v>
      </c>
      <c r="BL391">
        <f ca="1">IF(Table1[[#This Row],[Area]]="Tennessee",Table1[[#This Row],[Income]],0)</f>
        <v>0</v>
      </c>
      <c r="BM391">
        <f ca="1">IF(Table1[[#This Row],[Area]]="South Dakota",Table1[[#This Row],[Income]],0)</f>
        <v>64544</v>
      </c>
      <c r="BN391">
        <f ca="1">IF(Table1[[#This Row],[Area]]="Massachusetts",Table1[[#This Row],[Income]],0)</f>
        <v>0</v>
      </c>
      <c r="BO391">
        <f ca="1">IF(Table1[[#This Row],[Area]]="New Jersey",Table1[[#This Row],[Income]],0)</f>
        <v>0</v>
      </c>
      <c r="BP391">
        <f ca="1">IF(Table1[[#This Row],[Area]]="Georgia",Table1[[#This Row],[Income]],0)</f>
        <v>0</v>
      </c>
      <c r="BQ391">
        <f ca="1">IF(Table1[[#This Row],[Area]]="Indiana",Table1[[#This Row],[Income]],0)</f>
        <v>0</v>
      </c>
      <c r="BR391">
        <f ca="1">IF(Table1[[#This Row],[Area]]="Illinios",Table1[[#This Row],[Income]],0)</f>
        <v>0</v>
      </c>
      <c r="BT391">
        <f ca="1">IF(Table1[[#This Row],[Field of work]]="IT",Table1[[#This Row],[Income]],0)</f>
        <v>0</v>
      </c>
      <c r="BU391">
        <f ca="1">IF(Table1[[#This Row],[Field of work]]="Doctor",Table1[[#This Row],[Income]],0)</f>
        <v>0</v>
      </c>
      <c r="BV391">
        <f ca="1">IF(Table1[[#This Row],[Field of work]]="Construction",Table1[[#This Row],[Income]],0)</f>
        <v>0</v>
      </c>
      <c r="BW391">
        <f ca="1">IF(Table1[[#This Row],[Field of work]]="Teaching",Table1[[#This Row],[Income]],0)</f>
        <v>0</v>
      </c>
      <c r="BX391">
        <f ca="1">IF(Table1[[#This Row],[Field of work]]="Music",Table1[[#This Row],[Income]],0)</f>
        <v>64544</v>
      </c>
      <c r="BY391">
        <f ca="1">IF(Table1[[#This Row],[Field of work]]="Agriculture",Table1[[#This Row],[Income]],0)</f>
        <v>0</v>
      </c>
      <c r="CA391">
        <f ca="1">IF(Table1[[#This Row],[Debts]]&gt;Table1[[#This Row],[Income]],1,0)</f>
        <v>0</v>
      </c>
      <c r="CL391">
        <f ca="1">IF(Table1[[#This Row],[Net worth of the person]]&gt;$CN$3,Table1[[#This Row],[Age]],0)</f>
        <v>43</v>
      </c>
    </row>
    <row r="392" spans="1:90">
      <c r="A392">
        <f t="shared" ca="1" si="173"/>
        <v>1</v>
      </c>
      <c r="B392">
        <v>389</v>
      </c>
      <c r="C392" t="str">
        <f t="shared" ca="1" si="174"/>
        <v>men</v>
      </c>
      <c r="D392">
        <f t="shared" ca="1" si="175"/>
        <v>39</v>
      </c>
      <c r="E392">
        <f t="shared" ca="1" si="176"/>
        <v>6</v>
      </c>
      <c r="F392" t="str">
        <f t="shared" ca="1" si="164"/>
        <v>Agriculture</v>
      </c>
      <c r="G392">
        <f t="shared" ca="1" si="177"/>
        <v>5</v>
      </c>
      <c r="H392" t="str">
        <f t="shared" ca="1" si="165"/>
        <v>Diploma</v>
      </c>
      <c r="I392">
        <f t="shared" ca="1" si="163"/>
        <v>3</v>
      </c>
      <c r="J392">
        <f t="shared" ca="1" si="166"/>
        <v>1</v>
      </c>
      <c r="K392">
        <f t="shared" ca="1" si="178"/>
        <v>63286</v>
      </c>
      <c r="L392">
        <f t="shared" ca="1" si="179"/>
        <v>12</v>
      </c>
      <c r="M392" t="str">
        <f t="shared" ca="1" si="167"/>
        <v>Georgia</v>
      </c>
      <c r="N392">
        <f t="shared" ca="1" si="156"/>
        <v>253144</v>
      </c>
      <c r="O392">
        <f t="shared" ca="1" si="180"/>
        <v>119280.98924194335</v>
      </c>
      <c r="P392">
        <f t="shared" ca="1" si="157"/>
        <v>15514.766228758135</v>
      </c>
      <c r="Q392">
        <f t="shared" ca="1" si="181"/>
        <v>4799</v>
      </c>
      <c r="R392">
        <f t="shared" ca="1" si="158"/>
        <v>95246.191247620562</v>
      </c>
      <c r="S392">
        <f t="shared" ca="1" si="159"/>
        <v>19895.652020625304</v>
      </c>
      <c r="T392">
        <f t="shared" ca="1" si="160"/>
        <v>288554.41824938345</v>
      </c>
      <c r="U392">
        <f t="shared" ca="1" si="161"/>
        <v>219326.18048956391</v>
      </c>
      <c r="V392">
        <f t="shared" ca="1" si="162"/>
        <v>69228.237759819545</v>
      </c>
      <c r="X392">
        <f ca="1">IF(Table1[[#This Row],[Gender]]="men",1,0)</f>
        <v>1</v>
      </c>
      <c r="Y392">
        <f ca="1">IF(Table1[[#This Row],[Gender]]="women",1,0)</f>
        <v>0</v>
      </c>
      <c r="AE392">
        <f ca="1">IF(Table1[[#This Row],[Field of work]]="IT",1,0)</f>
        <v>0</v>
      </c>
      <c r="AF392">
        <f ca="1">IF(Table1[[#This Row],[Field of work]]="Doctor",1,0)</f>
        <v>0</v>
      </c>
      <c r="AG392">
        <f ca="1">IF(Table1[[#This Row],[Field of work]]="Construction",1,0)</f>
        <v>0</v>
      </c>
      <c r="AH392">
        <f ca="1">IF(Table1[[#This Row],[Field of work]]="Teaching",1,0)</f>
        <v>0</v>
      </c>
      <c r="AI392">
        <f ca="1">IF(Table1[[#This Row],[Field of work]]="Music",1,0)</f>
        <v>0</v>
      </c>
      <c r="AJ392">
        <f ca="1">IF(Table1[[#This Row],[Field of work]]="Agriculture",1,0)</f>
        <v>1</v>
      </c>
      <c r="AO392" s="8">
        <f t="shared" ca="1" si="168"/>
        <v>35504.589823594935</v>
      </c>
      <c r="AR392">
        <f t="shared" ca="1" si="169"/>
        <v>1</v>
      </c>
      <c r="AX392" s="16">
        <f t="shared" ca="1" si="170"/>
        <v>0.86062844438381025</v>
      </c>
      <c r="AY392" s="17">
        <f t="shared" ca="1" si="171"/>
        <v>0</v>
      </c>
      <c r="AZ392" s="17"/>
      <c r="BE392">
        <f t="shared" ca="1" si="172"/>
        <v>0</v>
      </c>
      <c r="BF392">
        <f ca="1">IF(Table1[[#This Row],[Area]]="California",Table1[[#This Row],[Income]],0)</f>
        <v>0</v>
      </c>
      <c r="BG392">
        <f ca="1">IF(Table1[[#This Row],[Area]]="Utah",Table1[[#This Row],[Income]],0)</f>
        <v>0</v>
      </c>
      <c r="BH392">
        <f ca="1">IF(Table1[[#This Row],[Area]]="North Carolina",Table1[[#This Row],[Income]],0)</f>
        <v>0</v>
      </c>
      <c r="BI392">
        <f ca="1">IF(Table1[[#This Row],[Area]]="Texas",Table1[[#This Row],[Income]],0)</f>
        <v>0</v>
      </c>
      <c r="BJ392">
        <f ca="1">IF(Table1[[#This Row],[Area]]="Pennsylvania",Table1[[#This Row],[Income]],0)</f>
        <v>0</v>
      </c>
      <c r="BK392">
        <f ca="1">IF(Table1[[#This Row],[Area]]="Hawaii",Table1[[#This Row],[Income]],0)</f>
        <v>0</v>
      </c>
      <c r="BL392">
        <f ca="1">IF(Table1[[#This Row],[Area]]="Tennessee",Table1[[#This Row],[Income]],0)</f>
        <v>0</v>
      </c>
      <c r="BM392">
        <f ca="1">IF(Table1[[#This Row],[Area]]="South Dakota",Table1[[#This Row],[Income]],0)</f>
        <v>0</v>
      </c>
      <c r="BN392">
        <f ca="1">IF(Table1[[#This Row],[Area]]="Massachusetts",Table1[[#This Row],[Income]],0)</f>
        <v>0</v>
      </c>
      <c r="BO392">
        <f ca="1">IF(Table1[[#This Row],[Area]]="New Jersey",Table1[[#This Row],[Income]],0)</f>
        <v>0</v>
      </c>
      <c r="BP392">
        <f ca="1">IF(Table1[[#This Row],[Area]]="Georgia",Table1[[#This Row],[Income]],0)</f>
        <v>63286</v>
      </c>
      <c r="BQ392">
        <f ca="1">IF(Table1[[#This Row],[Area]]="Indiana",Table1[[#This Row],[Income]],0)</f>
        <v>0</v>
      </c>
      <c r="BR392">
        <f ca="1">IF(Table1[[#This Row],[Area]]="Illinios",Table1[[#This Row],[Income]],0)</f>
        <v>0</v>
      </c>
      <c r="BT392">
        <f ca="1">IF(Table1[[#This Row],[Field of work]]="IT",Table1[[#This Row],[Income]],0)</f>
        <v>0</v>
      </c>
      <c r="BU392">
        <f ca="1">IF(Table1[[#This Row],[Field of work]]="Doctor",Table1[[#This Row],[Income]],0)</f>
        <v>0</v>
      </c>
      <c r="BV392">
        <f ca="1">IF(Table1[[#This Row],[Field of work]]="Construction",Table1[[#This Row],[Income]],0)</f>
        <v>0</v>
      </c>
      <c r="BW392">
        <f ca="1">IF(Table1[[#This Row],[Field of work]]="Teaching",Table1[[#This Row],[Income]],0)</f>
        <v>0</v>
      </c>
      <c r="BX392">
        <f ca="1">IF(Table1[[#This Row],[Field of work]]="Music",Table1[[#This Row],[Income]],0)</f>
        <v>0</v>
      </c>
      <c r="BY392">
        <f ca="1">IF(Table1[[#This Row],[Field of work]]="Agriculture",Table1[[#This Row],[Income]],0)</f>
        <v>63286</v>
      </c>
      <c r="CA392">
        <f ca="1">IF(Table1[[#This Row],[Debts]]&gt;Table1[[#This Row],[Income]],1,0)</f>
        <v>1</v>
      </c>
      <c r="CL392">
        <f ca="1">IF(Table1[[#This Row],[Net worth of the person]]&gt;$CN$3,Table1[[#This Row],[Age]],0)</f>
        <v>39</v>
      </c>
    </row>
    <row r="393" spans="1:90">
      <c r="A393">
        <f t="shared" ca="1" si="173"/>
        <v>1</v>
      </c>
      <c r="B393">
        <v>390</v>
      </c>
      <c r="C393" t="str">
        <f t="shared" ca="1" si="174"/>
        <v>men</v>
      </c>
      <c r="D393">
        <f t="shared" ca="1" si="175"/>
        <v>36</v>
      </c>
      <c r="E393">
        <f t="shared" ca="1" si="176"/>
        <v>6</v>
      </c>
      <c r="F393" t="str">
        <f t="shared" ca="1" si="164"/>
        <v>Agriculture</v>
      </c>
      <c r="G393">
        <f t="shared" ca="1" si="177"/>
        <v>2</v>
      </c>
      <c r="H393" t="str">
        <f t="shared" ca="1" si="165"/>
        <v>Grad</v>
      </c>
      <c r="I393">
        <f t="shared" ca="1" si="163"/>
        <v>3</v>
      </c>
      <c r="J393">
        <f t="shared" ca="1" si="166"/>
        <v>3</v>
      </c>
      <c r="K393">
        <f t="shared" ca="1" si="178"/>
        <v>83847</v>
      </c>
      <c r="L393">
        <f t="shared" ca="1" si="179"/>
        <v>10</v>
      </c>
      <c r="M393" t="str">
        <f t="shared" ca="1" si="167"/>
        <v>Massachusetts</v>
      </c>
      <c r="N393">
        <f t="shared" ca="1" si="156"/>
        <v>503082</v>
      </c>
      <c r="O393">
        <f t="shared" ca="1" si="180"/>
        <v>432966.67905749602</v>
      </c>
      <c r="P393">
        <f t="shared" ca="1" si="157"/>
        <v>106513.7694707848</v>
      </c>
      <c r="Q393">
        <f t="shared" ca="1" si="181"/>
        <v>78275</v>
      </c>
      <c r="R393">
        <f t="shared" ca="1" si="158"/>
        <v>37699.463169651048</v>
      </c>
      <c r="S393">
        <f t="shared" ca="1" si="159"/>
        <v>1186.6372421448414</v>
      </c>
      <c r="T393">
        <f t="shared" ca="1" si="160"/>
        <v>610782.4067129296</v>
      </c>
      <c r="U393">
        <f t="shared" ca="1" si="161"/>
        <v>548941.14222714701</v>
      </c>
      <c r="V393">
        <f t="shared" ca="1" si="162"/>
        <v>61841.264485782594</v>
      </c>
      <c r="X393">
        <f ca="1">IF(Table1[[#This Row],[Gender]]="men",1,0)</f>
        <v>1</v>
      </c>
      <c r="Y393">
        <f ca="1">IF(Table1[[#This Row],[Gender]]="women",1,0)</f>
        <v>0</v>
      </c>
      <c r="AE393">
        <f ca="1">IF(Table1[[#This Row],[Field of work]]="IT",1,0)</f>
        <v>0</v>
      </c>
      <c r="AF393">
        <f ca="1">IF(Table1[[#This Row],[Field of work]]="Doctor",1,0)</f>
        <v>0</v>
      </c>
      <c r="AG393">
        <f ca="1">IF(Table1[[#This Row],[Field of work]]="Construction",1,0)</f>
        <v>0</v>
      </c>
      <c r="AH393">
        <f ca="1">IF(Table1[[#This Row],[Field of work]]="Teaching",1,0)</f>
        <v>0</v>
      </c>
      <c r="AI393">
        <f ca="1">IF(Table1[[#This Row],[Field of work]]="Music",1,0)</f>
        <v>0</v>
      </c>
      <c r="AJ393">
        <f ca="1">IF(Table1[[#This Row],[Field of work]]="Agriculture",1,0)</f>
        <v>1</v>
      </c>
      <c r="AO393" s="8">
        <f t="shared" ca="1" si="168"/>
        <v>47891.486197157523</v>
      </c>
      <c r="AR393">
        <f t="shared" ca="1" si="169"/>
        <v>1</v>
      </c>
      <c r="AX393" s="16">
        <f t="shared" ca="1" si="170"/>
        <v>0.50277995131725806</v>
      </c>
      <c r="AY393" s="17">
        <f t="shared" ca="1" si="171"/>
        <v>0</v>
      </c>
      <c r="AZ393" s="17"/>
      <c r="BE393">
        <f t="shared" ca="1" si="172"/>
        <v>0</v>
      </c>
      <c r="BF393">
        <f ca="1">IF(Table1[[#This Row],[Area]]="California",Table1[[#This Row],[Income]],0)</f>
        <v>0</v>
      </c>
      <c r="BG393">
        <f ca="1">IF(Table1[[#This Row],[Area]]="Utah",Table1[[#This Row],[Income]],0)</f>
        <v>0</v>
      </c>
      <c r="BH393">
        <f ca="1">IF(Table1[[#This Row],[Area]]="North Carolina",Table1[[#This Row],[Income]],0)</f>
        <v>0</v>
      </c>
      <c r="BI393">
        <f ca="1">IF(Table1[[#This Row],[Area]]="Texas",Table1[[#This Row],[Income]],0)</f>
        <v>0</v>
      </c>
      <c r="BJ393">
        <f ca="1">IF(Table1[[#This Row],[Area]]="Pennsylvania",Table1[[#This Row],[Income]],0)</f>
        <v>0</v>
      </c>
      <c r="BK393">
        <f ca="1">IF(Table1[[#This Row],[Area]]="Hawaii",Table1[[#This Row],[Income]],0)</f>
        <v>0</v>
      </c>
      <c r="BL393">
        <f ca="1">IF(Table1[[#This Row],[Area]]="Tennessee",Table1[[#This Row],[Income]],0)</f>
        <v>0</v>
      </c>
      <c r="BM393">
        <f ca="1">IF(Table1[[#This Row],[Area]]="South Dakota",Table1[[#This Row],[Income]],0)</f>
        <v>0</v>
      </c>
      <c r="BN393">
        <f ca="1">IF(Table1[[#This Row],[Area]]="Massachusetts",Table1[[#This Row],[Income]],0)</f>
        <v>83847</v>
      </c>
      <c r="BO393">
        <f ca="1">IF(Table1[[#This Row],[Area]]="New Jersey",Table1[[#This Row],[Income]],0)</f>
        <v>0</v>
      </c>
      <c r="BP393">
        <f ca="1">IF(Table1[[#This Row],[Area]]="Georgia",Table1[[#This Row],[Income]],0)</f>
        <v>0</v>
      </c>
      <c r="BQ393">
        <f ca="1">IF(Table1[[#This Row],[Area]]="Indiana",Table1[[#This Row],[Income]],0)</f>
        <v>0</v>
      </c>
      <c r="BR393">
        <f ca="1">IF(Table1[[#This Row],[Area]]="Illinios",Table1[[#This Row],[Income]],0)</f>
        <v>0</v>
      </c>
      <c r="BT393">
        <f ca="1">IF(Table1[[#This Row],[Field of work]]="IT",Table1[[#This Row],[Income]],0)</f>
        <v>0</v>
      </c>
      <c r="BU393">
        <f ca="1">IF(Table1[[#This Row],[Field of work]]="Doctor",Table1[[#This Row],[Income]],0)</f>
        <v>0</v>
      </c>
      <c r="BV393">
        <f ca="1">IF(Table1[[#This Row],[Field of work]]="Construction",Table1[[#This Row],[Income]],0)</f>
        <v>0</v>
      </c>
      <c r="BW393">
        <f ca="1">IF(Table1[[#This Row],[Field of work]]="Teaching",Table1[[#This Row],[Income]],0)</f>
        <v>0</v>
      </c>
      <c r="BX393">
        <f ca="1">IF(Table1[[#This Row],[Field of work]]="Music",Table1[[#This Row],[Income]],0)</f>
        <v>0</v>
      </c>
      <c r="BY393">
        <f ca="1">IF(Table1[[#This Row],[Field of work]]="Agriculture",Table1[[#This Row],[Income]],0)</f>
        <v>83847</v>
      </c>
      <c r="CA393">
        <f ca="1">IF(Table1[[#This Row],[Debts]]&gt;Table1[[#This Row],[Income]],1,0)</f>
        <v>0</v>
      </c>
      <c r="CL393">
        <f ca="1">IF(Table1[[#This Row],[Net worth of the person]]&gt;$CN$3,Table1[[#This Row],[Age]],0)</f>
        <v>36</v>
      </c>
    </row>
    <row r="394" spans="1:90">
      <c r="A394">
        <f t="shared" ca="1" si="173"/>
        <v>2</v>
      </c>
      <c r="B394">
        <v>391</v>
      </c>
      <c r="C394" t="str">
        <f t="shared" ca="1" si="174"/>
        <v>women</v>
      </c>
      <c r="D394">
        <f t="shared" ca="1" si="175"/>
        <v>43</v>
      </c>
      <c r="E394">
        <f t="shared" ca="1" si="176"/>
        <v>2</v>
      </c>
      <c r="F394" t="str">
        <f t="shared" ca="1" si="164"/>
        <v>Doctor</v>
      </c>
      <c r="G394">
        <f t="shared" ca="1" si="177"/>
        <v>2</v>
      </c>
      <c r="H394" t="str">
        <f t="shared" ca="1" si="165"/>
        <v>Grad</v>
      </c>
      <c r="I394">
        <f t="shared" ca="1" si="163"/>
        <v>1</v>
      </c>
      <c r="J394">
        <f t="shared" ca="1" si="166"/>
        <v>3</v>
      </c>
      <c r="K394">
        <f t="shared" ca="1" si="178"/>
        <v>67811</v>
      </c>
      <c r="L394">
        <f t="shared" ca="1" si="179"/>
        <v>13</v>
      </c>
      <c r="M394" t="str">
        <f t="shared" ca="1" si="167"/>
        <v>Indiana</v>
      </c>
      <c r="N394">
        <f t="shared" ca="1" si="156"/>
        <v>406866</v>
      </c>
      <c r="O394">
        <f t="shared" ca="1" si="180"/>
        <v>204564.06767264751</v>
      </c>
      <c r="P394">
        <f t="shared" ca="1" si="157"/>
        <v>143674.45859147256</v>
      </c>
      <c r="Q394">
        <f t="shared" ca="1" si="181"/>
        <v>3678</v>
      </c>
      <c r="R394">
        <f t="shared" ca="1" si="158"/>
        <v>72797.216768872619</v>
      </c>
      <c r="S394">
        <f t="shared" ca="1" si="159"/>
        <v>57839.773953672717</v>
      </c>
      <c r="T394">
        <f t="shared" ca="1" si="160"/>
        <v>608380.23254514532</v>
      </c>
      <c r="U394">
        <f t="shared" ca="1" si="161"/>
        <v>281039.28444152011</v>
      </c>
      <c r="V394">
        <f t="shared" ca="1" si="162"/>
        <v>327340.94810362521</v>
      </c>
      <c r="X394">
        <f ca="1">IF(Table1[[#This Row],[Gender]]="men",1,0)</f>
        <v>0</v>
      </c>
      <c r="Y394">
        <f ca="1">IF(Table1[[#This Row],[Gender]]="women",1,0)</f>
        <v>1</v>
      </c>
      <c r="AE394">
        <f ca="1">IF(Table1[[#This Row],[Field of work]]="IT",1,0)</f>
        <v>0</v>
      </c>
      <c r="AF394">
        <f ca="1">IF(Table1[[#This Row],[Field of work]]="Doctor",1,0)</f>
        <v>1</v>
      </c>
      <c r="AG394">
        <f ca="1">IF(Table1[[#This Row],[Field of work]]="Construction",1,0)</f>
        <v>0</v>
      </c>
      <c r="AH394">
        <f ca="1">IF(Table1[[#This Row],[Field of work]]="Teaching",1,0)</f>
        <v>0</v>
      </c>
      <c r="AI394">
        <f ca="1">IF(Table1[[#This Row],[Field of work]]="Music",1,0)</f>
        <v>0</v>
      </c>
      <c r="AJ394">
        <f ca="1">IF(Table1[[#This Row],[Field of work]]="Agriculture",1,0)</f>
        <v>0</v>
      </c>
      <c r="AO394" s="8">
        <f t="shared" ca="1" si="168"/>
        <v>28848.529272240256</v>
      </c>
      <c r="AR394">
        <f t="shared" ca="1" si="169"/>
        <v>0</v>
      </c>
      <c r="AX394" s="16">
        <f t="shared" ca="1" si="170"/>
        <v>0.59163202514785118</v>
      </c>
      <c r="AY394" s="17">
        <f t="shared" ca="1" si="171"/>
        <v>0</v>
      </c>
      <c r="AZ394" s="17"/>
      <c r="BE394">
        <f t="shared" ca="1" si="172"/>
        <v>0</v>
      </c>
      <c r="BF394">
        <f ca="1">IF(Table1[[#This Row],[Area]]="California",Table1[[#This Row],[Income]],0)</f>
        <v>0</v>
      </c>
      <c r="BG394">
        <f ca="1">IF(Table1[[#This Row],[Area]]="Utah",Table1[[#This Row],[Income]],0)</f>
        <v>0</v>
      </c>
      <c r="BH394">
        <f ca="1">IF(Table1[[#This Row],[Area]]="North Carolina",Table1[[#This Row],[Income]],0)</f>
        <v>0</v>
      </c>
      <c r="BI394">
        <f ca="1">IF(Table1[[#This Row],[Area]]="Texas",Table1[[#This Row],[Income]],0)</f>
        <v>0</v>
      </c>
      <c r="BJ394">
        <f ca="1">IF(Table1[[#This Row],[Area]]="Pennsylvania",Table1[[#This Row],[Income]],0)</f>
        <v>0</v>
      </c>
      <c r="BK394">
        <f ca="1">IF(Table1[[#This Row],[Area]]="Hawaii",Table1[[#This Row],[Income]],0)</f>
        <v>0</v>
      </c>
      <c r="BL394">
        <f ca="1">IF(Table1[[#This Row],[Area]]="Tennessee",Table1[[#This Row],[Income]],0)</f>
        <v>0</v>
      </c>
      <c r="BM394">
        <f ca="1">IF(Table1[[#This Row],[Area]]="South Dakota",Table1[[#This Row],[Income]],0)</f>
        <v>0</v>
      </c>
      <c r="BN394">
        <f ca="1">IF(Table1[[#This Row],[Area]]="Massachusetts",Table1[[#This Row],[Income]],0)</f>
        <v>0</v>
      </c>
      <c r="BO394">
        <f ca="1">IF(Table1[[#This Row],[Area]]="New Jersey",Table1[[#This Row],[Income]],0)</f>
        <v>0</v>
      </c>
      <c r="BP394">
        <f ca="1">IF(Table1[[#This Row],[Area]]="Georgia",Table1[[#This Row],[Income]],0)</f>
        <v>0</v>
      </c>
      <c r="BQ394">
        <f ca="1">IF(Table1[[#This Row],[Area]]="Indiana",Table1[[#This Row],[Income]],0)</f>
        <v>67811</v>
      </c>
      <c r="BR394">
        <f ca="1">IF(Table1[[#This Row],[Area]]="Illinios",Table1[[#This Row],[Income]],0)</f>
        <v>0</v>
      </c>
      <c r="BT394">
        <f ca="1">IF(Table1[[#This Row],[Field of work]]="IT",Table1[[#This Row],[Income]],0)</f>
        <v>0</v>
      </c>
      <c r="BU394">
        <f ca="1">IF(Table1[[#This Row],[Field of work]]="Doctor",Table1[[#This Row],[Income]],0)</f>
        <v>67811</v>
      </c>
      <c r="BV394">
        <f ca="1">IF(Table1[[#This Row],[Field of work]]="Construction",Table1[[#This Row],[Income]],0)</f>
        <v>0</v>
      </c>
      <c r="BW394">
        <f ca="1">IF(Table1[[#This Row],[Field of work]]="Teaching",Table1[[#This Row],[Income]],0)</f>
        <v>0</v>
      </c>
      <c r="BX394">
        <f ca="1">IF(Table1[[#This Row],[Field of work]]="Music",Table1[[#This Row],[Income]],0)</f>
        <v>0</v>
      </c>
      <c r="BY394">
        <f ca="1">IF(Table1[[#This Row],[Field of work]]="Agriculture",Table1[[#This Row],[Income]],0)</f>
        <v>0</v>
      </c>
      <c r="CA394">
        <f ca="1">IF(Table1[[#This Row],[Debts]]&gt;Table1[[#This Row],[Income]],1,0)</f>
        <v>1</v>
      </c>
      <c r="CL394">
        <f ca="1">IF(Table1[[#This Row],[Net worth of the person]]&gt;$CN$3,Table1[[#This Row],[Age]],0)</f>
        <v>43</v>
      </c>
    </row>
    <row r="395" spans="1:90">
      <c r="A395">
        <f t="shared" ca="1" si="173"/>
        <v>1</v>
      </c>
      <c r="B395">
        <v>392</v>
      </c>
      <c r="C395" t="str">
        <f t="shared" ca="1" si="174"/>
        <v>men</v>
      </c>
      <c r="D395">
        <f t="shared" ca="1" si="175"/>
        <v>26</v>
      </c>
      <c r="E395">
        <f t="shared" ca="1" si="176"/>
        <v>5</v>
      </c>
      <c r="F395" t="str">
        <f t="shared" ca="1" si="164"/>
        <v>Music</v>
      </c>
      <c r="G395">
        <f t="shared" ca="1" si="177"/>
        <v>1</v>
      </c>
      <c r="H395" t="str">
        <f t="shared" ca="1" si="165"/>
        <v>High school</v>
      </c>
      <c r="I395">
        <f t="shared" ca="1" si="163"/>
        <v>3</v>
      </c>
      <c r="J395">
        <f t="shared" ca="1" si="166"/>
        <v>2</v>
      </c>
      <c r="K395">
        <f t="shared" ca="1" si="178"/>
        <v>29485</v>
      </c>
      <c r="L395">
        <f t="shared" ca="1" si="179"/>
        <v>12</v>
      </c>
      <c r="M395" t="str">
        <f t="shared" ca="1" si="167"/>
        <v>Georgia</v>
      </c>
      <c r="N395">
        <f t="shared" ca="1" si="156"/>
        <v>88455</v>
      </c>
      <c r="O395">
        <f t="shared" ca="1" si="180"/>
        <v>52332.810784453177</v>
      </c>
      <c r="P395">
        <f t="shared" ca="1" si="157"/>
        <v>57697.058544480511</v>
      </c>
      <c r="Q395">
        <f t="shared" ca="1" si="181"/>
        <v>22713</v>
      </c>
      <c r="R395">
        <f t="shared" ca="1" si="158"/>
        <v>15340.67257484009</v>
      </c>
      <c r="S395">
        <f t="shared" ca="1" si="159"/>
        <v>21529.660376285115</v>
      </c>
      <c r="T395">
        <f t="shared" ca="1" si="160"/>
        <v>167681.71892076562</v>
      </c>
      <c r="U395">
        <f t="shared" ca="1" si="161"/>
        <v>90386.48335929327</v>
      </c>
      <c r="V395">
        <f t="shared" ca="1" si="162"/>
        <v>77295.235561472349</v>
      </c>
      <c r="X395">
        <f ca="1">IF(Table1[[#This Row],[Gender]]="men",1,0)</f>
        <v>1</v>
      </c>
      <c r="Y395">
        <f ca="1">IF(Table1[[#This Row],[Gender]]="women",1,0)</f>
        <v>0</v>
      </c>
      <c r="AE395">
        <f ca="1">IF(Table1[[#This Row],[Field of work]]="IT",1,0)</f>
        <v>0</v>
      </c>
      <c r="AF395">
        <f ca="1">IF(Table1[[#This Row],[Field of work]]="Doctor",1,0)</f>
        <v>0</v>
      </c>
      <c r="AG395">
        <f ca="1">IF(Table1[[#This Row],[Field of work]]="Construction",1,0)</f>
        <v>0</v>
      </c>
      <c r="AH395">
        <f ca="1">IF(Table1[[#This Row],[Field of work]]="Teaching",1,0)</f>
        <v>0</v>
      </c>
      <c r="AI395">
        <f ca="1">IF(Table1[[#This Row],[Field of work]]="Music",1,0)</f>
        <v>1</v>
      </c>
      <c r="AJ395">
        <f ca="1">IF(Table1[[#This Row],[Field of work]]="Agriculture",1,0)</f>
        <v>0</v>
      </c>
      <c r="AO395" s="8">
        <f t="shared" ca="1" si="168"/>
        <v>18972.498517213437</v>
      </c>
      <c r="AR395">
        <f t="shared" ca="1" si="169"/>
        <v>1</v>
      </c>
      <c r="AX395" s="16">
        <f t="shared" ca="1" si="170"/>
        <v>0.57562658240350062</v>
      </c>
      <c r="AY395" s="17">
        <f t="shared" ca="1" si="171"/>
        <v>0</v>
      </c>
      <c r="AZ395" s="17"/>
      <c r="BE395">
        <f t="shared" ca="1" si="172"/>
        <v>0</v>
      </c>
      <c r="BF395">
        <f ca="1">IF(Table1[[#This Row],[Area]]="California",Table1[[#This Row],[Income]],0)</f>
        <v>0</v>
      </c>
      <c r="BG395">
        <f ca="1">IF(Table1[[#This Row],[Area]]="Utah",Table1[[#This Row],[Income]],0)</f>
        <v>0</v>
      </c>
      <c r="BH395">
        <f ca="1">IF(Table1[[#This Row],[Area]]="North Carolina",Table1[[#This Row],[Income]],0)</f>
        <v>0</v>
      </c>
      <c r="BI395">
        <f ca="1">IF(Table1[[#This Row],[Area]]="Texas",Table1[[#This Row],[Income]],0)</f>
        <v>0</v>
      </c>
      <c r="BJ395">
        <f ca="1">IF(Table1[[#This Row],[Area]]="Pennsylvania",Table1[[#This Row],[Income]],0)</f>
        <v>0</v>
      </c>
      <c r="BK395">
        <f ca="1">IF(Table1[[#This Row],[Area]]="Hawaii",Table1[[#This Row],[Income]],0)</f>
        <v>0</v>
      </c>
      <c r="BL395">
        <f ca="1">IF(Table1[[#This Row],[Area]]="Tennessee",Table1[[#This Row],[Income]],0)</f>
        <v>0</v>
      </c>
      <c r="BM395">
        <f ca="1">IF(Table1[[#This Row],[Area]]="South Dakota",Table1[[#This Row],[Income]],0)</f>
        <v>0</v>
      </c>
      <c r="BN395">
        <f ca="1">IF(Table1[[#This Row],[Area]]="Massachusetts",Table1[[#This Row],[Income]],0)</f>
        <v>0</v>
      </c>
      <c r="BO395">
        <f ca="1">IF(Table1[[#This Row],[Area]]="New Jersey",Table1[[#This Row],[Income]],0)</f>
        <v>0</v>
      </c>
      <c r="BP395">
        <f ca="1">IF(Table1[[#This Row],[Area]]="Georgia",Table1[[#This Row],[Income]],0)</f>
        <v>29485</v>
      </c>
      <c r="BQ395">
        <f ca="1">IF(Table1[[#This Row],[Area]]="Indiana",Table1[[#This Row],[Income]],0)</f>
        <v>0</v>
      </c>
      <c r="BR395">
        <f ca="1">IF(Table1[[#This Row],[Area]]="Illinios",Table1[[#This Row],[Income]],0)</f>
        <v>0</v>
      </c>
      <c r="BT395">
        <f ca="1">IF(Table1[[#This Row],[Field of work]]="IT",Table1[[#This Row],[Income]],0)</f>
        <v>0</v>
      </c>
      <c r="BU395">
        <f ca="1">IF(Table1[[#This Row],[Field of work]]="Doctor",Table1[[#This Row],[Income]],0)</f>
        <v>0</v>
      </c>
      <c r="BV395">
        <f ca="1">IF(Table1[[#This Row],[Field of work]]="Construction",Table1[[#This Row],[Income]],0)</f>
        <v>0</v>
      </c>
      <c r="BW395">
        <f ca="1">IF(Table1[[#This Row],[Field of work]]="Teaching",Table1[[#This Row],[Income]],0)</f>
        <v>0</v>
      </c>
      <c r="BX395">
        <f ca="1">IF(Table1[[#This Row],[Field of work]]="Music",Table1[[#This Row],[Income]],0)</f>
        <v>29485</v>
      </c>
      <c r="BY395">
        <f ca="1">IF(Table1[[#This Row],[Field of work]]="Agriculture",Table1[[#This Row],[Income]],0)</f>
        <v>0</v>
      </c>
      <c r="CA395">
        <f ca="1">IF(Table1[[#This Row],[Debts]]&gt;Table1[[#This Row],[Income]],1,0)</f>
        <v>0</v>
      </c>
      <c r="CL395">
        <f ca="1">IF(Table1[[#This Row],[Net worth of the person]]&gt;$CN$3,Table1[[#This Row],[Age]],0)</f>
        <v>26</v>
      </c>
    </row>
    <row r="396" spans="1:90">
      <c r="A396">
        <f t="shared" ca="1" si="173"/>
        <v>2</v>
      </c>
      <c r="B396">
        <v>393</v>
      </c>
      <c r="C396" t="str">
        <f t="shared" ca="1" si="174"/>
        <v>women</v>
      </c>
      <c r="D396">
        <f t="shared" ca="1" si="175"/>
        <v>39</v>
      </c>
      <c r="E396">
        <f t="shared" ca="1" si="176"/>
        <v>5</v>
      </c>
      <c r="F396" t="str">
        <f t="shared" ca="1" si="164"/>
        <v>Music</v>
      </c>
      <c r="G396">
        <f t="shared" ca="1" si="177"/>
        <v>2</v>
      </c>
      <c r="H396" t="str">
        <f t="shared" ca="1" si="165"/>
        <v>Grad</v>
      </c>
      <c r="I396">
        <f t="shared" ca="1" si="163"/>
        <v>1</v>
      </c>
      <c r="J396">
        <f t="shared" ca="1" si="166"/>
        <v>3</v>
      </c>
      <c r="K396">
        <f t="shared" ca="1" si="178"/>
        <v>39623</v>
      </c>
      <c r="L396">
        <f t="shared" ca="1" si="179"/>
        <v>4</v>
      </c>
      <c r="M396" t="str">
        <f t="shared" ca="1" si="167"/>
        <v>North Carolina</v>
      </c>
      <c r="N396">
        <f t="shared" ca="1" si="156"/>
        <v>198115</v>
      </c>
      <c r="O396">
        <f t="shared" ca="1" si="180"/>
        <v>114040.26037286952</v>
      </c>
      <c r="P396">
        <f t="shared" ca="1" si="157"/>
        <v>56917.495551640313</v>
      </c>
      <c r="Q396">
        <f t="shared" ca="1" si="181"/>
        <v>37308</v>
      </c>
      <c r="R396">
        <f t="shared" ca="1" si="158"/>
        <v>26110.677252616028</v>
      </c>
      <c r="S396">
        <f t="shared" ca="1" si="159"/>
        <v>58346.85461800023</v>
      </c>
      <c r="T396">
        <f t="shared" ca="1" si="160"/>
        <v>313379.35016964056</v>
      </c>
      <c r="U396">
        <f t="shared" ca="1" si="161"/>
        <v>177458.93762548556</v>
      </c>
      <c r="V396">
        <f t="shared" ca="1" si="162"/>
        <v>135920.412544155</v>
      </c>
      <c r="X396">
        <f ca="1">IF(Table1[[#This Row],[Gender]]="men",1,0)</f>
        <v>0</v>
      </c>
      <c r="Y396">
        <f ca="1">IF(Table1[[#This Row],[Gender]]="women",1,0)</f>
        <v>1</v>
      </c>
      <c r="AE396">
        <f ca="1">IF(Table1[[#This Row],[Field of work]]="IT",1,0)</f>
        <v>0</v>
      </c>
      <c r="AF396">
        <f ca="1">IF(Table1[[#This Row],[Field of work]]="Doctor",1,0)</f>
        <v>0</v>
      </c>
      <c r="AG396">
        <f ca="1">IF(Table1[[#This Row],[Field of work]]="Construction",1,0)</f>
        <v>0</v>
      </c>
      <c r="AH396">
        <f ca="1">IF(Table1[[#This Row],[Field of work]]="Teaching",1,0)</f>
        <v>0</v>
      </c>
      <c r="AI396">
        <f ca="1">IF(Table1[[#This Row],[Field of work]]="Music",1,0)</f>
        <v>1</v>
      </c>
      <c r="AJ396">
        <f ca="1">IF(Table1[[#This Row],[Field of work]]="Agriculture",1,0)</f>
        <v>0</v>
      </c>
      <c r="AO396" s="8">
        <f t="shared" ca="1" si="168"/>
        <v>61938.035788965317</v>
      </c>
      <c r="AR396">
        <f t="shared" ca="1" si="169"/>
        <v>1</v>
      </c>
      <c r="AX396" s="16">
        <f t="shared" ca="1" si="170"/>
        <v>0.38046028481306088</v>
      </c>
      <c r="AY396" s="17">
        <f t="shared" ca="1" si="171"/>
        <v>1</v>
      </c>
      <c r="AZ396" s="17"/>
      <c r="BE396">
        <f t="shared" ca="1" si="172"/>
        <v>0</v>
      </c>
      <c r="BF396">
        <f ca="1">IF(Table1[[#This Row],[Area]]="California",Table1[[#This Row],[Income]],0)</f>
        <v>0</v>
      </c>
      <c r="BG396">
        <f ca="1">IF(Table1[[#This Row],[Area]]="Utah",Table1[[#This Row],[Income]],0)</f>
        <v>0</v>
      </c>
      <c r="BH396">
        <f ca="1">IF(Table1[[#This Row],[Area]]="North Carolina",Table1[[#This Row],[Income]],0)</f>
        <v>39623</v>
      </c>
      <c r="BI396">
        <f ca="1">IF(Table1[[#This Row],[Area]]="Texas",Table1[[#This Row],[Income]],0)</f>
        <v>0</v>
      </c>
      <c r="BJ396">
        <f ca="1">IF(Table1[[#This Row],[Area]]="Pennsylvania",Table1[[#This Row],[Income]],0)</f>
        <v>0</v>
      </c>
      <c r="BK396">
        <f ca="1">IF(Table1[[#This Row],[Area]]="Hawaii",Table1[[#This Row],[Income]],0)</f>
        <v>0</v>
      </c>
      <c r="BL396">
        <f ca="1">IF(Table1[[#This Row],[Area]]="Tennessee",Table1[[#This Row],[Income]],0)</f>
        <v>0</v>
      </c>
      <c r="BM396">
        <f ca="1">IF(Table1[[#This Row],[Area]]="South Dakota",Table1[[#This Row],[Income]],0)</f>
        <v>0</v>
      </c>
      <c r="BN396">
        <f ca="1">IF(Table1[[#This Row],[Area]]="Massachusetts",Table1[[#This Row],[Income]],0)</f>
        <v>0</v>
      </c>
      <c r="BO396">
        <f ca="1">IF(Table1[[#This Row],[Area]]="New Jersey",Table1[[#This Row],[Income]],0)</f>
        <v>0</v>
      </c>
      <c r="BP396">
        <f ca="1">IF(Table1[[#This Row],[Area]]="Georgia",Table1[[#This Row],[Income]],0)</f>
        <v>0</v>
      </c>
      <c r="BQ396">
        <f ca="1">IF(Table1[[#This Row],[Area]]="Indiana",Table1[[#This Row],[Income]],0)</f>
        <v>0</v>
      </c>
      <c r="BR396">
        <f ca="1">IF(Table1[[#This Row],[Area]]="Illinios",Table1[[#This Row],[Income]],0)</f>
        <v>0</v>
      </c>
      <c r="BT396">
        <f ca="1">IF(Table1[[#This Row],[Field of work]]="IT",Table1[[#This Row],[Income]],0)</f>
        <v>0</v>
      </c>
      <c r="BU396">
        <f ca="1">IF(Table1[[#This Row],[Field of work]]="Doctor",Table1[[#This Row],[Income]],0)</f>
        <v>0</v>
      </c>
      <c r="BV396">
        <f ca="1">IF(Table1[[#This Row],[Field of work]]="Construction",Table1[[#This Row],[Income]],0)</f>
        <v>0</v>
      </c>
      <c r="BW396">
        <f ca="1">IF(Table1[[#This Row],[Field of work]]="Teaching",Table1[[#This Row],[Income]],0)</f>
        <v>0</v>
      </c>
      <c r="BX396">
        <f ca="1">IF(Table1[[#This Row],[Field of work]]="Music",Table1[[#This Row],[Income]],0)</f>
        <v>39623</v>
      </c>
      <c r="BY396">
        <f ca="1">IF(Table1[[#This Row],[Field of work]]="Agriculture",Table1[[#This Row],[Income]],0)</f>
        <v>0</v>
      </c>
      <c r="CA396">
        <f ca="1">IF(Table1[[#This Row],[Debts]]&gt;Table1[[#This Row],[Income]],1,0)</f>
        <v>0</v>
      </c>
      <c r="CL396">
        <f ca="1">IF(Table1[[#This Row],[Net worth of the person]]&gt;$CN$3,Table1[[#This Row],[Age]],0)</f>
        <v>39</v>
      </c>
    </row>
    <row r="397" spans="1:90">
      <c r="A397">
        <f t="shared" ca="1" si="173"/>
        <v>2</v>
      </c>
      <c r="B397">
        <v>394</v>
      </c>
      <c r="C397" t="str">
        <f t="shared" ca="1" si="174"/>
        <v>women</v>
      </c>
      <c r="D397">
        <f t="shared" ca="1" si="175"/>
        <v>43</v>
      </c>
      <c r="E397">
        <f t="shared" ca="1" si="176"/>
        <v>5</v>
      </c>
      <c r="F397" t="str">
        <f t="shared" ca="1" si="164"/>
        <v>Music</v>
      </c>
      <c r="G397">
        <f t="shared" ca="1" si="177"/>
        <v>1</v>
      </c>
      <c r="H397" t="str">
        <f t="shared" ca="1" si="165"/>
        <v>High school</v>
      </c>
      <c r="I397">
        <f t="shared" ca="1" si="163"/>
        <v>1</v>
      </c>
      <c r="J397">
        <f t="shared" ca="1" si="166"/>
        <v>2</v>
      </c>
      <c r="K397">
        <f t="shared" ca="1" si="178"/>
        <v>79090</v>
      </c>
      <c r="L397">
        <f t="shared" ca="1" si="179"/>
        <v>14</v>
      </c>
      <c r="M397" t="str">
        <f t="shared" ca="1" si="167"/>
        <v>Illinios</v>
      </c>
      <c r="N397">
        <f t="shared" ca="1" si="156"/>
        <v>395450</v>
      </c>
      <c r="O397">
        <f t="shared" ca="1" si="180"/>
        <v>150453.01962932493</v>
      </c>
      <c r="P397">
        <f t="shared" ca="1" si="157"/>
        <v>123876.07157793063</v>
      </c>
      <c r="Q397">
        <f t="shared" ca="1" si="181"/>
        <v>102668</v>
      </c>
      <c r="R397">
        <f t="shared" ca="1" si="158"/>
        <v>6006.6344199478272</v>
      </c>
      <c r="S397">
        <f t="shared" ca="1" si="159"/>
        <v>8179.9537320259951</v>
      </c>
      <c r="T397">
        <f t="shared" ca="1" si="160"/>
        <v>527506.02530995663</v>
      </c>
      <c r="U397">
        <f t="shared" ca="1" si="161"/>
        <v>259127.65404927277</v>
      </c>
      <c r="V397">
        <f t="shared" ca="1" si="162"/>
        <v>268378.37126068387</v>
      </c>
      <c r="X397">
        <f ca="1">IF(Table1[[#This Row],[Gender]]="men",1,0)</f>
        <v>0</v>
      </c>
      <c r="Y397">
        <f ca="1">IF(Table1[[#This Row],[Gender]]="women",1,0)</f>
        <v>1</v>
      </c>
      <c r="AE397">
        <f ca="1">IF(Table1[[#This Row],[Field of work]]="IT",1,0)</f>
        <v>0</v>
      </c>
      <c r="AF397">
        <f ca="1">IF(Table1[[#This Row],[Field of work]]="Doctor",1,0)</f>
        <v>0</v>
      </c>
      <c r="AG397">
        <f ca="1">IF(Table1[[#This Row],[Field of work]]="Construction",1,0)</f>
        <v>0</v>
      </c>
      <c r="AH397">
        <f ca="1">IF(Table1[[#This Row],[Field of work]]="Teaching",1,0)</f>
        <v>0</v>
      </c>
      <c r="AI397">
        <f ca="1">IF(Table1[[#This Row],[Field of work]]="Music",1,0)</f>
        <v>1</v>
      </c>
      <c r="AJ397">
        <f ca="1">IF(Table1[[#This Row],[Field of work]]="Agriculture",1,0)</f>
        <v>0</v>
      </c>
      <c r="AO397" s="8">
        <f t="shared" ca="1" si="168"/>
        <v>9555.3312044831782</v>
      </c>
      <c r="AR397">
        <f t="shared" ca="1" si="169"/>
        <v>1</v>
      </c>
      <c r="AX397" s="16">
        <f t="shared" ca="1" si="170"/>
        <v>8.7625943872488676E-2</v>
      </c>
      <c r="AY397" s="17">
        <f t="shared" ca="1" si="171"/>
        <v>1</v>
      </c>
      <c r="AZ397" s="17"/>
      <c r="BE397">
        <f t="shared" ca="1" si="172"/>
        <v>0</v>
      </c>
      <c r="BF397">
        <f ca="1">IF(Table1[[#This Row],[Area]]="California",Table1[[#This Row],[Income]],0)</f>
        <v>0</v>
      </c>
      <c r="BG397">
        <f ca="1">IF(Table1[[#This Row],[Area]]="Utah",Table1[[#This Row],[Income]],0)</f>
        <v>0</v>
      </c>
      <c r="BH397">
        <f ca="1">IF(Table1[[#This Row],[Area]]="North Carolina",Table1[[#This Row],[Income]],0)</f>
        <v>0</v>
      </c>
      <c r="BI397">
        <f ca="1">IF(Table1[[#This Row],[Area]]="Texas",Table1[[#This Row],[Income]],0)</f>
        <v>0</v>
      </c>
      <c r="BJ397">
        <f ca="1">IF(Table1[[#This Row],[Area]]="Pennsylvania",Table1[[#This Row],[Income]],0)</f>
        <v>0</v>
      </c>
      <c r="BK397">
        <f ca="1">IF(Table1[[#This Row],[Area]]="Hawaii",Table1[[#This Row],[Income]],0)</f>
        <v>0</v>
      </c>
      <c r="BL397">
        <f ca="1">IF(Table1[[#This Row],[Area]]="Tennessee",Table1[[#This Row],[Income]],0)</f>
        <v>0</v>
      </c>
      <c r="BM397">
        <f ca="1">IF(Table1[[#This Row],[Area]]="South Dakota",Table1[[#This Row],[Income]],0)</f>
        <v>0</v>
      </c>
      <c r="BN397">
        <f ca="1">IF(Table1[[#This Row],[Area]]="Massachusetts",Table1[[#This Row],[Income]],0)</f>
        <v>0</v>
      </c>
      <c r="BO397">
        <f ca="1">IF(Table1[[#This Row],[Area]]="New Jersey",Table1[[#This Row],[Income]],0)</f>
        <v>0</v>
      </c>
      <c r="BP397">
        <f ca="1">IF(Table1[[#This Row],[Area]]="Georgia",Table1[[#This Row],[Income]],0)</f>
        <v>0</v>
      </c>
      <c r="BQ397">
        <f ca="1">IF(Table1[[#This Row],[Area]]="Indiana",Table1[[#This Row],[Income]],0)</f>
        <v>0</v>
      </c>
      <c r="BR397">
        <f ca="1">IF(Table1[[#This Row],[Area]]="Illinios",Table1[[#This Row],[Income]],0)</f>
        <v>79090</v>
      </c>
      <c r="BT397">
        <f ca="1">IF(Table1[[#This Row],[Field of work]]="IT",Table1[[#This Row],[Income]],0)</f>
        <v>0</v>
      </c>
      <c r="BU397">
        <f ca="1">IF(Table1[[#This Row],[Field of work]]="Doctor",Table1[[#This Row],[Income]],0)</f>
        <v>0</v>
      </c>
      <c r="BV397">
        <f ca="1">IF(Table1[[#This Row],[Field of work]]="Construction",Table1[[#This Row],[Income]],0)</f>
        <v>0</v>
      </c>
      <c r="BW397">
        <f ca="1">IF(Table1[[#This Row],[Field of work]]="Teaching",Table1[[#This Row],[Income]],0)</f>
        <v>0</v>
      </c>
      <c r="BX397">
        <f ca="1">IF(Table1[[#This Row],[Field of work]]="Music",Table1[[#This Row],[Income]],0)</f>
        <v>79090</v>
      </c>
      <c r="BY397">
        <f ca="1">IF(Table1[[#This Row],[Field of work]]="Agriculture",Table1[[#This Row],[Income]],0)</f>
        <v>0</v>
      </c>
      <c r="CA397">
        <f ca="1">IF(Table1[[#This Row],[Debts]]&gt;Table1[[#This Row],[Income]],1,0)</f>
        <v>0</v>
      </c>
      <c r="CL397">
        <f ca="1">IF(Table1[[#This Row],[Net worth of the person]]&gt;$CN$3,Table1[[#This Row],[Age]],0)</f>
        <v>43</v>
      </c>
    </row>
    <row r="398" spans="1:90">
      <c r="A398">
        <f t="shared" ca="1" si="173"/>
        <v>2</v>
      </c>
      <c r="B398">
        <v>395</v>
      </c>
      <c r="C398" t="str">
        <f t="shared" ca="1" si="174"/>
        <v>women</v>
      </c>
      <c r="D398">
        <f t="shared" ca="1" si="175"/>
        <v>35</v>
      </c>
      <c r="E398">
        <f t="shared" ca="1" si="176"/>
        <v>2</v>
      </c>
      <c r="F398" t="str">
        <f t="shared" ca="1" si="164"/>
        <v>Doctor</v>
      </c>
      <c r="G398">
        <f t="shared" ca="1" si="177"/>
        <v>4</v>
      </c>
      <c r="H398" t="str">
        <f t="shared" ca="1" si="165"/>
        <v>Phd</v>
      </c>
      <c r="I398">
        <f t="shared" ca="1" si="163"/>
        <v>1</v>
      </c>
      <c r="J398">
        <f t="shared" ca="1" si="166"/>
        <v>3</v>
      </c>
      <c r="K398">
        <f t="shared" ca="1" si="178"/>
        <v>85972</v>
      </c>
      <c r="L398">
        <f t="shared" ca="1" si="179"/>
        <v>7</v>
      </c>
      <c r="M398" t="str">
        <f t="shared" ca="1" si="167"/>
        <v>Hawaii</v>
      </c>
      <c r="N398">
        <f t="shared" ca="1" si="156"/>
        <v>515832</v>
      </c>
      <c r="O398">
        <f t="shared" ca="1" si="180"/>
        <v>45200.265879633582</v>
      </c>
      <c r="P398">
        <f t="shared" ca="1" si="157"/>
        <v>28665.993613449536</v>
      </c>
      <c r="Q398">
        <f t="shared" ca="1" si="181"/>
        <v>17152</v>
      </c>
      <c r="R398">
        <f t="shared" ca="1" si="158"/>
        <v>137793.31185385265</v>
      </c>
      <c r="S398">
        <f t="shared" ca="1" si="159"/>
        <v>42823.931008164349</v>
      </c>
      <c r="T398">
        <f t="shared" ca="1" si="160"/>
        <v>587321.92462161381</v>
      </c>
      <c r="U398">
        <f t="shared" ca="1" si="161"/>
        <v>200145.57773348622</v>
      </c>
      <c r="V398">
        <f t="shared" ca="1" si="162"/>
        <v>387176.34688812762</v>
      </c>
      <c r="X398">
        <f ca="1">IF(Table1[[#This Row],[Gender]]="men",1,0)</f>
        <v>0</v>
      </c>
      <c r="Y398">
        <f ca="1">IF(Table1[[#This Row],[Gender]]="women",1,0)</f>
        <v>1</v>
      </c>
      <c r="AE398">
        <f ca="1">IF(Table1[[#This Row],[Field of work]]="IT",1,0)</f>
        <v>0</v>
      </c>
      <c r="AF398">
        <f ca="1">IF(Table1[[#This Row],[Field of work]]="Doctor",1,0)</f>
        <v>1</v>
      </c>
      <c r="AG398">
        <f ca="1">IF(Table1[[#This Row],[Field of work]]="Construction",1,0)</f>
        <v>0</v>
      </c>
      <c r="AH398">
        <f ca="1">IF(Table1[[#This Row],[Field of work]]="Teaching",1,0)</f>
        <v>0</v>
      </c>
      <c r="AI398">
        <f ca="1">IF(Table1[[#This Row],[Field of work]]="Music",1,0)</f>
        <v>0</v>
      </c>
      <c r="AJ398">
        <f ca="1">IF(Table1[[#This Row],[Field of work]]="Agriculture",1,0)</f>
        <v>0</v>
      </c>
      <c r="AO398" s="8">
        <f t="shared" ca="1" si="168"/>
        <v>21712.112014358136</v>
      </c>
      <c r="AR398">
        <f t="shared" ca="1" si="169"/>
        <v>0</v>
      </c>
      <c r="AX398" s="16">
        <f t="shared" ca="1" si="170"/>
        <v>7.5187472037624548E-2</v>
      </c>
      <c r="AY398" s="17">
        <f t="shared" ca="1" si="171"/>
        <v>1</v>
      </c>
      <c r="AZ398" s="17"/>
      <c r="BE398">
        <f t="shared" ca="1" si="172"/>
        <v>0</v>
      </c>
      <c r="BF398">
        <f ca="1">IF(Table1[[#This Row],[Area]]="California",Table1[[#This Row],[Income]],0)</f>
        <v>0</v>
      </c>
      <c r="BG398">
        <f ca="1">IF(Table1[[#This Row],[Area]]="Utah",Table1[[#This Row],[Income]],0)</f>
        <v>0</v>
      </c>
      <c r="BH398">
        <f ca="1">IF(Table1[[#This Row],[Area]]="North Carolina",Table1[[#This Row],[Income]],0)</f>
        <v>0</v>
      </c>
      <c r="BI398">
        <f ca="1">IF(Table1[[#This Row],[Area]]="Texas",Table1[[#This Row],[Income]],0)</f>
        <v>0</v>
      </c>
      <c r="BJ398">
        <f ca="1">IF(Table1[[#This Row],[Area]]="Pennsylvania",Table1[[#This Row],[Income]],0)</f>
        <v>0</v>
      </c>
      <c r="BK398">
        <f ca="1">IF(Table1[[#This Row],[Area]]="Hawaii",Table1[[#This Row],[Income]],0)</f>
        <v>85972</v>
      </c>
      <c r="BL398">
        <f ca="1">IF(Table1[[#This Row],[Area]]="Tennessee",Table1[[#This Row],[Income]],0)</f>
        <v>0</v>
      </c>
      <c r="BM398">
        <f ca="1">IF(Table1[[#This Row],[Area]]="South Dakota",Table1[[#This Row],[Income]],0)</f>
        <v>0</v>
      </c>
      <c r="BN398">
        <f ca="1">IF(Table1[[#This Row],[Area]]="Massachusetts",Table1[[#This Row],[Income]],0)</f>
        <v>0</v>
      </c>
      <c r="BO398">
        <f ca="1">IF(Table1[[#This Row],[Area]]="New Jersey",Table1[[#This Row],[Income]],0)</f>
        <v>0</v>
      </c>
      <c r="BP398">
        <f ca="1">IF(Table1[[#This Row],[Area]]="Georgia",Table1[[#This Row],[Income]],0)</f>
        <v>0</v>
      </c>
      <c r="BQ398">
        <f ca="1">IF(Table1[[#This Row],[Area]]="Indiana",Table1[[#This Row],[Income]],0)</f>
        <v>0</v>
      </c>
      <c r="BR398">
        <f ca="1">IF(Table1[[#This Row],[Area]]="Illinios",Table1[[#This Row],[Income]],0)</f>
        <v>0</v>
      </c>
      <c r="BT398">
        <f ca="1">IF(Table1[[#This Row],[Field of work]]="IT",Table1[[#This Row],[Income]],0)</f>
        <v>0</v>
      </c>
      <c r="BU398">
        <f ca="1">IF(Table1[[#This Row],[Field of work]]="Doctor",Table1[[#This Row],[Income]],0)</f>
        <v>85972</v>
      </c>
      <c r="BV398">
        <f ca="1">IF(Table1[[#This Row],[Field of work]]="Construction",Table1[[#This Row],[Income]],0)</f>
        <v>0</v>
      </c>
      <c r="BW398">
        <f ca="1">IF(Table1[[#This Row],[Field of work]]="Teaching",Table1[[#This Row],[Income]],0)</f>
        <v>0</v>
      </c>
      <c r="BX398">
        <f ca="1">IF(Table1[[#This Row],[Field of work]]="Music",Table1[[#This Row],[Income]],0)</f>
        <v>0</v>
      </c>
      <c r="BY398">
        <f ca="1">IF(Table1[[#This Row],[Field of work]]="Agriculture",Table1[[#This Row],[Income]],0)</f>
        <v>0</v>
      </c>
      <c r="CA398">
        <f ca="1">IF(Table1[[#This Row],[Debts]]&gt;Table1[[#This Row],[Income]],1,0)</f>
        <v>1</v>
      </c>
      <c r="CL398">
        <f ca="1">IF(Table1[[#This Row],[Net worth of the person]]&gt;$CN$3,Table1[[#This Row],[Age]],0)</f>
        <v>35</v>
      </c>
    </row>
    <row r="399" spans="1:90">
      <c r="A399">
        <f t="shared" ca="1" si="173"/>
        <v>2</v>
      </c>
      <c r="B399">
        <v>396</v>
      </c>
      <c r="C399" t="str">
        <f t="shared" ca="1" si="174"/>
        <v>women</v>
      </c>
      <c r="D399">
        <f t="shared" ca="1" si="175"/>
        <v>39</v>
      </c>
      <c r="E399">
        <f t="shared" ca="1" si="176"/>
        <v>5</v>
      </c>
      <c r="F399" t="str">
        <f t="shared" ca="1" si="164"/>
        <v>Music</v>
      </c>
      <c r="G399">
        <f t="shared" ca="1" si="177"/>
        <v>4</v>
      </c>
      <c r="H399" t="str">
        <f t="shared" ca="1" si="165"/>
        <v>Phd</v>
      </c>
      <c r="I399">
        <f t="shared" ca="1" si="163"/>
        <v>0</v>
      </c>
      <c r="J399">
        <f t="shared" ca="1" si="166"/>
        <v>2</v>
      </c>
      <c r="K399">
        <f t="shared" ca="1" si="178"/>
        <v>44240</v>
      </c>
      <c r="L399">
        <f t="shared" ca="1" si="179"/>
        <v>12</v>
      </c>
      <c r="M399" t="str">
        <f t="shared" ca="1" si="167"/>
        <v>Georgia</v>
      </c>
      <c r="N399">
        <f t="shared" ca="1" si="156"/>
        <v>176960</v>
      </c>
      <c r="O399">
        <f t="shared" ca="1" si="180"/>
        <v>13305.17505177804</v>
      </c>
      <c r="P399">
        <f t="shared" ca="1" si="157"/>
        <v>43424.224028716271</v>
      </c>
      <c r="Q399">
        <f t="shared" ca="1" si="181"/>
        <v>7636</v>
      </c>
      <c r="R399">
        <f t="shared" ca="1" si="158"/>
        <v>66627.996280918669</v>
      </c>
      <c r="S399">
        <f t="shared" ca="1" si="159"/>
        <v>21644.774037159521</v>
      </c>
      <c r="T399">
        <f t="shared" ca="1" si="160"/>
        <v>242028.99806587578</v>
      </c>
      <c r="U399">
        <f t="shared" ca="1" si="161"/>
        <v>87569.171332696715</v>
      </c>
      <c r="V399">
        <f t="shared" ca="1" si="162"/>
        <v>154459.82673317907</v>
      </c>
      <c r="X399">
        <f ca="1">IF(Table1[[#This Row],[Gender]]="men",1,0)</f>
        <v>0</v>
      </c>
      <c r="Y399">
        <f ca="1">IF(Table1[[#This Row],[Gender]]="women",1,0)</f>
        <v>1</v>
      </c>
      <c r="AE399">
        <f ca="1">IF(Table1[[#This Row],[Field of work]]="IT",1,0)</f>
        <v>0</v>
      </c>
      <c r="AF399">
        <f ca="1">IF(Table1[[#This Row],[Field of work]]="Doctor",1,0)</f>
        <v>0</v>
      </c>
      <c r="AG399">
        <f ca="1">IF(Table1[[#This Row],[Field of work]]="Construction",1,0)</f>
        <v>0</v>
      </c>
      <c r="AH399">
        <f ca="1">IF(Table1[[#This Row],[Field of work]]="Teaching",1,0)</f>
        <v>0</v>
      </c>
      <c r="AI399">
        <f ca="1">IF(Table1[[#This Row],[Field of work]]="Music",1,0)</f>
        <v>1</v>
      </c>
      <c r="AJ399">
        <f ca="1">IF(Table1[[#This Row],[Field of work]]="Agriculture",1,0)</f>
        <v>0</v>
      </c>
      <c r="AO399" s="8">
        <f t="shared" ca="1" si="168"/>
        <v>19971.527102555672</v>
      </c>
      <c r="AR399">
        <f t="shared" ca="1" si="169"/>
        <v>1</v>
      </c>
      <c r="AX399" s="16">
        <f t="shared" ca="1" si="170"/>
        <v>0.32559831914551562</v>
      </c>
      <c r="AY399" s="17">
        <f t="shared" ca="1" si="171"/>
        <v>1</v>
      </c>
      <c r="AZ399" s="17"/>
      <c r="BE399">
        <f t="shared" ca="1" si="172"/>
        <v>0</v>
      </c>
      <c r="BF399">
        <f ca="1">IF(Table1[[#This Row],[Area]]="California",Table1[[#This Row],[Income]],0)</f>
        <v>0</v>
      </c>
      <c r="BG399">
        <f ca="1">IF(Table1[[#This Row],[Area]]="Utah",Table1[[#This Row],[Income]],0)</f>
        <v>0</v>
      </c>
      <c r="BH399">
        <f ca="1">IF(Table1[[#This Row],[Area]]="North Carolina",Table1[[#This Row],[Income]],0)</f>
        <v>0</v>
      </c>
      <c r="BI399">
        <f ca="1">IF(Table1[[#This Row],[Area]]="Texas",Table1[[#This Row],[Income]],0)</f>
        <v>0</v>
      </c>
      <c r="BJ399">
        <f ca="1">IF(Table1[[#This Row],[Area]]="Pennsylvania",Table1[[#This Row],[Income]],0)</f>
        <v>0</v>
      </c>
      <c r="BK399">
        <f ca="1">IF(Table1[[#This Row],[Area]]="Hawaii",Table1[[#This Row],[Income]],0)</f>
        <v>0</v>
      </c>
      <c r="BL399">
        <f ca="1">IF(Table1[[#This Row],[Area]]="Tennessee",Table1[[#This Row],[Income]],0)</f>
        <v>0</v>
      </c>
      <c r="BM399">
        <f ca="1">IF(Table1[[#This Row],[Area]]="South Dakota",Table1[[#This Row],[Income]],0)</f>
        <v>0</v>
      </c>
      <c r="BN399">
        <f ca="1">IF(Table1[[#This Row],[Area]]="Massachusetts",Table1[[#This Row],[Income]],0)</f>
        <v>0</v>
      </c>
      <c r="BO399">
        <f ca="1">IF(Table1[[#This Row],[Area]]="New Jersey",Table1[[#This Row],[Income]],0)</f>
        <v>0</v>
      </c>
      <c r="BP399">
        <f ca="1">IF(Table1[[#This Row],[Area]]="Georgia",Table1[[#This Row],[Income]],0)</f>
        <v>44240</v>
      </c>
      <c r="BQ399">
        <f ca="1">IF(Table1[[#This Row],[Area]]="Indiana",Table1[[#This Row],[Income]],0)</f>
        <v>0</v>
      </c>
      <c r="BR399">
        <f ca="1">IF(Table1[[#This Row],[Area]]="Illinios",Table1[[#This Row],[Income]],0)</f>
        <v>0</v>
      </c>
      <c r="BT399">
        <f ca="1">IF(Table1[[#This Row],[Field of work]]="IT",Table1[[#This Row],[Income]],0)</f>
        <v>0</v>
      </c>
      <c r="BU399">
        <f ca="1">IF(Table1[[#This Row],[Field of work]]="Doctor",Table1[[#This Row],[Income]],0)</f>
        <v>0</v>
      </c>
      <c r="BV399">
        <f ca="1">IF(Table1[[#This Row],[Field of work]]="Construction",Table1[[#This Row],[Income]],0)</f>
        <v>0</v>
      </c>
      <c r="BW399">
        <f ca="1">IF(Table1[[#This Row],[Field of work]]="Teaching",Table1[[#This Row],[Income]],0)</f>
        <v>0</v>
      </c>
      <c r="BX399">
        <f ca="1">IF(Table1[[#This Row],[Field of work]]="Music",Table1[[#This Row],[Income]],0)</f>
        <v>44240</v>
      </c>
      <c r="BY399">
        <f ca="1">IF(Table1[[#This Row],[Field of work]]="Agriculture",Table1[[#This Row],[Income]],0)</f>
        <v>0</v>
      </c>
      <c r="CA399">
        <f ca="1">IF(Table1[[#This Row],[Debts]]&gt;Table1[[#This Row],[Income]],1,0)</f>
        <v>1</v>
      </c>
      <c r="CL399">
        <f ca="1">IF(Table1[[#This Row],[Net worth of the person]]&gt;$CN$3,Table1[[#This Row],[Age]],0)</f>
        <v>39</v>
      </c>
    </row>
    <row r="400" spans="1:90">
      <c r="A400">
        <f t="shared" ca="1" si="173"/>
        <v>1</v>
      </c>
      <c r="B400">
        <v>397</v>
      </c>
      <c r="C400" t="str">
        <f t="shared" ca="1" si="174"/>
        <v>men</v>
      </c>
      <c r="D400">
        <f t="shared" ca="1" si="175"/>
        <v>41</v>
      </c>
      <c r="E400">
        <f t="shared" ca="1" si="176"/>
        <v>3</v>
      </c>
      <c r="F400" t="str">
        <f t="shared" ca="1" si="164"/>
        <v>Construction</v>
      </c>
      <c r="G400">
        <f t="shared" ca="1" si="177"/>
        <v>5</v>
      </c>
      <c r="H400" t="str">
        <f t="shared" ca="1" si="165"/>
        <v>Diploma</v>
      </c>
      <c r="I400">
        <f t="shared" ca="1" si="163"/>
        <v>2</v>
      </c>
      <c r="J400">
        <f t="shared" ca="1" si="166"/>
        <v>2</v>
      </c>
      <c r="K400">
        <f t="shared" ca="1" si="178"/>
        <v>39546</v>
      </c>
      <c r="L400">
        <f t="shared" ca="1" si="179"/>
        <v>14</v>
      </c>
      <c r="M400" t="str">
        <f t="shared" ca="1" si="167"/>
        <v>Illinios</v>
      </c>
      <c r="N400">
        <f t="shared" ca="1" si="156"/>
        <v>158184</v>
      </c>
      <c r="O400">
        <f t="shared" ca="1" si="180"/>
        <v>51504.44451571424</v>
      </c>
      <c r="P400">
        <f t="shared" ca="1" si="157"/>
        <v>39943.054205111344</v>
      </c>
      <c r="Q400">
        <f t="shared" ca="1" si="181"/>
        <v>17988</v>
      </c>
      <c r="R400">
        <f t="shared" ca="1" si="158"/>
        <v>75496.601546575184</v>
      </c>
      <c r="S400">
        <f t="shared" ca="1" si="159"/>
        <v>25096.060708819932</v>
      </c>
      <c r="T400">
        <f t="shared" ca="1" si="160"/>
        <v>223223.11491393129</v>
      </c>
      <c r="U400">
        <f t="shared" ca="1" si="161"/>
        <v>144989.04606228945</v>
      </c>
      <c r="V400">
        <f t="shared" ca="1" si="162"/>
        <v>78234.068851641845</v>
      </c>
      <c r="X400">
        <f ca="1">IF(Table1[[#This Row],[Gender]]="men",1,0)</f>
        <v>1</v>
      </c>
      <c r="Y400">
        <f ca="1">IF(Table1[[#This Row],[Gender]]="women",1,0)</f>
        <v>0</v>
      </c>
      <c r="AE400">
        <f ca="1">IF(Table1[[#This Row],[Field of work]]="IT",1,0)</f>
        <v>0</v>
      </c>
      <c r="AF400">
        <f ca="1">IF(Table1[[#This Row],[Field of work]]="Doctor",1,0)</f>
        <v>0</v>
      </c>
      <c r="AG400">
        <f ca="1">IF(Table1[[#This Row],[Field of work]]="Construction",1,0)</f>
        <v>1</v>
      </c>
      <c r="AH400">
        <f ca="1">IF(Table1[[#This Row],[Field of work]]="Teaching",1,0)</f>
        <v>0</v>
      </c>
      <c r="AI400">
        <f ca="1">IF(Table1[[#This Row],[Field of work]]="Music",1,0)</f>
        <v>0</v>
      </c>
      <c r="AJ400">
        <f ca="1">IF(Table1[[#This Row],[Field of work]]="Agriculture",1,0)</f>
        <v>0</v>
      </c>
      <c r="AO400" s="8">
        <f t="shared" ca="1" si="168"/>
        <v>35980.297102116056</v>
      </c>
      <c r="AR400">
        <f t="shared" ca="1" si="169"/>
        <v>1</v>
      </c>
      <c r="AX400" s="16">
        <f t="shared" ca="1" si="170"/>
        <v>0.73715630108522623</v>
      </c>
      <c r="AY400" s="17">
        <f t="shared" ca="1" si="171"/>
        <v>0</v>
      </c>
      <c r="AZ400" s="17"/>
      <c r="BE400">
        <f t="shared" ca="1" si="172"/>
        <v>0</v>
      </c>
      <c r="BF400">
        <f ca="1">IF(Table1[[#This Row],[Area]]="California",Table1[[#This Row],[Income]],0)</f>
        <v>0</v>
      </c>
      <c r="BG400">
        <f ca="1">IF(Table1[[#This Row],[Area]]="Utah",Table1[[#This Row],[Income]],0)</f>
        <v>0</v>
      </c>
      <c r="BH400">
        <f ca="1">IF(Table1[[#This Row],[Area]]="North Carolina",Table1[[#This Row],[Income]],0)</f>
        <v>0</v>
      </c>
      <c r="BI400">
        <f ca="1">IF(Table1[[#This Row],[Area]]="Texas",Table1[[#This Row],[Income]],0)</f>
        <v>0</v>
      </c>
      <c r="BJ400">
        <f ca="1">IF(Table1[[#This Row],[Area]]="Pennsylvania",Table1[[#This Row],[Income]],0)</f>
        <v>0</v>
      </c>
      <c r="BK400">
        <f ca="1">IF(Table1[[#This Row],[Area]]="Hawaii",Table1[[#This Row],[Income]],0)</f>
        <v>0</v>
      </c>
      <c r="BL400">
        <f ca="1">IF(Table1[[#This Row],[Area]]="Tennessee",Table1[[#This Row],[Income]],0)</f>
        <v>0</v>
      </c>
      <c r="BM400">
        <f ca="1">IF(Table1[[#This Row],[Area]]="South Dakota",Table1[[#This Row],[Income]],0)</f>
        <v>0</v>
      </c>
      <c r="BN400">
        <f ca="1">IF(Table1[[#This Row],[Area]]="Massachusetts",Table1[[#This Row],[Income]],0)</f>
        <v>0</v>
      </c>
      <c r="BO400">
        <f ca="1">IF(Table1[[#This Row],[Area]]="New Jersey",Table1[[#This Row],[Income]],0)</f>
        <v>0</v>
      </c>
      <c r="BP400">
        <f ca="1">IF(Table1[[#This Row],[Area]]="Georgia",Table1[[#This Row],[Income]],0)</f>
        <v>0</v>
      </c>
      <c r="BQ400">
        <f ca="1">IF(Table1[[#This Row],[Area]]="Indiana",Table1[[#This Row],[Income]],0)</f>
        <v>0</v>
      </c>
      <c r="BR400">
        <f ca="1">IF(Table1[[#This Row],[Area]]="Illinios",Table1[[#This Row],[Income]],0)</f>
        <v>39546</v>
      </c>
      <c r="BT400">
        <f ca="1">IF(Table1[[#This Row],[Field of work]]="IT",Table1[[#This Row],[Income]],0)</f>
        <v>0</v>
      </c>
      <c r="BU400">
        <f ca="1">IF(Table1[[#This Row],[Field of work]]="Doctor",Table1[[#This Row],[Income]],0)</f>
        <v>0</v>
      </c>
      <c r="BV400">
        <f ca="1">IF(Table1[[#This Row],[Field of work]]="Construction",Table1[[#This Row],[Income]],0)</f>
        <v>39546</v>
      </c>
      <c r="BW400">
        <f ca="1">IF(Table1[[#This Row],[Field of work]]="Teaching",Table1[[#This Row],[Income]],0)</f>
        <v>0</v>
      </c>
      <c r="BX400">
        <f ca="1">IF(Table1[[#This Row],[Field of work]]="Music",Table1[[#This Row],[Income]],0)</f>
        <v>0</v>
      </c>
      <c r="BY400">
        <f ca="1">IF(Table1[[#This Row],[Field of work]]="Agriculture",Table1[[#This Row],[Income]],0)</f>
        <v>0</v>
      </c>
      <c r="CA400">
        <f ca="1">IF(Table1[[#This Row],[Debts]]&gt;Table1[[#This Row],[Income]],1,0)</f>
        <v>1</v>
      </c>
      <c r="CL400">
        <f ca="1">IF(Table1[[#This Row],[Net worth of the person]]&gt;$CN$3,Table1[[#This Row],[Age]],0)</f>
        <v>41</v>
      </c>
    </row>
    <row r="401" spans="1:90">
      <c r="A401">
        <f t="shared" ca="1" si="173"/>
        <v>2</v>
      </c>
      <c r="B401">
        <v>398</v>
      </c>
      <c r="C401" t="str">
        <f t="shared" ca="1" si="174"/>
        <v>women</v>
      </c>
      <c r="D401">
        <f t="shared" ca="1" si="175"/>
        <v>31</v>
      </c>
      <c r="E401">
        <f t="shared" ca="1" si="176"/>
        <v>2</v>
      </c>
      <c r="F401" t="str">
        <f t="shared" ca="1" si="164"/>
        <v>Doctor</v>
      </c>
      <c r="G401">
        <f t="shared" ca="1" si="177"/>
        <v>2</v>
      </c>
      <c r="H401" t="str">
        <f t="shared" ca="1" si="165"/>
        <v>Grad</v>
      </c>
      <c r="I401">
        <f t="shared" ca="1" si="163"/>
        <v>1</v>
      </c>
      <c r="J401">
        <f t="shared" ca="1" si="166"/>
        <v>3</v>
      </c>
      <c r="K401">
        <f t="shared" ca="1" si="178"/>
        <v>68904</v>
      </c>
      <c r="L401">
        <f t="shared" ca="1" si="179"/>
        <v>1</v>
      </c>
      <c r="M401" t="str">
        <f t="shared" ca="1" si="167"/>
        <v>Florida</v>
      </c>
      <c r="N401">
        <f t="shared" ca="1" si="156"/>
        <v>413424</v>
      </c>
      <c r="O401">
        <f t="shared" ca="1" si="180"/>
        <v>304758.10661985859</v>
      </c>
      <c r="P401">
        <f t="shared" ca="1" si="157"/>
        <v>107940.89130634816</v>
      </c>
      <c r="Q401">
        <f t="shared" ca="1" si="181"/>
        <v>72405</v>
      </c>
      <c r="R401">
        <f t="shared" ca="1" si="158"/>
        <v>131236.43533892493</v>
      </c>
      <c r="S401">
        <f t="shared" ca="1" si="159"/>
        <v>50612.602408610226</v>
      </c>
      <c r="T401">
        <f t="shared" ca="1" si="160"/>
        <v>571977.49371495843</v>
      </c>
      <c r="U401">
        <f t="shared" ca="1" si="161"/>
        <v>508399.54195878352</v>
      </c>
      <c r="V401">
        <f t="shared" ca="1" si="162"/>
        <v>63577.951756174909</v>
      </c>
      <c r="X401">
        <f ca="1">IF(Table1[[#This Row],[Gender]]="men",1,0)</f>
        <v>0</v>
      </c>
      <c r="Y401">
        <f ca="1">IF(Table1[[#This Row],[Gender]]="women",1,0)</f>
        <v>1</v>
      </c>
      <c r="AE401">
        <f ca="1">IF(Table1[[#This Row],[Field of work]]="IT",1,0)</f>
        <v>0</v>
      </c>
      <c r="AF401">
        <f ca="1">IF(Table1[[#This Row],[Field of work]]="Doctor",1,0)</f>
        <v>1</v>
      </c>
      <c r="AG401">
        <f ca="1">IF(Table1[[#This Row],[Field of work]]="Construction",1,0)</f>
        <v>0</v>
      </c>
      <c r="AH401">
        <f ca="1">IF(Table1[[#This Row],[Field of work]]="Teaching",1,0)</f>
        <v>0</v>
      </c>
      <c r="AI401">
        <f ca="1">IF(Table1[[#This Row],[Field of work]]="Music",1,0)</f>
        <v>0</v>
      </c>
      <c r="AJ401">
        <f ca="1">IF(Table1[[#This Row],[Field of work]]="Agriculture",1,0)</f>
        <v>0</v>
      </c>
      <c r="AO401" s="8">
        <f t="shared" ca="1" si="168"/>
        <v>12623.773752949257</v>
      </c>
      <c r="AR401">
        <f t="shared" ca="1" si="169"/>
        <v>1</v>
      </c>
      <c r="AX401" s="16">
        <f t="shared" ca="1" si="170"/>
        <v>0.94755355206223646</v>
      </c>
      <c r="AY401" s="17">
        <f t="shared" ca="1" si="171"/>
        <v>0</v>
      </c>
      <c r="AZ401" s="17"/>
      <c r="BE401">
        <f t="shared" ca="1" si="172"/>
        <v>68904</v>
      </c>
      <c r="BF401">
        <f ca="1">IF(Table1[[#This Row],[Area]]="California",Table1[[#This Row],[Income]],0)</f>
        <v>0</v>
      </c>
      <c r="BG401">
        <f ca="1">IF(Table1[[#This Row],[Area]]="Utah",Table1[[#This Row],[Income]],0)</f>
        <v>0</v>
      </c>
      <c r="BH401">
        <f ca="1">IF(Table1[[#This Row],[Area]]="North Carolina",Table1[[#This Row],[Income]],0)</f>
        <v>0</v>
      </c>
      <c r="BI401">
        <f ca="1">IF(Table1[[#This Row],[Area]]="Texas",Table1[[#This Row],[Income]],0)</f>
        <v>0</v>
      </c>
      <c r="BJ401">
        <f ca="1">IF(Table1[[#This Row],[Area]]="Pennsylvania",Table1[[#This Row],[Income]],0)</f>
        <v>0</v>
      </c>
      <c r="BK401">
        <f ca="1">IF(Table1[[#This Row],[Area]]="Hawaii",Table1[[#This Row],[Income]],0)</f>
        <v>0</v>
      </c>
      <c r="BL401">
        <f ca="1">IF(Table1[[#This Row],[Area]]="Tennessee",Table1[[#This Row],[Income]],0)</f>
        <v>0</v>
      </c>
      <c r="BM401">
        <f ca="1">IF(Table1[[#This Row],[Area]]="South Dakota",Table1[[#This Row],[Income]],0)</f>
        <v>0</v>
      </c>
      <c r="BN401">
        <f ca="1">IF(Table1[[#This Row],[Area]]="Massachusetts",Table1[[#This Row],[Income]],0)</f>
        <v>0</v>
      </c>
      <c r="BO401">
        <f ca="1">IF(Table1[[#This Row],[Area]]="New Jersey",Table1[[#This Row],[Income]],0)</f>
        <v>0</v>
      </c>
      <c r="BP401">
        <f ca="1">IF(Table1[[#This Row],[Area]]="Georgia",Table1[[#This Row],[Income]],0)</f>
        <v>0</v>
      </c>
      <c r="BQ401">
        <f ca="1">IF(Table1[[#This Row],[Area]]="Indiana",Table1[[#This Row],[Income]],0)</f>
        <v>0</v>
      </c>
      <c r="BR401">
        <f ca="1">IF(Table1[[#This Row],[Area]]="Illinios",Table1[[#This Row],[Income]],0)</f>
        <v>0</v>
      </c>
      <c r="BT401">
        <f ca="1">IF(Table1[[#This Row],[Field of work]]="IT",Table1[[#This Row],[Income]],0)</f>
        <v>0</v>
      </c>
      <c r="BU401">
        <f ca="1">IF(Table1[[#This Row],[Field of work]]="Doctor",Table1[[#This Row],[Income]],0)</f>
        <v>68904</v>
      </c>
      <c r="BV401">
        <f ca="1">IF(Table1[[#This Row],[Field of work]]="Construction",Table1[[#This Row],[Income]],0)</f>
        <v>0</v>
      </c>
      <c r="BW401">
        <f ca="1">IF(Table1[[#This Row],[Field of work]]="Teaching",Table1[[#This Row],[Income]],0)</f>
        <v>0</v>
      </c>
      <c r="BX401">
        <f ca="1">IF(Table1[[#This Row],[Field of work]]="Music",Table1[[#This Row],[Income]],0)</f>
        <v>0</v>
      </c>
      <c r="BY401">
        <f ca="1">IF(Table1[[#This Row],[Field of work]]="Agriculture",Table1[[#This Row],[Income]],0)</f>
        <v>0</v>
      </c>
      <c r="CA401">
        <f ca="1">IF(Table1[[#This Row],[Debts]]&gt;Table1[[#This Row],[Income]],1,0)</f>
        <v>1</v>
      </c>
      <c r="CL401">
        <f ca="1">IF(Table1[[#This Row],[Net worth of the person]]&gt;$CN$3,Table1[[#This Row],[Age]],0)</f>
        <v>31</v>
      </c>
    </row>
    <row r="402" spans="1:90">
      <c r="A402">
        <f t="shared" ca="1" si="173"/>
        <v>2</v>
      </c>
      <c r="B402">
        <v>399</v>
      </c>
      <c r="C402" t="str">
        <f t="shared" ca="1" si="174"/>
        <v>women</v>
      </c>
      <c r="D402">
        <f t="shared" ca="1" si="175"/>
        <v>35</v>
      </c>
      <c r="E402">
        <f t="shared" ca="1" si="176"/>
        <v>1</v>
      </c>
      <c r="F402" t="str">
        <f t="shared" ca="1" si="164"/>
        <v>IT</v>
      </c>
      <c r="G402">
        <f t="shared" ca="1" si="177"/>
        <v>1</v>
      </c>
      <c r="H402" t="str">
        <f t="shared" ca="1" si="165"/>
        <v>High school</v>
      </c>
      <c r="I402">
        <f t="shared" ca="1" si="163"/>
        <v>0</v>
      </c>
      <c r="J402">
        <f t="shared" ca="1" si="166"/>
        <v>3</v>
      </c>
      <c r="K402">
        <f t="shared" ca="1" si="178"/>
        <v>37750</v>
      </c>
      <c r="L402">
        <f t="shared" ca="1" si="179"/>
        <v>1</v>
      </c>
      <c r="M402" t="str">
        <f t="shared" ca="1" si="167"/>
        <v>Florida</v>
      </c>
      <c r="N402">
        <f t="shared" ca="1" si="156"/>
        <v>188750</v>
      </c>
      <c r="O402">
        <f t="shared" ca="1" si="180"/>
        <v>178850.73295174714</v>
      </c>
      <c r="P402">
        <f t="shared" ca="1" si="157"/>
        <v>37871.321258847769</v>
      </c>
      <c r="Q402">
        <f t="shared" ca="1" si="181"/>
        <v>11276</v>
      </c>
      <c r="R402">
        <f t="shared" ca="1" si="158"/>
        <v>69604.494041755068</v>
      </c>
      <c r="S402">
        <f t="shared" ca="1" si="159"/>
        <v>26519.731287129085</v>
      </c>
      <c r="T402">
        <f t="shared" ca="1" si="160"/>
        <v>253141.05254597685</v>
      </c>
      <c r="U402">
        <f t="shared" ca="1" si="161"/>
        <v>259731.22699350221</v>
      </c>
      <c r="V402">
        <f t="shared" ca="1" si="162"/>
        <v>-6590.1744475253508</v>
      </c>
      <c r="X402">
        <f ca="1">IF(Table1[[#This Row],[Gender]]="men",1,0)</f>
        <v>0</v>
      </c>
      <c r="Y402">
        <f ca="1">IF(Table1[[#This Row],[Gender]]="women",1,0)</f>
        <v>1</v>
      </c>
      <c r="AE402">
        <f ca="1">IF(Table1[[#This Row],[Field of work]]="IT",1,0)</f>
        <v>1</v>
      </c>
      <c r="AF402">
        <f ca="1">IF(Table1[[#This Row],[Field of work]]="Doctor",1,0)</f>
        <v>0</v>
      </c>
      <c r="AG402">
        <f ca="1">IF(Table1[[#This Row],[Field of work]]="Construction",1,0)</f>
        <v>0</v>
      </c>
      <c r="AH402">
        <f ca="1">IF(Table1[[#This Row],[Field of work]]="Teaching",1,0)</f>
        <v>0</v>
      </c>
      <c r="AI402">
        <f ca="1">IF(Table1[[#This Row],[Field of work]]="Music",1,0)</f>
        <v>0</v>
      </c>
      <c r="AJ402">
        <f ca="1">IF(Table1[[#This Row],[Field of work]]="Agriculture",1,0)</f>
        <v>0</v>
      </c>
      <c r="AO402" s="8">
        <f t="shared" ca="1" si="168"/>
        <v>30893.597062933972</v>
      </c>
      <c r="AR402">
        <f t="shared" ca="1" si="169"/>
        <v>1</v>
      </c>
      <c r="AX402" s="16">
        <f t="shared" ca="1" si="170"/>
        <v>0.33443240916447725</v>
      </c>
      <c r="AY402" s="17">
        <f t="shared" ca="1" si="171"/>
        <v>1</v>
      </c>
      <c r="AZ402" s="17"/>
      <c r="BE402">
        <f t="shared" ca="1" si="172"/>
        <v>37750</v>
      </c>
      <c r="BF402">
        <f ca="1">IF(Table1[[#This Row],[Area]]="California",Table1[[#This Row],[Income]],0)</f>
        <v>0</v>
      </c>
      <c r="BG402">
        <f ca="1">IF(Table1[[#This Row],[Area]]="Utah",Table1[[#This Row],[Income]],0)</f>
        <v>0</v>
      </c>
      <c r="BH402">
        <f ca="1">IF(Table1[[#This Row],[Area]]="North Carolina",Table1[[#This Row],[Income]],0)</f>
        <v>0</v>
      </c>
      <c r="BI402">
        <f ca="1">IF(Table1[[#This Row],[Area]]="Texas",Table1[[#This Row],[Income]],0)</f>
        <v>0</v>
      </c>
      <c r="BJ402">
        <f ca="1">IF(Table1[[#This Row],[Area]]="Pennsylvania",Table1[[#This Row],[Income]],0)</f>
        <v>0</v>
      </c>
      <c r="BK402">
        <f ca="1">IF(Table1[[#This Row],[Area]]="Hawaii",Table1[[#This Row],[Income]],0)</f>
        <v>0</v>
      </c>
      <c r="BL402">
        <f ca="1">IF(Table1[[#This Row],[Area]]="Tennessee",Table1[[#This Row],[Income]],0)</f>
        <v>0</v>
      </c>
      <c r="BM402">
        <f ca="1">IF(Table1[[#This Row],[Area]]="South Dakota",Table1[[#This Row],[Income]],0)</f>
        <v>0</v>
      </c>
      <c r="BN402">
        <f ca="1">IF(Table1[[#This Row],[Area]]="Massachusetts",Table1[[#This Row],[Income]],0)</f>
        <v>0</v>
      </c>
      <c r="BO402">
        <f ca="1">IF(Table1[[#This Row],[Area]]="New Jersey",Table1[[#This Row],[Income]],0)</f>
        <v>0</v>
      </c>
      <c r="BP402">
        <f ca="1">IF(Table1[[#This Row],[Area]]="Georgia",Table1[[#This Row],[Income]],0)</f>
        <v>0</v>
      </c>
      <c r="BQ402">
        <f ca="1">IF(Table1[[#This Row],[Area]]="Indiana",Table1[[#This Row],[Income]],0)</f>
        <v>0</v>
      </c>
      <c r="BR402">
        <f ca="1">IF(Table1[[#This Row],[Area]]="Illinios",Table1[[#This Row],[Income]],0)</f>
        <v>0</v>
      </c>
      <c r="BT402">
        <f ca="1">IF(Table1[[#This Row],[Field of work]]="IT",Table1[[#This Row],[Income]],0)</f>
        <v>37750</v>
      </c>
      <c r="BU402">
        <f ca="1">IF(Table1[[#This Row],[Field of work]]="Doctor",Table1[[#This Row],[Income]],0)</f>
        <v>0</v>
      </c>
      <c r="BV402">
        <f ca="1">IF(Table1[[#This Row],[Field of work]]="Construction",Table1[[#This Row],[Income]],0)</f>
        <v>0</v>
      </c>
      <c r="BW402">
        <f ca="1">IF(Table1[[#This Row],[Field of work]]="Teaching",Table1[[#This Row],[Income]],0)</f>
        <v>0</v>
      </c>
      <c r="BX402">
        <f ca="1">IF(Table1[[#This Row],[Field of work]]="Music",Table1[[#This Row],[Income]],0)</f>
        <v>0</v>
      </c>
      <c r="BY402">
        <f ca="1">IF(Table1[[#This Row],[Field of work]]="Agriculture",Table1[[#This Row],[Income]],0)</f>
        <v>0</v>
      </c>
      <c r="CA402">
        <f ca="1">IF(Table1[[#This Row],[Debts]]&gt;Table1[[#This Row],[Income]],1,0)</f>
        <v>1</v>
      </c>
      <c r="CL402">
        <f ca="1">IF(Table1[[#This Row],[Net worth of the person]]&gt;$CN$3,Table1[[#This Row],[Age]],0)</f>
        <v>0</v>
      </c>
    </row>
    <row r="403" spans="1:90">
      <c r="A403">
        <f t="shared" ca="1" si="173"/>
        <v>1</v>
      </c>
      <c r="B403">
        <v>400</v>
      </c>
      <c r="C403" t="str">
        <f t="shared" ca="1" si="174"/>
        <v>men</v>
      </c>
      <c r="D403">
        <f t="shared" ca="1" si="175"/>
        <v>30</v>
      </c>
      <c r="E403">
        <f t="shared" ca="1" si="176"/>
        <v>5</v>
      </c>
      <c r="F403" t="str">
        <f t="shared" ca="1" si="164"/>
        <v>Music</v>
      </c>
      <c r="G403">
        <f t="shared" ca="1" si="177"/>
        <v>4</v>
      </c>
      <c r="H403" t="str">
        <f t="shared" ca="1" si="165"/>
        <v>Phd</v>
      </c>
      <c r="I403">
        <f t="shared" ca="1" si="163"/>
        <v>0</v>
      </c>
      <c r="J403">
        <f t="shared" ca="1" si="166"/>
        <v>3</v>
      </c>
      <c r="K403">
        <f t="shared" ca="1" si="178"/>
        <v>38480</v>
      </c>
      <c r="L403">
        <f t="shared" ca="1" si="179"/>
        <v>2</v>
      </c>
      <c r="M403" t="str">
        <f t="shared" ca="1" si="167"/>
        <v>California</v>
      </c>
      <c r="N403">
        <f t="shared" ca="1" si="156"/>
        <v>230880</v>
      </c>
      <c r="O403">
        <f t="shared" ca="1" si="180"/>
        <v>77213.754627894508</v>
      </c>
      <c r="P403">
        <f t="shared" ca="1" si="157"/>
        <v>92680.791188801915</v>
      </c>
      <c r="Q403">
        <f t="shared" ca="1" si="181"/>
        <v>7176</v>
      </c>
      <c r="R403">
        <f t="shared" ca="1" si="158"/>
        <v>57447.278769473858</v>
      </c>
      <c r="S403">
        <f t="shared" ca="1" si="159"/>
        <v>33288.280217904539</v>
      </c>
      <c r="T403">
        <f t="shared" ca="1" si="160"/>
        <v>356849.07140670647</v>
      </c>
      <c r="U403">
        <f t="shared" ca="1" si="161"/>
        <v>141837.03339736836</v>
      </c>
      <c r="V403">
        <f t="shared" ca="1" si="162"/>
        <v>215012.03800933811</v>
      </c>
      <c r="X403">
        <f ca="1">IF(Table1[[#This Row],[Gender]]="men",1,0)</f>
        <v>1</v>
      </c>
      <c r="Y403">
        <f ca="1">IF(Table1[[#This Row],[Gender]]="women",1,0)</f>
        <v>0</v>
      </c>
      <c r="AE403">
        <f ca="1">IF(Table1[[#This Row],[Field of work]]="IT",1,0)</f>
        <v>0</v>
      </c>
      <c r="AF403">
        <f ca="1">IF(Table1[[#This Row],[Field of work]]="Doctor",1,0)</f>
        <v>0</v>
      </c>
      <c r="AG403">
        <f ca="1">IF(Table1[[#This Row],[Field of work]]="Construction",1,0)</f>
        <v>0</v>
      </c>
      <c r="AH403">
        <f ca="1">IF(Table1[[#This Row],[Field of work]]="Teaching",1,0)</f>
        <v>0</v>
      </c>
      <c r="AI403">
        <f ca="1">IF(Table1[[#This Row],[Field of work]]="Music",1,0)</f>
        <v>1</v>
      </c>
      <c r="AJ403">
        <f ca="1">IF(Table1[[#This Row],[Field of work]]="Agriculture",1,0)</f>
        <v>0</v>
      </c>
      <c r="AO403" s="8">
        <f t="shared" ca="1" si="168"/>
        <v>46812.771802648189</v>
      </c>
      <c r="AR403">
        <f t="shared" ca="1" si="169"/>
        <v>1</v>
      </c>
      <c r="AX403" s="16">
        <f t="shared" ca="1" si="170"/>
        <v>0.73699109018653952</v>
      </c>
      <c r="AY403" s="17">
        <f t="shared" ca="1" si="171"/>
        <v>0</v>
      </c>
      <c r="AZ403" s="17"/>
      <c r="BE403">
        <f t="shared" ca="1" si="172"/>
        <v>0</v>
      </c>
      <c r="BF403">
        <f ca="1">IF(Table1[[#This Row],[Area]]="California",Table1[[#This Row],[Income]],0)</f>
        <v>38480</v>
      </c>
      <c r="BG403">
        <f ca="1">IF(Table1[[#This Row],[Area]]="Utah",Table1[[#This Row],[Income]],0)</f>
        <v>0</v>
      </c>
      <c r="BH403">
        <f ca="1">IF(Table1[[#This Row],[Area]]="North Carolina",Table1[[#This Row],[Income]],0)</f>
        <v>0</v>
      </c>
      <c r="BI403">
        <f ca="1">IF(Table1[[#This Row],[Area]]="Texas",Table1[[#This Row],[Income]],0)</f>
        <v>0</v>
      </c>
      <c r="BJ403">
        <f ca="1">IF(Table1[[#This Row],[Area]]="Pennsylvania",Table1[[#This Row],[Income]],0)</f>
        <v>0</v>
      </c>
      <c r="BK403">
        <f ca="1">IF(Table1[[#This Row],[Area]]="Hawaii",Table1[[#This Row],[Income]],0)</f>
        <v>0</v>
      </c>
      <c r="BL403">
        <f ca="1">IF(Table1[[#This Row],[Area]]="Tennessee",Table1[[#This Row],[Income]],0)</f>
        <v>0</v>
      </c>
      <c r="BM403">
        <f ca="1">IF(Table1[[#This Row],[Area]]="South Dakota",Table1[[#This Row],[Income]],0)</f>
        <v>0</v>
      </c>
      <c r="BN403">
        <f ca="1">IF(Table1[[#This Row],[Area]]="Massachusetts",Table1[[#This Row],[Income]],0)</f>
        <v>0</v>
      </c>
      <c r="BO403">
        <f ca="1">IF(Table1[[#This Row],[Area]]="New Jersey",Table1[[#This Row],[Income]],0)</f>
        <v>0</v>
      </c>
      <c r="BP403">
        <f ca="1">IF(Table1[[#This Row],[Area]]="Georgia",Table1[[#This Row],[Income]],0)</f>
        <v>0</v>
      </c>
      <c r="BQ403">
        <f ca="1">IF(Table1[[#This Row],[Area]]="Indiana",Table1[[#This Row],[Income]],0)</f>
        <v>0</v>
      </c>
      <c r="BR403">
        <f ca="1">IF(Table1[[#This Row],[Area]]="Illinios",Table1[[#This Row],[Income]],0)</f>
        <v>0</v>
      </c>
      <c r="BT403">
        <f ca="1">IF(Table1[[#This Row],[Field of work]]="IT",Table1[[#This Row],[Income]],0)</f>
        <v>0</v>
      </c>
      <c r="BU403">
        <f ca="1">IF(Table1[[#This Row],[Field of work]]="Doctor",Table1[[#This Row],[Income]],0)</f>
        <v>0</v>
      </c>
      <c r="BV403">
        <f ca="1">IF(Table1[[#This Row],[Field of work]]="Construction",Table1[[#This Row],[Income]],0)</f>
        <v>0</v>
      </c>
      <c r="BW403">
        <f ca="1">IF(Table1[[#This Row],[Field of work]]="Teaching",Table1[[#This Row],[Income]],0)</f>
        <v>0</v>
      </c>
      <c r="BX403">
        <f ca="1">IF(Table1[[#This Row],[Field of work]]="Music",Table1[[#This Row],[Income]],0)</f>
        <v>38480</v>
      </c>
      <c r="BY403">
        <f ca="1">IF(Table1[[#This Row],[Field of work]]="Agriculture",Table1[[#This Row],[Income]],0)</f>
        <v>0</v>
      </c>
      <c r="CA403">
        <f ca="1">IF(Table1[[#This Row],[Debts]]&gt;Table1[[#This Row],[Income]],1,0)</f>
        <v>1</v>
      </c>
      <c r="CL403">
        <f ca="1">IF(Table1[[#This Row],[Net worth of the person]]&gt;$CN$3,Table1[[#This Row],[Age]],0)</f>
        <v>30</v>
      </c>
    </row>
    <row r="404" spans="1:90">
      <c r="A404">
        <f t="shared" ca="1" si="173"/>
        <v>1</v>
      </c>
      <c r="B404">
        <v>401</v>
      </c>
      <c r="C404" t="str">
        <f t="shared" ca="1" si="174"/>
        <v>men</v>
      </c>
      <c r="D404">
        <f t="shared" ca="1" si="175"/>
        <v>29</v>
      </c>
      <c r="E404">
        <f t="shared" ca="1" si="176"/>
        <v>2</v>
      </c>
      <c r="F404" t="str">
        <f t="shared" ca="1" si="164"/>
        <v>Doctor</v>
      </c>
      <c r="G404">
        <f t="shared" ca="1" si="177"/>
        <v>1</v>
      </c>
      <c r="H404" t="str">
        <f t="shared" ca="1" si="165"/>
        <v>High school</v>
      </c>
      <c r="I404">
        <f t="shared" ca="1" si="163"/>
        <v>0</v>
      </c>
      <c r="J404">
        <f t="shared" ca="1" si="166"/>
        <v>1</v>
      </c>
      <c r="K404">
        <f t="shared" ca="1" si="178"/>
        <v>77745</v>
      </c>
      <c r="L404">
        <f t="shared" ca="1" si="179"/>
        <v>10</v>
      </c>
      <c r="M404" t="str">
        <f t="shared" ca="1" si="167"/>
        <v>Massachusetts</v>
      </c>
      <c r="N404">
        <f t="shared" ca="1" si="156"/>
        <v>466470</v>
      </c>
      <c r="O404">
        <f t="shared" ca="1" si="180"/>
        <v>343784.23383931507</v>
      </c>
      <c r="P404">
        <f t="shared" ca="1" si="157"/>
        <v>46812.771802648189</v>
      </c>
      <c r="Q404">
        <f t="shared" ca="1" si="181"/>
        <v>9148</v>
      </c>
      <c r="R404">
        <f t="shared" ca="1" si="158"/>
        <v>2202.3299501391939</v>
      </c>
      <c r="S404">
        <f t="shared" ca="1" si="159"/>
        <v>68949.570032596588</v>
      </c>
      <c r="T404">
        <f t="shared" ca="1" si="160"/>
        <v>582232.34183524479</v>
      </c>
      <c r="U404">
        <f t="shared" ca="1" si="161"/>
        <v>355134.56378945429</v>
      </c>
      <c r="V404">
        <f t="shared" ca="1" si="162"/>
        <v>227097.7780457905</v>
      </c>
      <c r="X404">
        <f ca="1">IF(Table1[[#This Row],[Gender]]="men",1,0)</f>
        <v>1</v>
      </c>
      <c r="Y404">
        <f ca="1">IF(Table1[[#This Row],[Gender]]="women",1,0)</f>
        <v>0</v>
      </c>
      <c r="AE404">
        <f ca="1">IF(Table1[[#This Row],[Field of work]]="IT",1,0)</f>
        <v>0</v>
      </c>
      <c r="AF404">
        <f ca="1">IF(Table1[[#This Row],[Field of work]]="Doctor",1,0)</f>
        <v>1</v>
      </c>
      <c r="AG404">
        <f ca="1">IF(Table1[[#This Row],[Field of work]]="Construction",1,0)</f>
        <v>0</v>
      </c>
      <c r="AH404">
        <f ca="1">IF(Table1[[#This Row],[Field of work]]="Teaching",1,0)</f>
        <v>0</v>
      </c>
      <c r="AI404">
        <f ca="1">IF(Table1[[#This Row],[Field of work]]="Music",1,0)</f>
        <v>0</v>
      </c>
      <c r="AJ404">
        <f ca="1">IF(Table1[[#This Row],[Field of work]]="Agriculture",1,0)</f>
        <v>0</v>
      </c>
      <c r="AO404" s="8">
        <f t="shared" ca="1" si="168"/>
        <v>12509.068306590834</v>
      </c>
      <c r="AR404">
        <f t="shared" ca="1" si="169"/>
        <v>1</v>
      </c>
      <c r="AX404" s="16">
        <f t="shared" ca="1" si="170"/>
        <v>0.5042761146212944</v>
      </c>
      <c r="AY404" s="17">
        <f t="shared" ca="1" si="171"/>
        <v>0</v>
      </c>
      <c r="AZ404" s="17"/>
      <c r="BE404">
        <f t="shared" ca="1" si="172"/>
        <v>0</v>
      </c>
      <c r="BF404">
        <f ca="1">IF(Table1[[#This Row],[Area]]="California",Table1[[#This Row],[Income]],0)</f>
        <v>0</v>
      </c>
      <c r="BG404">
        <f ca="1">IF(Table1[[#This Row],[Area]]="Utah",Table1[[#This Row],[Income]],0)</f>
        <v>0</v>
      </c>
      <c r="BH404">
        <f ca="1">IF(Table1[[#This Row],[Area]]="North Carolina",Table1[[#This Row],[Income]],0)</f>
        <v>0</v>
      </c>
      <c r="BI404">
        <f ca="1">IF(Table1[[#This Row],[Area]]="Texas",Table1[[#This Row],[Income]],0)</f>
        <v>0</v>
      </c>
      <c r="BJ404">
        <f ca="1">IF(Table1[[#This Row],[Area]]="Pennsylvania",Table1[[#This Row],[Income]],0)</f>
        <v>0</v>
      </c>
      <c r="BK404">
        <f ca="1">IF(Table1[[#This Row],[Area]]="Hawaii",Table1[[#This Row],[Income]],0)</f>
        <v>0</v>
      </c>
      <c r="BL404">
        <f ca="1">IF(Table1[[#This Row],[Area]]="Tennessee",Table1[[#This Row],[Income]],0)</f>
        <v>0</v>
      </c>
      <c r="BM404">
        <f ca="1">IF(Table1[[#This Row],[Area]]="South Dakota",Table1[[#This Row],[Income]],0)</f>
        <v>0</v>
      </c>
      <c r="BN404">
        <f ca="1">IF(Table1[[#This Row],[Area]]="Massachusetts",Table1[[#This Row],[Income]],0)</f>
        <v>77745</v>
      </c>
      <c r="BO404">
        <f ca="1">IF(Table1[[#This Row],[Area]]="New Jersey",Table1[[#This Row],[Income]],0)</f>
        <v>0</v>
      </c>
      <c r="BP404">
        <f ca="1">IF(Table1[[#This Row],[Area]]="Georgia",Table1[[#This Row],[Income]],0)</f>
        <v>0</v>
      </c>
      <c r="BQ404">
        <f ca="1">IF(Table1[[#This Row],[Area]]="Indiana",Table1[[#This Row],[Income]],0)</f>
        <v>0</v>
      </c>
      <c r="BR404">
        <f ca="1">IF(Table1[[#This Row],[Area]]="Illinios",Table1[[#This Row],[Income]],0)</f>
        <v>0</v>
      </c>
      <c r="BT404">
        <f ca="1">IF(Table1[[#This Row],[Field of work]]="IT",Table1[[#This Row],[Income]],0)</f>
        <v>0</v>
      </c>
      <c r="BU404">
        <f ca="1">IF(Table1[[#This Row],[Field of work]]="Doctor",Table1[[#This Row],[Income]],0)</f>
        <v>77745</v>
      </c>
      <c r="BV404">
        <f ca="1">IF(Table1[[#This Row],[Field of work]]="Construction",Table1[[#This Row],[Income]],0)</f>
        <v>0</v>
      </c>
      <c r="BW404">
        <f ca="1">IF(Table1[[#This Row],[Field of work]]="Teaching",Table1[[#This Row],[Income]],0)</f>
        <v>0</v>
      </c>
      <c r="BX404">
        <f ca="1">IF(Table1[[#This Row],[Field of work]]="Music",Table1[[#This Row],[Income]],0)</f>
        <v>0</v>
      </c>
      <c r="BY404">
        <f ca="1">IF(Table1[[#This Row],[Field of work]]="Agriculture",Table1[[#This Row],[Income]],0)</f>
        <v>0</v>
      </c>
      <c r="CA404">
        <f ca="1">IF(Table1[[#This Row],[Debts]]&gt;Table1[[#This Row],[Income]],1,0)</f>
        <v>0</v>
      </c>
      <c r="CL404">
        <f ca="1">IF(Table1[[#This Row],[Net worth of the person]]&gt;$CN$3,Table1[[#This Row],[Age]],0)</f>
        <v>29</v>
      </c>
    </row>
    <row r="405" spans="1:90">
      <c r="A405">
        <f t="shared" ca="1" si="173"/>
        <v>2</v>
      </c>
      <c r="B405">
        <v>402</v>
      </c>
      <c r="C405" t="str">
        <f t="shared" ca="1" si="174"/>
        <v>women</v>
      </c>
      <c r="D405">
        <f t="shared" ca="1" si="175"/>
        <v>27</v>
      </c>
      <c r="E405">
        <f t="shared" ca="1" si="176"/>
        <v>5</v>
      </c>
      <c r="F405" t="str">
        <f t="shared" ca="1" si="164"/>
        <v>Music</v>
      </c>
      <c r="G405">
        <f t="shared" ca="1" si="177"/>
        <v>1</v>
      </c>
      <c r="H405" t="str">
        <f t="shared" ca="1" si="165"/>
        <v>High school</v>
      </c>
      <c r="I405">
        <f t="shared" ca="1" si="163"/>
        <v>1</v>
      </c>
      <c r="J405">
        <f t="shared" ca="1" si="166"/>
        <v>1</v>
      </c>
      <c r="K405">
        <f t="shared" ca="1" si="178"/>
        <v>41723</v>
      </c>
      <c r="L405">
        <f t="shared" ca="1" si="179"/>
        <v>4</v>
      </c>
      <c r="M405" t="str">
        <f t="shared" ca="1" si="167"/>
        <v>North Carolina</v>
      </c>
      <c r="N405">
        <f t="shared" ca="1" si="156"/>
        <v>208615</v>
      </c>
      <c r="O405">
        <f t="shared" ca="1" si="180"/>
        <v>105199.56165172133</v>
      </c>
      <c r="P405">
        <f t="shared" ca="1" si="157"/>
        <v>12509.068306590834</v>
      </c>
      <c r="Q405">
        <f t="shared" ca="1" si="181"/>
        <v>1506</v>
      </c>
      <c r="R405">
        <f t="shared" ca="1" si="158"/>
        <v>70917.014716881939</v>
      </c>
      <c r="S405">
        <f t="shared" ca="1" si="159"/>
        <v>26740.378230182752</v>
      </c>
      <c r="T405">
        <f t="shared" ca="1" si="160"/>
        <v>247864.44653677358</v>
      </c>
      <c r="U405">
        <f t="shared" ca="1" si="161"/>
        <v>177622.57636860327</v>
      </c>
      <c r="V405">
        <f t="shared" ca="1" si="162"/>
        <v>70241.87016817031</v>
      </c>
      <c r="X405">
        <f ca="1">IF(Table1[[#This Row],[Gender]]="men",1,0)</f>
        <v>0</v>
      </c>
      <c r="Y405">
        <f ca="1">IF(Table1[[#This Row],[Gender]]="women",1,0)</f>
        <v>1</v>
      </c>
      <c r="AE405">
        <f ca="1">IF(Table1[[#This Row],[Field of work]]="IT",1,0)</f>
        <v>0</v>
      </c>
      <c r="AF405">
        <f ca="1">IF(Table1[[#This Row],[Field of work]]="Doctor",1,0)</f>
        <v>0</v>
      </c>
      <c r="AG405">
        <f ca="1">IF(Table1[[#This Row],[Field of work]]="Construction",1,0)</f>
        <v>0</v>
      </c>
      <c r="AH405">
        <f ca="1">IF(Table1[[#This Row],[Field of work]]="Teaching",1,0)</f>
        <v>0</v>
      </c>
      <c r="AI405">
        <f ca="1">IF(Table1[[#This Row],[Field of work]]="Music",1,0)</f>
        <v>1</v>
      </c>
      <c r="AJ405">
        <f ca="1">IF(Table1[[#This Row],[Field of work]]="Agriculture",1,0)</f>
        <v>0</v>
      </c>
      <c r="AO405" s="8">
        <f t="shared" ca="1" si="168"/>
        <v>28977.280672864435</v>
      </c>
      <c r="AR405">
        <f t="shared" ca="1" si="169"/>
        <v>1</v>
      </c>
      <c r="AX405" s="16">
        <f t="shared" ca="1" si="170"/>
        <v>0.24711333300106242</v>
      </c>
      <c r="AY405" s="17">
        <f t="shared" ca="1" si="171"/>
        <v>1</v>
      </c>
      <c r="AZ405" s="17"/>
      <c r="BE405">
        <f t="shared" ca="1" si="172"/>
        <v>0</v>
      </c>
      <c r="BF405">
        <f ca="1">IF(Table1[[#This Row],[Area]]="California",Table1[[#This Row],[Income]],0)</f>
        <v>0</v>
      </c>
      <c r="BG405">
        <f ca="1">IF(Table1[[#This Row],[Area]]="Utah",Table1[[#This Row],[Income]],0)</f>
        <v>0</v>
      </c>
      <c r="BH405">
        <f ca="1">IF(Table1[[#This Row],[Area]]="North Carolina",Table1[[#This Row],[Income]],0)</f>
        <v>41723</v>
      </c>
      <c r="BI405">
        <f ca="1">IF(Table1[[#This Row],[Area]]="Texas",Table1[[#This Row],[Income]],0)</f>
        <v>0</v>
      </c>
      <c r="BJ405">
        <f ca="1">IF(Table1[[#This Row],[Area]]="Pennsylvania",Table1[[#This Row],[Income]],0)</f>
        <v>0</v>
      </c>
      <c r="BK405">
        <f ca="1">IF(Table1[[#This Row],[Area]]="Hawaii",Table1[[#This Row],[Income]],0)</f>
        <v>0</v>
      </c>
      <c r="BL405">
        <f ca="1">IF(Table1[[#This Row],[Area]]="Tennessee",Table1[[#This Row],[Income]],0)</f>
        <v>0</v>
      </c>
      <c r="BM405">
        <f ca="1">IF(Table1[[#This Row],[Area]]="South Dakota",Table1[[#This Row],[Income]],0)</f>
        <v>0</v>
      </c>
      <c r="BN405">
        <f ca="1">IF(Table1[[#This Row],[Area]]="Massachusetts",Table1[[#This Row],[Income]],0)</f>
        <v>0</v>
      </c>
      <c r="BO405">
        <f ca="1">IF(Table1[[#This Row],[Area]]="New Jersey",Table1[[#This Row],[Income]],0)</f>
        <v>0</v>
      </c>
      <c r="BP405">
        <f ca="1">IF(Table1[[#This Row],[Area]]="Georgia",Table1[[#This Row],[Income]],0)</f>
        <v>0</v>
      </c>
      <c r="BQ405">
        <f ca="1">IF(Table1[[#This Row],[Area]]="Indiana",Table1[[#This Row],[Income]],0)</f>
        <v>0</v>
      </c>
      <c r="BR405">
        <f ca="1">IF(Table1[[#This Row],[Area]]="Illinios",Table1[[#This Row],[Income]],0)</f>
        <v>0</v>
      </c>
      <c r="BT405">
        <f ca="1">IF(Table1[[#This Row],[Field of work]]="IT",Table1[[#This Row],[Income]],0)</f>
        <v>0</v>
      </c>
      <c r="BU405">
        <f ca="1">IF(Table1[[#This Row],[Field of work]]="Doctor",Table1[[#This Row],[Income]],0)</f>
        <v>0</v>
      </c>
      <c r="BV405">
        <f ca="1">IF(Table1[[#This Row],[Field of work]]="Construction",Table1[[#This Row],[Income]],0)</f>
        <v>0</v>
      </c>
      <c r="BW405">
        <f ca="1">IF(Table1[[#This Row],[Field of work]]="Teaching",Table1[[#This Row],[Income]],0)</f>
        <v>0</v>
      </c>
      <c r="BX405">
        <f ca="1">IF(Table1[[#This Row],[Field of work]]="Music",Table1[[#This Row],[Income]],0)</f>
        <v>41723</v>
      </c>
      <c r="BY405">
        <f ca="1">IF(Table1[[#This Row],[Field of work]]="Agriculture",Table1[[#This Row],[Income]],0)</f>
        <v>0</v>
      </c>
      <c r="CA405">
        <f ca="1">IF(Table1[[#This Row],[Debts]]&gt;Table1[[#This Row],[Income]],1,0)</f>
        <v>1</v>
      </c>
      <c r="CL405">
        <f ca="1">IF(Table1[[#This Row],[Net worth of the person]]&gt;$CN$3,Table1[[#This Row],[Age]],0)</f>
        <v>27</v>
      </c>
    </row>
    <row r="406" spans="1:90">
      <c r="A406">
        <f t="shared" ca="1" si="173"/>
        <v>2</v>
      </c>
      <c r="B406">
        <v>403</v>
      </c>
      <c r="C406" t="str">
        <f t="shared" ca="1" si="174"/>
        <v>women</v>
      </c>
      <c r="D406">
        <f t="shared" ca="1" si="175"/>
        <v>42</v>
      </c>
      <c r="E406">
        <f t="shared" ca="1" si="176"/>
        <v>4</v>
      </c>
      <c r="F406" t="str">
        <f t="shared" ca="1" si="164"/>
        <v>Teaching</v>
      </c>
      <c r="G406">
        <f t="shared" ca="1" si="177"/>
        <v>2</v>
      </c>
      <c r="H406" t="str">
        <f t="shared" ca="1" si="165"/>
        <v>Grad</v>
      </c>
      <c r="I406">
        <f t="shared" ca="1" si="163"/>
        <v>3</v>
      </c>
      <c r="J406">
        <f t="shared" ca="1" si="166"/>
        <v>3</v>
      </c>
      <c r="K406">
        <f t="shared" ca="1" si="178"/>
        <v>36938</v>
      </c>
      <c r="L406">
        <f t="shared" ca="1" si="179"/>
        <v>14</v>
      </c>
      <c r="M406" t="str">
        <f t="shared" ca="1" si="167"/>
        <v>Illinios</v>
      </c>
      <c r="N406">
        <f t="shared" ref="N406:N469" ca="1" si="182">K406*RANDBETWEEN(3,6)</f>
        <v>110814</v>
      </c>
      <c r="O406">
        <f t="shared" ca="1" si="180"/>
        <v>27383.616883179729</v>
      </c>
      <c r="P406">
        <f t="shared" ref="P406:P469" ca="1" si="183">RAND()*J406*K406</f>
        <v>86931.842018593306</v>
      </c>
      <c r="Q406">
        <f t="shared" ca="1" si="181"/>
        <v>77824</v>
      </c>
      <c r="R406">
        <f t="shared" ref="R406:R469" ca="1" si="184">RAND()*K406*2</f>
        <v>17021.830203451209</v>
      </c>
      <c r="S406">
        <f t="shared" ref="S406:S469" ca="1" si="185">RAND()*K406*1.5</f>
        <v>35662.358145131533</v>
      </c>
      <c r="T406">
        <f t="shared" ref="T406:T469" ca="1" si="186">N406+P406+S406</f>
        <v>233408.20016372483</v>
      </c>
      <c r="U406">
        <f t="shared" ref="U406:U469" ca="1" si="187">O406+Q406+R406</f>
        <v>122229.44708663094</v>
      </c>
      <c r="V406">
        <f t="shared" ref="V406:V469" ca="1" si="188">T406-U406</f>
        <v>111178.75307709389</v>
      </c>
      <c r="X406">
        <f ca="1">IF(Table1[[#This Row],[Gender]]="men",1,0)</f>
        <v>0</v>
      </c>
      <c r="Y406">
        <f ca="1">IF(Table1[[#This Row],[Gender]]="women",1,0)</f>
        <v>1</v>
      </c>
      <c r="AE406">
        <f ca="1">IF(Table1[[#This Row],[Field of work]]="IT",1,0)</f>
        <v>0</v>
      </c>
      <c r="AF406">
        <f ca="1">IF(Table1[[#This Row],[Field of work]]="Doctor",1,0)</f>
        <v>0</v>
      </c>
      <c r="AG406">
        <f ca="1">IF(Table1[[#This Row],[Field of work]]="Construction",1,0)</f>
        <v>0</v>
      </c>
      <c r="AH406">
        <f ca="1">IF(Table1[[#This Row],[Field of work]]="Teaching",1,0)</f>
        <v>1</v>
      </c>
      <c r="AI406">
        <f ca="1">IF(Table1[[#This Row],[Field of work]]="Music",1,0)</f>
        <v>0</v>
      </c>
      <c r="AJ406">
        <f ca="1">IF(Table1[[#This Row],[Field of work]]="Agriculture",1,0)</f>
        <v>0</v>
      </c>
      <c r="AO406" s="8">
        <f t="shared" ca="1" si="168"/>
        <v>12406.45143350183</v>
      </c>
      <c r="AR406">
        <f t="shared" ca="1" si="169"/>
        <v>1</v>
      </c>
      <c r="AX406" s="16">
        <f t="shared" ca="1" si="170"/>
        <v>0.84791669781821877</v>
      </c>
      <c r="AY406" s="17">
        <f t="shared" ca="1" si="171"/>
        <v>0</v>
      </c>
      <c r="AZ406" s="17"/>
      <c r="BE406">
        <f t="shared" ca="1" si="172"/>
        <v>0</v>
      </c>
      <c r="BF406">
        <f ca="1">IF(Table1[[#This Row],[Area]]="California",Table1[[#This Row],[Income]],0)</f>
        <v>0</v>
      </c>
      <c r="BG406">
        <f ca="1">IF(Table1[[#This Row],[Area]]="Utah",Table1[[#This Row],[Income]],0)</f>
        <v>0</v>
      </c>
      <c r="BH406">
        <f ca="1">IF(Table1[[#This Row],[Area]]="North Carolina",Table1[[#This Row],[Income]],0)</f>
        <v>0</v>
      </c>
      <c r="BI406">
        <f ca="1">IF(Table1[[#This Row],[Area]]="Texas",Table1[[#This Row],[Income]],0)</f>
        <v>0</v>
      </c>
      <c r="BJ406">
        <f ca="1">IF(Table1[[#This Row],[Area]]="Pennsylvania",Table1[[#This Row],[Income]],0)</f>
        <v>0</v>
      </c>
      <c r="BK406">
        <f ca="1">IF(Table1[[#This Row],[Area]]="Hawaii",Table1[[#This Row],[Income]],0)</f>
        <v>0</v>
      </c>
      <c r="BL406">
        <f ca="1">IF(Table1[[#This Row],[Area]]="Tennessee",Table1[[#This Row],[Income]],0)</f>
        <v>0</v>
      </c>
      <c r="BM406">
        <f ca="1">IF(Table1[[#This Row],[Area]]="South Dakota",Table1[[#This Row],[Income]],0)</f>
        <v>0</v>
      </c>
      <c r="BN406">
        <f ca="1">IF(Table1[[#This Row],[Area]]="Massachusetts",Table1[[#This Row],[Income]],0)</f>
        <v>0</v>
      </c>
      <c r="BO406">
        <f ca="1">IF(Table1[[#This Row],[Area]]="New Jersey",Table1[[#This Row],[Income]],0)</f>
        <v>0</v>
      </c>
      <c r="BP406">
        <f ca="1">IF(Table1[[#This Row],[Area]]="Georgia",Table1[[#This Row],[Income]],0)</f>
        <v>0</v>
      </c>
      <c r="BQ406">
        <f ca="1">IF(Table1[[#This Row],[Area]]="Indiana",Table1[[#This Row],[Income]],0)</f>
        <v>0</v>
      </c>
      <c r="BR406">
        <f ca="1">IF(Table1[[#This Row],[Area]]="Illinios",Table1[[#This Row],[Income]],0)</f>
        <v>36938</v>
      </c>
      <c r="BT406">
        <f ca="1">IF(Table1[[#This Row],[Field of work]]="IT",Table1[[#This Row],[Income]],0)</f>
        <v>0</v>
      </c>
      <c r="BU406">
        <f ca="1">IF(Table1[[#This Row],[Field of work]]="Doctor",Table1[[#This Row],[Income]],0)</f>
        <v>0</v>
      </c>
      <c r="BV406">
        <f ca="1">IF(Table1[[#This Row],[Field of work]]="Construction",Table1[[#This Row],[Income]],0)</f>
        <v>0</v>
      </c>
      <c r="BW406">
        <f ca="1">IF(Table1[[#This Row],[Field of work]]="Teaching",Table1[[#This Row],[Income]],0)</f>
        <v>36938</v>
      </c>
      <c r="BX406">
        <f ca="1">IF(Table1[[#This Row],[Field of work]]="Music",Table1[[#This Row],[Income]],0)</f>
        <v>0</v>
      </c>
      <c r="BY406">
        <f ca="1">IF(Table1[[#This Row],[Field of work]]="Agriculture",Table1[[#This Row],[Income]],0)</f>
        <v>0</v>
      </c>
      <c r="CA406">
        <f ca="1">IF(Table1[[#This Row],[Debts]]&gt;Table1[[#This Row],[Income]],1,0)</f>
        <v>0</v>
      </c>
      <c r="CL406">
        <f ca="1">IF(Table1[[#This Row],[Net worth of the person]]&gt;$CN$3,Table1[[#This Row],[Age]],0)</f>
        <v>42</v>
      </c>
    </row>
    <row r="407" spans="1:90">
      <c r="A407">
        <f t="shared" ca="1" si="173"/>
        <v>1</v>
      </c>
      <c r="B407">
        <v>404</v>
      </c>
      <c r="C407" t="str">
        <f t="shared" ca="1" si="174"/>
        <v>men</v>
      </c>
      <c r="D407">
        <f t="shared" ca="1" si="175"/>
        <v>31</v>
      </c>
      <c r="E407">
        <f t="shared" ca="1" si="176"/>
        <v>3</v>
      </c>
      <c r="F407" t="str">
        <f t="shared" ca="1" si="164"/>
        <v>Construction</v>
      </c>
      <c r="G407">
        <f t="shared" ca="1" si="177"/>
        <v>5</v>
      </c>
      <c r="H407" t="str">
        <f t="shared" ca="1" si="165"/>
        <v>Diploma</v>
      </c>
      <c r="I407">
        <f t="shared" ref="I407:I470" ca="1" si="189">RANDBETWEEN(0,3)</f>
        <v>3</v>
      </c>
      <c r="J407">
        <f t="shared" ca="1" si="166"/>
        <v>1</v>
      </c>
      <c r="K407">
        <f t="shared" ca="1" si="178"/>
        <v>64790</v>
      </c>
      <c r="L407">
        <f t="shared" ca="1" si="179"/>
        <v>9</v>
      </c>
      <c r="M407" t="str">
        <f t="shared" ca="1" si="167"/>
        <v>South Dakota</v>
      </c>
      <c r="N407">
        <f t="shared" ca="1" si="182"/>
        <v>323950</v>
      </c>
      <c r="O407">
        <f t="shared" ca="1" si="180"/>
        <v>274682.61425821198</v>
      </c>
      <c r="P407">
        <f t="shared" ca="1" si="183"/>
        <v>12406.45143350183</v>
      </c>
      <c r="Q407">
        <f t="shared" ca="1" si="181"/>
        <v>6344</v>
      </c>
      <c r="R407">
        <f t="shared" ca="1" si="184"/>
        <v>112977.36715265362</v>
      </c>
      <c r="S407">
        <f t="shared" ca="1" si="185"/>
        <v>57996.34927348893</v>
      </c>
      <c r="T407">
        <f t="shared" ca="1" si="186"/>
        <v>394352.80070699076</v>
      </c>
      <c r="U407">
        <f t="shared" ca="1" si="187"/>
        <v>394003.98141086561</v>
      </c>
      <c r="V407">
        <f t="shared" ca="1" si="188"/>
        <v>348.81929612514796</v>
      </c>
      <c r="X407">
        <f ca="1">IF(Table1[[#This Row],[Gender]]="men",1,0)</f>
        <v>1</v>
      </c>
      <c r="Y407">
        <f ca="1">IF(Table1[[#This Row],[Gender]]="women",1,0)</f>
        <v>0</v>
      </c>
      <c r="AE407">
        <f ca="1">IF(Table1[[#This Row],[Field of work]]="IT",1,0)</f>
        <v>0</v>
      </c>
      <c r="AF407">
        <f ca="1">IF(Table1[[#This Row],[Field of work]]="Doctor",1,0)</f>
        <v>0</v>
      </c>
      <c r="AG407">
        <f ca="1">IF(Table1[[#This Row],[Field of work]]="Construction",1,0)</f>
        <v>1</v>
      </c>
      <c r="AH407">
        <f ca="1">IF(Table1[[#This Row],[Field of work]]="Teaching",1,0)</f>
        <v>0</v>
      </c>
      <c r="AI407">
        <f ca="1">IF(Table1[[#This Row],[Field of work]]="Music",1,0)</f>
        <v>0</v>
      </c>
      <c r="AJ407">
        <f ca="1">IF(Table1[[#This Row],[Field of work]]="Agriculture",1,0)</f>
        <v>0</v>
      </c>
      <c r="AO407" s="8">
        <f t="shared" ca="1" si="168"/>
        <v>23387.270967309527</v>
      </c>
      <c r="AR407">
        <f t="shared" ca="1" si="169"/>
        <v>1</v>
      </c>
      <c r="AX407" s="16">
        <f t="shared" ca="1" si="170"/>
        <v>0.81588075511368019</v>
      </c>
      <c r="AY407" s="17">
        <f t="shared" ca="1" si="171"/>
        <v>0</v>
      </c>
      <c r="AZ407" s="17"/>
      <c r="BE407">
        <f t="shared" ca="1" si="172"/>
        <v>0</v>
      </c>
      <c r="BF407">
        <f ca="1">IF(Table1[[#This Row],[Area]]="California",Table1[[#This Row],[Income]],0)</f>
        <v>0</v>
      </c>
      <c r="BG407">
        <f ca="1">IF(Table1[[#This Row],[Area]]="Utah",Table1[[#This Row],[Income]],0)</f>
        <v>0</v>
      </c>
      <c r="BH407">
        <f ca="1">IF(Table1[[#This Row],[Area]]="North Carolina",Table1[[#This Row],[Income]],0)</f>
        <v>0</v>
      </c>
      <c r="BI407">
        <f ca="1">IF(Table1[[#This Row],[Area]]="Texas",Table1[[#This Row],[Income]],0)</f>
        <v>0</v>
      </c>
      <c r="BJ407">
        <f ca="1">IF(Table1[[#This Row],[Area]]="Pennsylvania",Table1[[#This Row],[Income]],0)</f>
        <v>0</v>
      </c>
      <c r="BK407">
        <f ca="1">IF(Table1[[#This Row],[Area]]="Hawaii",Table1[[#This Row],[Income]],0)</f>
        <v>0</v>
      </c>
      <c r="BL407">
        <f ca="1">IF(Table1[[#This Row],[Area]]="Tennessee",Table1[[#This Row],[Income]],0)</f>
        <v>0</v>
      </c>
      <c r="BM407">
        <f ca="1">IF(Table1[[#This Row],[Area]]="South Dakota",Table1[[#This Row],[Income]],0)</f>
        <v>64790</v>
      </c>
      <c r="BN407">
        <f ca="1">IF(Table1[[#This Row],[Area]]="Massachusetts",Table1[[#This Row],[Income]],0)</f>
        <v>0</v>
      </c>
      <c r="BO407">
        <f ca="1">IF(Table1[[#This Row],[Area]]="New Jersey",Table1[[#This Row],[Income]],0)</f>
        <v>0</v>
      </c>
      <c r="BP407">
        <f ca="1">IF(Table1[[#This Row],[Area]]="Georgia",Table1[[#This Row],[Income]],0)</f>
        <v>0</v>
      </c>
      <c r="BQ407">
        <f ca="1">IF(Table1[[#This Row],[Area]]="Indiana",Table1[[#This Row],[Income]],0)</f>
        <v>0</v>
      </c>
      <c r="BR407">
        <f ca="1">IF(Table1[[#This Row],[Area]]="Illinios",Table1[[#This Row],[Income]],0)</f>
        <v>0</v>
      </c>
      <c r="BT407">
        <f ca="1">IF(Table1[[#This Row],[Field of work]]="IT",Table1[[#This Row],[Income]],0)</f>
        <v>0</v>
      </c>
      <c r="BU407">
        <f ca="1">IF(Table1[[#This Row],[Field of work]]="Doctor",Table1[[#This Row],[Income]],0)</f>
        <v>0</v>
      </c>
      <c r="BV407">
        <f ca="1">IF(Table1[[#This Row],[Field of work]]="Construction",Table1[[#This Row],[Income]],0)</f>
        <v>64790</v>
      </c>
      <c r="BW407">
        <f ca="1">IF(Table1[[#This Row],[Field of work]]="Teaching",Table1[[#This Row],[Income]],0)</f>
        <v>0</v>
      </c>
      <c r="BX407">
        <f ca="1">IF(Table1[[#This Row],[Field of work]]="Music",Table1[[#This Row],[Income]],0)</f>
        <v>0</v>
      </c>
      <c r="BY407">
        <f ca="1">IF(Table1[[#This Row],[Field of work]]="Agriculture",Table1[[#This Row],[Income]],0)</f>
        <v>0</v>
      </c>
      <c r="CA407">
        <f ca="1">IF(Table1[[#This Row],[Debts]]&gt;Table1[[#This Row],[Income]],1,0)</f>
        <v>1</v>
      </c>
      <c r="CL407">
        <f ca="1">IF(Table1[[#This Row],[Net worth of the person]]&gt;$CN$3,Table1[[#This Row],[Age]],0)</f>
        <v>0</v>
      </c>
    </row>
    <row r="408" spans="1:90">
      <c r="A408">
        <f t="shared" ca="1" si="173"/>
        <v>1</v>
      </c>
      <c r="B408">
        <v>405</v>
      </c>
      <c r="C408" t="str">
        <f t="shared" ca="1" si="174"/>
        <v>men</v>
      </c>
      <c r="D408">
        <f t="shared" ca="1" si="175"/>
        <v>25</v>
      </c>
      <c r="E408">
        <f t="shared" ca="1" si="176"/>
        <v>4</v>
      </c>
      <c r="F408" t="str">
        <f t="shared" ca="1" si="164"/>
        <v>Teaching</v>
      </c>
      <c r="G408">
        <f t="shared" ca="1" si="177"/>
        <v>4</v>
      </c>
      <c r="H408" t="str">
        <f t="shared" ca="1" si="165"/>
        <v>Phd</v>
      </c>
      <c r="I408">
        <f t="shared" ca="1" si="189"/>
        <v>3</v>
      </c>
      <c r="J408">
        <f t="shared" ca="1" si="166"/>
        <v>3</v>
      </c>
      <c r="K408">
        <f t="shared" ca="1" si="178"/>
        <v>57451</v>
      </c>
      <c r="L408">
        <f t="shared" ca="1" si="179"/>
        <v>5</v>
      </c>
      <c r="M408" t="str">
        <f t="shared" ca="1" si="167"/>
        <v>Texas</v>
      </c>
      <c r="N408">
        <f t="shared" ca="1" si="182"/>
        <v>287255</v>
      </c>
      <c r="O408">
        <f t="shared" ca="1" si="180"/>
        <v>234365.82631018021</v>
      </c>
      <c r="P408">
        <f t="shared" ca="1" si="183"/>
        <v>70161.812901928584</v>
      </c>
      <c r="Q408">
        <f t="shared" ca="1" si="181"/>
        <v>4364</v>
      </c>
      <c r="R408">
        <f t="shared" ca="1" si="184"/>
        <v>31203.815658172432</v>
      </c>
      <c r="S408">
        <f t="shared" ca="1" si="185"/>
        <v>35139.260646334049</v>
      </c>
      <c r="T408">
        <f t="shared" ca="1" si="186"/>
        <v>392556.07354826259</v>
      </c>
      <c r="U408">
        <f t="shared" ca="1" si="187"/>
        <v>269933.64196835266</v>
      </c>
      <c r="V408">
        <f t="shared" ca="1" si="188"/>
        <v>122622.43157990993</v>
      </c>
      <c r="X408">
        <f ca="1">IF(Table1[[#This Row],[Gender]]="men",1,0)</f>
        <v>1</v>
      </c>
      <c r="Y408">
        <f ca="1">IF(Table1[[#This Row],[Gender]]="women",1,0)</f>
        <v>0</v>
      </c>
      <c r="AE408">
        <f ca="1">IF(Table1[[#This Row],[Field of work]]="IT",1,0)</f>
        <v>0</v>
      </c>
      <c r="AF408">
        <f ca="1">IF(Table1[[#This Row],[Field of work]]="Doctor",1,0)</f>
        <v>0</v>
      </c>
      <c r="AG408">
        <f ca="1">IF(Table1[[#This Row],[Field of work]]="Construction",1,0)</f>
        <v>0</v>
      </c>
      <c r="AH408">
        <f ca="1">IF(Table1[[#This Row],[Field of work]]="Teaching",1,0)</f>
        <v>1</v>
      </c>
      <c r="AI408">
        <f ca="1">IF(Table1[[#This Row],[Field of work]]="Music",1,0)</f>
        <v>0</v>
      </c>
      <c r="AJ408">
        <f ca="1">IF(Table1[[#This Row],[Field of work]]="Agriculture",1,0)</f>
        <v>0</v>
      </c>
      <c r="AO408" s="8">
        <f t="shared" ca="1" si="168"/>
        <v>6897.1200224693048</v>
      </c>
      <c r="AR408">
        <f t="shared" ca="1" si="169"/>
        <v>1</v>
      </c>
      <c r="AX408" s="16">
        <f t="shared" ca="1" si="170"/>
        <v>0.90960943649789661</v>
      </c>
      <c r="AY408" s="17">
        <f t="shared" ca="1" si="171"/>
        <v>0</v>
      </c>
      <c r="AZ408" s="17"/>
      <c r="BE408">
        <f t="shared" ca="1" si="172"/>
        <v>0</v>
      </c>
      <c r="BF408">
        <f ca="1">IF(Table1[[#This Row],[Area]]="California",Table1[[#This Row],[Income]],0)</f>
        <v>0</v>
      </c>
      <c r="BG408">
        <f ca="1">IF(Table1[[#This Row],[Area]]="Utah",Table1[[#This Row],[Income]],0)</f>
        <v>0</v>
      </c>
      <c r="BH408">
        <f ca="1">IF(Table1[[#This Row],[Area]]="North Carolina",Table1[[#This Row],[Income]],0)</f>
        <v>0</v>
      </c>
      <c r="BI408">
        <f ca="1">IF(Table1[[#This Row],[Area]]="Texas",Table1[[#This Row],[Income]],0)</f>
        <v>57451</v>
      </c>
      <c r="BJ408">
        <f ca="1">IF(Table1[[#This Row],[Area]]="Pennsylvania",Table1[[#This Row],[Income]],0)</f>
        <v>0</v>
      </c>
      <c r="BK408">
        <f ca="1">IF(Table1[[#This Row],[Area]]="Hawaii",Table1[[#This Row],[Income]],0)</f>
        <v>0</v>
      </c>
      <c r="BL408">
        <f ca="1">IF(Table1[[#This Row],[Area]]="Tennessee",Table1[[#This Row],[Income]],0)</f>
        <v>0</v>
      </c>
      <c r="BM408">
        <f ca="1">IF(Table1[[#This Row],[Area]]="South Dakota",Table1[[#This Row],[Income]],0)</f>
        <v>0</v>
      </c>
      <c r="BN408">
        <f ca="1">IF(Table1[[#This Row],[Area]]="Massachusetts",Table1[[#This Row],[Income]],0)</f>
        <v>0</v>
      </c>
      <c r="BO408">
        <f ca="1">IF(Table1[[#This Row],[Area]]="New Jersey",Table1[[#This Row],[Income]],0)</f>
        <v>0</v>
      </c>
      <c r="BP408">
        <f ca="1">IF(Table1[[#This Row],[Area]]="Georgia",Table1[[#This Row],[Income]],0)</f>
        <v>0</v>
      </c>
      <c r="BQ408">
        <f ca="1">IF(Table1[[#This Row],[Area]]="Indiana",Table1[[#This Row],[Income]],0)</f>
        <v>0</v>
      </c>
      <c r="BR408">
        <f ca="1">IF(Table1[[#This Row],[Area]]="Illinios",Table1[[#This Row],[Income]],0)</f>
        <v>0</v>
      </c>
      <c r="BT408">
        <f ca="1">IF(Table1[[#This Row],[Field of work]]="IT",Table1[[#This Row],[Income]],0)</f>
        <v>0</v>
      </c>
      <c r="BU408">
        <f ca="1">IF(Table1[[#This Row],[Field of work]]="Doctor",Table1[[#This Row],[Income]],0)</f>
        <v>0</v>
      </c>
      <c r="BV408">
        <f ca="1">IF(Table1[[#This Row],[Field of work]]="Construction",Table1[[#This Row],[Income]],0)</f>
        <v>0</v>
      </c>
      <c r="BW408">
        <f ca="1">IF(Table1[[#This Row],[Field of work]]="Teaching",Table1[[#This Row],[Income]],0)</f>
        <v>57451</v>
      </c>
      <c r="BX408">
        <f ca="1">IF(Table1[[#This Row],[Field of work]]="Music",Table1[[#This Row],[Income]],0)</f>
        <v>0</v>
      </c>
      <c r="BY408">
        <f ca="1">IF(Table1[[#This Row],[Field of work]]="Agriculture",Table1[[#This Row],[Income]],0)</f>
        <v>0</v>
      </c>
      <c r="CA408">
        <f ca="1">IF(Table1[[#This Row],[Debts]]&gt;Table1[[#This Row],[Income]],1,0)</f>
        <v>0</v>
      </c>
      <c r="CL408">
        <f ca="1">IF(Table1[[#This Row],[Net worth of the person]]&gt;$CN$3,Table1[[#This Row],[Age]],0)</f>
        <v>25</v>
      </c>
    </row>
    <row r="409" spans="1:90">
      <c r="A409">
        <f t="shared" ca="1" si="173"/>
        <v>1</v>
      </c>
      <c r="B409">
        <v>406</v>
      </c>
      <c r="C409" t="str">
        <f t="shared" ca="1" si="174"/>
        <v>men</v>
      </c>
      <c r="D409">
        <f t="shared" ca="1" si="175"/>
        <v>43</v>
      </c>
      <c r="E409">
        <f t="shared" ca="1" si="176"/>
        <v>6</v>
      </c>
      <c r="F409" t="str">
        <f t="shared" ca="1" si="164"/>
        <v>Agriculture</v>
      </c>
      <c r="G409">
        <f t="shared" ca="1" si="177"/>
        <v>3</v>
      </c>
      <c r="H409" t="str">
        <f t="shared" ca="1" si="165"/>
        <v>Post Grad</v>
      </c>
      <c r="I409">
        <f t="shared" ca="1" si="189"/>
        <v>0</v>
      </c>
      <c r="J409">
        <f t="shared" ca="1" si="166"/>
        <v>1</v>
      </c>
      <c r="K409">
        <f t="shared" ca="1" si="178"/>
        <v>42176</v>
      </c>
      <c r="L409">
        <f t="shared" ca="1" si="179"/>
        <v>10</v>
      </c>
      <c r="M409" t="str">
        <f t="shared" ca="1" si="167"/>
        <v>Massachusetts</v>
      </c>
      <c r="N409">
        <f t="shared" ca="1" si="182"/>
        <v>126528</v>
      </c>
      <c r="O409">
        <f t="shared" ca="1" si="180"/>
        <v>115091.06278120587</v>
      </c>
      <c r="P409">
        <f t="shared" ca="1" si="183"/>
        <v>6897.1200224693048</v>
      </c>
      <c r="Q409">
        <f t="shared" ca="1" si="181"/>
        <v>5537</v>
      </c>
      <c r="R409">
        <f t="shared" ca="1" si="184"/>
        <v>20464.714173815886</v>
      </c>
      <c r="S409">
        <f t="shared" ca="1" si="185"/>
        <v>29169.491907015141</v>
      </c>
      <c r="T409">
        <f t="shared" ca="1" si="186"/>
        <v>162594.61192948447</v>
      </c>
      <c r="U409">
        <f t="shared" ca="1" si="187"/>
        <v>141092.77695502175</v>
      </c>
      <c r="V409">
        <f t="shared" ca="1" si="188"/>
        <v>21501.834974462719</v>
      </c>
      <c r="X409">
        <f ca="1">IF(Table1[[#This Row],[Gender]]="men",1,0)</f>
        <v>1</v>
      </c>
      <c r="Y409">
        <f ca="1">IF(Table1[[#This Row],[Gender]]="women",1,0)</f>
        <v>0</v>
      </c>
      <c r="AE409">
        <f ca="1">IF(Table1[[#This Row],[Field of work]]="IT",1,0)</f>
        <v>0</v>
      </c>
      <c r="AF409">
        <f ca="1">IF(Table1[[#This Row],[Field of work]]="Doctor",1,0)</f>
        <v>0</v>
      </c>
      <c r="AG409">
        <f ca="1">IF(Table1[[#This Row],[Field of work]]="Construction",1,0)</f>
        <v>0</v>
      </c>
      <c r="AH409">
        <f ca="1">IF(Table1[[#This Row],[Field of work]]="Teaching",1,0)</f>
        <v>0</v>
      </c>
      <c r="AI409">
        <f ca="1">IF(Table1[[#This Row],[Field of work]]="Music",1,0)</f>
        <v>0</v>
      </c>
      <c r="AJ409">
        <f ca="1">IF(Table1[[#This Row],[Field of work]]="Agriculture",1,0)</f>
        <v>1</v>
      </c>
      <c r="AO409" s="8">
        <f t="shared" ca="1" si="168"/>
        <v>30123.779422579639</v>
      </c>
      <c r="AR409">
        <f t="shared" ca="1" si="169"/>
        <v>1</v>
      </c>
      <c r="AX409" s="16">
        <f t="shared" ca="1" si="170"/>
        <v>0.35200231965508377</v>
      </c>
      <c r="AY409" s="17">
        <f t="shared" ca="1" si="171"/>
        <v>1</v>
      </c>
      <c r="AZ409" s="17"/>
      <c r="BE409">
        <f t="shared" ca="1" si="172"/>
        <v>0</v>
      </c>
      <c r="BF409">
        <f ca="1">IF(Table1[[#This Row],[Area]]="California",Table1[[#This Row],[Income]],0)</f>
        <v>0</v>
      </c>
      <c r="BG409">
        <f ca="1">IF(Table1[[#This Row],[Area]]="Utah",Table1[[#This Row],[Income]],0)</f>
        <v>0</v>
      </c>
      <c r="BH409">
        <f ca="1">IF(Table1[[#This Row],[Area]]="North Carolina",Table1[[#This Row],[Income]],0)</f>
        <v>0</v>
      </c>
      <c r="BI409">
        <f ca="1">IF(Table1[[#This Row],[Area]]="Texas",Table1[[#This Row],[Income]],0)</f>
        <v>0</v>
      </c>
      <c r="BJ409">
        <f ca="1">IF(Table1[[#This Row],[Area]]="Pennsylvania",Table1[[#This Row],[Income]],0)</f>
        <v>0</v>
      </c>
      <c r="BK409">
        <f ca="1">IF(Table1[[#This Row],[Area]]="Hawaii",Table1[[#This Row],[Income]],0)</f>
        <v>0</v>
      </c>
      <c r="BL409">
        <f ca="1">IF(Table1[[#This Row],[Area]]="Tennessee",Table1[[#This Row],[Income]],0)</f>
        <v>0</v>
      </c>
      <c r="BM409">
        <f ca="1">IF(Table1[[#This Row],[Area]]="South Dakota",Table1[[#This Row],[Income]],0)</f>
        <v>0</v>
      </c>
      <c r="BN409">
        <f ca="1">IF(Table1[[#This Row],[Area]]="Massachusetts",Table1[[#This Row],[Income]],0)</f>
        <v>42176</v>
      </c>
      <c r="BO409">
        <f ca="1">IF(Table1[[#This Row],[Area]]="New Jersey",Table1[[#This Row],[Income]],0)</f>
        <v>0</v>
      </c>
      <c r="BP409">
        <f ca="1">IF(Table1[[#This Row],[Area]]="Georgia",Table1[[#This Row],[Income]],0)</f>
        <v>0</v>
      </c>
      <c r="BQ409">
        <f ca="1">IF(Table1[[#This Row],[Area]]="Indiana",Table1[[#This Row],[Income]],0)</f>
        <v>0</v>
      </c>
      <c r="BR409">
        <f ca="1">IF(Table1[[#This Row],[Area]]="Illinios",Table1[[#This Row],[Income]],0)</f>
        <v>0</v>
      </c>
      <c r="BT409">
        <f ca="1">IF(Table1[[#This Row],[Field of work]]="IT",Table1[[#This Row],[Income]],0)</f>
        <v>0</v>
      </c>
      <c r="BU409">
        <f ca="1">IF(Table1[[#This Row],[Field of work]]="Doctor",Table1[[#This Row],[Income]],0)</f>
        <v>0</v>
      </c>
      <c r="BV409">
        <f ca="1">IF(Table1[[#This Row],[Field of work]]="Construction",Table1[[#This Row],[Income]],0)</f>
        <v>0</v>
      </c>
      <c r="BW409">
        <f ca="1">IF(Table1[[#This Row],[Field of work]]="Teaching",Table1[[#This Row],[Income]],0)</f>
        <v>0</v>
      </c>
      <c r="BX409">
        <f ca="1">IF(Table1[[#This Row],[Field of work]]="Music",Table1[[#This Row],[Income]],0)</f>
        <v>0</v>
      </c>
      <c r="BY409">
        <f ca="1">IF(Table1[[#This Row],[Field of work]]="Agriculture",Table1[[#This Row],[Income]],0)</f>
        <v>42176</v>
      </c>
      <c r="CA409">
        <f ca="1">IF(Table1[[#This Row],[Debts]]&gt;Table1[[#This Row],[Income]],1,0)</f>
        <v>0</v>
      </c>
      <c r="CL409">
        <f ca="1">IF(Table1[[#This Row],[Net worth of the person]]&gt;$CN$3,Table1[[#This Row],[Age]],0)</f>
        <v>43</v>
      </c>
    </row>
    <row r="410" spans="1:90">
      <c r="A410">
        <f t="shared" ca="1" si="173"/>
        <v>1</v>
      </c>
      <c r="B410">
        <v>407</v>
      </c>
      <c r="C410" t="str">
        <f t="shared" ca="1" si="174"/>
        <v>men</v>
      </c>
      <c r="D410">
        <f t="shared" ca="1" si="175"/>
        <v>42</v>
      </c>
      <c r="E410">
        <f t="shared" ca="1" si="176"/>
        <v>2</v>
      </c>
      <c r="F410" t="str">
        <f t="shared" ca="1" si="164"/>
        <v>Doctor</v>
      </c>
      <c r="G410">
        <f t="shared" ca="1" si="177"/>
        <v>5</v>
      </c>
      <c r="H410" t="str">
        <f t="shared" ca="1" si="165"/>
        <v>Diploma</v>
      </c>
      <c r="I410">
        <f t="shared" ca="1" si="189"/>
        <v>0</v>
      </c>
      <c r="J410">
        <f t="shared" ca="1" si="166"/>
        <v>2</v>
      </c>
      <c r="K410">
        <f t="shared" ca="1" si="178"/>
        <v>66036</v>
      </c>
      <c r="L410">
        <f t="shared" ca="1" si="179"/>
        <v>11</v>
      </c>
      <c r="M410" t="str">
        <f t="shared" ca="1" si="167"/>
        <v>New Jersey</v>
      </c>
      <c r="N410">
        <f t="shared" ca="1" si="182"/>
        <v>330180</v>
      </c>
      <c r="O410">
        <f t="shared" ca="1" si="180"/>
        <v>116224.12590371555</v>
      </c>
      <c r="P410">
        <f t="shared" ca="1" si="183"/>
        <v>60247.558845159278</v>
      </c>
      <c r="Q410">
        <f t="shared" ca="1" si="181"/>
        <v>41772</v>
      </c>
      <c r="R410">
        <f t="shared" ca="1" si="184"/>
        <v>130451.63858212558</v>
      </c>
      <c r="S410">
        <f t="shared" ca="1" si="185"/>
        <v>41870.778567654823</v>
      </c>
      <c r="T410">
        <f t="shared" ca="1" si="186"/>
        <v>432298.33741281409</v>
      </c>
      <c r="U410">
        <f t="shared" ca="1" si="187"/>
        <v>288447.76448584115</v>
      </c>
      <c r="V410">
        <f t="shared" ca="1" si="188"/>
        <v>143850.57292697293</v>
      </c>
      <c r="X410">
        <f ca="1">IF(Table1[[#This Row],[Gender]]="men",1,0)</f>
        <v>1</v>
      </c>
      <c r="Y410">
        <f ca="1">IF(Table1[[#This Row],[Gender]]="women",1,0)</f>
        <v>0</v>
      </c>
      <c r="AE410">
        <f ca="1">IF(Table1[[#This Row],[Field of work]]="IT",1,0)</f>
        <v>0</v>
      </c>
      <c r="AF410">
        <f ca="1">IF(Table1[[#This Row],[Field of work]]="Doctor",1,0)</f>
        <v>1</v>
      </c>
      <c r="AG410">
        <f ca="1">IF(Table1[[#This Row],[Field of work]]="Construction",1,0)</f>
        <v>0</v>
      </c>
      <c r="AH410">
        <f ca="1">IF(Table1[[#This Row],[Field of work]]="Teaching",1,0)</f>
        <v>0</v>
      </c>
      <c r="AI410">
        <f ca="1">IF(Table1[[#This Row],[Field of work]]="Music",1,0)</f>
        <v>0</v>
      </c>
      <c r="AJ410">
        <f ca="1">IF(Table1[[#This Row],[Field of work]]="Agriculture",1,0)</f>
        <v>0</v>
      </c>
      <c r="AO410" s="8">
        <f t="shared" ca="1" si="168"/>
        <v>22084.958227161202</v>
      </c>
      <c r="AR410">
        <f t="shared" ca="1" si="169"/>
        <v>1</v>
      </c>
      <c r="AX410" s="16">
        <f t="shared" ca="1" si="170"/>
        <v>0.33610984413686584</v>
      </c>
      <c r="AY410" s="17">
        <f t="shared" ca="1" si="171"/>
        <v>1</v>
      </c>
      <c r="AZ410" s="17"/>
      <c r="BE410">
        <f t="shared" ca="1" si="172"/>
        <v>0</v>
      </c>
      <c r="BF410">
        <f ca="1">IF(Table1[[#This Row],[Area]]="California",Table1[[#This Row],[Income]],0)</f>
        <v>0</v>
      </c>
      <c r="BG410">
        <f ca="1">IF(Table1[[#This Row],[Area]]="Utah",Table1[[#This Row],[Income]],0)</f>
        <v>0</v>
      </c>
      <c r="BH410">
        <f ca="1">IF(Table1[[#This Row],[Area]]="North Carolina",Table1[[#This Row],[Income]],0)</f>
        <v>0</v>
      </c>
      <c r="BI410">
        <f ca="1">IF(Table1[[#This Row],[Area]]="Texas",Table1[[#This Row],[Income]],0)</f>
        <v>0</v>
      </c>
      <c r="BJ410">
        <f ca="1">IF(Table1[[#This Row],[Area]]="Pennsylvania",Table1[[#This Row],[Income]],0)</f>
        <v>0</v>
      </c>
      <c r="BK410">
        <f ca="1">IF(Table1[[#This Row],[Area]]="Hawaii",Table1[[#This Row],[Income]],0)</f>
        <v>0</v>
      </c>
      <c r="BL410">
        <f ca="1">IF(Table1[[#This Row],[Area]]="Tennessee",Table1[[#This Row],[Income]],0)</f>
        <v>0</v>
      </c>
      <c r="BM410">
        <f ca="1">IF(Table1[[#This Row],[Area]]="South Dakota",Table1[[#This Row],[Income]],0)</f>
        <v>0</v>
      </c>
      <c r="BN410">
        <f ca="1">IF(Table1[[#This Row],[Area]]="Massachusetts",Table1[[#This Row],[Income]],0)</f>
        <v>0</v>
      </c>
      <c r="BO410">
        <f ca="1">IF(Table1[[#This Row],[Area]]="New Jersey",Table1[[#This Row],[Income]],0)</f>
        <v>66036</v>
      </c>
      <c r="BP410">
        <f ca="1">IF(Table1[[#This Row],[Area]]="Georgia",Table1[[#This Row],[Income]],0)</f>
        <v>0</v>
      </c>
      <c r="BQ410">
        <f ca="1">IF(Table1[[#This Row],[Area]]="Indiana",Table1[[#This Row],[Income]],0)</f>
        <v>0</v>
      </c>
      <c r="BR410">
        <f ca="1">IF(Table1[[#This Row],[Area]]="Illinios",Table1[[#This Row],[Income]],0)</f>
        <v>0</v>
      </c>
      <c r="BT410">
        <f ca="1">IF(Table1[[#This Row],[Field of work]]="IT",Table1[[#This Row],[Income]],0)</f>
        <v>0</v>
      </c>
      <c r="BU410">
        <f ca="1">IF(Table1[[#This Row],[Field of work]]="Doctor",Table1[[#This Row],[Income]],0)</f>
        <v>66036</v>
      </c>
      <c r="BV410">
        <f ca="1">IF(Table1[[#This Row],[Field of work]]="Construction",Table1[[#This Row],[Income]],0)</f>
        <v>0</v>
      </c>
      <c r="BW410">
        <f ca="1">IF(Table1[[#This Row],[Field of work]]="Teaching",Table1[[#This Row],[Income]],0)</f>
        <v>0</v>
      </c>
      <c r="BX410">
        <f ca="1">IF(Table1[[#This Row],[Field of work]]="Music",Table1[[#This Row],[Income]],0)</f>
        <v>0</v>
      </c>
      <c r="BY410">
        <f ca="1">IF(Table1[[#This Row],[Field of work]]="Agriculture",Table1[[#This Row],[Income]],0)</f>
        <v>0</v>
      </c>
      <c r="CA410">
        <f ca="1">IF(Table1[[#This Row],[Debts]]&gt;Table1[[#This Row],[Income]],1,0)</f>
        <v>1</v>
      </c>
      <c r="CL410">
        <f ca="1">IF(Table1[[#This Row],[Net worth of the person]]&gt;$CN$3,Table1[[#This Row],[Age]],0)</f>
        <v>42</v>
      </c>
    </row>
    <row r="411" spans="1:90">
      <c r="A411">
        <f t="shared" ca="1" si="173"/>
        <v>1</v>
      </c>
      <c r="B411">
        <v>408</v>
      </c>
      <c r="C411" t="str">
        <f t="shared" ca="1" si="174"/>
        <v>men</v>
      </c>
      <c r="D411">
        <f t="shared" ca="1" si="175"/>
        <v>28</v>
      </c>
      <c r="E411">
        <f t="shared" ca="1" si="176"/>
        <v>4</v>
      </c>
      <c r="F411" t="str">
        <f t="shared" ca="1" si="164"/>
        <v>Teaching</v>
      </c>
      <c r="G411">
        <f t="shared" ca="1" si="177"/>
        <v>1</v>
      </c>
      <c r="H411" t="str">
        <f t="shared" ca="1" si="165"/>
        <v>High school</v>
      </c>
      <c r="I411">
        <f t="shared" ca="1" si="189"/>
        <v>2</v>
      </c>
      <c r="J411">
        <f t="shared" ca="1" si="166"/>
        <v>1</v>
      </c>
      <c r="K411">
        <f t="shared" ca="1" si="178"/>
        <v>81447</v>
      </c>
      <c r="L411">
        <f t="shared" ca="1" si="179"/>
        <v>3</v>
      </c>
      <c r="M411" t="str">
        <f t="shared" ca="1" si="167"/>
        <v>Utah</v>
      </c>
      <c r="N411">
        <f t="shared" ca="1" si="182"/>
        <v>407235</v>
      </c>
      <c r="O411">
        <f t="shared" ca="1" si="180"/>
        <v>136875.69237707657</v>
      </c>
      <c r="P411">
        <f t="shared" ca="1" si="183"/>
        <v>22084.958227161202</v>
      </c>
      <c r="Q411">
        <f t="shared" ca="1" si="181"/>
        <v>2504</v>
      </c>
      <c r="R411">
        <f t="shared" ca="1" si="184"/>
        <v>55451.964274726844</v>
      </c>
      <c r="S411">
        <f t="shared" ca="1" si="185"/>
        <v>109775.9243183647</v>
      </c>
      <c r="T411">
        <f t="shared" ca="1" si="186"/>
        <v>539095.88254552591</v>
      </c>
      <c r="U411">
        <f t="shared" ca="1" si="187"/>
        <v>194831.65665180341</v>
      </c>
      <c r="V411">
        <f t="shared" ca="1" si="188"/>
        <v>344264.2258937225</v>
      </c>
      <c r="X411">
        <f ca="1">IF(Table1[[#This Row],[Gender]]="men",1,0)</f>
        <v>1</v>
      </c>
      <c r="Y411">
        <f ca="1">IF(Table1[[#This Row],[Gender]]="women",1,0)</f>
        <v>0</v>
      </c>
      <c r="AE411">
        <f ca="1">IF(Table1[[#This Row],[Field of work]]="IT",1,0)</f>
        <v>0</v>
      </c>
      <c r="AF411">
        <f ca="1">IF(Table1[[#This Row],[Field of work]]="Doctor",1,0)</f>
        <v>0</v>
      </c>
      <c r="AG411">
        <f ca="1">IF(Table1[[#This Row],[Field of work]]="Construction",1,0)</f>
        <v>0</v>
      </c>
      <c r="AH411">
        <f ca="1">IF(Table1[[#This Row],[Field of work]]="Teaching",1,0)</f>
        <v>1</v>
      </c>
      <c r="AI411">
        <f ca="1">IF(Table1[[#This Row],[Field of work]]="Music",1,0)</f>
        <v>0</v>
      </c>
      <c r="AJ411">
        <f ca="1">IF(Table1[[#This Row],[Field of work]]="Agriculture",1,0)</f>
        <v>0</v>
      </c>
      <c r="AO411" s="8">
        <f t="shared" ca="1" si="168"/>
        <v>36000.831179743669</v>
      </c>
      <c r="AR411">
        <f t="shared" ca="1" si="169"/>
        <v>1</v>
      </c>
      <c r="AX411" s="16">
        <f t="shared" ca="1" si="170"/>
        <v>0.98216028713307668</v>
      </c>
      <c r="AY411" s="17">
        <f t="shared" ca="1" si="171"/>
        <v>0</v>
      </c>
      <c r="AZ411" s="17"/>
      <c r="BE411">
        <f t="shared" ca="1" si="172"/>
        <v>0</v>
      </c>
      <c r="BF411">
        <f ca="1">IF(Table1[[#This Row],[Area]]="California",Table1[[#This Row],[Income]],0)</f>
        <v>0</v>
      </c>
      <c r="BG411">
        <f ca="1">IF(Table1[[#This Row],[Area]]="Utah",Table1[[#This Row],[Income]],0)</f>
        <v>81447</v>
      </c>
      <c r="BH411">
        <f ca="1">IF(Table1[[#This Row],[Area]]="North Carolina",Table1[[#This Row],[Income]],0)</f>
        <v>0</v>
      </c>
      <c r="BI411">
        <f ca="1">IF(Table1[[#This Row],[Area]]="Texas",Table1[[#This Row],[Income]],0)</f>
        <v>0</v>
      </c>
      <c r="BJ411">
        <f ca="1">IF(Table1[[#This Row],[Area]]="Pennsylvania",Table1[[#This Row],[Income]],0)</f>
        <v>0</v>
      </c>
      <c r="BK411">
        <f ca="1">IF(Table1[[#This Row],[Area]]="Hawaii",Table1[[#This Row],[Income]],0)</f>
        <v>0</v>
      </c>
      <c r="BL411">
        <f ca="1">IF(Table1[[#This Row],[Area]]="Tennessee",Table1[[#This Row],[Income]],0)</f>
        <v>0</v>
      </c>
      <c r="BM411">
        <f ca="1">IF(Table1[[#This Row],[Area]]="South Dakota",Table1[[#This Row],[Income]],0)</f>
        <v>0</v>
      </c>
      <c r="BN411">
        <f ca="1">IF(Table1[[#This Row],[Area]]="Massachusetts",Table1[[#This Row],[Income]],0)</f>
        <v>0</v>
      </c>
      <c r="BO411">
        <f ca="1">IF(Table1[[#This Row],[Area]]="New Jersey",Table1[[#This Row],[Income]],0)</f>
        <v>0</v>
      </c>
      <c r="BP411">
        <f ca="1">IF(Table1[[#This Row],[Area]]="Georgia",Table1[[#This Row],[Income]],0)</f>
        <v>0</v>
      </c>
      <c r="BQ411">
        <f ca="1">IF(Table1[[#This Row],[Area]]="Indiana",Table1[[#This Row],[Income]],0)</f>
        <v>0</v>
      </c>
      <c r="BR411">
        <f ca="1">IF(Table1[[#This Row],[Area]]="Illinios",Table1[[#This Row],[Income]],0)</f>
        <v>0</v>
      </c>
      <c r="BT411">
        <f ca="1">IF(Table1[[#This Row],[Field of work]]="IT",Table1[[#This Row],[Income]],0)</f>
        <v>0</v>
      </c>
      <c r="BU411">
        <f ca="1">IF(Table1[[#This Row],[Field of work]]="Doctor",Table1[[#This Row],[Income]],0)</f>
        <v>0</v>
      </c>
      <c r="BV411">
        <f ca="1">IF(Table1[[#This Row],[Field of work]]="Construction",Table1[[#This Row],[Income]],0)</f>
        <v>0</v>
      </c>
      <c r="BW411">
        <f ca="1">IF(Table1[[#This Row],[Field of work]]="Teaching",Table1[[#This Row],[Income]],0)</f>
        <v>81447</v>
      </c>
      <c r="BX411">
        <f ca="1">IF(Table1[[#This Row],[Field of work]]="Music",Table1[[#This Row],[Income]],0)</f>
        <v>0</v>
      </c>
      <c r="BY411">
        <f ca="1">IF(Table1[[#This Row],[Field of work]]="Agriculture",Table1[[#This Row],[Income]],0)</f>
        <v>0</v>
      </c>
      <c r="CA411">
        <f ca="1">IF(Table1[[#This Row],[Debts]]&gt;Table1[[#This Row],[Income]],1,0)</f>
        <v>0</v>
      </c>
      <c r="CL411">
        <f ca="1">IF(Table1[[#This Row],[Net worth of the person]]&gt;$CN$3,Table1[[#This Row],[Age]],0)</f>
        <v>28</v>
      </c>
    </row>
    <row r="412" spans="1:90">
      <c r="A412">
        <f t="shared" ca="1" si="173"/>
        <v>2</v>
      </c>
      <c r="B412">
        <v>409</v>
      </c>
      <c r="C412" t="str">
        <f t="shared" ca="1" si="174"/>
        <v>women</v>
      </c>
      <c r="D412">
        <f t="shared" ca="1" si="175"/>
        <v>29</v>
      </c>
      <c r="E412">
        <f t="shared" ca="1" si="176"/>
        <v>4</v>
      </c>
      <c r="F412" t="str">
        <f t="shared" ca="1" si="164"/>
        <v>Teaching</v>
      </c>
      <c r="G412">
        <f t="shared" ca="1" si="177"/>
        <v>1</v>
      </c>
      <c r="H412" t="str">
        <f t="shared" ca="1" si="165"/>
        <v>High school</v>
      </c>
      <c r="I412">
        <f t="shared" ca="1" si="189"/>
        <v>0</v>
      </c>
      <c r="J412">
        <f t="shared" ca="1" si="166"/>
        <v>2</v>
      </c>
      <c r="K412">
        <f t="shared" ca="1" si="178"/>
        <v>38874</v>
      </c>
      <c r="L412">
        <f t="shared" ca="1" si="179"/>
        <v>6</v>
      </c>
      <c r="M412" t="str">
        <f t="shared" ca="1" si="167"/>
        <v>Pennsylvania</v>
      </c>
      <c r="N412">
        <f t="shared" ca="1" si="182"/>
        <v>116622</v>
      </c>
      <c r="O412">
        <f t="shared" ca="1" si="180"/>
        <v>114541.49700603366</v>
      </c>
      <c r="P412">
        <f t="shared" ca="1" si="183"/>
        <v>72001.662359487338</v>
      </c>
      <c r="Q412">
        <f t="shared" ca="1" si="181"/>
        <v>63742</v>
      </c>
      <c r="R412">
        <f t="shared" ca="1" si="184"/>
        <v>46910.266524721075</v>
      </c>
      <c r="S412">
        <f t="shared" ca="1" si="185"/>
        <v>47639.85192618415</v>
      </c>
      <c r="T412">
        <f t="shared" ca="1" si="186"/>
        <v>236263.51428567147</v>
      </c>
      <c r="U412">
        <f t="shared" ca="1" si="187"/>
        <v>225193.76353075475</v>
      </c>
      <c r="V412">
        <f t="shared" ca="1" si="188"/>
        <v>11069.75075491672</v>
      </c>
      <c r="X412">
        <f ca="1">IF(Table1[[#This Row],[Gender]]="men",1,0)</f>
        <v>0</v>
      </c>
      <c r="Y412">
        <f ca="1">IF(Table1[[#This Row],[Gender]]="women",1,0)</f>
        <v>1</v>
      </c>
      <c r="AE412">
        <f ca="1">IF(Table1[[#This Row],[Field of work]]="IT",1,0)</f>
        <v>0</v>
      </c>
      <c r="AF412">
        <f ca="1">IF(Table1[[#This Row],[Field of work]]="Doctor",1,0)</f>
        <v>0</v>
      </c>
      <c r="AG412">
        <f ca="1">IF(Table1[[#This Row],[Field of work]]="Construction",1,0)</f>
        <v>0</v>
      </c>
      <c r="AH412">
        <f ca="1">IF(Table1[[#This Row],[Field of work]]="Teaching",1,0)</f>
        <v>1</v>
      </c>
      <c r="AI412">
        <f ca="1">IF(Table1[[#This Row],[Field of work]]="Music",1,0)</f>
        <v>0</v>
      </c>
      <c r="AJ412">
        <f ca="1">IF(Table1[[#This Row],[Field of work]]="Agriculture",1,0)</f>
        <v>0</v>
      </c>
      <c r="AO412" s="8">
        <f t="shared" ca="1" si="168"/>
        <v>52511.531485902335</v>
      </c>
      <c r="AR412">
        <f t="shared" ca="1" si="169"/>
        <v>1</v>
      </c>
      <c r="AX412" s="16">
        <f t="shared" ca="1" si="170"/>
        <v>0.95329087459691886</v>
      </c>
      <c r="AY412" s="17">
        <f t="shared" ca="1" si="171"/>
        <v>0</v>
      </c>
      <c r="AZ412" s="17"/>
      <c r="BE412">
        <f t="shared" ca="1" si="172"/>
        <v>0</v>
      </c>
      <c r="BF412">
        <f ca="1">IF(Table1[[#This Row],[Area]]="California",Table1[[#This Row],[Income]],0)</f>
        <v>0</v>
      </c>
      <c r="BG412">
        <f ca="1">IF(Table1[[#This Row],[Area]]="Utah",Table1[[#This Row],[Income]],0)</f>
        <v>0</v>
      </c>
      <c r="BH412">
        <f ca="1">IF(Table1[[#This Row],[Area]]="North Carolina",Table1[[#This Row],[Income]],0)</f>
        <v>0</v>
      </c>
      <c r="BI412">
        <f ca="1">IF(Table1[[#This Row],[Area]]="Texas",Table1[[#This Row],[Income]],0)</f>
        <v>0</v>
      </c>
      <c r="BJ412">
        <f ca="1">IF(Table1[[#This Row],[Area]]="Pennsylvania",Table1[[#This Row],[Income]],0)</f>
        <v>38874</v>
      </c>
      <c r="BK412">
        <f ca="1">IF(Table1[[#This Row],[Area]]="Hawaii",Table1[[#This Row],[Income]],0)</f>
        <v>0</v>
      </c>
      <c r="BL412">
        <f ca="1">IF(Table1[[#This Row],[Area]]="Tennessee",Table1[[#This Row],[Income]],0)</f>
        <v>0</v>
      </c>
      <c r="BM412">
        <f ca="1">IF(Table1[[#This Row],[Area]]="South Dakota",Table1[[#This Row],[Income]],0)</f>
        <v>0</v>
      </c>
      <c r="BN412">
        <f ca="1">IF(Table1[[#This Row],[Area]]="Massachusetts",Table1[[#This Row],[Income]],0)</f>
        <v>0</v>
      </c>
      <c r="BO412">
        <f ca="1">IF(Table1[[#This Row],[Area]]="New Jersey",Table1[[#This Row],[Income]],0)</f>
        <v>0</v>
      </c>
      <c r="BP412">
        <f ca="1">IF(Table1[[#This Row],[Area]]="Georgia",Table1[[#This Row],[Income]],0)</f>
        <v>0</v>
      </c>
      <c r="BQ412">
        <f ca="1">IF(Table1[[#This Row],[Area]]="Indiana",Table1[[#This Row],[Income]],0)</f>
        <v>0</v>
      </c>
      <c r="BR412">
        <f ca="1">IF(Table1[[#This Row],[Area]]="Illinios",Table1[[#This Row],[Income]],0)</f>
        <v>0</v>
      </c>
      <c r="BT412">
        <f ca="1">IF(Table1[[#This Row],[Field of work]]="IT",Table1[[#This Row],[Income]],0)</f>
        <v>0</v>
      </c>
      <c r="BU412">
        <f ca="1">IF(Table1[[#This Row],[Field of work]]="Doctor",Table1[[#This Row],[Income]],0)</f>
        <v>0</v>
      </c>
      <c r="BV412">
        <f ca="1">IF(Table1[[#This Row],[Field of work]]="Construction",Table1[[#This Row],[Income]],0)</f>
        <v>0</v>
      </c>
      <c r="BW412">
        <f ca="1">IF(Table1[[#This Row],[Field of work]]="Teaching",Table1[[#This Row],[Income]],0)</f>
        <v>38874</v>
      </c>
      <c r="BX412">
        <f ca="1">IF(Table1[[#This Row],[Field of work]]="Music",Table1[[#This Row],[Income]],0)</f>
        <v>0</v>
      </c>
      <c r="BY412">
        <f ca="1">IF(Table1[[#This Row],[Field of work]]="Agriculture",Table1[[#This Row],[Income]],0)</f>
        <v>0</v>
      </c>
      <c r="CA412">
        <f ca="1">IF(Table1[[#This Row],[Debts]]&gt;Table1[[#This Row],[Income]],1,0)</f>
        <v>1</v>
      </c>
      <c r="CL412">
        <f ca="1">IF(Table1[[#This Row],[Net worth of the person]]&gt;$CN$3,Table1[[#This Row],[Age]],0)</f>
        <v>29</v>
      </c>
    </row>
    <row r="413" spans="1:90">
      <c r="A413">
        <f t="shared" ca="1" si="173"/>
        <v>2</v>
      </c>
      <c r="B413">
        <v>410</v>
      </c>
      <c r="C413" t="str">
        <f t="shared" ca="1" si="174"/>
        <v>women</v>
      </c>
      <c r="D413">
        <f t="shared" ca="1" si="175"/>
        <v>32</v>
      </c>
      <c r="E413">
        <f t="shared" ca="1" si="176"/>
        <v>4</v>
      </c>
      <c r="F413" t="str">
        <f t="shared" ca="1" si="164"/>
        <v>Teaching</v>
      </c>
      <c r="G413">
        <f t="shared" ca="1" si="177"/>
        <v>5</v>
      </c>
      <c r="H413" t="str">
        <f t="shared" ca="1" si="165"/>
        <v>Diploma</v>
      </c>
      <c r="I413">
        <f t="shared" ca="1" si="189"/>
        <v>0</v>
      </c>
      <c r="J413">
        <f t="shared" ca="1" si="166"/>
        <v>1</v>
      </c>
      <c r="K413">
        <f t="shared" ca="1" si="178"/>
        <v>63248</v>
      </c>
      <c r="L413">
        <f t="shared" ca="1" si="179"/>
        <v>11</v>
      </c>
      <c r="M413" t="str">
        <f t="shared" ca="1" si="167"/>
        <v>New Jersey</v>
      </c>
      <c r="N413">
        <f t="shared" ca="1" si="182"/>
        <v>252992</v>
      </c>
      <c r="O413">
        <f t="shared" ca="1" si="180"/>
        <v>241174.96494602368</v>
      </c>
      <c r="P413">
        <f t="shared" ca="1" si="183"/>
        <v>52511.531485902335</v>
      </c>
      <c r="Q413">
        <f t="shared" ca="1" si="181"/>
        <v>29830</v>
      </c>
      <c r="R413">
        <f t="shared" ca="1" si="184"/>
        <v>55372.348696647488</v>
      </c>
      <c r="S413">
        <f t="shared" ca="1" si="185"/>
        <v>24307.883971949406</v>
      </c>
      <c r="T413">
        <f t="shared" ca="1" si="186"/>
        <v>329811.41545785172</v>
      </c>
      <c r="U413">
        <f t="shared" ca="1" si="187"/>
        <v>326377.31364267116</v>
      </c>
      <c r="V413">
        <f t="shared" ca="1" si="188"/>
        <v>3434.101815180562</v>
      </c>
      <c r="X413">
        <f ca="1">IF(Table1[[#This Row],[Gender]]="men",1,0)</f>
        <v>0</v>
      </c>
      <c r="Y413">
        <f ca="1">IF(Table1[[#This Row],[Gender]]="women",1,0)</f>
        <v>1</v>
      </c>
      <c r="AE413">
        <f ca="1">IF(Table1[[#This Row],[Field of work]]="IT",1,0)</f>
        <v>0</v>
      </c>
      <c r="AF413">
        <f ca="1">IF(Table1[[#This Row],[Field of work]]="Doctor",1,0)</f>
        <v>0</v>
      </c>
      <c r="AG413">
        <f ca="1">IF(Table1[[#This Row],[Field of work]]="Construction",1,0)</f>
        <v>0</v>
      </c>
      <c r="AH413">
        <f ca="1">IF(Table1[[#This Row],[Field of work]]="Teaching",1,0)</f>
        <v>1</v>
      </c>
      <c r="AI413">
        <f ca="1">IF(Table1[[#This Row],[Field of work]]="Music",1,0)</f>
        <v>0</v>
      </c>
      <c r="AJ413">
        <f ca="1">IF(Table1[[#This Row],[Field of work]]="Agriculture",1,0)</f>
        <v>0</v>
      </c>
      <c r="AO413" s="8">
        <f t="shared" ca="1" si="168"/>
        <v>20744.505059418796</v>
      </c>
      <c r="AR413">
        <f t="shared" ca="1" si="169"/>
        <v>1</v>
      </c>
      <c r="AX413" s="16">
        <f t="shared" ca="1" si="170"/>
        <v>0.77494856523531308</v>
      </c>
      <c r="AY413" s="17">
        <f t="shared" ca="1" si="171"/>
        <v>0</v>
      </c>
      <c r="AZ413" s="17"/>
      <c r="BE413">
        <f t="shared" ca="1" si="172"/>
        <v>0</v>
      </c>
      <c r="BF413">
        <f ca="1">IF(Table1[[#This Row],[Area]]="California",Table1[[#This Row],[Income]],0)</f>
        <v>0</v>
      </c>
      <c r="BG413">
        <f ca="1">IF(Table1[[#This Row],[Area]]="Utah",Table1[[#This Row],[Income]],0)</f>
        <v>0</v>
      </c>
      <c r="BH413">
        <f ca="1">IF(Table1[[#This Row],[Area]]="North Carolina",Table1[[#This Row],[Income]],0)</f>
        <v>0</v>
      </c>
      <c r="BI413">
        <f ca="1">IF(Table1[[#This Row],[Area]]="Texas",Table1[[#This Row],[Income]],0)</f>
        <v>0</v>
      </c>
      <c r="BJ413">
        <f ca="1">IF(Table1[[#This Row],[Area]]="Pennsylvania",Table1[[#This Row],[Income]],0)</f>
        <v>0</v>
      </c>
      <c r="BK413">
        <f ca="1">IF(Table1[[#This Row],[Area]]="Hawaii",Table1[[#This Row],[Income]],0)</f>
        <v>0</v>
      </c>
      <c r="BL413">
        <f ca="1">IF(Table1[[#This Row],[Area]]="Tennessee",Table1[[#This Row],[Income]],0)</f>
        <v>0</v>
      </c>
      <c r="BM413">
        <f ca="1">IF(Table1[[#This Row],[Area]]="South Dakota",Table1[[#This Row],[Income]],0)</f>
        <v>0</v>
      </c>
      <c r="BN413">
        <f ca="1">IF(Table1[[#This Row],[Area]]="Massachusetts",Table1[[#This Row],[Income]],0)</f>
        <v>0</v>
      </c>
      <c r="BO413">
        <f ca="1">IF(Table1[[#This Row],[Area]]="New Jersey",Table1[[#This Row],[Income]],0)</f>
        <v>63248</v>
      </c>
      <c r="BP413">
        <f ca="1">IF(Table1[[#This Row],[Area]]="Georgia",Table1[[#This Row],[Income]],0)</f>
        <v>0</v>
      </c>
      <c r="BQ413">
        <f ca="1">IF(Table1[[#This Row],[Area]]="Indiana",Table1[[#This Row],[Income]],0)</f>
        <v>0</v>
      </c>
      <c r="BR413">
        <f ca="1">IF(Table1[[#This Row],[Area]]="Illinios",Table1[[#This Row],[Income]],0)</f>
        <v>0</v>
      </c>
      <c r="BT413">
        <f ca="1">IF(Table1[[#This Row],[Field of work]]="IT",Table1[[#This Row],[Income]],0)</f>
        <v>0</v>
      </c>
      <c r="BU413">
        <f ca="1">IF(Table1[[#This Row],[Field of work]]="Doctor",Table1[[#This Row],[Income]],0)</f>
        <v>0</v>
      </c>
      <c r="BV413">
        <f ca="1">IF(Table1[[#This Row],[Field of work]]="Construction",Table1[[#This Row],[Income]],0)</f>
        <v>0</v>
      </c>
      <c r="BW413">
        <f ca="1">IF(Table1[[#This Row],[Field of work]]="Teaching",Table1[[#This Row],[Income]],0)</f>
        <v>63248</v>
      </c>
      <c r="BX413">
        <f ca="1">IF(Table1[[#This Row],[Field of work]]="Music",Table1[[#This Row],[Income]],0)</f>
        <v>0</v>
      </c>
      <c r="BY413">
        <f ca="1">IF(Table1[[#This Row],[Field of work]]="Agriculture",Table1[[#This Row],[Income]],0)</f>
        <v>0</v>
      </c>
      <c r="CA413">
        <f ca="1">IF(Table1[[#This Row],[Debts]]&gt;Table1[[#This Row],[Income]],1,0)</f>
        <v>0</v>
      </c>
      <c r="CL413">
        <f ca="1">IF(Table1[[#This Row],[Net worth of the person]]&gt;$CN$3,Table1[[#This Row],[Age]],0)</f>
        <v>32</v>
      </c>
    </row>
    <row r="414" spans="1:90">
      <c r="A414">
        <f t="shared" ca="1" si="173"/>
        <v>1</v>
      </c>
      <c r="B414">
        <v>411</v>
      </c>
      <c r="C414" t="str">
        <f t="shared" ca="1" si="174"/>
        <v>men</v>
      </c>
      <c r="D414">
        <f t="shared" ca="1" si="175"/>
        <v>28</v>
      </c>
      <c r="E414">
        <f t="shared" ca="1" si="176"/>
        <v>3</v>
      </c>
      <c r="F414" t="str">
        <f t="shared" ca="1" si="164"/>
        <v>Construction</v>
      </c>
      <c r="G414">
        <f t="shared" ca="1" si="177"/>
        <v>5</v>
      </c>
      <c r="H414" t="str">
        <f t="shared" ca="1" si="165"/>
        <v>Diploma</v>
      </c>
      <c r="I414">
        <f t="shared" ca="1" si="189"/>
        <v>2</v>
      </c>
      <c r="J414">
        <f t="shared" ca="1" si="166"/>
        <v>2</v>
      </c>
      <c r="K414">
        <f t="shared" ca="1" si="178"/>
        <v>26190</v>
      </c>
      <c r="L414">
        <f t="shared" ca="1" si="179"/>
        <v>10</v>
      </c>
      <c r="M414" t="str">
        <f t="shared" ca="1" si="167"/>
        <v>Massachusetts</v>
      </c>
      <c r="N414">
        <f t="shared" ca="1" si="182"/>
        <v>157140</v>
      </c>
      <c r="O414">
        <f t="shared" ca="1" si="180"/>
        <v>121775.4175410771</v>
      </c>
      <c r="P414">
        <f t="shared" ca="1" si="183"/>
        <v>41489.010118837592</v>
      </c>
      <c r="Q414">
        <f t="shared" ca="1" si="181"/>
        <v>2882</v>
      </c>
      <c r="R414">
        <f t="shared" ca="1" si="184"/>
        <v>22874.713247358424</v>
      </c>
      <c r="S414">
        <f t="shared" ca="1" si="185"/>
        <v>26592.801730374769</v>
      </c>
      <c r="T414">
        <f t="shared" ca="1" si="186"/>
        <v>225221.81184921236</v>
      </c>
      <c r="U414">
        <f t="shared" ca="1" si="187"/>
        <v>147532.13078843552</v>
      </c>
      <c r="V414">
        <f t="shared" ca="1" si="188"/>
        <v>77689.681060776842</v>
      </c>
      <c r="X414">
        <f ca="1">IF(Table1[[#This Row],[Gender]]="men",1,0)</f>
        <v>1</v>
      </c>
      <c r="Y414">
        <f ca="1">IF(Table1[[#This Row],[Gender]]="women",1,0)</f>
        <v>0</v>
      </c>
      <c r="AE414">
        <f ca="1">IF(Table1[[#This Row],[Field of work]]="IT",1,0)</f>
        <v>0</v>
      </c>
      <c r="AF414">
        <f ca="1">IF(Table1[[#This Row],[Field of work]]="Doctor",1,0)</f>
        <v>0</v>
      </c>
      <c r="AG414">
        <f ca="1">IF(Table1[[#This Row],[Field of work]]="Construction",1,0)</f>
        <v>1</v>
      </c>
      <c r="AH414">
        <f ca="1">IF(Table1[[#This Row],[Field of work]]="Teaching",1,0)</f>
        <v>0</v>
      </c>
      <c r="AI414">
        <f ca="1">IF(Table1[[#This Row],[Field of work]]="Music",1,0)</f>
        <v>0</v>
      </c>
      <c r="AJ414">
        <f ca="1">IF(Table1[[#This Row],[Field of work]]="Agriculture",1,0)</f>
        <v>0</v>
      </c>
      <c r="AO414" s="8">
        <f t="shared" ca="1" si="168"/>
        <v>7980.9786785066863</v>
      </c>
      <c r="AR414">
        <f t="shared" ca="1" si="169"/>
        <v>1</v>
      </c>
      <c r="AX414" s="16">
        <f t="shared" ca="1" si="170"/>
        <v>0.80766738858607867</v>
      </c>
      <c r="AY414" s="17">
        <f t="shared" ca="1" si="171"/>
        <v>0</v>
      </c>
      <c r="AZ414" s="17"/>
      <c r="BE414">
        <f t="shared" ca="1" si="172"/>
        <v>0</v>
      </c>
      <c r="BF414">
        <f ca="1">IF(Table1[[#This Row],[Area]]="California",Table1[[#This Row],[Income]],0)</f>
        <v>0</v>
      </c>
      <c r="BG414">
        <f ca="1">IF(Table1[[#This Row],[Area]]="Utah",Table1[[#This Row],[Income]],0)</f>
        <v>0</v>
      </c>
      <c r="BH414">
        <f ca="1">IF(Table1[[#This Row],[Area]]="North Carolina",Table1[[#This Row],[Income]],0)</f>
        <v>0</v>
      </c>
      <c r="BI414">
        <f ca="1">IF(Table1[[#This Row],[Area]]="Texas",Table1[[#This Row],[Income]],0)</f>
        <v>0</v>
      </c>
      <c r="BJ414">
        <f ca="1">IF(Table1[[#This Row],[Area]]="Pennsylvania",Table1[[#This Row],[Income]],0)</f>
        <v>0</v>
      </c>
      <c r="BK414">
        <f ca="1">IF(Table1[[#This Row],[Area]]="Hawaii",Table1[[#This Row],[Income]],0)</f>
        <v>0</v>
      </c>
      <c r="BL414">
        <f ca="1">IF(Table1[[#This Row],[Area]]="Tennessee",Table1[[#This Row],[Income]],0)</f>
        <v>0</v>
      </c>
      <c r="BM414">
        <f ca="1">IF(Table1[[#This Row],[Area]]="South Dakota",Table1[[#This Row],[Income]],0)</f>
        <v>0</v>
      </c>
      <c r="BN414">
        <f ca="1">IF(Table1[[#This Row],[Area]]="Massachusetts",Table1[[#This Row],[Income]],0)</f>
        <v>26190</v>
      </c>
      <c r="BO414">
        <f ca="1">IF(Table1[[#This Row],[Area]]="New Jersey",Table1[[#This Row],[Income]],0)</f>
        <v>0</v>
      </c>
      <c r="BP414">
        <f ca="1">IF(Table1[[#This Row],[Area]]="Georgia",Table1[[#This Row],[Income]],0)</f>
        <v>0</v>
      </c>
      <c r="BQ414">
        <f ca="1">IF(Table1[[#This Row],[Area]]="Indiana",Table1[[#This Row],[Income]],0)</f>
        <v>0</v>
      </c>
      <c r="BR414">
        <f ca="1">IF(Table1[[#This Row],[Area]]="Illinios",Table1[[#This Row],[Income]],0)</f>
        <v>0</v>
      </c>
      <c r="BT414">
        <f ca="1">IF(Table1[[#This Row],[Field of work]]="IT",Table1[[#This Row],[Income]],0)</f>
        <v>0</v>
      </c>
      <c r="BU414">
        <f ca="1">IF(Table1[[#This Row],[Field of work]]="Doctor",Table1[[#This Row],[Income]],0)</f>
        <v>0</v>
      </c>
      <c r="BV414">
        <f ca="1">IF(Table1[[#This Row],[Field of work]]="Construction",Table1[[#This Row],[Income]],0)</f>
        <v>26190</v>
      </c>
      <c r="BW414">
        <f ca="1">IF(Table1[[#This Row],[Field of work]]="Teaching",Table1[[#This Row],[Income]],0)</f>
        <v>0</v>
      </c>
      <c r="BX414">
        <f ca="1">IF(Table1[[#This Row],[Field of work]]="Music",Table1[[#This Row],[Income]],0)</f>
        <v>0</v>
      </c>
      <c r="BY414">
        <f ca="1">IF(Table1[[#This Row],[Field of work]]="Agriculture",Table1[[#This Row],[Income]],0)</f>
        <v>0</v>
      </c>
      <c r="CA414">
        <f ca="1">IF(Table1[[#This Row],[Debts]]&gt;Table1[[#This Row],[Income]],1,0)</f>
        <v>0</v>
      </c>
      <c r="CL414">
        <f ca="1">IF(Table1[[#This Row],[Net worth of the person]]&gt;$CN$3,Table1[[#This Row],[Age]],0)</f>
        <v>28</v>
      </c>
    </row>
    <row r="415" spans="1:90">
      <c r="A415">
        <f t="shared" ca="1" si="173"/>
        <v>1</v>
      </c>
      <c r="B415">
        <v>412</v>
      </c>
      <c r="C415" t="str">
        <f t="shared" ca="1" si="174"/>
        <v>men</v>
      </c>
      <c r="D415">
        <f t="shared" ca="1" si="175"/>
        <v>39</v>
      </c>
      <c r="E415">
        <f t="shared" ca="1" si="176"/>
        <v>1</v>
      </c>
      <c r="F415" t="str">
        <f t="shared" ca="1" si="164"/>
        <v>IT</v>
      </c>
      <c r="G415">
        <f t="shared" ca="1" si="177"/>
        <v>5</v>
      </c>
      <c r="H415" t="str">
        <f t="shared" ca="1" si="165"/>
        <v>Diploma</v>
      </c>
      <c r="I415">
        <f t="shared" ca="1" si="189"/>
        <v>1</v>
      </c>
      <c r="J415">
        <f t="shared" ca="1" si="166"/>
        <v>3</v>
      </c>
      <c r="K415">
        <f t="shared" ca="1" si="178"/>
        <v>36669</v>
      </c>
      <c r="L415">
        <f t="shared" ca="1" si="179"/>
        <v>14</v>
      </c>
      <c r="M415" t="str">
        <f t="shared" ca="1" si="167"/>
        <v>Illinios</v>
      </c>
      <c r="N415">
        <f t="shared" ca="1" si="182"/>
        <v>110007</v>
      </c>
      <c r="O415">
        <f t="shared" ca="1" si="180"/>
        <v>88849.066416188754</v>
      </c>
      <c r="P415">
        <f t="shared" ca="1" si="183"/>
        <v>23942.936035520059</v>
      </c>
      <c r="Q415">
        <f t="shared" ca="1" si="181"/>
        <v>21355</v>
      </c>
      <c r="R415">
        <f t="shared" ca="1" si="184"/>
        <v>10036.206805119482</v>
      </c>
      <c r="S415">
        <f t="shared" ca="1" si="185"/>
        <v>25493.517068627712</v>
      </c>
      <c r="T415">
        <f t="shared" ca="1" si="186"/>
        <v>159443.45310414775</v>
      </c>
      <c r="U415">
        <f t="shared" ca="1" si="187"/>
        <v>120240.27322130823</v>
      </c>
      <c r="V415">
        <f t="shared" ca="1" si="188"/>
        <v>39203.179882839511</v>
      </c>
      <c r="X415">
        <f ca="1">IF(Table1[[#This Row],[Gender]]="men",1,0)</f>
        <v>1</v>
      </c>
      <c r="Y415">
        <f ca="1">IF(Table1[[#This Row],[Gender]]="women",1,0)</f>
        <v>0</v>
      </c>
      <c r="AE415">
        <f ca="1">IF(Table1[[#This Row],[Field of work]]="IT",1,0)</f>
        <v>1</v>
      </c>
      <c r="AF415">
        <f ca="1">IF(Table1[[#This Row],[Field of work]]="Doctor",1,0)</f>
        <v>0</v>
      </c>
      <c r="AG415">
        <f ca="1">IF(Table1[[#This Row],[Field of work]]="Construction",1,0)</f>
        <v>0</v>
      </c>
      <c r="AH415">
        <f ca="1">IF(Table1[[#This Row],[Field of work]]="Teaching",1,0)</f>
        <v>0</v>
      </c>
      <c r="AI415">
        <f ca="1">IF(Table1[[#This Row],[Field of work]]="Music",1,0)</f>
        <v>0</v>
      </c>
      <c r="AJ415">
        <f ca="1">IF(Table1[[#This Row],[Field of work]]="Agriculture",1,0)</f>
        <v>0</v>
      </c>
      <c r="AO415" s="8">
        <f t="shared" ca="1" si="168"/>
        <v>49497.548015692184</v>
      </c>
      <c r="AR415">
        <f t="shared" ca="1" si="169"/>
        <v>0</v>
      </c>
      <c r="AX415" s="16">
        <f t="shared" ca="1" si="170"/>
        <v>0.10885256262800502</v>
      </c>
      <c r="AY415" s="17">
        <f t="shared" ca="1" si="171"/>
        <v>1</v>
      </c>
      <c r="AZ415" s="17"/>
      <c r="BE415">
        <f t="shared" ca="1" si="172"/>
        <v>0</v>
      </c>
      <c r="BF415">
        <f ca="1">IF(Table1[[#This Row],[Area]]="California",Table1[[#This Row],[Income]],0)</f>
        <v>0</v>
      </c>
      <c r="BG415">
        <f ca="1">IF(Table1[[#This Row],[Area]]="Utah",Table1[[#This Row],[Income]],0)</f>
        <v>0</v>
      </c>
      <c r="BH415">
        <f ca="1">IF(Table1[[#This Row],[Area]]="North Carolina",Table1[[#This Row],[Income]],0)</f>
        <v>0</v>
      </c>
      <c r="BI415">
        <f ca="1">IF(Table1[[#This Row],[Area]]="Texas",Table1[[#This Row],[Income]],0)</f>
        <v>0</v>
      </c>
      <c r="BJ415">
        <f ca="1">IF(Table1[[#This Row],[Area]]="Pennsylvania",Table1[[#This Row],[Income]],0)</f>
        <v>0</v>
      </c>
      <c r="BK415">
        <f ca="1">IF(Table1[[#This Row],[Area]]="Hawaii",Table1[[#This Row],[Income]],0)</f>
        <v>0</v>
      </c>
      <c r="BL415">
        <f ca="1">IF(Table1[[#This Row],[Area]]="Tennessee",Table1[[#This Row],[Income]],0)</f>
        <v>0</v>
      </c>
      <c r="BM415">
        <f ca="1">IF(Table1[[#This Row],[Area]]="South Dakota",Table1[[#This Row],[Income]],0)</f>
        <v>0</v>
      </c>
      <c r="BN415">
        <f ca="1">IF(Table1[[#This Row],[Area]]="Massachusetts",Table1[[#This Row],[Income]],0)</f>
        <v>0</v>
      </c>
      <c r="BO415">
        <f ca="1">IF(Table1[[#This Row],[Area]]="New Jersey",Table1[[#This Row],[Income]],0)</f>
        <v>0</v>
      </c>
      <c r="BP415">
        <f ca="1">IF(Table1[[#This Row],[Area]]="Georgia",Table1[[#This Row],[Income]],0)</f>
        <v>0</v>
      </c>
      <c r="BQ415">
        <f ca="1">IF(Table1[[#This Row],[Area]]="Indiana",Table1[[#This Row],[Income]],0)</f>
        <v>0</v>
      </c>
      <c r="BR415">
        <f ca="1">IF(Table1[[#This Row],[Area]]="Illinios",Table1[[#This Row],[Income]],0)</f>
        <v>36669</v>
      </c>
      <c r="BT415">
        <f ca="1">IF(Table1[[#This Row],[Field of work]]="IT",Table1[[#This Row],[Income]],0)</f>
        <v>36669</v>
      </c>
      <c r="BU415">
        <f ca="1">IF(Table1[[#This Row],[Field of work]]="Doctor",Table1[[#This Row],[Income]],0)</f>
        <v>0</v>
      </c>
      <c r="BV415">
        <f ca="1">IF(Table1[[#This Row],[Field of work]]="Construction",Table1[[#This Row],[Income]],0)</f>
        <v>0</v>
      </c>
      <c r="BW415">
        <f ca="1">IF(Table1[[#This Row],[Field of work]]="Teaching",Table1[[#This Row],[Income]],0)</f>
        <v>0</v>
      </c>
      <c r="BX415">
        <f ca="1">IF(Table1[[#This Row],[Field of work]]="Music",Table1[[#This Row],[Income]],0)</f>
        <v>0</v>
      </c>
      <c r="BY415">
        <f ca="1">IF(Table1[[#This Row],[Field of work]]="Agriculture",Table1[[#This Row],[Income]],0)</f>
        <v>0</v>
      </c>
      <c r="CA415">
        <f ca="1">IF(Table1[[#This Row],[Debts]]&gt;Table1[[#This Row],[Income]],1,0)</f>
        <v>0</v>
      </c>
      <c r="CL415">
        <f ca="1">IF(Table1[[#This Row],[Net worth of the person]]&gt;$CN$3,Table1[[#This Row],[Age]],0)</f>
        <v>39</v>
      </c>
    </row>
    <row r="416" spans="1:90">
      <c r="A416">
        <f t="shared" ca="1" si="173"/>
        <v>1</v>
      </c>
      <c r="B416">
        <v>413</v>
      </c>
      <c r="C416" t="str">
        <f t="shared" ca="1" si="174"/>
        <v>men</v>
      </c>
      <c r="D416">
        <f t="shared" ca="1" si="175"/>
        <v>42</v>
      </c>
      <c r="E416">
        <f t="shared" ca="1" si="176"/>
        <v>2</v>
      </c>
      <c r="F416" t="str">
        <f t="shared" ca="1" si="164"/>
        <v>Doctor</v>
      </c>
      <c r="G416">
        <f t="shared" ca="1" si="177"/>
        <v>1</v>
      </c>
      <c r="H416" t="str">
        <f t="shared" ca="1" si="165"/>
        <v>High school</v>
      </c>
      <c r="I416">
        <f t="shared" ca="1" si="189"/>
        <v>3</v>
      </c>
      <c r="J416">
        <f t="shared" ca="1" si="166"/>
        <v>2</v>
      </c>
      <c r="K416">
        <f t="shared" ca="1" si="178"/>
        <v>53914</v>
      </c>
      <c r="L416">
        <f t="shared" ca="1" si="179"/>
        <v>13</v>
      </c>
      <c r="M416" t="str">
        <f t="shared" ca="1" si="167"/>
        <v>Indiana</v>
      </c>
      <c r="N416">
        <f t="shared" ca="1" si="182"/>
        <v>269570</v>
      </c>
      <c r="O416">
        <f t="shared" ca="1" si="180"/>
        <v>29343.385307631313</v>
      </c>
      <c r="P416">
        <f t="shared" ca="1" si="183"/>
        <v>98995.096031384368</v>
      </c>
      <c r="Q416">
        <f t="shared" ca="1" si="181"/>
        <v>47115</v>
      </c>
      <c r="R416">
        <f t="shared" ca="1" si="184"/>
        <v>6417.2870008533937</v>
      </c>
      <c r="S416">
        <f t="shared" ca="1" si="185"/>
        <v>2666.3858430998043</v>
      </c>
      <c r="T416">
        <f t="shared" ca="1" si="186"/>
        <v>371231.48187448416</v>
      </c>
      <c r="U416">
        <f t="shared" ca="1" si="187"/>
        <v>82875.672308484704</v>
      </c>
      <c r="V416">
        <f t="shared" ca="1" si="188"/>
        <v>288355.80956599943</v>
      </c>
      <c r="X416">
        <f ca="1">IF(Table1[[#This Row],[Gender]]="men",1,0)</f>
        <v>1</v>
      </c>
      <c r="Y416">
        <f ca="1">IF(Table1[[#This Row],[Gender]]="women",1,0)</f>
        <v>0</v>
      </c>
      <c r="AE416">
        <f ca="1">IF(Table1[[#This Row],[Field of work]]="IT",1,0)</f>
        <v>0</v>
      </c>
      <c r="AF416">
        <f ca="1">IF(Table1[[#This Row],[Field of work]]="Doctor",1,0)</f>
        <v>1</v>
      </c>
      <c r="AG416">
        <f ca="1">IF(Table1[[#This Row],[Field of work]]="Construction",1,0)</f>
        <v>0</v>
      </c>
      <c r="AH416">
        <f ca="1">IF(Table1[[#This Row],[Field of work]]="Teaching",1,0)</f>
        <v>0</v>
      </c>
      <c r="AI416">
        <f ca="1">IF(Table1[[#This Row],[Field of work]]="Music",1,0)</f>
        <v>0</v>
      </c>
      <c r="AJ416">
        <f ca="1">IF(Table1[[#This Row],[Field of work]]="Agriculture",1,0)</f>
        <v>0</v>
      </c>
      <c r="AO416" s="8">
        <f t="shared" ca="1" si="168"/>
        <v>32115.058085813998</v>
      </c>
      <c r="AR416">
        <f t="shared" ca="1" si="169"/>
        <v>1</v>
      </c>
      <c r="AX416" s="16">
        <f t="shared" ca="1" si="170"/>
        <v>0.71970661588437712</v>
      </c>
      <c r="AY416" s="17">
        <f t="shared" ca="1" si="171"/>
        <v>0</v>
      </c>
      <c r="AZ416" s="17"/>
      <c r="BE416">
        <f t="shared" ca="1" si="172"/>
        <v>0</v>
      </c>
      <c r="BF416">
        <f ca="1">IF(Table1[[#This Row],[Area]]="California",Table1[[#This Row],[Income]],0)</f>
        <v>0</v>
      </c>
      <c r="BG416">
        <f ca="1">IF(Table1[[#This Row],[Area]]="Utah",Table1[[#This Row],[Income]],0)</f>
        <v>0</v>
      </c>
      <c r="BH416">
        <f ca="1">IF(Table1[[#This Row],[Area]]="North Carolina",Table1[[#This Row],[Income]],0)</f>
        <v>0</v>
      </c>
      <c r="BI416">
        <f ca="1">IF(Table1[[#This Row],[Area]]="Texas",Table1[[#This Row],[Income]],0)</f>
        <v>0</v>
      </c>
      <c r="BJ416">
        <f ca="1">IF(Table1[[#This Row],[Area]]="Pennsylvania",Table1[[#This Row],[Income]],0)</f>
        <v>0</v>
      </c>
      <c r="BK416">
        <f ca="1">IF(Table1[[#This Row],[Area]]="Hawaii",Table1[[#This Row],[Income]],0)</f>
        <v>0</v>
      </c>
      <c r="BL416">
        <f ca="1">IF(Table1[[#This Row],[Area]]="Tennessee",Table1[[#This Row],[Income]],0)</f>
        <v>0</v>
      </c>
      <c r="BM416">
        <f ca="1">IF(Table1[[#This Row],[Area]]="South Dakota",Table1[[#This Row],[Income]],0)</f>
        <v>0</v>
      </c>
      <c r="BN416">
        <f ca="1">IF(Table1[[#This Row],[Area]]="Massachusetts",Table1[[#This Row],[Income]],0)</f>
        <v>0</v>
      </c>
      <c r="BO416">
        <f ca="1">IF(Table1[[#This Row],[Area]]="New Jersey",Table1[[#This Row],[Income]],0)</f>
        <v>0</v>
      </c>
      <c r="BP416">
        <f ca="1">IF(Table1[[#This Row],[Area]]="Georgia",Table1[[#This Row],[Income]],0)</f>
        <v>0</v>
      </c>
      <c r="BQ416">
        <f ca="1">IF(Table1[[#This Row],[Area]]="Indiana",Table1[[#This Row],[Income]],0)</f>
        <v>53914</v>
      </c>
      <c r="BR416">
        <f ca="1">IF(Table1[[#This Row],[Area]]="Illinios",Table1[[#This Row],[Income]],0)</f>
        <v>0</v>
      </c>
      <c r="BT416">
        <f ca="1">IF(Table1[[#This Row],[Field of work]]="IT",Table1[[#This Row],[Income]],0)</f>
        <v>0</v>
      </c>
      <c r="BU416">
        <f ca="1">IF(Table1[[#This Row],[Field of work]]="Doctor",Table1[[#This Row],[Income]],0)</f>
        <v>53914</v>
      </c>
      <c r="BV416">
        <f ca="1">IF(Table1[[#This Row],[Field of work]]="Construction",Table1[[#This Row],[Income]],0)</f>
        <v>0</v>
      </c>
      <c r="BW416">
        <f ca="1">IF(Table1[[#This Row],[Field of work]]="Teaching",Table1[[#This Row],[Income]],0)</f>
        <v>0</v>
      </c>
      <c r="BX416">
        <f ca="1">IF(Table1[[#This Row],[Field of work]]="Music",Table1[[#This Row],[Income]],0)</f>
        <v>0</v>
      </c>
      <c r="BY416">
        <f ca="1">IF(Table1[[#This Row],[Field of work]]="Agriculture",Table1[[#This Row],[Income]],0)</f>
        <v>0</v>
      </c>
      <c r="CA416">
        <f ca="1">IF(Table1[[#This Row],[Debts]]&gt;Table1[[#This Row],[Income]],1,0)</f>
        <v>0</v>
      </c>
      <c r="CL416">
        <f ca="1">IF(Table1[[#This Row],[Net worth of the person]]&gt;$CN$3,Table1[[#This Row],[Age]],0)</f>
        <v>42</v>
      </c>
    </row>
    <row r="417" spans="1:90">
      <c r="A417">
        <f t="shared" ca="1" si="173"/>
        <v>2</v>
      </c>
      <c r="B417">
        <v>414</v>
      </c>
      <c r="C417" t="str">
        <f t="shared" ca="1" si="174"/>
        <v>women</v>
      </c>
      <c r="D417">
        <f t="shared" ca="1" si="175"/>
        <v>34</v>
      </c>
      <c r="E417">
        <f t="shared" ca="1" si="176"/>
        <v>6</v>
      </c>
      <c r="F417" t="str">
        <f t="shared" ca="1" si="164"/>
        <v>Agriculture</v>
      </c>
      <c r="G417">
        <f t="shared" ca="1" si="177"/>
        <v>5</v>
      </c>
      <c r="H417" t="str">
        <f t="shared" ca="1" si="165"/>
        <v>Diploma</v>
      </c>
      <c r="I417">
        <f t="shared" ca="1" si="189"/>
        <v>2</v>
      </c>
      <c r="J417">
        <f t="shared" ca="1" si="166"/>
        <v>3</v>
      </c>
      <c r="K417">
        <f t="shared" ca="1" si="178"/>
        <v>55801</v>
      </c>
      <c r="L417">
        <f t="shared" ca="1" si="179"/>
        <v>12</v>
      </c>
      <c r="M417" t="str">
        <f t="shared" ca="1" si="167"/>
        <v>Georgia</v>
      </c>
      <c r="N417">
        <f t="shared" ca="1" si="182"/>
        <v>223204</v>
      </c>
      <c r="O417">
        <f t="shared" ca="1" si="180"/>
        <v>160641.3954918565</v>
      </c>
      <c r="P417">
        <f t="shared" ca="1" si="183"/>
        <v>96345.174257441991</v>
      </c>
      <c r="Q417">
        <f t="shared" ca="1" si="181"/>
        <v>67506</v>
      </c>
      <c r="R417">
        <f t="shared" ca="1" si="184"/>
        <v>41384.697504332573</v>
      </c>
      <c r="S417">
        <f t="shared" ca="1" si="185"/>
        <v>25010.815177492907</v>
      </c>
      <c r="T417">
        <f t="shared" ca="1" si="186"/>
        <v>344559.98943493492</v>
      </c>
      <c r="U417">
        <f t="shared" ca="1" si="187"/>
        <v>269532.09299618908</v>
      </c>
      <c r="V417">
        <f t="shared" ca="1" si="188"/>
        <v>75027.89643874584</v>
      </c>
      <c r="X417">
        <f ca="1">IF(Table1[[#This Row],[Gender]]="men",1,0)</f>
        <v>0</v>
      </c>
      <c r="Y417">
        <f ca="1">IF(Table1[[#This Row],[Gender]]="women",1,0)</f>
        <v>1</v>
      </c>
      <c r="AE417">
        <f ca="1">IF(Table1[[#This Row],[Field of work]]="IT",1,0)</f>
        <v>0</v>
      </c>
      <c r="AF417">
        <f ca="1">IF(Table1[[#This Row],[Field of work]]="Doctor",1,0)</f>
        <v>0</v>
      </c>
      <c r="AG417">
        <f ca="1">IF(Table1[[#This Row],[Field of work]]="Construction",1,0)</f>
        <v>0</v>
      </c>
      <c r="AH417">
        <f ca="1">IF(Table1[[#This Row],[Field of work]]="Teaching",1,0)</f>
        <v>0</v>
      </c>
      <c r="AI417">
        <f ca="1">IF(Table1[[#This Row],[Field of work]]="Music",1,0)</f>
        <v>0</v>
      </c>
      <c r="AJ417">
        <f ca="1">IF(Table1[[#This Row],[Field of work]]="Agriculture",1,0)</f>
        <v>1</v>
      </c>
      <c r="AO417" s="8">
        <f t="shared" ca="1" si="168"/>
        <v>13075.482966614478</v>
      </c>
      <c r="AR417">
        <f t="shared" ca="1" si="169"/>
        <v>1</v>
      </c>
      <c r="AX417" s="16">
        <f t="shared" ca="1" si="170"/>
        <v>0.79678276593347797</v>
      </c>
      <c r="AY417" s="17">
        <f t="shared" ca="1" si="171"/>
        <v>0</v>
      </c>
      <c r="AZ417" s="17"/>
      <c r="BE417">
        <f t="shared" ca="1" si="172"/>
        <v>0</v>
      </c>
      <c r="BF417">
        <f ca="1">IF(Table1[[#This Row],[Area]]="California",Table1[[#This Row],[Income]],0)</f>
        <v>0</v>
      </c>
      <c r="BG417">
        <f ca="1">IF(Table1[[#This Row],[Area]]="Utah",Table1[[#This Row],[Income]],0)</f>
        <v>0</v>
      </c>
      <c r="BH417">
        <f ca="1">IF(Table1[[#This Row],[Area]]="North Carolina",Table1[[#This Row],[Income]],0)</f>
        <v>0</v>
      </c>
      <c r="BI417">
        <f ca="1">IF(Table1[[#This Row],[Area]]="Texas",Table1[[#This Row],[Income]],0)</f>
        <v>0</v>
      </c>
      <c r="BJ417">
        <f ca="1">IF(Table1[[#This Row],[Area]]="Pennsylvania",Table1[[#This Row],[Income]],0)</f>
        <v>0</v>
      </c>
      <c r="BK417">
        <f ca="1">IF(Table1[[#This Row],[Area]]="Hawaii",Table1[[#This Row],[Income]],0)</f>
        <v>0</v>
      </c>
      <c r="BL417">
        <f ca="1">IF(Table1[[#This Row],[Area]]="Tennessee",Table1[[#This Row],[Income]],0)</f>
        <v>0</v>
      </c>
      <c r="BM417">
        <f ca="1">IF(Table1[[#This Row],[Area]]="South Dakota",Table1[[#This Row],[Income]],0)</f>
        <v>0</v>
      </c>
      <c r="BN417">
        <f ca="1">IF(Table1[[#This Row],[Area]]="Massachusetts",Table1[[#This Row],[Income]],0)</f>
        <v>0</v>
      </c>
      <c r="BO417">
        <f ca="1">IF(Table1[[#This Row],[Area]]="New Jersey",Table1[[#This Row],[Income]],0)</f>
        <v>0</v>
      </c>
      <c r="BP417">
        <f ca="1">IF(Table1[[#This Row],[Area]]="Georgia",Table1[[#This Row],[Income]],0)</f>
        <v>55801</v>
      </c>
      <c r="BQ417">
        <f ca="1">IF(Table1[[#This Row],[Area]]="Indiana",Table1[[#This Row],[Income]],0)</f>
        <v>0</v>
      </c>
      <c r="BR417">
        <f ca="1">IF(Table1[[#This Row],[Area]]="Illinios",Table1[[#This Row],[Income]],0)</f>
        <v>0</v>
      </c>
      <c r="BT417">
        <f ca="1">IF(Table1[[#This Row],[Field of work]]="IT",Table1[[#This Row],[Income]],0)</f>
        <v>0</v>
      </c>
      <c r="BU417">
        <f ca="1">IF(Table1[[#This Row],[Field of work]]="Doctor",Table1[[#This Row],[Income]],0)</f>
        <v>0</v>
      </c>
      <c r="BV417">
        <f ca="1">IF(Table1[[#This Row],[Field of work]]="Construction",Table1[[#This Row],[Income]],0)</f>
        <v>0</v>
      </c>
      <c r="BW417">
        <f ca="1">IF(Table1[[#This Row],[Field of work]]="Teaching",Table1[[#This Row],[Income]],0)</f>
        <v>0</v>
      </c>
      <c r="BX417">
        <f ca="1">IF(Table1[[#This Row],[Field of work]]="Music",Table1[[#This Row],[Income]],0)</f>
        <v>0</v>
      </c>
      <c r="BY417">
        <f ca="1">IF(Table1[[#This Row],[Field of work]]="Agriculture",Table1[[#This Row],[Income]],0)</f>
        <v>55801</v>
      </c>
      <c r="CA417">
        <f ca="1">IF(Table1[[#This Row],[Debts]]&gt;Table1[[#This Row],[Income]],1,0)</f>
        <v>0</v>
      </c>
      <c r="CL417">
        <f ca="1">IF(Table1[[#This Row],[Net worth of the person]]&gt;$CN$3,Table1[[#This Row],[Age]],0)</f>
        <v>34</v>
      </c>
    </row>
    <row r="418" spans="1:90">
      <c r="A418">
        <f t="shared" ca="1" si="173"/>
        <v>2</v>
      </c>
      <c r="B418">
        <v>415</v>
      </c>
      <c r="C418" t="str">
        <f t="shared" ca="1" si="174"/>
        <v>women</v>
      </c>
      <c r="D418">
        <f t="shared" ca="1" si="175"/>
        <v>39</v>
      </c>
      <c r="E418">
        <f t="shared" ca="1" si="176"/>
        <v>1</v>
      </c>
      <c r="F418" t="str">
        <f t="shared" ca="1" si="164"/>
        <v>IT</v>
      </c>
      <c r="G418">
        <f t="shared" ca="1" si="177"/>
        <v>3</v>
      </c>
      <c r="H418" t="str">
        <f t="shared" ca="1" si="165"/>
        <v>Post Grad</v>
      </c>
      <c r="I418">
        <f t="shared" ca="1" si="189"/>
        <v>0</v>
      </c>
      <c r="J418">
        <f t="shared" ca="1" si="166"/>
        <v>1</v>
      </c>
      <c r="K418">
        <f t="shared" ca="1" si="178"/>
        <v>87670</v>
      </c>
      <c r="L418">
        <f t="shared" ca="1" si="179"/>
        <v>9</v>
      </c>
      <c r="M418" t="str">
        <f t="shared" ca="1" si="167"/>
        <v>South Dakota</v>
      </c>
      <c r="N418">
        <f t="shared" ca="1" si="182"/>
        <v>350680</v>
      </c>
      <c r="O418">
        <f t="shared" ca="1" si="180"/>
        <v>279415.78035755205</v>
      </c>
      <c r="P418">
        <f t="shared" ca="1" si="183"/>
        <v>13075.482966614478</v>
      </c>
      <c r="Q418">
        <f t="shared" ca="1" si="181"/>
        <v>12245</v>
      </c>
      <c r="R418">
        <f t="shared" ca="1" si="184"/>
        <v>12208.664255842128</v>
      </c>
      <c r="S418">
        <f t="shared" ca="1" si="185"/>
        <v>36803.735675633099</v>
      </c>
      <c r="T418">
        <f t="shared" ca="1" si="186"/>
        <v>400559.21864224761</v>
      </c>
      <c r="U418">
        <f t="shared" ca="1" si="187"/>
        <v>303869.44461339415</v>
      </c>
      <c r="V418">
        <f t="shared" ca="1" si="188"/>
        <v>96689.774028853455</v>
      </c>
      <c r="X418">
        <f ca="1">IF(Table1[[#This Row],[Gender]]="men",1,0)</f>
        <v>0</v>
      </c>
      <c r="Y418">
        <f ca="1">IF(Table1[[#This Row],[Gender]]="women",1,0)</f>
        <v>1</v>
      </c>
      <c r="AE418">
        <f ca="1">IF(Table1[[#This Row],[Field of work]]="IT",1,0)</f>
        <v>1</v>
      </c>
      <c r="AF418">
        <f ca="1">IF(Table1[[#This Row],[Field of work]]="Doctor",1,0)</f>
        <v>0</v>
      </c>
      <c r="AG418">
        <f ca="1">IF(Table1[[#This Row],[Field of work]]="Construction",1,0)</f>
        <v>0</v>
      </c>
      <c r="AH418">
        <f ca="1">IF(Table1[[#This Row],[Field of work]]="Teaching",1,0)</f>
        <v>0</v>
      </c>
      <c r="AI418">
        <f ca="1">IF(Table1[[#This Row],[Field of work]]="Music",1,0)</f>
        <v>0</v>
      </c>
      <c r="AJ418">
        <f ca="1">IF(Table1[[#This Row],[Field of work]]="Agriculture",1,0)</f>
        <v>0</v>
      </c>
      <c r="AO418" s="8">
        <f t="shared" ca="1" si="168"/>
        <v>71192.673450106609</v>
      </c>
      <c r="AR418">
        <f t="shared" ca="1" si="169"/>
        <v>1</v>
      </c>
      <c r="AX418" s="16">
        <f t="shared" ca="1" si="170"/>
        <v>0.36160016984306032</v>
      </c>
      <c r="AY418" s="17">
        <f t="shared" ca="1" si="171"/>
        <v>1</v>
      </c>
      <c r="AZ418" s="17"/>
      <c r="BE418">
        <f t="shared" ca="1" si="172"/>
        <v>0</v>
      </c>
      <c r="BF418">
        <f ca="1">IF(Table1[[#This Row],[Area]]="California",Table1[[#This Row],[Income]],0)</f>
        <v>0</v>
      </c>
      <c r="BG418">
        <f ca="1">IF(Table1[[#This Row],[Area]]="Utah",Table1[[#This Row],[Income]],0)</f>
        <v>0</v>
      </c>
      <c r="BH418">
        <f ca="1">IF(Table1[[#This Row],[Area]]="North Carolina",Table1[[#This Row],[Income]],0)</f>
        <v>0</v>
      </c>
      <c r="BI418">
        <f ca="1">IF(Table1[[#This Row],[Area]]="Texas",Table1[[#This Row],[Income]],0)</f>
        <v>0</v>
      </c>
      <c r="BJ418">
        <f ca="1">IF(Table1[[#This Row],[Area]]="Pennsylvania",Table1[[#This Row],[Income]],0)</f>
        <v>0</v>
      </c>
      <c r="BK418">
        <f ca="1">IF(Table1[[#This Row],[Area]]="Hawaii",Table1[[#This Row],[Income]],0)</f>
        <v>0</v>
      </c>
      <c r="BL418">
        <f ca="1">IF(Table1[[#This Row],[Area]]="Tennessee",Table1[[#This Row],[Income]],0)</f>
        <v>0</v>
      </c>
      <c r="BM418">
        <f ca="1">IF(Table1[[#This Row],[Area]]="South Dakota",Table1[[#This Row],[Income]],0)</f>
        <v>87670</v>
      </c>
      <c r="BN418">
        <f ca="1">IF(Table1[[#This Row],[Area]]="Massachusetts",Table1[[#This Row],[Income]],0)</f>
        <v>0</v>
      </c>
      <c r="BO418">
        <f ca="1">IF(Table1[[#This Row],[Area]]="New Jersey",Table1[[#This Row],[Income]],0)</f>
        <v>0</v>
      </c>
      <c r="BP418">
        <f ca="1">IF(Table1[[#This Row],[Area]]="Georgia",Table1[[#This Row],[Income]],0)</f>
        <v>0</v>
      </c>
      <c r="BQ418">
        <f ca="1">IF(Table1[[#This Row],[Area]]="Indiana",Table1[[#This Row],[Income]],0)</f>
        <v>0</v>
      </c>
      <c r="BR418">
        <f ca="1">IF(Table1[[#This Row],[Area]]="Illinios",Table1[[#This Row],[Income]],0)</f>
        <v>0</v>
      </c>
      <c r="BT418">
        <f ca="1">IF(Table1[[#This Row],[Field of work]]="IT",Table1[[#This Row],[Income]],0)</f>
        <v>87670</v>
      </c>
      <c r="BU418">
        <f ca="1">IF(Table1[[#This Row],[Field of work]]="Doctor",Table1[[#This Row],[Income]],0)</f>
        <v>0</v>
      </c>
      <c r="BV418">
        <f ca="1">IF(Table1[[#This Row],[Field of work]]="Construction",Table1[[#This Row],[Income]],0)</f>
        <v>0</v>
      </c>
      <c r="BW418">
        <f ca="1">IF(Table1[[#This Row],[Field of work]]="Teaching",Table1[[#This Row],[Income]],0)</f>
        <v>0</v>
      </c>
      <c r="BX418">
        <f ca="1">IF(Table1[[#This Row],[Field of work]]="Music",Table1[[#This Row],[Income]],0)</f>
        <v>0</v>
      </c>
      <c r="BY418">
        <f ca="1">IF(Table1[[#This Row],[Field of work]]="Agriculture",Table1[[#This Row],[Income]],0)</f>
        <v>0</v>
      </c>
      <c r="CA418">
        <f ca="1">IF(Table1[[#This Row],[Debts]]&gt;Table1[[#This Row],[Income]],1,0)</f>
        <v>0</v>
      </c>
      <c r="CL418">
        <f ca="1">IF(Table1[[#This Row],[Net worth of the person]]&gt;$CN$3,Table1[[#This Row],[Age]],0)</f>
        <v>39</v>
      </c>
    </row>
    <row r="419" spans="1:90">
      <c r="A419">
        <f t="shared" ca="1" si="173"/>
        <v>1</v>
      </c>
      <c r="B419">
        <v>416</v>
      </c>
      <c r="C419" t="str">
        <f t="shared" ca="1" si="174"/>
        <v>men</v>
      </c>
      <c r="D419">
        <f t="shared" ca="1" si="175"/>
        <v>27</v>
      </c>
      <c r="E419">
        <f t="shared" ca="1" si="176"/>
        <v>2</v>
      </c>
      <c r="F419" t="str">
        <f t="shared" ca="1" si="164"/>
        <v>Doctor</v>
      </c>
      <c r="G419">
        <f t="shared" ca="1" si="177"/>
        <v>3</v>
      </c>
      <c r="H419" t="str">
        <f t="shared" ca="1" si="165"/>
        <v>Post Grad</v>
      </c>
      <c r="I419">
        <f t="shared" ca="1" si="189"/>
        <v>2</v>
      </c>
      <c r="J419">
        <f t="shared" ca="1" si="166"/>
        <v>1</v>
      </c>
      <c r="K419">
        <f t="shared" ca="1" si="178"/>
        <v>88954</v>
      </c>
      <c r="L419">
        <f t="shared" ca="1" si="179"/>
        <v>9</v>
      </c>
      <c r="M419" t="str">
        <f t="shared" ca="1" si="167"/>
        <v>South Dakota</v>
      </c>
      <c r="N419">
        <f t="shared" ca="1" si="182"/>
        <v>533724</v>
      </c>
      <c r="O419">
        <f t="shared" ca="1" si="180"/>
        <v>192994.68904931753</v>
      </c>
      <c r="P419">
        <f t="shared" ca="1" si="183"/>
        <v>71192.673450106609</v>
      </c>
      <c r="Q419">
        <f t="shared" ca="1" si="181"/>
        <v>47797</v>
      </c>
      <c r="R419">
        <f t="shared" ca="1" si="184"/>
        <v>162581.75133801554</v>
      </c>
      <c r="S419">
        <f t="shared" ca="1" si="185"/>
        <v>126796.08945575236</v>
      </c>
      <c r="T419">
        <f t="shared" ca="1" si="186"/>
        <v>731712.76290585904</v>
      </c>
      <c r="U419">
        <f t="shared" ca="1" si="187"/>
        <v>403373.44038733304</v>
      </c>
      <c r="V419">
        <f t="shared" ca="1" si="188"/>
        <v>328339.32251852599</v>
      </c>
      <c r="X419">
        <f ca="1">IF(Table1[[#This Row],[Gender]]="men",1,0)</f>
        <v>1</v>
      </c>
      <c r="Y419">
        <f ca="1">IF(Table1[[#This Row],[Gender]]="women",1,0)</f>
        <v>0</v>
      </c>
      <c r="AE419">
        <f ca="1">IF(Table1[[#This Row],[Field of work]]="IT",1,0)</f>
        <v>0</v>
      </c>
      <c r="AF419">
        <f ca="1">IF(Table1[[#This Row],[Field of work]]="Doctor",1,0)</f>
        <v>1</v>
      </c>
      <c r="AG419">
        <f ca="1">IF(Table1[[#This Row],[Field of work]]="Construction",1,0)</f>
        <v>0</v>
      </c>
      <c r="AH419">
        <f ca="1">IF(Table1[[#This Row],[Field of work]]="Teaching",1,0)</f>
        <v>0</v>
      </c>
      <c r="AI419">
        <f ca="1">IF(Table1[[#This Row],[Field of work]]="Music",1,0)</f>
        <v>0</v>
      </c>
      <c r="AJ419">
        <f ca="1">IF(Table1[[#This Row],[Field of work]]="Agriculture",1,0)</f>
        <v>0</v>
      </c>
      <c r="AO419" s="8">
        <f t="shared" ca="1" si="168"/>
        <v>4280.8576001346482</v>
      </c>
      <c r="AR419">
        <f t="shared" ca="1" si="169"/>
        <v>1</v>
      </c>
      <c r="AX419" s="16">
        <f t="shared" ca="1" si="170"/>
        <v>0.58207917572172374</v>
      </c>
      <c r="AY419" s="17">
        <f t="shared" ca="1" si="171"/>
        <v>0</v>
      </c>
      <c r="AZ419" s="17"/>
      <c r="BE419">
        <f t="shared" ca="1" si="172"/>
        <v>0</v>
      </c>
      <c r="BF419">
        <f ca="1">IF(Table1[[#This Row],[Area]]="California",Table1[[#This Row],[Income]],0)</f>
        <v>0</v>
      </c>
      <c r="BG419">
        <f ca="1">IF(Table1[[#This Row],[Area]]="Utah",Table1[[#This Row],[Income]],0)</f>
        <v>0</v>
      </c>
      <c r="BH419">
        <f ca="1">IF(Table1[[#This Row],[Area]]="North Carolina",Table1[[#This Row],[Income]],0)</f>
        <v>0</v>
      </c>
      <c r="BI419">
        <f ca="1">IF(Table1[[#This Row],[Area]]="Texas",Table1[[#This Row],[Income]],0)</f>
        <v>0</v>
      </c>
      <c r="BJ419">
        <f ca="1">IF(Table1[[#This Row],[Area]]="Pennsylvania",Table1[[#This Row],[Income]],0)</f>
        <v>0</v>
      </c>
      <c r="BK419">
        <f ca="1">IF(Table1[[#This Row],[Area]]="Hawaii",Table1[[#This Row],[Income]],0)</f>
        <v>0</v>
      </c>
      <c r="BL419">
        <f ca="1">IF(Table1[[#This Row],[Area]]="Tennessee",Table1[[#This Row],[Income]],0)</f>
        <v>0</v>
      </c>
      <c r="BM419">
        <f ca="1">IF(Table1[[#This Row],[Area]]="South Dakota",Table1[[#This Row],[Income]],0)</f>
        <v>88954</v>
      </c>
      <c r="BN419">
        <f ca="1">IF(Table1[[#This Row],[Area]]="Massachusetts",Table1[[#This Row],[Income]],0)</f>
        <v>0</v>
      </c>
      <c r="BO419">
        <f ca="1">IF(Table1[[#This Row],[Area]]="New Jersey",Table1[[#This Row],[Income]],0)</f>
        <v>0</v>
      </c>
      <c r="BP419">
        <f ca="1">IF(Table1[[#This Row],[Area]]="Georgia",Table1[[#This Row],[Income]],0)</f>
        <v>0</v>
      </c>
      <c r="BQ419">
        <f ca="1">IF(Table1[[#This Row],[Area]]="Indiana",Table1[[#This Row],[Income]],0)</f>
        <v>0</v>
      </c>
      <c r="BR419">
        <f ca="1">IF(Table1[[#This Row],[Area]]="Illinios",Table1[[#This Row],[Income]],0)</f>
        <v>0</v>
      </c>
      <c r="BT419">
        <f ca="1">IF(Table1[[#This Row],[Field of work]]="IT",Table1[[#This Row],[Income]],0)</f>
        <v>0</v>
      </c>
      <c r="BU419">
        <f ca="1">IF(Table1[[#This Row],[Field of work]]="Doctor",Table1[[#This Row],[Income]],0)</f>
        <v>88954</v>
      </c>
      <c r="BV419">
        <f ca="1">IF(Table1[[#This Row],[Field of work]]="Construction",Table1[[#This Row],[Income]],0)</f>
        <v>0</v>
      </c>
      <c r="BW419">
        <f ca="1">IF(Table1[[#This Row],[Field of work]]="Teaching",Table1[[#This Row],[Income]],0)</f>
        <v>0</v>
      </c>
      <c r="BX419">
        <f ca="1">IF(Table1[[#This Row],[Field of work]]="Music",Table1[[#This Row],[Income]],0)</f>
        <v>0</v>
      </c>
      <c r="BY419">
        <f ca="1">IF(Table1[[#This Row],[Field of work]]="Agriculture",Table1[[#This Row],[Income]],0)</f>
        <v>0</v>
      </c>
      <c r="CA419">
        <f ca="1">IF(Table1[[#This Row],[Debts]]&gt;Table1[[#This Row],[Income]],1,0)</f>
        <v>1</v>
      </c>
      <c r="CL419">
        <f ca="1">IF(Table1[[#This Row],[Net worth of the person]]&gt;$CN$3,Table1[[#This Row],[Age]],0)</f>
        <v>27</v>
      </c>
    </row>
    <row r="420" spans="1:90">
      <c r="A420">
        <f t="shared" ca="1" si="173"/>
        <v>1</v>
      </c>
      <c r="B420">
        <v>417</v>
      </c>
      <c r="C420" t="str">
        <f t="shared" ca="1" si="174"/>
        <v>men</v>
      </c>
      <c r="D420">
        <f t="shared" ca="1" si="175"/>
        <v>29</v>
      </c>
      <c r="E420">
        <f t="shared" ca="1" si="176"/>
        <v>6</v>
      </c>
      <c r="F420" t="str">
        <f t="shared" ca="1" si="164"/>
        <v>Agriculture</v>
      </c>
      <c r="G420">
        <f t="shared" ca="1" si="177"/>
        <v>3</v>
      </c>
      <c r="H420" t="str">
        <f t="shared" ca="1" si="165"/>
        <v>Post Grad</v>
      </c>
      <c r="I420">
        <f t="shared" ca="1" si="189"/>
        <v>0</v>
      </c>
      <c r="J420">
        <f t="shared" ca="1" si="166"/>
        <v>2</v>
      </c>
      <c r="K420">
        <f t="shared" ca="1" si="178"/>
        <v>55817</v>
      </c>
      <c r="L420">
        <f t="shared" ca="1" si="179"/>
        <v>11</v>
      </c>
      <c r="M420" t="str">
        <f t="shared" ca="1" si="167"/>
        <v>New Jersey</v>
      </c>
      <c r="N420">
        <f t="shared" ca="1" si="182"/>
        <v>167451</v>
      </c>
      <c r="O420">
        <f t="shared" ca="1" si="180"/>
        <v>97469.740053778369</v>
      </c>
      <c r="P420">
        <f t="shared" ca="1" si="183"/>
        <v>8561.7152002692965</v>
      </c>
      <c r="Q420">
        <f t="shared" ca="1" si="181"/>
        <v>3050</v>
      </c>
      <c r="R420">
        <f t="shared" ca="1" si="184"/>
        <v>56076.986547380977</v>
      </c>
      <c r="S420">
        <f t="shared" ca="1" si="185"/>
        <v>82745.35261245993</v>
      </c>
      <c r="T420">
        <f t="shared" ca="1" si="186"/>
        <v>258758.06781272922</v>
      </c>
      <c r="U420">
        <f t="shared" ca="1" si="187"/>
        <v>156596.72660115935</v>
      </c>
      <c r="V420">
        <f t="shared" ca="1" si="188"/>
        <v>102161.34121156987</v>
      </c>
      <c r="X420">
        <f ca="1">IF(Table1[[#This Row],[Gender]]="men",1,0)</f>
        <v>1</v>
      </c>
      <c r="Y420">
        <f ca="1">IF(Table1[[#This Row],[Gender]]="women",1,0)</f>
        <v>0</v>
      </c>
      <c r="AE420">
        <f ca="1">IF(Table1[[#This Row],[Field of work]]="IT",1,0)</f>
        <v>0</v>
      </c>
      <c r="AF420">
        <f ca="1">IF(Table1[[#This Row],[Field of work]]="Doctor",1,0)</f>
        <v>0</v>
      </c>
      <c r="AG420">
        <f ca="1">IF(Table1[[#This Row],[Field of work]]="Construction",1,0)</f>
        <v>0</v>
      </c>
      <c r="AH420">
        <f ca="1">IF(Table1[[#This Row],[Field of work]]="Teaching",1,0)</f>
        <v>0</v>
      </c>
      <c r="AI420">
        <f ca="1">IF(Table1[[#This Row],[Field of work]]="Music",1,0)</f>
        <v>0</v>
      </c>
      <c r="AJ420">
        <f ca="1">IF(Table1[[#This Row],[Field of work]]="Agriculture",1,0)</f>
        <v>1</v>
      </c>
      <c r="AO420" s="8">
        <f t="shared" ca="1" si="168"/>
        <v>30999.641298299699</v>
      </c>
      <c r="AR420">
        <f t="shared" ca="1" si="169"/>
        <v>1</v>
      </c>
      <c r="AX420" s="16">
        <f t="shared" ca="1" si="170"/>
        <v>0.39904733267631654</v>
      </c>
      <c r="AY420" s="17">
        <f t="shared" ca="1" si="171"/>
        <v>1</v>
      </c>
      <c r="AZ420" s="17"/>
      <c r="BE420">
        <f t="shared" ca="1" si="172"/>
        <v>0</v>
      </c>
      <c r="BF420">
        <f ca="1">IF(Table1[[#This Row],[Area]]="California",Table1[[#This Row],[Income]],0)</f>
        <v>0</v>
      </c>
      <c r="BG420">
        <f ca="1">IF(Table1[[#This Row],[Area]]="Utah",Table1[[#This Row],[Income]],0)</f>
        <v>0</v>
      </c>
      <c r="BH420">
        <f ca="1">IF(Table1[[#This Row],[Area]]="North Carolina",Table1[[#This Row],[Income]],0)</f>
        <v>0</v>
      </c>
      <c r="BI420">
        <f ca="1">IF(Table1[[#This Row],[Area]]="Texas",Table1[[#This Row],[Income]],0)</f>
        <v>0</v>
      </c>
      <c r="BJ420">
        <f ca="1">IF(Table1[[#This Row],[Area]]="Pennsylvania",Table1[[#This Row],[Income]],0)</f>
        <v>0</v>
      </c>
      <c r="BK420">
        <f ca="1">IF(Table1[[#This Row],[Area]]="Hawaii",Table1[[#This Row],[Income]],0)</f>
        <v>0</v>
      </c>
      <c r="BL420">
        <f ca="1">IF(Table1[[#This Row],[Area]]="Tennessee",Table1[[#This Row],[Income]],0)</f>
        <v>0</v>
      </c>
      <c r="BM420">
        <f ca="1">IF(Table1[[#This Row],[Area]]="South Dakota",Table1[[#This Row],[Income]],0)</f>
        <v>0</v>
      </c>
      <c r="BN420">
        <f ca="1">IF(Table1[[#This Row],[Area]]="Massachusetts",Table1[[#This Row],[Income]],0)</f>
        <v>0</v>
      </c>
      <c r="BO420">
        <f ca="1">IF(Table1[[#This Row],[Area]]="New Jersey",Table1[[#This Row],[Income]],0)</f>
        <v>55817</v>
      </c>
      <c r="BP420">
        <f ca="1">IF(Table1[[#This Row],[Area]]="Georgia",Table1[[#This Row],[Income]],0)</f>
        <v>0</v>
      </c>
      <c r="BQ420">
        <f ca="1">IF(Table1[[#This Row],[Area]]="Indiana",Table1[[#This Row],[Income]],0)</f>
        <v>0</v>
      </c>
      <c r="BR420">
        <f ca="1">IF(Table1[[#This Row],[Area]]="Illinios",Table1[[#This Row],[Income]],0)</f>
        <v>0</v>
      </c>
      <c r="BT420">
        <f ca="1">IF(Table1[[#This Row],[Field of work]]="IT",Table1[[#This Row],[Income]],0)</f>
        <v>0</v>
      </c>
      <c r="BU420">
        <f ca="1">IF(Table1[[#This Row],[Field of work]]="Doctor",Table1[[#This Row],[Income]],0)</f>
        <v>0</v>
      </c>
      <c r="BV420">
        <f ca="1">IF(Table1[[#This Row],[Field of work]]="Construction",Table1[[#This Row],[Income]],0)</f>
        <v>0</v>
      </c>
      <c r="BW420">
        <f ca="1">IF(Table1[[#This Row],[Field of work]]="Teaching",Table1[[#This Row],[Income]],0)</f>
        <v>0</v>
      </c>
      <c r="BX420">
        <f ca="1">IF(Table1[[#This Row],[Field of work]]="Music",Table1[[#This Row],[Income]],0)</f>
        <v>0</v>
      </c>
      <c r="BY420">
        <f ca="1">IF(Table1[[#This Row],[Field of work]]="Agriculture",Table1[[#This Row],[Income]],0)</f>
        <v>55817</v>
      </c>
      <c r="CA420">
        <f ca="1">IF(Table1[[#This Row],[Debts]]&gt;Table1[[#This Row],[Income]],1,0)</f>
        <v>1</v>
      </c>
      <c r="CL420">
        <f ca="1">IF(Table1[[#This Row],[Net worth of the person]]&gt;$CN$3,Table1[[#This Row],[Age]],0)</f>
        <v>29</v>
      </c>
    </row>
    <row r="421" spans="1:90">
      <c r="A421">
        <f t="shared" ca="1" si="173"/>
        <v>1</v>
      </c>
      <c r="B421">
        <v>418</v>
      </c>
      <c r="C421" t="str">
        <f t="shared" ca="1" si="174"/>
        <v>men</v>
      </c>
      <c r="D421">
        <f t="shared" ca="1" si="175"/>
        <v>33</v>
      </c>
      <c r="E421">
        <f t="shared" ca="1" si="176"/>
        <v>4</v>
      </c>
      <c r="F421" t="str">
        <f t="shared" ca="1" si="164"/>
        <v>Teaching</v>
      </c>
      <c r="G421">
        <f t="shared" ca="1" si="177"/>
        <v>5</v>
      </c>
      <c r="H421" t="str">
        <f t="shared" ca="1" si="165"/>
        <v>Diploma</v>
      </c>
      <c r="I421">
        <f t="shared" ca="1" si="189"/>
        <v>1</v>
      </c>
      <c r="J421">
        <f t="shared" ca="1" si="166"/>
        <v>3</v>
      </c>
      <c r="K421">
        <f t="shared" ca="1" si="178"/>
        <v>69232</v>
      </c>
      <c r="L421">
        <f t="shared" ca="1" si="179"/>
        <v>13</v>
      </c>
      <c r="M421" t="str">
        <f t="shared" ca="1" si="167"/>
        <v>Indiana</v>
      </c>
      <c r="N421">
        <f t="shared" ca="1" si="182"/>
        <v>276928</v>
      </c>
      <c r="O421">
        <f t="shared" ca="1" si="180"/>
        <v>110507.37974338699</v>
      </c>
      <c r="P421">
        <f t="shared" ca="1" si="183"/>
        <v>92998.923894899097</v>
      </c>
      <c r="Q421">
        <f t="shared" ca="1" si="181"/>
        <v>31060</v>
      </c>
      <c r="R421">
        <f t="shared" ca="1" si="184"/>
        <v>22347.988174223316</v>
      </c>
      <c r="S421">
        <f t="shared" ca="1" si="185"/>
        <v>36859.774365961559</v>
      </c>
      <c r="T421">
        <f t="shared" ca="1" si="186"/>
        <v>406786.69826086063</v>
      </c>
      <c r="U421">
        <f t="shared" ca="1" si="187"/>
        <v>163915.3679176103</v>
      </c>
      <c r="V421">
        <f t="shared" ca="1" si="188"/>
        <v>242871.33034325033</v>
      </c>
      <c r="X421">
        <f ca="1">IF(Table1[[#This Row],[Gender]]="men",1,0)</f>
        <v>1</v>
      </c>
      <c r="Y421">
        <f ca="1">IF(Table1[[#This Row],[Gender]]="women",1,0)</f>
        <v>0</v>
      </c>
      <c r="AE421">
        <f ca="1">IF(Table1[[#This Row],[Field of work]]="IT",1,0)</f>
        <v>0</v>
      </c>
      <c r="AF421">
        <f ca="1">IF(Table1[[#This Row],[Field of work]]="Doctor",1,0)</f>
        <v>0</v>
      </c>
      <c r="AG421">
        <f ca="1">IF(Table1[[#This Row],[Field of work]]="Construction",1,0)</f>
        <v>0</v>
      </c>
      <c r="AH421">
        <f ca="1">IF(Table1[[#This Row],[Field of work]]="Teaching",1,0)</f>
        <v>1</v>
      </c>
      <c r="AI421">
        <f ca="1">IF(Table1[[#This Row],[Field of work]]="Music",1,0)</f>
        <v>0</v>
      </c>
      <c r="AJ421">
        <f ca="1">IF(Table1[[#This Row],[Field of work]]="Agriculture",1,0)</f>
        <v>0</v>
      </c>
      <c r="AO421" s="8">
        <f t="shared" ca="1" si="168"/>
        <v>37552.631568979734</v>
      </c>
      <c r="AR421">
        <f t="shared" ca="1" si="169"/>
        <v>1</v>
      </c>
      <c r="AX421" s="16">
        <f t="shared" ca="1" si="170"/>
        <v>0.34473362886300041</v>
      </c>
      <c r="AY421" s="17">
        <f t="shared" ca="1" si="171"/>
        <v>1</v>
      </c>
      <c r="AZ421" s="17"/>
      <c r="BE421">
        <f t="shared" ca="1" si="172"/>
        <v>0</v>
      </c>
      <c r="BF421">
        <f ca="1">IF(Table1[[#This Row],[Area]]="California",Table1[[#This Row],[Income]],0)</f>
        <v>0</v>
      </c>
      <c r="BG421">
        <f ca="1">IF(Table1[[#This Row],[Area]]="Utah",Table1[[#This Row],[Income]],0)</f>
        <v>0</v>
      </c>
      <c r="BH421">
        <f ca="1">IF(Table1[[#This Row],[Area]]="North Carolina",Table1[[#This Row],[Income]],0)</f>
        <v>0</v>
      </c>
      <c r="BI421">
        <f ca="1">IF(Table1[[#This Row],[Area]]="Texas",Table1[[#This Row],[Income]],0)</f>
        <v>0</v>
      </c>
      <c r="BJ421">
        <f ca="1">IF(Table1[[#This Row],[Area]]="Pennsylvania",Table1[[#This Row],[Income]],0)</f>
        <v>0</v>
      </c>
      <c r="BK421">
        <f ca="1">IF(Table1[[#This Row],[Area]]="Hawaii",Table1[[#This Row],[Income]],0)</f>
        <v>0</v>
      </c>
      <c r="BL421">
        <f ca="1">IF(Table1[[#This Row],[Area]]="Tennessee",Table1[[#This Row],[Income]],0)</f>
        <v>0</v>
      </c>
      <c r="BM421">
        <f ca="1">IF(Table1[[#This Row],[Area]]="South Dakota",Table1[[#This Row],[Income]],0)</f>
        <v>0</v>
      </c>
      <c r="BN421">
        <f ca="1">IF(Table1[[#This Row],[Area]]="Massachusetts",Table1[[#This Row],[Income]],0)</f>
        <v>0</v>
      </c>
      <c r="BO421">
        <f ca="1">IF(Table1[[#This Row],[Area]]="New Jersey",Table1[[#This Row],[Income]],0)</f>
        <v>0</v>
      </c>
      <c r="BP421">
        <f ca="1">IF(Table1[[#This Row],[Area]]="Georgia",Table1[[#This Row],[Income]],0)</f>
        <v>0</v>
      </c>
      <c r="BQ421">
        <f ca="1">IF(Table1[[#This Row],[Area]]="Indiana",Table1[[#This Row],[Income]],0)</f>
        <v>69232</v>
      </c>
      <c r="BR421">
        <f ca="1">IF(Table1[[#This Row],[Area]]="Illinios",Table1[[#This Row],[Income]],0)</f>
        <v>0</v>
      </c>
      <c r="BT421">
        <f ca="1">IF(Table1[[#This Row],[Field of work]]="IT",Table1[[#This Row],[Income]],0)</f>
        <v>0</v>
      </c>
      <c r="BU421">
        <f ca="1">IF(Table1[[#This Row],[Field of work]]="Doctor",Table1[[#This Row],[Income]],0)</f>
        <v>0</v>
      </c>
      <c r="BV421">
        <f ca="1">IF(Table1[[#This Row],[Field of work]]="Construction",Table1[[#This Row],[Income]],0)</f>
        <v>0</v>
      </c>
      <c r="BW421">
        <f ca="1">IF(Table1[[#This Row],[Field of work]]="Teaching",Table1[[#This Row],[Income]],0)</f>
        <v>69232</v>
      </c>
      <c r="BX421">
        <f ca="1">IF(Table1[[#This Row],[Field of work]]="Music",Table1[[#This Row],[Income]],0)</f>
        <v>0</v>
      </c>
      <c r="BY421">
        <f ca="1">IF(Table1[[#This Row],[Field of work]]="Agriculture",Table1[[#This Row],[Income]],0)</f>
        <v>0</v>
      </c>
      <c r="CA421">
        <f ca="1">IF(Table1[[#This Row],[Debts]]&gt;Table1[[#This Row],[Income]],1,0)</f>
        <v>0</v>
      </c>
      <c r="CL421">
        <f ca="1">IF(Table1[[#This Row],[Net worth of the person]]&gt;$CN$3,Table1[[#This Row],[Age]],0)</f>
        <v>33</v>
      </c>
    </row>
    <row r="422" spans="1:90">
      <c r="A422">
        <f t="shared" ca="1" si="173"/>
        <v>2</v>
      </c>
      <c r="B422">
        <v>419</v>
      </c>
      <c r="C422" t="str">
        <f t="shared" ca="1" si="174"/>
        <v>women</v>
      </c>
      <c r="D422">
        <f t="shared" ca="1" si="175"/>
        <v>28</v>
      </c>
      <c r="E422">
        <f t="shared" ca="1" si="176"/>
        <v>1</v>
      </c>
      <c r="F422" t="str">
        <f t="shared" ca="1" si="164"/>
        <v>IT</v>
      </c>
      <c r="G422">
        <f t="shared" ca="1" si="177"/>
        <v>5</v>
      </c>
      <c r="H422" t="str">
        <f t="shared" ca="1" si="165"/>
        <v>Diploma</v>
      </c>
      <c r="I422">
        <f t="shared" ca="1" si="189"/>
        <v>0</v>
      </c>
      <c r="J422">
        <f t="shared" ca="1" si="166"/>
        <v>2</v>
      </c>
      <c r="K422">
        <f t="shared" ca="1" si="178"/>
        <v>37760</v>
      </c>
      <c r="L422">
        <f t="shared" ca="1" si="179"/>
        <v>5</v>
      </c>
      <c r="M422" t="str">
        <f t="shared" ca="1" si="167"/>
        <v>Texas</v>
      </c>
      <c r="N422">
        <f t="shared" ca="1" si="182"/>
        <v>188800</v>
      </c>
      <c r="O422">
        <f t="shared" ca="1" si="180"/>
        <v>65085.709129334478</v>
      </c>
      <c r="P422">
        <f t="shared" ca="1" si="183"/>
        <v>75105.263137959468</v>
      </c>
      <c r="Q422">
        <f t="shared" ca="1" si="181"/>
        <v>37664</v>
      </c>
      <c r="R422">
        <f t="shared" ca="1" si="184"/>
        <v>15951.554525061636</v>
      </c>
      <c r="S422">
        <f t="shared" ca="1" si="185"/>
        <v>37306.681247707827</v>
      </c>
      <c r="T422">
        <f t="shared" ca="1" si="186"/>
        <v>301211.94438566727</v>
      </c>
      <c r="U422">
        <f t="shared" ca="1" si="187"/>
        <v>118701.26365439613</v>
      </c>
      <c r="V422">
        <f t="shared" ca="1" si="188"/>
        <v>182510.68073127116</v>
      </c>
      <c r="X422">
        <f ca="1">IF(Table1[[#This Row],[Gender]]="men",1,0)</f>
        <v>0</v>
      </c>
      <c r="Y422">
        <f ca="1">IF(Table1[[#This Row],[Gender]]="women",1,0)</f>
        <v>1</v>
      </c>
      <c r="AE422">
        <f ca="1">IF(Table1[[#This Row],[Field of work]]="IT",1,0)</f>
        <v>1</v>
      </c>
      <c r="AF422">
        <f ca="1">IF(Table1[[#This Row],[Field of work]]="Doctor",1,0)</f>
        <v>0</v>
      </c>
      <c r="AG422">
        <f ca="1">IF(Table1[[#This Row],[Field of work]]="Construction",1,0)</f>
        <v>0</v>
      </c>
      <c r="AH422">
        <f ca="1">IF(Table1[[#This Row],[Field of work]]="Teaching",1,0)</f>
        <v>0</v>
      </c>
      <c r="AI422">
        <f ca="1">IF(Table1[[#This Row],[Field of work]]="Music",1,0)</f>
        <v>0</v>
      </c>
      <c r="AJ422">
        <f ca="1">IF(Table1[[#This Row],[Field of work]]="Agriculture",1,0)</f>
        <v>0</v>
      </c>
      <c r="AO422" s="8">
        <f t="shared" ca="1" si="168"/>
        <v>4127.4223392536924</v>
      </c>
      <c r="AR422">
        <f t="shared" ca="1" si="169"/>
        <v>1</v>
      </c>
      <c r="AX422" s="16">
        <f t="shared" ca="1" si="170"/>
        <v>0.69721364013993326</v>
      </c>
      <c r="AY422" s="17">
        <f t="shared" ca="1" si="171"/>
        <v>0</v>
      </c>
      <c r="AZ422" s="17"/>
      <c r="BE422">
        <f t="shared" ca="1" si="172"/>
        <v>0</v>
      </c>
      <c r="BF422">
        <f ca="1">IF(Table1[[#This Row],[Area]]="California",Table1[[#This Row],[Income]],0)</f>
        <v>0</v>
      </c>
      <c r="BG422">
        <f ca="1">IF(Table1[[#This Row],[Area]]="Utah",Table1[[#This Row],[Income]],0)</f>
        <v>0</v>
      </c>
      <c r="BH422">
        <f ca="1">IF(Table1[[#This Row],[Area]]="North Carolina",Table1[[#This Row],[Income]],0)</f>
        <v>0</v>
      </c>
      <c r="BI422">
        <f ca="1">IF(Table1[[#This Row],[Area]]="Texas",Table1[[#This Row],[Income]],0)</f>
        <v>37760</v>
      </c>
      <c r="BJ422">
        <f ca="1">IF(Table1[[#This Row],[Area]]="Pennsylvania",Table1[[#This Row],[Income]],0)</f>
        <v>0</v>
      </c>
      <c r="BK422">
        <f ca="1">IF(Table1[[#This Row],[Area]]="Hawaii",Table1[[#This Row],[Income]],0)</f>
        <v>0</v>
      </c>
      <c r="BL422">
        <f ca="1">IF(Table1[[#This Row],[Area]]="Tennessee",Table1[[#This Row],[Income]],0)</f>
        <v>0</v>
      </c>
      <c r="BM422">
        <f ca="1">IF(Table1[[#This Row],[Area]]="South Dakota",Table1[[#This Row],[Income]],0)</f>
        <v>0</v>
      </c>
      <c r="BN422">
        <f ca="1">IF(Table1[[#This Row],[Area]]="Massachusetts",Table1[[#This Row],[Income]],0)</f>
        <v>0</v>
      </c>
      <c r="BO422">
        <f ca="1">IF(Table1[[#This Row],[Area]]="New Jersey",Table1[[#This Row],[Income]],0)</f>
        <v>0</v>
      </c>
      <c r="BP422">
        <f ca="1">IF(Table1[[#This Row],[Area]]="Georgia",Table1[[#This Row],[Income]],0)</f>
        <v>0</v>
      </c>
      <c r="BQ422">
        <f ca="1">IF(Table1[[#This Row],[Area]]="Indiana",Table1[[#This Row],[Income]],0)</f>
        <v>0</v>
      </c>
      <c r="BR422">
        <f ca="1">IF(Table1[[#This Row],[Area]]="Illinios",Table1[[#This Row],[Income]],0)</f>
        <v>0</v>
      </c>
      <c r="BT422">
        <f ca="1">IF(Table1[[#This Row],[Field of work]]="IT",Table1[[#This Row],[Income]],0)</f>
        <v>37760</v>
      </c>
      <c r="BU422">
        <f ca="1">IF(Table1[[#This Row],[Field of work]]="Doctor",Table1[[#This Row],[Income]],0)</f>
        <v>0</v>
      </c>
      <c r="BV422">
        <f ca="1">IF(Table1[[#This Row],[Field of work]]="Construction",Table1[[#This Row],[Income]],0)</f>
        <v>0</v>
      </c>
      <c r="BW422">
        <f ca="1">IF(Table1[[#This Row],[Field of work]]="Teaching",Table1[[#This Row],[Income]],0)</f>
        <v>0</v>
      </c>
      <c r="BX422">
        <f ca="1">IF(Table1[[#This Row],[Field of work]]="Music",Table1[[#This Row],[Income]],0)</f>
        <v>0</v>
      </c>
      <c r="BY422">
        <f ca="1">IF(Table1[[#This Row],[Field of work]]="Agriculture",Table1[[#This Row],[Income]],0)</f>
        <v>0</v>
      </c>
      <c r="CA422">
        <f ca="1">IF(Table1[[#This Row],[Debts]]&gt;Table1[[#This Row],[Income]],1,0)</f>
        <v>0</v>
      </c>
      <c r="CL422">
        <f ca="1">IF(Table1[[#This Row],[Net worth of the person]]&gt;$CN$3,Table1[[#This Row],[Age]],0)</f>
        <v>28</v>
      </c>
    </row>
    <row r="423" spans="1:90">
      <c r="A423">
        <f t="shared" ca="1" si="173"/>
        <v>2</v>
      </c>
      <c r="B423">
        <v>420</v>
      </c>
      <c r="C423" t="str">
        <f t="shared" ca="1" si="174"/>
        <v>women</v>
      </c>
      <c r="D423">
        <f t="shared" ca="1" si="175"/>
        <v>32</v>
      </c>
      <c r="E423">
        <f t="shared" ca="1" si="176"/>
        <v>3</v>
      </c>
      <c r="F423" t="str">
        <f t="shared" ca="1" si="164"/>
        <v>Construction</v>
      </c>
      <c r="G423">
        <f t="shared" ca="1" si="177"/>
        <v>2</v>
      </c>
      <c r="H423" t="str">
        <f t="shared" ca="1" si="165"/>
        <v>Grad</v>
      </c>
      <c r="I423">
        <f t="shared" ca="1" si="189"/>
        <v>1</v>
      </c>
      <c r="J423">
        <f t="shared" ca="1" si="166"/>
        <v>2</v>
      </c>
      <c r="K423">
        <f t="shared" ca="1" si="178"/>
        <v>34375</v>
      </c>
      <c r="L423">
        <f t="shared" ca="1" si="179"/>
        <v>1</v>
      </c>
      <c r="M423" t="str">
        <f t="shared" ca="1" si="167"/>
        <v>Florida</v>
      </c>
      <c r="N423">
        <f t="shared" ca="1" si="182"/>
        <v>171875</v>
      </c>
      <c r="O423">
        <f t="shared" ca="1" si="180"/>
        <v>119833.59439905103</v>
      </c>
      <c r="P423">
        <f t="shared" ca="1" si="183"/>
        <v>8254.8446785073847</v>
      </c>
      <c r="Q423">
        <f t="shared" ca="1" si="181"/>
        <v>7065</v>
      </c>
      <c r="R423">
        <f t="shared" ca="1" si="184"/>
        <v>13363.536894252467</v>
      </c>
      <c r="S423">
        <f t="shared" ca="1" si="185"/>
        <v>14703.386926813688</v>
      </c>
      <c r="T423">
        <f t="shared" ca="1" si="186"/>
        <v>194833.23160532108</v>
      </c>
      <c r="U423">
        <f t="shared" ca="1" si="187"/>
        <v>140262.13129330351</v>
      </c>
      <c r="V423">
        <f t="shared" ca="1" si="188"/>
        <v>54571.100312017574</v>
      </c>
      <c r="X423">
        <f ca="1">IF(Table1[[#This Row],[Gender]]="men",1,0)</f>
        <v>0</v>
      </c>
      <c r="Y423">
        <f ca="1">IF(Table1[[#This Row],[Gender]]="women",1,0)</f>
        <v>1</v>
      </c>
      <c r="AE423">
        <f ca="1">IF(Table1[[#This Row],[Field of work]]="IT",1,0)</f>
        <v>0</v>
      </c>
      <c r="AF423">
        <f ca="1">IF(Table1[[#This Row],[Field of work]]="Doctor",1,0)</f>
        <v>0</v>
      </c>
      <c r="AG423">
        <f ca="1">IF(Table1[[#This Row],[Field of work]]="Construction",1,0)</f>
        <v>1</v>
      </c>
      <c r="AH423">
        <f ca="1">IF(Table1[[#This Row],[Field of work]]="Teaching",1,0)</f>
        <v>0</v>
      </c>
      <c r="AI423">
        <f ca="1">IF(Table1[[#This Row],[Field of work]]="Music",1,0)</f>
        <v>0</v>
      </c>
      <c r="AJ423">
        <f ca="1">IF(Table1[[#This Row],[Field of work]]="Agriculture",1,0)</f>
        <v>0</v>
      </c>
      <c r="AO423" s="8">
        <f t="shared" ca="1" si="168"/>
        <v>53944.67990868762</v>
      </c>
      <c r="AR423">
        <f t="shared" ca="1" si="169"/>
        <v>1</v>
      </c>
      <c r="AX423" s="16">
        <f t="shared" ca="1" si="170"/>
        <v>0.95826087465122711</v>
      </c>
      <c r="AY423" s="17">
        <f t="shared" ca="1" si="171"/>
        <v>0</v>
      </c>
      <c r="AZ423" s="17"/>
      <c r="BE423">
        <f t="shared" ca="1" si="172"/>
        <v>34375</v>
      </c>
      <c r="BF423">
        <f ca="1">IF(Table1[[#This Row],[Area]]="California",Table1[[#This Row],[Income]],0)</f>
        <v>0</v>
      </c>
      <c r="BG423">
        <f ca="1">IF(Table1[[#This Row],[Area]]="Utah",Table1[[#This Row],[Income]],0)</f>
        <v>0</v>
      </c>
      <c r="BH423">
        <f ca="1">IF(Table1[[#This Row],[Area]]="North Carolina",Table1[[#This Row],[Income]],0)</f>
        <v>0</v>
      </c>
      <c r="BI423">
        <f ca="1">IF(Table1[[#This Row],[Area]]="Texas",Table1[[#This Row],[Income]],0)</f>
        <v>0</v>
      </c>
      <c r="BJ423">
        <f ca="1">IF(Table1[[#This Row],[Area]]="Pennsylvania",Table1[[#This Row],[Income]],0)</f>
        <v>0</v>
      </c>
      <c r="BK423">
        <f ca="1">IF(Table1[[#This Row],[Area]]="Hawaii",Table1[[#This Row],[Income]],0)</f>
        <v>0</v>
      </c>
      <c r="BL423">
        <f ca="1">IF(Table1[[#This Row],[Area]]="Tennessee",Table1[[#This Row],[Income]],0)</f>
        <v>0</v>
      </c>
      <c r="BM423">
        <f ca="1">IF(Table1[[#This Row],[Area]]="South Dakota",Table1[[#This Row],[Income]],0)</f>
        <v>0</v>
      </c>
      <c r="BN423">
        <f ca="1">IF(Table1[[#This Row],[Area]]="Massachusetts",Table1[[#This Row],[Income]],0)</f>
        <v>0</v>
      </c>
      <c r="BO423">
        <f ca="1">IF(Table1[[#This Row],[Area]]="New Jersey",Table1[[#This Row],[Income]],0)</f>
        <v>0</v>
      </c>
      <c r="BP423">
        <f ca="1">IF(Table1[[#This Row],[Area]]="Georgia",Table1[[#This Row],[Income]],0)</f>
        <v>0</v>
      </c>
      <c r="BQ423">
        <f ca="1">IF(Table1[[#This Row],[Area]]="Indiana",Table1[[#This Row],[Income]],0)</f>
        <v>0</v>
      </c>
      <c r="BR423">
        <f ca="1">IF(Table1[[#This Row],[Area]]="Illinios",Table1[[#This Row],[Income]],0)</f>
        <v>0</v>
      </c>
      <c r="BT423">
        <f ca="1">IF(Table1[[#This Row],[Field of work]]="IT",Table1[[#This Row],[Income]],0)</f>
        <v>0</v>
      </c>
      <c r="BU423">
        <f ca="1">IF(Table1[[#This Row],[Field of work]]="Doctor",Table1[[#This Row],[Income]],0)</f>
        <v>0</v>
      </c>
      <c r="BV423">
        <f ca="1">IF(Table1[[#This Row],[Field of work]]="Construction",Table1[[#This Row],[Income]],0)</f>
        <v>34375</v>
      </c>
      <c r="BW423">
        <f ca="1">IF(Table1[[#This Row],[Field of work]]="Teaching",Table1[[#This Row],[Income]],0)</f>
        <v>0</v>
      </c>
      <c r="BX423">
        <f ca="1">IF(Table1[[#This Row],[Field of work]]="Music",Table1[[#This Row],[Income]],0)</f>
        <v>0</v>
      </c>
      <c r="BY423">
        <f ca="1">IF(Table1[[#This Row],[Field of work]]="Agriculture",Table1[[#This Row],[Income]],0)</f>
        <v>0</v>
      </c>
      <c r="CA423">
        <f ca="1">IF(Table1[[#This Row],[Debts]]&gt;Table1[[#This Row],[Income]],1,0)</f>
        <v>0</v>
      </c>
      <c r="CL423">
        <f ca="1">IF(Table1[[#This Row],[Net worth of the person]]&gt;$CN$3,Table1[[#This Row],[Age]],0)</f>
        <v>32</v>
      </c>
    </row>
    <row r="424" spans="1:90">
      <c r="A424">
        <f t="shared" ca="1" si="173"/>
        <v>2</v>
      </c>
      <c r="B424">
        <v>421</v>
      </c>
      <c r="C424" t="str">
        <f t="shared" ca="1" si="174"/>
        <v>women</v>
      </c>
      <c r="D424">
        <f t="shared" ca="1" si="175"/>
        <v>26</v>
      </c>
      <c r="E424">
        <f t="shared" ca="1" si="176"/>
        <v>5</v>
      </c>
      <c r="F424" t="str">
        <f t="shared" ca="1" si="164"/>
        <v>Music</v>
      </c>
      <c r="G424">
        <f t="shared" ca="1" si="177"/>
        <v>1</v>
      </c>
      <c r="H424" t="str">
        <f t="shared" ca="1" si="165"/>
        <v>High school</v>
      </c>
      <c r="I424">
        <f t="shared" ca="1" si="189"/>
        <v>1</v>
      </c>
      <c r="J424">
        <f t="shared" ca="1" si="166"/>
        <v>3</v>
      </c>
      <c r="K424">
        <f t="shared" ca="1" si="178"/>
        <v>70458</v>
      </c>
      <c r="L424">
        <f t="shared" ca="1" si="179"/>
        <v>13</v>
      </c>
      <c r="M424" t="str">
        <f t="shared" ca="1" si="167"/>
        <v>Indiana</v>
      </c>
      <c r="N424">
        <f t="shared" ca="1" si="182"/>
        <v>211374</v>
      </c>
      <c r="O424">
        <f t="shared" ca="1" si="180"/>
        <v>202551.43411852847</v>
      </c>
      <c r="P424">
        <f t="shared" ca="1" si="183"/>
        <v>161834.03972606285</v>
      </c>
      <c r="Q424">
        <f t="shared" ca="1" si="181"/>
        <v>29194</v>
      </c>
      <c r="R424">
        <f t="shared" ca="1" si="184"/>
        <v>20611.92677642015</v>
      </c>
      <c r="S424">
        <f t="shared" ca="1" si="185"/>
        <v>81981.047138440059</v>
      </c>
      <c r="T424">
        <f t="shared" ca="1" si="186"/>
        <v>455189.08686450293</v>
      </c>
      <c r="U424">
        <f t="shared" ca="1" si="187"/>
        <v>252357.36089494862</v>
      </c>
      <c r="V424">
        <f t="shared" ca="1" si="188"/>
        <v>202831.7259695543</v>
      </c>
      <c r="X424">
        <f ca="1">IF(Table1[[#This Row],[Gender]]="men",1,0)</f>
        <v>0</v>
      </c>
      <c r="Y424">
        <f ca="1">IF(Table1[[#This Row],[Gender]]="women",1,0)</f>
        <v>1</v>
      </c>
      <c r="AE424">
        <f ca="1">IF(Table1[[#This Row],[Field of work]]="IT",1,0)</f>
        <v>0</v>
      </c>
      <c r="AF424">
        <f ca="1">IF(Table1[[#This Row],[Field of work]]="Doctor",1,0)</f>
        <v>0</v>
      </c>
      <c r="AG424">
        <f ca="1">IF(Table1[[#This Row],[Field of work]]="Construction",1,0)</f>
        <v>0</v>
      </c>
      <c r="AH424">
        <f ca="1">IF(Table1[[#This Row],[Field of work]]="Teaching",1,0)</f>
        <v>0</v>
      </c>
      <c r="AI424">
        <f ca="1">IF(Table1[[#This Row],[Field of work]]="Music",1,0)</f>
        <v>1</v>
      </c>
      <c r="AJ424">
        <f ca="1">IF(Table1[[#This Row],[Field of work]]="Agriculture",1,0)</f>
        <v>0</v>
      </c>
      <c r="AO424" s="8">
        <f t="shared" ca="1" si="168"/>
        <v>40361.341093373478</v>
      </c>
      <c r="AR424">
        <f t="shared" ca="1" si="169"/>
        <v>1</v>
      </c>
      <c r="AX424" s="16">
        <f t="shared" ca="1" si="170"/>
        <v>0.80288764732514151</v>
      </c>
      <c r="AY424" s="17">
        <f t="shared" ca="1" si="171"/>
        <v>0</v>
      </c>
      <c r="AZ424" s="17"/>
      <c r="BE424">
        <f t="shared" ca="1" si="172"/>
        <v>0</v>
      </c>
      <c r="BF424">
        <f ca="1">IF(Table1[[#This Row],[Area]]="California",Table1[[#This Row],[Income]],0)</f>
        <v>0</v>
      </c>
      <c r="BG424">
        <f ca="1">IF(Table1[[#This Row],[Area]]="Utah",Table1[[#This Row],[Income]],0)</f>
        <v>0</v>
      </c>
      <c r="BH424">
        <f ca="1">IF(Table1[[#This Row],[Area]]="North Carolina",Table1[[#This Row],[Income]],0)</f>
        <v>0</v>
      </c>
      <c r="BI424">
        <f ca="1">IF(Table1[[#This Row],[Area]]="Texas",Table1[[#This Row],[Income]],0)</f>
        <v>0</v>
      </c>
      <c r="BJ424">
        <f ca="1">IF(Table1[[#This Row],[Area]]="Pennsylvania",Table1[[#This Row],[Income]],0)</f>
        <v>0</v>
      </c>
      <c r="BK424">
        <f ca="1">IF(Table1[[#This Row],[Area]]="Hawaii",Table1[[#This Row],[Income]],0)</f>
        <v>0</v>
      </c>
      <c r="BL424">
        <f ca="1">IF(Table1[[#This Row],[Area]]="Tennessee",Table1[[#This Row],[Income]],0)</f>
        <v>0</v>
      </c>
      <c r="BM424">
        <f ca="1">IF(Table1[[#This Row],[Area]]="South Dakota",Table1[[#This Row],[Income]],0)</f>
        <v>0</v>
      </c>
      <c r="BN424">
        <f ca="1">IF(Table1[[#This Row],[Area]]="Massachusetts",Table1[[#This Row],[Income]],0)</f>
        <v>0</v>
      </c>
      <c r="BO424">
        <f ca="1">IF(Table1[[#This Row],[Area]]="New Jersey",Table1[[#This Row],[Income]],0)</f>
        <v>0</v>
      </c>
      <c r="BP424">
        <f ca="1">IF(Table1[[#This Row],[Area]]="Georgia",Table1[[#This Row],[Income]],0)</f>
        <v>0</v>
      </c>
      <c r="BQ424">
        <f ca="1">IF(Table1[[#This Row],[Area]]="Indiana",Table1[[#This Row],[Income]],0)</f>
        <v>70458</v>
      </c>
      <c r="BR424">
        <f ca="1">IF(Table1[[#This Row],[Area]]="Illinios",Table1[[#This Row],[Income]],0)</f>
        <v>0</v>
      </c>
      <c r="BT424">
        <f ca="1">IF(Table1[[#This Row],[Field of work]]="IT",Table1[[#This Row],[Income]],0)</f>
        <v>0</v>
      </c>
      <c r="BU424">
        <f ca="1">IF(Table1[[#This Row],[Field of work]]="Doctor",Table1[[#This Row],[Income]],0)</f>
        <v>0</v>
      </c>
      <c r="BV424">
        <f ca="1">IF(Table1[[#This Row],[Field of work]]="Construction",Table1[[#This Row],[Income]],0)</f>
        <v>0</v>
      </c>
      <c r="BW424">
        <f ca="1">IF(Table1[[#This Row],[Field of work]]="Teaching",Table1[[#This Row],[Income]],0)</f>
        <v>0</v>
      </c>
      <c r="BX424">
        <f ca="1">IF(Table1[[#This Row],[Field of work]]="Music",Table1[[#This Row],[Income]],0)</f>
        <v>70458</v>
      </c>
      <c r="BY424">
        <f ca="1">IF(Table1[[#This Row],[Field of work]]="Agriculture",Table1[[#This Row],[Income]],0)</f>
        <v>0</v>
      </c>
      <c r="CA424">
        <f ca="1">IF(Table1[[#This Row],[Debts]]&gt;Table1[[#This Row],[Income]],1,0)</f>
        <v>0</v>
      </c>
      <c r="CL424">
        <f ca="1">IF(Table1[[#This Row],[Net worth of the person]]&gt;$CN$3,Table1[[#This Row],[Age]],0)</f>
        <v>26</v>
      </c>
    </row>
    <row r="425" spans="1:90">
      <c r="A425">
        <f t="shared" ca="1" si="173"/>
        <v>1</v>
      </c>
      <c r="B425">
        <v>422</v>
      </c>
      <c r="C425" t="str">
        <f t="shared" ca="1" si="174"/>
        <v>men</v>
      </c>
      <c r="D425">
        <f t="shared" ca="1" si="175"/>
        <v>41</v>
      </c>
      <c r="E425">
        <f t="shared" ca="1" si="176"/>
        <v>3</v>
      </c>
      <c r="F425" t="str">
        <f t="shared" ca="1" si="164"/>
        <v>Construction</v>
      </c>
      <c r="G425">
        <f t="shared" ca="1" si="177"/>
        <v>4</v>
      </c>
      <c r="H425" t="str">
        <f t="shared" ca="1" si="165"/>
        <v>Phd</v>
      </c>
      <c r="I425">
        <f t="shared" ca="1" si="189"/>
        <v>2</v>
      </c>
      <c r="J425">
        <f t="shared" ca="1" si="166"/>
        <v>3</v>
      </c>
      <c r="K425">
        <f t="shared" ca="1" si="178"/>
        <v>47892</v>
      </c>
      <c r="L425">
        <f t="shared" ca="1" si="179"/>
        <v>12</v>
      </c>
      <c r="M425" t="str">
        <f t="shared" ca="1" si="167"/>
        <v>Georgia</v>
      </c>
      <c r="N425">
        <f t="shared" ca="1" si="182"/>
        <v>191568</v>
      </c>
      <c r="O425">
        <f t="shared" ca="1" si="180"/>
        <v>153807.58082278271</v>
      </c>
      <c r="P425">
        <f t="shared" ca="1" si="183"/>
        <v>121084.02328012044</v>
      </c>
      <c r="Q425">
        <f t="shared" ca="1" si="181"/>
        <v>17513</v>
      </c>
      <c r="R425">
        <f t="shared" ca="1" si="184"/>
        <v>59112.495152536227</v>
      </c>
      <c r="S425">
        <f t="shared" ca="1" si="185"/>
        <v>33332.547607888235</v>
      </c>
      <c r="T425">
        <f t="shared" ca="1" si="186"/>
        <v>345984.57088800869</v>
      </c>
      <c r="U425">
        <f t="shared" ca="1" si="187"/>
        <v>230433.07597531893</v>
      </c>
      <c r="V425">
        <f t="shared" ca="1" si="188"/>
        <v>115551.49491268976</v>
      </c>
      <c r="X425">
        <f ca="1">IF(Table1[[#This Row],[Gender]]="men",1,0)</f>
        <v>1</v>
      </c>
      <c r="Y425">
        <f ca="1">IF(Table1[[#This Row],[Gender]]="women",1,0)</f>
        <v>0</v>
      </c>
      <c r="AE425">
        <f ca="1">IF(Table1[[#This Row],[Field of work]]="IT",1,0)</f>
        <v>0</v>
      </c>
      <c r="AF425">
        <f ca="1">IF(Table1[[#This Row],[Field of work]]="Doctor",1,0)</f>
        <v>0</v>
      </c>
      <c r="AG425">
        <f ca="1">IF(Table1[[#This Row],[Field of work]]="Construction",1,0)</f>
        <v>1</v>
      </c>
      <c r="AH425">
        <f ca="1">IF(Table1[[#This Row],[Field of work]]="Teaching",1,0)</f>
        <v>0</v>
      </c>
      <c r="AI425">
        <f ca="1">IF(Table1[[#This Row],[Field of work]]="Music",1,0)</f>
        <v>0</v>
      </c>
      <c r="AJ425">
        <f ca="1">IF(Table1[[#This Row],[Field of work]]="Agriculture",1,0)</f>
        <v>0</v>
      </c>
      <c r="AO425" s="8">
        <f t="shared" ca="1" si="168"/>
        <v>26365.313681782176</v>
      </c>
      <c r="AR425">
        <f t="shared" ca="1" si="169"/>
        <v>1</v>
      </c>
      <c r="AX425" s="16">
        <f t="shared" ca="1" si="170"/>
        <v>0.25213867418849345</v>
      </c>
      <c r="AY425" s="17">
        <f t="shared" ca="1" si="171"/>
        <v>1</v>
      </c>
      <c r="AZ425" s="17"/>
      <c r="BE425">
        <f t="shared" ca="1" si="172"/>
        <v>0</v>
      </c>
      <c r="BF425">
        <f ca="1">IF(Table1[[#This Row],[Area]]="California",Table1[[#This Row],[Income]],0)</f>
        <v>0</v>
      </c>
      <c r="BG425">
        <f ca="1">IF(Table1[[#This Row],[Area]]="Utah",Table1[[#This Row],[Income]],0)</f>
        <v>0</v>
      </c>
      <c r="BH425">
        <f ca="1">IF(Table1[[#This Row],[Area]]="North Carolina",Table1[[#This Row],[Income]],0)</f>
        <v>0</v>
      </c>
      <c r="BI425">
        <f ca="1">IF(Table1[[#This Row],[Area]]="Texas",Table1[[#This Row],[Income]],0)</f>
        <v>0</v>
      </c>
      <c r="BJ425">
        <f ca="1">IF(Table1[[#This Row],[Area]]="Pennsylvania",Table1[[#This Row],[Income]],0)</f>
        <v>0</v>
      </c>
      <c r="BK425">
        <f ca="1">IF(Table1[[#This Row],[Area]]="Hawaii",Table1[[#This Row],[Income]],0)</f>
        <v>0</v>
      </c>
      <c r="BL425">
        <f ca="1">IF(Table1[[#This Row],[Area]]="Tennessee",Table1[[#This Row],[Income]],0)</f>
        <v>0</v>
      </c>
      <c r="BM425">
        <f ca="1">IF(Table1[[#This Row],[Area]]="South Dakota",Table1[[#This Row],[Income]],0)</f>
        <v>0</v>
      </c>
      <c r="BN425">
        <f ca="1">IF(Table1[[#This Row],[Area]]="Massachusetts",Table1[[#This Row],[Income]],0)</f>
        <v>0</v>
      </c>
      <c r="BO425">
        <f ca="1">IF(Table1[[#This Row],[Area]]="New Jersey",Table1[[#This Row],[Income]],0)</f>
        <v>0</v>
      </c>
      <c r="BP425">
        <f ca="1">IF(Table1[[#This Row],[Area]]="Georgia",Table1[[#This Row],[Income]],0)</f>
        <v>47892</v>
      </c>
      <c r="BQ425">
        <f ca="1">IF(Table1[[#This Row],[Area]]="Indiana",Table1[[#This Row],[Income]],0)</f>
        <v>0</v>
      </c>
      <c r="BR425">
        <f ca="1">IF(Table1[[#This Row],[Area]]="Illinios",Table1[[#This Row],[Income]],0)</f>
        <v>0</v>
      </c>
      <c r="BT425">
        <f ca="1">IF(Table1[[#This Row],[Field of work]]="IT",Table1[[#This Row],[Income]],0)</f>
        <v>0</v>
      </c>
      <c r="BU425">
        <f ca="1">IF(Table1[[#This Row],[Field of work]]="Doctor",Table1[[#This Row],[Income]],0)</f>
        <v>0</v>
      </c>
      <c r="BV425">
        <f ca="1">IF(Table1[[#This Row],[Field of work]]="Construction",Table1[[#This Row],[Income]],0)</f>
        <v>47892</v>
      </c>
      <c r="BW425">
        <f ca="1">IF(Table1[[#This Row],[Field of work]]="Teaching",Table1[[#This Row],[Income]],0)</f>
        <v>0</v>
      </c>
      <c r="BX425">
        <f ca="1">IF(Table1[[#This Row],[Field of work]]="Music",Table1[[#This Row],[Income]],0)</f>
        <v>0</v>
      </c>
      <c r="BY425">
        <f ca="1">IF(Table1[[#This Row],[Field of work]]="Agriculture",Table1[[#This Row],[Income]],0)</f>
        <v>0</v>
      </c>
      <c r="CA425">
        <f ca="1">IF(Table1[[#This Row],[Debts]]&gt;Table1[[#This Row],[Income]],1,0)</f>
        <v>1</v>
      </c>
      <c r="CL425">
        <f ca="1">IF(Table1[[#This Row],[Net worth of the person]]&gt;$CN$3,Table1[[#This Row],[Age]],0)</f>
        <v>41</v>
      </c>
    </row>
    <row r="426" spans="1:90">
      <c r="A426">
        <f t="shared" ca="1" si="173"/>
        <v>1</v>
      </c>
      <c r="B426">
        <v>423</v>
      </c>
      <c r="C426" t="str">
        <f t="shared" ca="1" si="174"/>
        <v>men</v>
      </c>
      <c r="D426">
        <f t="shared" ca="1" si="175"/>
        <v>29</v>
      </c>
      <c r="E426">
        <f t="shared" ca="1" si="176"/>
        <v>2</v>
      </c>
      <c r="F426" t="str">
        <f t="shared" ca="1" si="164"/>
        <v>Doctor</v>
      </c>
      <c r="G426">
        <f t="shared" ca="1" si="177"/>
        <v>1</v>
      </c>
      <c r="H426" t="str">
        <f t="shared" ca="1" si="165"/>
        <v>High school</v>
      </c>
      <c r="I426">
        <f t="shared" ca="1" si="189"/>
        <v>1</v>
      </c>
      <c r="J426">
        <f t="shared" ca="1" si="166"/>
        <v>3</v>
      </c>
      <c r="K426">
        <f t="shared" ca="1" si="178"/>
        <v>52628</v>
      </c>
      <c r="L426">
        <f t="shared" ca="1" si="179"/>
        <v>2</v>
      </c>
      <c r="M426" t="str">
        <f t="shared" ca="1" si="167"/>
        <v>California</v>
      </c>
      <c r="N426">
        <f t="shared" ca="1" si="182"/>
        <v>263140</v>
      </c>
      <c r="O426">
        <f t="shared" ca="1" si="180"/>
        <v>66347.770725960159</v>
      </c>
      <c r="P426">
        <f t="shared" ca="1" si="183"/>
        <v>79095.941045346524</v>
      </c>
      <c r="Q426">
        <f t="shared" ca="1" si="181"/>
        <v>41895</v>
      </c>
      <c r="R426">
        <f t="shared" ca="1" si="184"/>
        <v>91877.141621687246</v>
      </c>
      <c r="S426">
        <f t="shared" ca="1" si="185"/>
        <v>18131.124182366006</v>
      </c>
      <c r="T426">
        <f t="shared" ca="1" si="186"/>
        <v>360367.06522771256</v>
      </c>
      <c r="U426">
        <f t="shared" ca="1" si="187"/>
        <v>200119.91234764742</v>
      </c>
      <c r="V426">
        <f t="shared" ca="1" si="188"/>
        <v>160247.15288006514</v>
      </c>
      <c r="X426">
        <f ca="1">IF(Table1[[#This Row],[Gender]]="men",1,0)</f>
        <v>1</v>
      </c>
      <c r="Y426">
        <f ca="1">IF(Table1[[#This Row],[Gender]]="women",1,0)</f>
        <v>0</v>
      </c>
      <c r="AE426">
        <f ca="1">IF(Table1[[#This Row],[Field of work]]="IT",1,0)</f>
        <v>0</v>
      </c>
      <c r="AF426">
        <f ca="1">IF(Table1[[#This Row],[Field of work]]="Doctor",1,0)</f>
        <v>1</v>
      </c>
      <c r="AG426">
        <f ca="1">IF(Table1[[#This Row],[Field of work]]="Construction",1,0)</f>
        <v>0</v>
      </c>
      <c r="AH426">
        <f ca="1">IF(Table1[[#This Row],[Field of work]]="Teaching",1,0)</f>
        <v>0</v>
      </c>
      <c r="AI426">
        <f ca="1">IF(Table1[[#This Row],[Field of work]]="Music",1,0)</f>
        <v>0</v>
      </c>
      <c r="AJ426">
        <f ca="1">IF(Table1[[#This Row],[Field of work]]="Agriculture",1,0)</f>
        <v>0</v>
      </c>
      <c r="AO426" s="8">
        <f t="shared" ca="1" si="168"/>
        <v>23224.156950765846</v>
      </c>
      <c r="AR426">
        <f t="shared" ca="1" si="169"/>
        <v>1</v>
      </c>
      <c r="AX426" s="16">
        <f t="shared" ca="1" si="170"/>
        <v>0.96615146891233905</v>
      </c>
      <c r="AY426" s="17">
        <f t="shared" ca="1" si="171"/>
        <v>0</v>
      </c>
      <c r="AZ426" s="17"/>
      <c r="BE426">
        <f t="shared" ca="1" si="172"/>
        <v>0</v>
      </c>
      <c r="BF426">
        <f ca="1">IF(Table1[[#This Row],[Area]]="California",Table1[[#This Row],[Income]],0)</f>
        <v>52628</v>
      </c>
      <c r="BG426">
        <f ca="1">IF(Table1[[#This Row],[Area]]="Utah",Table1[[#This Row],[Income]],0)</f>
        <v>0</v>
      </c>
      <c r="BH426">
        <f ca="1">IF(Table1[[#This Row],[Area]]="North Carolina",Table1[[#This Row],[Income]],0)</f>
        <v>0</v>
      </c>
      <c r="BI426">
        <f ca="1">IF(Table1[[#This Row],[Area]]="Texas",Table1[[#This Row],[Income]],0)</f>
        <v>0</v>
      </c>
      <c r="BJ426">
        <f ca="1">IF(Table1[[#This Row],[Area]]="Pennsylvania",Table1[[#This Row],[Income]],0)</f>
        <v>0</v>
      </c>
      <c r="BK426">
        <f ca="1">IF(Table1[[#This Row],[Area]]="Hawaii",Table1[[#This Row],[Income]],0)</f>
        <v>0</v>
      </c>
      <c r="BL426">
        <f ca="1">IF(Table1[[#This Row],[Area]]="Tennessee",Table1[[#This Row],[Income]],0)</f>
        <v>0</v>
      </c>
      <c r="BM426">
        <f ca="1">IF(Table1[[#This Row],[Area]]="South Dakota",Table1[[#This Row],[Income]],0)</f>
        <v>0</v>
      </c>
      <c r="BN426">
        <f ca="1">IF(Table1[[#This Row],[Area]]="Massachusetts",Table1[[#This Row],[Income]],0)</f>
        <v>0</v>
      </c>
      <c r="BO426">
        <f ca="1">IF(Table1[[#This Row],[Area]]="New Jersey",Table1[[#This Row],[Income]],0)</f>
        <v>0</v>
      </c>
      <c r="BP426">
        <f ca="1">IF(Table1[[#This Row],[Area]]="Georgia",Table1[[#This Row],[Income]],0)</f>
        <v>0</v>
      </c>
      <c r="BQ426">
        <f ca="1">IF(Table1[[#This Row],[Area]]="Indiana",Table1[[#This Row],[Income]],0)</f>
        <v>0</v>
      </c>
      <c r="BR426">
        <f ca="1">IF(Table1[[#This Row],[Area]]="Illinios",Table1[[#This Row],[Income]],0)</f>
        <v>0</v>
      </c>
      <c r="BT426">
        <f ca="1">IF(Table1[[#This Row],[Field of work]]="IT",Table1[[#This Row],[Income]],0)</f>
        <v>0</v>
      </c>
      <c r="BU426">
        <f ca="1">IF(Table1[[#This Row],[Field of work]]="Doctor",Table1[[#This Row],[Income]],0)</f>
        <v>52628</v>
      </c>
      <c r="BV426">
        <f ca="1">IF(Table1[[#This Row],[Field of work]]="Construction",Table1[[#This Row],[Income]],0)</f>
        <v>0</v>
      </c>
      <c r="BW426">
        <f ca="1">IF(Table1[[#This Row],[Field of work]]="Teaching",Table1[[#This Row],[Income]],0)</f>
        <v>0</v>
      </c>
      <c r="BX426">
        <f ca="1">IF(Table1[[#This Row],[Field of work]]="Music",Table1[[#This Row],[Income]],0)</f>
        <v>0</v>
      </c>
      <c r="BY426">
        <f ca="1">IF(Table1[[#This Row],[Field of work]]="Agriculture",Table1[[#This Row],[Income]],0)</f>
        <v>0</v>
      </c>
      <c r="CA426">
        <f ca="1">IF(Table1[[#This Row],[Debts]]&gt;Table1[[#This Row],[Income]],1,0)</f>
        <v>1</v>
      </c>
      <c r="CL426">
        <f ca="1">IF(Table1[[#This Row],[Net worth of the person]]&gt;$CN$3,Table1[[#This Row],[Age]],0)</f>
        <v>29</v>
      </c>
    </row>
    <row r="427" spans="1:90">
      <c r="A427">
        <f t="shared" ca="1" si="173"/>
        <v>1</v>
      </c>
      <c r="B427">
        <v>424</v>
      </c>
      <c r="C427" t="str">
        <f t="shared" ca="1" si="174"/>
        <v>men</v>
      </c>
      <c r="D427">
        <f t="shared" ca="1" si="175"/>
        <v>40</v>
      </c>
      <c r="E427">
        <f t="shared" ca="1" si="176"/>
        <v>1</v>
      </c>
      <c r="F427" t="str">
        <f t="shared" ca="1" si="164"/>
        <v>IT</v>
      </c>
      <c r="G427">
        <f t="shared" ca="1" si="177"/>
        <v>3</v>
      </c>
      <c r="H427" t="str">
        <f t="shared" ca="1" si="165"/>
        <v>Post Grad</v>
      </c>
      <c r="I427">
        <f t="shared" ca="1" si="189"/>
        <v>3</v>
      </c>
      <c r="J427">
        <f t="shared" ca="1" si="166"/>
        <v>2</v>
      </c>
      <c r="K427">
        <f t="shared" ca="1" si="178"/>
        <v>28591</v>
      </c>
      <c r="L427">
        <f t="shared" ca="1" si="179"/>
        <v>2</v>
      </c>
      <c r="M427" t="str">
        <f t="shared" ca="1" si="167"/>
        <v>California</v>
      </c>
      <c r="N427">
        <f t="shared" ca="1" si="182"/>
        <v>85773</v>
      </c>
      <c r="O427">
        <f t="shared" ca="1" si="180"/>
        <v>82869.709943018053</v>
      </c>
      <c r="P427">
        <f t="shared" ca="1" si="183"/>
        <v>46448.313901531692</v>
      </c>
      <c r="Q427">
        <f t="shared" ca="1" si="181"/>
        <v>32653</v>
      </c>
      <c r="R427">
        <f t="shared" ca="1" si="184"/>
        <v>33324.488780389234</v>
      </c>
      <c r="S427">
        <f t="shared" ca="1" si="185"/>
        <v>40099.208167974823</v>
      </c>
      <c r="T427">
        <f t="shared" ca="1" si="186"/>
        <v>172320.52206950652</v>
      </c>
      <c r="U427">
        <f t="shared" ca="1" si="187"/>
        <v>148847.19872340729</v>
      </c>
      <c r="V427">
        <f t="shared" ca="1" si="188"/>
        <v>23473.323346099234</v>
      </c>
      <c r="X427">
        <f ca="1">IF(Table1[[#This Row],[Gender]]="men",1,0)</f>
        <v>1</v>
      </c>
      <c r="Y427">
        <f ca="1">IF(Table1[[#This Row],[Gender]]="women",1,0)</f>
        <v>0</v>
      </c>
      <c r="AE427">
        <f ca="1">IF(Table1[[#This Row],[Field of work]]="IT",1,0)</f>
        <v>1</v>
      </c>
      <c r="AF427">
        <f ca="1">IF(Table1[[#This Row],[Field of work]]="Doctor",1,0)</f>
        <v>0</v>
      </c>
      <c r="AG427">
        <f ca="1">IF(Table1[[#This Row],[Field of work]]="Construction",1,0)</f>
        <v>0</v>
      </c>
      <c r="AH427">
        <f ca="1">IF(Table1[[#This Row],[Field of work]]="Teaching",1,0)</f>
        <v>0</v>
      </c>
      <c r="AI427">
        <f ca="1">IF(Table1[[#This Row],[Field of work]]="Music",1,0)</f>
        <v>0</v>
      </c>
      <c r="AJ427">
        <f ca="1">IF(Table1[[#This Row],[Field of work]]="Agriculture",1,0)</f>
        <v>0</v>
      </c>
      <c r="AO427" s="8">
        <f t="shared" ca="1" si="168"/>
        <v>56795.98308850066</v>
      </c>
      <c r="AR427">
        <f t="shared" ca="1" si="169"/>
        <v>1</v>
      </c>
      <c r="AX427" s="16">
        <f t="shared" ca="1" si="170"/>
        <v>0.13389949161996362</v>
      </c>
      <c r="AY427" s="17">
        <f t="shared" ca="1" si="171"/>
        <v>1</v>
      </c>
      <c r="AZ427" s="17"/>
      <c r="BE427">
        <f t="shared" ca="1" si="172"/>
        <v>0</v>
      </c>
      <c r="BF427">
        <f ca="1">IF(Table1[[#This Row],[Area]]="California",Table1[[#This Row],[Income]],0)</f>
        <v>28591</v>
      </c>
      <c r="BG427">
        <f ca="1">IF(Table1[[#This Row],[Area]]="Utah",Table1[[#This Row],[Income]],0)</f>
        <v>0</v>
      </c>
      <c r="BH427">
        <f ca="1">IF(Table1[[#This Row],[Area]]="North Carolina",Table1[[#This Row],[Income]],0)</f>
        <v>0</v>
      </c>
      <c r="BI427">
        <f ca="1">IF(Table1[[#This Row],[Area]]="Texas",Table1[[#This Row],[Income]],0)</f>
        <v>0</v>
      </c>
      <c r="BJ427">
        <f ca="1">IF(Table1[[#This Row],[Area]]="Pennsylvania",Table1[[#This Row],[Income]],0)</f>
        <v>0</v>
      </c>
      <c r="BK427">
        <f ca="1">IF(Table1[[#This Row],[Area]]="Hawaii",Table1[[#This Row],[Income]],0)</f>
        <v>0</v>
      </c>
      <c r="BL427">
        <f ca="1">IF(Table1[[#This Row],[Area]]="Tennessee",Table1[[#This Row],[Income]],0)</f>
        <v>0</v>
      </c>
      <c r="BM427">
        <f ca="1">IF(Table1[[#This Row],[Area]]="South Dakota",Table1[[#This Row],[Income]],0)</f>
        <v>0</v>
      </c>
      <c r="BN427">
        <f ca="1">IF(Table1[[#This Row],[Area]]="Massachusetts",Table1[[#This Row],[Income]],0)</f>
        <v>0</v>
      </c>
      <c r="BO427">
        <f ca="1">IF(Table1[[#This Row],[Area]]="New Jersey",Table1[[#This Row],[Income]],0)</f>
        <v>0</v>
      </c>
      <c r="BP427">
        <f ca="1">IF(Table1[[#This Row],[Area]]="Georgia",Table1[[#This Row],[Income]],0)</f>
        <v>0</v>
      </c>
      <c r="BQ427">
        <f ca="1">IF(Table1[[#This Row],[Area]]="Indiana",Table1[[#This Row],[Income]],0)</f>
        <v>0</v>
      </c>
      <c r="BR427">
        <f ca="1">IF(Table1[[#This Row],[Area]]="Illinios",Table1[[#This Row],[Income]],0)</f>
        <v>0</v>
      </c>
      <c r="BT427">
        <f ca="1">IF(Table1[[#This Row],[Field of work]]="IT",Table1[[#This Row],[Income]],0)</f>
        <v>28591</v>
      </c>
      <c r="BU427">
        <f ca="1">IF(Table1[[#This Row],[Field of work]]="Doctor",Table1[[#This Row],[Income]],0)</f>
        <v>0</v>
      </c>
      <c r="BV427">
        <f ca="1">IF(Table1[[#This Row],[Field of work]]="Construction",Table1[[#This Row],[Income]],0)</f>
        <v>0</v>
      </c>
      <c r="BW427">
        <f ca="1">IF(Table1[[#This Row],[Field of work]]="Teaching",Table1[[#This Row],[Income]],0)</f>
        <v>0</v>
      </c>
      <c r="BX427">
        <f ca="1">IF(Table1[[#This Row],[Field of work]]="Music",Table1[[#This Row],[Income]],0)</f>
        <v>0</v>
      </c>
      <c r="BY427">
        <f ca="1">IF(Table1[[#This Row],[Field of work]]="Agriculture",Table1[[#This Row],[Income]],0)</f>
        <v>0</v>
      </c>
      <c r="CA427">
        <f ca="1">IF(Table1[[#This Row],[Debts]]&gt;Table1[[#This Row],[Income]],1,0)</f>
        <v>1</v>
      </c>
      <c r="CL427">
        <f ca="1">IF(Table1[[#This Row],[Net worth of the person]]&gt;$CN$3,Table1[[#This Row],[Age]],0)</f>
        <v>40</v>
      </c>
    </row>
    <row r="428" spans="1:90">
      <c r="A428">
        <f t="shared" ca="1" si="173"/>
        <v>2</v>
      </c>
      <c r="B428">
        <v>425</v>
      </c>
      <c r="C428" t="str">
        <f t="shared" ca="1" si="174"/>
        <v>women</v>
      </c>
      <c r="D428">
        <f t="shared" ca="1" si="175"/>
        <v>25</v>
      </c>
      <c r="E428">
        <f t="shared" ca="1" si="176"/>
        <v>6</v>
      </c>
      <c r="F428" t="str">
        <f t="shared" ca="1" si="164"/>
        <v>Agriculture</v>
      </c>
      <c r="G428">
        <f t="shared" ca="1" si="177"/>
        <v>1</v>
      </c>
      <c r="H428" t="str">
        <f t="shared" ca="1" si="165"/>
        <v>High school</v>
      </c>
      <c r="I428">
        <f t="shared" ca="1" si="189"/>
        <v>3</v>
      </c>
      <c r="J428">
        <f t="shared" ca="1" si="166"/>
        <v>1</v>
      </c>
      <c r="K428">
        <f t="shared" ca="1" si="178"/>
        <v>66722</v>
      </c>
      <c r="L428">
        <f t="shared" ca="1" si="179"/>
        <v>1</v>
      </c>
      <c r="M428" t="str">
        <f t="shared" ca="1" si="167"/>
        <v>Florida</v>
      </c>
      <c r="N428">
        <f t="shared" ca="1" si="182"/>
        <v>200166</v>
      </c>
      <c r="O428">
        <f t="shared" ca="1" si="180"/>
        <v>26802.125639601636</v>
      </c>
      <c r="P428">
        <f t="shared" ca="1" si="183"/>
        <v>56795.98308850066</v>
      </c>
      <c r="Q428">
        <f t="shared" ca="1" si="181"/>
        <v>53917</v>
      </c>
      <c r="R428">
        <f t="shared" ca="1" si="184"/>
        <v>62762.554832277456</v>
      </c>
      <c r="S428">
        <f t="shared" ca="1" si="185"/>
        <v>31232.791859076275</v>
      </c>
      <c r="T428">
        <f t="shared" ca="1" si="186"/>
        <v>288194.77494757692</v>
      </c>
      <c r="U428">
        <f t="shared" ca="1" si="187"/>
        <v>143481.68047187908</v>
      </c>
      <c r="V428">
        <f t="shared" ca="1" si="188"/>
        <v>144713.09447569784</v>
      </c>
      <c r="X428">
        <f ca="1">IF(Table1[[#This Row],[Gender]]="men",1,0)</f>
        <v>0</v>
      </c>
      <c r="Y428">
        <f ca="1">IF(Table1[[#This Row],[Gender]]="women",1,0)</f>
        <v>1</v>
      </c>
      <c r="AE428">
        <f ca="1">IF(Table1[[#This Row],[Field of work]]="IT",1,0)</f>
        <v>0</v>
      </c>
      <c r="AF428">
        <f ca="1">IF(Table1[[#This Row],[Field of work]]="Doctor",1,0)</f>
        <v>0</v>
      </c>
      <c r="AG428">
        <f ca="1">IF(Table1[[#This Row],[Field of work]]="Construction",1,0)</f>
        <v>0</v>
      </c>
      <c r="AH428">
        <f ca="1">IF(Table1[[#This Row],[Field of work]]="Teaching",1,0)</f>
        <v>0</v>
      </c>
      <c r="AI428">
        <f ca="1">IF(Table1[[#This Row],[Field of work]]="Music",1,0)</f>
        <v>0</v>
      </c>
      <c r="AJ428">
        <f ca="1">IF(Table1[[#This Row],[Field of work]]="Agriculture",1,0)</f>
        <v>1</v>
      </c>
      <c r="AO428" s="8">
        <f t="shared" ca="1" si="168"/>
        <v>20520.231453535132</v>
      </c>
      <c r="AR428">
        <f t="shared" ca="1" si="169"/>
        <v>1</v>
      </c>
      <c r="AX428" s="16">
        <f t="shared" ca="1" si="170"/>
        <v>0.40395049409233086</v>
      </c>
      <c r="AY428" s="17">
        <f t="shared" ca="1" si="171"/>
        <v>1</v>
      </c>
      <c r="AZ428" s="17"/>
      <c r="BE428">
        <f t="shared" ca="1" si="172"/>
        <v>66722</v>
      </c>
      <c r="BF428">
        <f ca="1">IF(Table1[[#This Row],[Area]]="California",Table1[[#This Row],[Income]],0)</f>
        <v>0</v>
      </c>
      <c r="BG428">
        <f ca="1">IF(Table1[[#This Row],[Area]]="Utah",Table1[[#This Row],[Income]],0)</f>
        <v>0</v>
      </c>
      <c r="BH428">
        <f ca="1">IF(Table1[[#This Row],[Area]]="North Carolina",Table1[[#This Row],[Income]],0)</f>
        <v>0</v>
      </c>
      <c r="BI428">
        <f ca="1">IF(Table1[[#This Row],[Area]]="Texas",Table1[[#This Row],[Income]],0)</f>
        <v>0</v>
      </c>
      <c r="BJ428">
        <f ca="1">IF(Table1[[#This Row],[Area]]="Pennsylvania",Table1[[#This Row],[Income]],0)</f>
        <v>0</v>
      </c>
      <c r="BK428">
        <f ca="1">IF(Table1[[#This Row],[Area]]="Hawaii",Table1[[#This Row],[Income]],0)</f>
        <v>0</v>
      </c>
      <c r="BL428">
        <f ca="1">IF(Table1[[#This Row],[Area]]="Tennessee",Table1[[#This Row],[Income]],0)</f>
        <v>0</v>
      </c>
      <c r="BM428">
        <f ca="1">IF(Table1[[#This Row],[Area]]="South Dakota",Table1[[#This Row],[Income]],0)</f>
        <v>0</v>
      </c>
      <c r="BN428">
        <f ca="1">IF(Table1[[#This Row],[Area]]="Massachusetts",Table1[[#This Row],[Income]],0)</f>
        <v>0</v>
      </c>
      <c r="BO428">
        <f ca="1">IF(Table1[[#This Row],[Area]]="New Jersey",Table1[[#This Row],[Income]],0)</f>
        <v>0</v>
      </c>
      <c r="BP428">
        <f ca="1">IF(Table1[[#This Row],[Area]]="Georgia",Table1[[#This Row],[Income]],0)</f>
        <v>0</v>
      </c>
      <c r="BQ428">
        <f ca="1">IF(Table1[[#This Row],[Area]]="Indiana",Table1[[#This Row],[Income]],0)</f>
        <v>0</v>
      </c>
      <c r="BR428">
        <f ca="1">IF(Table1[[#This Row],[Area]]="Illinios",Table1[[#This Row],[Income]],0)</f>
        <v>0</v>
      </c>
      <c r="BT428">
        <f ca="1">IF(Table1[[#This Row],[Field of work]]="IT",Table1[[#This Row],[Income]],0)</f>
        <v>0</v>
      </c>
      <c r="BU428">
        <f ca="1">IF(Table1[[#This Row],[Field of work]]="Doctor",Table1[[#This Row],[Income]],0)</f>
        <v>0</v>
      </c>
      <c r="BV428">
        <f ca="1">IF(Table1[[#This Row],[Field of work]]="Construction",Table1[[#This Row],[Income]],0)</f>
        <v>0</v>
      </c>
      <c r="BW428">
        <f ca="1">IF(Table1[[#This Row],[Field of work]]="Teaching",Table1[[#This Row],[Income]],0)</f>
        <v>0</v>
      </c>
      <c r="BX428">
        <f ca="1">IF(Table1[[#This Row],[Field of work]]="Music",Table1[[#This Row],[Income]],0)</f>
        <v>0</v>
      </c>
      <c r="BY428">
        <f ca="1">IF(Table1[[#This Row],[Field of work]]="Agriculture",Table1[[#This Row],[Income]],0)</f>
        <v>66722</v>
      </c>
      <c r="CA428">
        <f ca="1">IF(Table1[[#This Row],[Debts]]&gt;Table1[[#This Row],[Income]],1,0)</f>
        <v>0</v>
      </c>
      <c r="CL428">
        <f ca="1">IF(Table1[[#This Row],[Net worth of the person]]&gt;$CN$3,Table1[[#This Row],[Age]],0)</f>
        <v>25</v>
      </c>
    </row>
    <row r="429" spans="1:90">
      <c r="A429">
        <f t="shared" ca="1" si="173"/>
        <v>2</v>
      </c>
      <c r="B429">
        <v>426</v>
      </c>
      <c r="C429" t="str">
        <f t="shared" ca="1" si="174"/>
        <v>women</v>
      </c>
      <c r="D429">
        <f t="shared" ca="1" si="175"/>
        <v>35</v>
      </c>
      <c r="E429">
        <f t="shared" ca="1" si="176"/>
        <v>3</v>
      </c>
      <c r="F429" t="str">
        <f t="shared" ca="1" si="164"/>
        <v>Construction</v>
      </c>
      <c r="G429">
        <f t="shared" ca="1" si="177"/>
        <v>5</v>
      </c>
      <c r="H429" t="str">
        <f t="shared" ca="1" si="165"/>
        <v>Diploma</v>
      </c>
      <c r="I429">
        <f t="shared" ca="1" si="189"/>
        <v>3</v>
      </c>
      <c r="J429">
        <f t="shared" ca="1" si="166"/>
        <v>2</v>
      </c>
      <c r="K429">
        <f t="shared" ca="1" si="178"/>
        <v>28401</v>
      </c>
      <c r="L429">
        <f t="shared" ca="1" si="179"/>
        <v>9</v>
      </c>
      <c r="M429" t="str">
        <f t="shared" ca="1" si="167"/>
        <v>South Dakota</v>
      </c>
      <c r="N429">
        <f t="shared" ca="1" si="182"/>
        <v>170406</v>
      </c>
      <c r="O429">
        <f t="shared" ca="1" si="180"/>
        <v>68835.587896297729</v>
      </c>
      <c r="P429">
        <f t="shared" ca="1" si="183"/>
        <v>41040.462907070265</v>
      </c>
      <c r="Q429">
        <f t="shared" ca="1" si="181"/>
        <v>8354</v>
      </c>
      <c r="R429">
        <f t="shared" ca="1" si="184"/>
        <v>28091.605533406604</v>
      </c>
      <c r="S429">
        <f t="shared" ca="1" si="185"/>
        <v>38960.094861837162</v>
      </c>
      <c r="T429">
        <f t="shared" ca="1" si="186"/>
        <v>250406.55776890743</v>
      </c>
      <c r="U429">
        <f t="shared" ca="1" si="187"/>
        <v>105281.19342970433</v>
      </c>
      <c r="V429">
        <f t="shared" ca="1" si="188"/>
        <v>145125.36433920311</v>
      </c>
      <c r="X429">
        <f ca="1">IF(Table1[[#This Row],[Gender]]="men",1,0)</f>
        <v>0</v>
      </c>
      <c r="Y429">
        <f ca="1">IF(Table1[[#This Row],[Gender]]="women",1,0)</f>
        <v>1</v>
      </c>
      <c r="AE429">
        <f ca="1">IF(Table1[[#This Row],[Field of work]]="IT",1,0)</f>
        <v>0</v>
      </c>
      <c r="AF429">
        <f ca="1">IF(Table1[[#This Row],[Field of work]]="Doctor",1,0)</f>
        <v>0</v>
      </c>
      <c r="AG429">
        <f ca="1">IF(Table1[[#This Row],[Field of work]]="Construction",1,0)</f>
        <v>1</v>
      </c>
      <c r="AH429">
        <f ca="1">IF(Table1[[#This Row],[Field of work]]="Teaching",1,0)</f>
        <v>0</v>
      </c>
      <c r="AI429">
        <f ca="1">IF(Table1[[#This Row],[Field of work]]="Music",1,0)</f>
        <v>0</v>
      </c>
      <c r="AJ429">
        <f ca="1">IF(Table1[[#This Row],[Field of work]]="Agriculture",1,0)</f>
        <v>0</v>
      </c>
      <c r="AO429" s="8">
        <f t="shared" ca="1" si="168"/>
        <v>24902.131493220619</v>
      </c>
      <c r="AR429">
        <f t="shared" ca="1" si="169"/>
        <v>1</v>
      </c>
      <c r="AX429" s="16">
        <f t="shared" ca="1" si="170"/>
        <v>0.75047721206196549</v>
      </c>
      <c r="AY429" s="17">
        <f t="shared" ca="1" si="171"/>
        <v>0</v>
      </c>
      <c r="AZ429" s="17"/>
      <c r="BE429">
        <f t="shared" ca="1" si="172"/>
        <v>0</v>
      </c>
      <c r="BF429">
        <f ca="1">IF(Table1[[#This Row],[Area]]="California",Table1[[#This Row],[Income]],0)</f>
        <v>0</v>
      </c>
      <c r="BG429">
        <f ca="1">IF(Table1[[#This Row],[Area]]="Utah",Table1[[#This Row],[Income]],0)</f>
        <v>0</v>
      </c>
      <c r="BH429">
        <f ca="1">IF(Table1[[#This Row],[Area]]="North Carolina",Table1[[#This Row],[Income]],0)</f>
        <v>0</v>
      </c>
      <c r="BI429">
        <f ca="1">IF(Table1[[#This Row],[Area]]="Texas",Table1[[#This Row],[Income]],0)</f>
        <v>0</v>
      </c>
      <c r="BJ429">
        <f ca="1">IF(Table1[[#This Row],[Area]]="Pennsylvania",Table1[[#This Row],[Income]],0)</f>
        <v>0</v>
      </c>
      <c r="BK429">
        <f ca="1">IF(Table1[[#This Row],[Area]]="Hawaii",Table1[[#This Row],[Income]],0)</f>
        <v>0</v>
      </c>
      <c r="BL429">
        <f ca="1">IF(Table1[[#This Row],[Area]]="Tennessee",Table1[[#This Row],[Income]],0)</f>
        <v>0</v>
      </c>
      <c r="BM429">
        <f ca="1">IF(Table1[[#This Row],[Area]]="South Dakota",Table1[[#This Row],[Income]],0)</f>
        <v>28401</v>
      </c>
      <c r="BN429">
        <f ca="1">IF(Table1[[#This Row],[Area]]="Massachusetts",Table1[[#This Row],[Income]],0)</f>
        <v>0</v>
      </c>
      <c r="BO429">
        <f ca="1">IF(Table1[[#This Row],[Area]]="New Jersey",Table1[[#This Row],[Income]],0)</f>
        <v>0</v>
      </c>
      <c r="BP429">
        <f ca="1">IF(Table1[[#This Row],[Area]]="Georgia",Table1[[#This Row],[Income]],0)</f>
        <v>0</v>
      </c>
      <c r="BQ429">
        <f ca="1">IF(Table1[[#This Row],[Area]]="Indiana",Table1[[#This Row],[Income]],0)</f>
        <v>0</v>
      </c>
      <c r="BR429">
        <f ca="1">IF(Table1[[#This Row],[Area]]="Illinios",Table1[[#This Row],[Income]],0)</f>
        <v>0</v>
      </c>
      <c r="BT429">
        <f ca="1">IF(Table1[[#This Row],[Field of work]]="IT",Table1[[#This Row],[Income]],0)</f>
        <v>0</v>
      </c>
      <c r="BU429">
        <f ca="1">IF(Table1[[#This Row],[Field of work]]="Doctor",Table1[[#This Row],[Income]],0)</f>
        <v>0</v>
      </c>
      <c r="BV429">
        <f ca="1">IF(Table1[[#This Row],[Field of work]]="Construction",Table1[[#This Row],[Income]],0)</f>
        <v>28401</v>
      </c>
      <c r="BW429">
        <f ca="1">IF(Table1[[#This Row],[Field of work]]="Teaching",Table1[[#This Row],[Income]],0)</f>
        <v>0</v>
      </c>
      <c r="BX429">
        <f ca="1">IF(Table1[[#This Row],[Field of work]]="Music",Table1[[#This Row],[Income]],0)</f>
        <v>0</v>
      </c>
      <c r="BY429">
        <f ca="1">IF(Table1[[#This Row],[Field of work]]="Agriculture",Table1[[#This Row],[Income]],0)</f>
        <v>0</v>
      </c>
      <c r="CA429">
        <f ca="1">IF(Table1[[#This Row],[Debts]]&gt;Table1[[#This Row],[Income]],1,0)</f>
        <v>0</v>
      </c>
      <c r="CL429">
        <f ca="1">IF(Table1[[#This Row],[Net worth of the person]]&gt;$CN$3,Table1[[#This Row],[Age]],0)</f>
        <v>35</v>
      </c>
    </row>
    <row r="430" spans="1:90">
      <c r="A430">
        <f t="shared" ca="1" si="173"/>
        <v>2</v>
      </c>
      <c r="B430">
        <v>427</v>
      </c>
      <c r="C430" t="str">
        <f t="shared" ca="1" si="174"/>
        <v>women</v>
      </c>
      <c r="D430">
        <f t="shared" ca="1" si="175"/>
        <v>39</v>
      </c>
      <c r="E430">
        <f t="shared" ca="1" si="176"/>
        <v>4</v>
      </c>
      <c r="F430" t="str">
        <f t="shared" ca="1" si="164"/>
        <v>Teaching</v>
      </c>
      <c r="G430">
        <f t="shared" ca="1" si="177"/>
        <v>3</v>
      </c>
      <c r="H430" t="str">
        <f t="shared" ca="1" si="165"/>
        <v>Post Grad</v>
      </c>
      <c r="I430">
        <f t="shared" ca="1" si="189"/>
        <v>2</v>
      </c>
      <c r="J430">
        <f t="shared" ca="1" si="166"/>
        <v>2</v>
      </c>
      <c r="K430">
        <f t="shared" ca="1" si="178"/>
        <v>32396</v>
      </c>
      <c r="L430">
        <f t="shared" ca="1" si="179"/>
        <v>10</v>
      </c>
      <c r="M430" t="str">
        <f t="shared" ca="1" si="167"/>
        <v>Massachusetts</v>
      </c>
      <c r="N430">
        <f t="shared" ca="1" si="182"/>
        <v>97188</v>
      </c>
      <c r="O430">
        <f t="shared" ca="1" si="180"/>
        <v>72937.379285878298</v>
      </c>
      <c r="P430">
        <f t="shared" ca="1" si="183"/>
        <v>49804.262986441237</v>
      </c>
      <c r="Q430">
        <f t="shared" ca="1" si="181"/>
        <v>40208</v>
      </c>
      <c r="R430">
        <f t="shared" ca="1" si="184"/>
        <v>18698.826711910777</v>
      </c>
      <c r="S430">
        <f t="shared" ca="1" si="185"/>
        <v>3225.7476990092509</v>
      </c>
      <c r="T430">
        <f t="shared" ca="1" si="186"/>
        <v>150218.01068545048</v>
      </c>
      <c r="U430">
        <f t="shared" ca="1" si="187"/>
        <v>131844.20599778907</v>
      </c>
      <c r="V430">
        <f t="shared" ca="1" si="188"/>
        <v>18373.80468766141</v>
      </c>
      <c r="X430">
        <f ca="1">IF(Table1[[#This Row],[Gender]]="men",1,0)</f>
        <v>0</v>
      </c>
      <c r="Y430">
        <f ca="1">IF(Table1[[#This Row],[Gender]]="women",1,0)</f>
        <v>1</v>
      </c>
      <c r="AE430">
        <f ca="1">IF(Table1[[#This Row],[Field of work]]="IT",1,0)</f>
        <v>0</v>
      </c>
      <c r="AF430">
        <f ca="1">IF(Table1[[#This Row],[Field of work]]="Doctor",1,0)</f>
        <v>0</v>
      </c>
      <c r="AG430">
        <f ca="1">IF(Table1[[#This Row],[Field of work]]="Construction",1,0)</f>
        <v>0</v>
      </c>
      <c r="AH430">
        <f ca="1">IF(Table1[[#This Row],[Field of work]]="Teaching",1,0)</f>
        <v>1</v>
      </c>
      <c r="AI430">
        <f ca="1">IF(Table1[[#This Row],[Field of work]]="Music",1,0)</f>
        <v>0</v>
      </c>
      <c r="AJ430">
        <f ca="1">IF(Table1[[#This Row],[Field of work]]="Agriculture",1,0)</f>
        <v>0</v>
      </c>
      <c r="AO430" s="8">
        <f t="shared" ca="1" si="168"/>
        <v>36043.912897724018</v>
      </c>
      <c r="AR430">
        <f t="shared" ca="1" si="169"/>
        <v>1</v>
      </c>
      <c r="AX430" s="16">
        <f t="shared" ca="1" si="170"/>
        <v>0.45919794898305877</v>
      </c>
      <c r="AY430" s="17">
        <f t="shared" ca="1" si="171"/>
        <v>1</v>
      </c>
      <c r="AZ430" s="17"/>
      <c r="BE430">
        <f t="shared" ca="1" si="172"/>
        <v>0</v>
      </c>
      <c r="BF430">
        <f ca="1">IF(Table1[[#This Row],[Area]]="California",Table1[[#This Row],[Income]],0)</f>
        <v>0</v>
      </c>
      <c r="BG430">
        <f ca="1">IF(Table1[[#This Row],[Area]]="Utah",Table1[[#This Row],[Income]],0)</f>
        <v>0</v>
      </c>
      <c r="BH430">
        <f ca="1">IF(Table1[[#This Row],[Area]]="North Carolina",Table1[[#This Row],[Income]],0)</f>
        <v>0</v>
      </c>
      <c r="BI430">
        <f ca="1">IF(Table1[[#This Row],[Area]]="Texas",Table1[[#This Row],[Income]],0)</f>
        <v>0</v>
      </c>
      <c r="BJ430">
        <f ca="1">IF(Table1[[#This Row],[Area]]="Pennsylvania",Table1[[#This Row],[Income]],0)</f>
        <v>0</v>
      </c>
      <c r="BK430">
        <f ca="1">IF(Table1[[#This Row],[Area]]="Hawaii",Table1[[#This Row],[Income]],0)</f>
        <v>0</v>
      </c>
      <c r="BL430">
        <f ca="1">IF(Table1[[#This Row],[Area]]="Tennessee",Table1[[#This Row],[Income]],0)</f>
        <v>0</v>
      </c>
      <c r="BM430">
        <f ca="1">IF(Table1[[#This Row],[Area]]="South Dakota",Table1[[#This Row],[Income]],0)</f>
        <v>0</v>
      </c>
      <c r="BN430">
        <f ca="1">IF(Table1[[#This Row],[Area]]="Massachusetts",Table1[[#This Row],[Income]],0)</f>
        <v>32396</v>
      </c>
      <c r="BO430">
        <f ca="1">IF(Table1[[#This Row],[Area]]="New Jersey",Table1[[#This Row],[Income]],0)</f>
        <v>0</v>
      </c>
      <c r="BP430">
        <f ca="1">IF(Table1[[#This Row],[Area]]="Georgia",Table1[[#This Row],[Income]],0)</f>
        <v>0</v>
      </c>
      <c r="BQ430">
        <f ca="1">IF(Table1[[#This Row],[Area]]="Indiana",Table1[[#This Row],[Income]],0)</f>
        <v>0</v>
      </c>
      <c r="BR430">
        <f ca="1">IF(Table1[[#This Row],[Area]]="Illinios",Table1[[#This Row],[Income]],0)</f>
        <v>0</v>
      </c>
      <c r="BT430">
        <f ca="1">IF(Table1[[#This Row],[Field of work]]="IT",Table1[[#This Row],[Income]],0)</f>
        <v>0</v>
      </c>
      <c r="BU430">
        <f ca="1">IF(Table1[[#This Row],[Field of work]]="Doctor",Table1[[#This Row],[Income]],0)</f>
        <v>0</v>
      </c>
      <c r="BV430">
        <f ca="1">IF(Table1[[#This Row],[Field of work]]="Construction",Table1[[#This Row],[Income]],0)</f>
        <v>0</v>
      </c>
      <c r="BW430">
        <f ca="1">IF(Table1[[#This Row],[Field of work]]="Teaching",Table1[[#This Row],[Income]],0)</f>
        <v>32396</v>
      </c>
      <c r="BX430">
        <f ca="1">IF(Table1[[#This Row],[Field of work]]="Music",Table1[[#This Row],[Income]],0)</f>
        <v>0</v>
      </c>
      <c r="BY430">
        <f ca="1">IF(Table1[[#This Row],[Field of work]]="Agriculture",Table1[[#This Row],[Income]],0)</f>
        <v>0</v>
      </c>
      <c r="CA430">
        <f ca="1">IF(Table1[[#This Row],[Debts]]&gt;Table1[[#This Row],[Income]],1,0)</f>
        <v>0</v>
      </c>
      <c r="CL430">
        <f ca="1">IF(Table1[[#This Row],[Net worth of the person]]&gt;$CN$3,Table1[[#This Row],[Age]],0)</f>
        <v>39</v>
      </c>
    </row>
    <row r="431" spans="1:90">
      <c r="A431">
        <f t="shared" ca="1" si="173"/>
        <v>1</v>
      </c>
      <c r="B431">
        <v>428</v>
      </c>
      <c r="C431" t="str">
        <f t="shared" ca="1" si="174"/>
        <v>men</v>
      </c>
      <c r="D431">
        <f t="shared" ca="1" si="175"/>
        <v>43</v>
      </c>
      <c r="E431">
        <f t="shared" ca="1" si="176"/>
        <v>2</v>
      </c>
      <c r="F431" t="str">
        <f t="shared" ca="1" si="164"/>
        <v>Doctor</v>
      </c>
      <c r="G431">
        <f t="shared" ca="1" si="177"/>
        <v>4</v>
      </c>
      <c r="H431" t="str">
        <f t="shared" ca="1" si="165"/>
        <v>Phd</v>
      </c>
      <c r="I431">
        <f t="shared" ca="1" si="189"/>
        <v>2</v>
      </c>
      <c r="J431">
        <f t="shared" ca="1" si="166"/>
        <v>1</v>
      </c>
      <c r="K431">
        <f t="shared" ca="1" si="178"/>
        <v>57040</v>
      </c>
      <c r="L431">
        <f t="shared" ca="1" si="179"/>
        <v>7</v>
      </c>
      <c r="M431" t="str">
        <f t="shared" ca="1" si="167"/>
        <v>Hawaii</v>
      </c>
      <c r="N431">
        <f t="shared" ca="1" si="182"/>
        <v>285200</v>
      </c>
      <c r="O431">
        <f t="shared" ca="1" si="180"/>
        <v>130963.25504996836</v>
      </c>
      <c r="P431">
        <f t="shared" ca="1" si="183"/>
        <v>36043.912897724018</v>
      </c>
      <c r="Q431">
        <f t="shared" ca="1" si="181"/>
        <v>17002</v>
      </c>
      <c r="R431">
        <f t="shared" ca="1" si="184"/>
        <v>27990.176964753355</v>
      </c>
      <c r="S431">
        <f t="shared" ca="1" si="185"/>
        <v>47184.367514056226</v>
      </c>
      <c r="T431">
        <f t="shared" ca="1" si="186"/>
        <v>368428.28041178023</v>
      </c>
      <c r="U431">
        <f t="shared" ca="1" si="187"/>
        <v>175955.43201472174</v>
      </c>
      <c r="V431">
        <f t="shared" ca="1" si="188"/>
        <v>192472.84839705849</v>
      </c>
      <c r="X431">
        <f ca="1">IF(Table1[[#This Row],[Gender]]="men",1,0)</f>
        <v>1</v>
      </c>
      <c r="Y431">
        <f ca="1">IF(Table1[[#This Row],[Gender]]="women",1,0)</f>
        <v>0</v>
      </c>
      <c r="AE431">
        <f ca="1">IF(Table1[[#This Row],[Field of work]]="IT",1,0)</f>
        <v>0</v>
      </c>
      <c r="AF431">
        <f ca="1">IF(Table1[[#This Row],[Field of work]]="Doctor",1,0)</f>
        <v>1</v>
      </c>
      <c r="AG431">
        <f ca="1">IF(Table1[[#This Row],[Field of work]]="Construction",1,0)</f>
        <v>0</v>
      </c>
      <c r="AH431">
        <f ca="1">IF(Table1[[#This Row],[Field of work]]="Teaching",1,0)</f>
        <v>0</v>
      </c>
      <c r="AI431">
        <f ca="1">IF(Table1[[#This Row],[Field of work]]="Music",1,0)</f>
        <v>0</v>
      </c>
      <c r="AJ431">
        <f ca="1">IF(Table1[[#This Row],[Field of work]]="Agriculture",1,0)</f>
        <v>0</v>
      </c>
      <c r="AO431" s="8">
        <f t="shared" ca="1" si="168"/>
        <v>1841.0438436033544</v>
      </c>
      <c r="AR431">
        <f t="shared" ca="1" si="169"/>
        <v>1</v>
      </c>
      <c r="AX431" s="16">
        <f t="shared" ca="1" si="170"/>
        <v>0.68404043050584074</v>
      </c>
      <c r="AY431" s="17">
        <f t="shared" ca="1" si="171"/>
        <v>0</v>
      </c>
      <c r="AZ431" s="17"/>
      <c r="BE431">
        <f t="shared" ca="1" si="172"/>
        <v>0</v>
      </c>
      <c r="BF431">
        <f ca="1">IF(Table1[[#This Row],[Area]]="California",Table1[[#This Row],[Income]],0)</f>
        <v>0</v>
      </c>
      <c r="BG431">
        <f ca="1">IF(Table1[[#This Row],[Area]]="Utah",Table1[[#This Row],[Income]],0)</f>
        <v>0</v>
      </c>
      <c r="BH431">
        <f ca="1">IF(Table1[[#This Row],[Area]]="North Carolina",Table1[[#This Row],[Income]],0)</f>
        <v>0</v>
      </c>
      <c r="BI431">
        <f ca="1">IF(Table1[[#This Row],[Area]]="Texas",Table1[[#This Row],[Income]],0)</f>
        <v>0</v>
      </c>
      <c r="BJ431">
        <f ca="1">IF(Table1[[#This Row],[Area]]="Pennsylvania",Table1[[#This Row],[Income]],0)</f>
        <v>0</v>
      </c>
      <c r="BK431">
        <f ca="1">IF(Table1[[#This Row],[Area]]="Hawaii",Table1[[#This Row],[Income]],0)</f>
        <v>57040</v>
      </c>
      <c r="BL431">
        <f ca="1">IF(Table1[[#This Row],[Area]]="Tennessee",Table1[[#This Row],[Income]],0)</f>
        <v>0</v>
      </c>
      <c r="BM431">
        <f ca="1">IF(Table1[[#This Row],[Area]]="South Dakota",Table1[[#This Row],[Income]],0)</f>
        <v>0</v>
      </c>
      <c r="BN431">
        <f ca="1">IF(Table1[[#This Row],[Area]]="Massachusetts",Table1[[#This Row],[Income]],0)</f>
        <v>0</v>
      </c>
      <c r="BO431">
        <f ca="1">IF(Table1[[#This Row],[Area]]="New Jersey",Table1[[#This Row],[Income]],0)</f>
        <v>0</v>
      </c>
      <c r="BP431">
        <f ca="1">IF(Table1[[#This Row],[Area]]="Georgia",Table1[[#This Row],[Income]],0)</f>
        <v>0</v>
      </c>
      <c r="BQ431">
        <f ca="1">IF(Table1[[#This Row],[Area]]="Indiana",Table1[[#This Row],[Income]],0)</f>
        <v>0</v>
      </c>
      <c r="BR431">
        <f ca="1">IF(Table1[[#This Row],[Area]]="Illinios",Table1[[#This Row],[Income]],0)</f>
        <v>0</v>
      </c>
      <c r="BT431">
        <f ca="1">IF(Table1[[#This Row],[Field of work]]="IT",Table1[[#This Row],[Income]],0)</f>
        <v>0</v>
      </c>
      <c r="BU431">
        <f ca="1">IF(Table1[[#This Row],[Field of work]]="Doctor",Table1[[#This Row],[Income]],0)</f>
        <v>57040</v>
      </c>
      <c r="BV431">
        <f ca="1">IF(Table1[[#This Row],[Field of work]]="Construction",Table1[[#This Row],[Income]],0)</f>
        <v>0</v>
      </c>
      <c r="BW431">
        <f ca="1">IF(Table1[[#This Row],[Field of work]]="Teaching",Table1[[#This Row],[Income]],0)</f>
        <v>0</v>
      </c>
      <c r="BX431">
        <f ca="1">IF(Table1[[#This Row],[Field of work]]="Music",Table1[[#This Row],[Income]],0)</f>
        <v>0</v>
      </c>
      <c r="BY431">
        <f ca="1">IF(Table1[[#This Row],[Field of work]]="Agriculture",Table1[[#This Row],[Income]],0)</f>
        <v>0</v>
      </c>
      <c r="CA431">
        <f ca="1">IF(Table1[[#This Row],[Debts]]&gt;Table1[[#This Row],[Income]],1,0)</f>
        <v>0</v>
      </c>
      <c r="CL431">
        <f ca="1">IF(Table1[[#This Row],[Net worth of the person]]&gt;$CN$3,Table1[[#This Row],[Age]],0)</f>
        <v>43</v>
      </c>
    </row>
    <row r="432" spans="1:90">
      <c r="A432">
        <f t="shared" ca="1" si="173"/>
        <v>1</v>
      </c>
      <c r="B432">
        <v>429</v>
      </c>
      <c r="C432" t="str">
        <f t="shared" ca="1" si="174"/>
        <v>men</v>
      </c>
      <c r="D432">
        <f t="shared" ca="1" si="175"/>
        <v>32</v>
      </c>
      <c r="E432">
        <f t="shared" ca="1" si="176"/>
        <v>2</v>
      </c>
      <c r="F432" t="str">
        <f t="shared" ca="1" si="164"/>
        <v>Doctor</v>
      </c>
      <c r="G432">
        <f t="shared" ca="1" si="177"/>
        <v>5</v>
      </c>
      <c r="H432" t="str">
        <f t="shared" ca="1" si="165"/>
        <v>Diploma</v>
      </c>
      <c r="I432">
        <f t="shared" ca="1" si="189"/>
        <v>3</v>
      </c>
      <c r="J432">
        <f t="shared" ca="1" si="166"/>
        <v>1</v>
      </c>
      <c r="K432">
        <f t="shared" ca="1" si="178"/>
        <v>29258</v>
      </c>
      <c r="L432">
        <f t="shared" ca="1" si="179"/>
        <v>5</v>
      </c>
      <c r="M432" t="str">
        <f t="shared" ca="1" si="167"/>
        <v>Texas</v>
      </c>
      <c r="N432">
        <f t="shared" ca="1" si="182"/>
        <v>117032</v>
      </c>
      <c r="O432">
        <f t="shared" ca="1" si="180"/>
        <v>80054.619662959551</v>
      </c>
      <c r="P432">
        <f t="shared" ca="1" si="183"/>
        <v>1841.0438436033544</v>
      </c>
      <c r="Q432">
        <f t="shared" ca="1" si="181"/>
        <v>1686</v>
      </c>
      <c r="R432">
        <f t="shared" ca="1" si="184"/>
        <v>53841.122966188152</v>
      </c>
      <c r="S432">
        <f t="shared" ca="1" si="185"/>
        <v>32511.534029190436</v>
      </c>
      <c r="T432">
        <f t="shared" ca="1" si="186"/>
        <v>151384.5778727938</v>
      </c>
      <c r="U432">
        <f t="shared" ca="1" si="187"/>
        <v>135581.74262914772</v>
      </c>
      <c r="V432">
        <f t="shared" ca="1" si="188"/>
        <v>15802.835243646085</v>
      </c>
      <c r="X432">
        <f ca="1">IF(Table1[[#This Row],[Gender]]="men",1,0)</f>
        <v>1</v>
      </c>
      <c r="Y432">
        <f ca="1">IF(Table1[[#This Row],[Gender]]="women",1,0)</f>
        <v>0</v>
      </c>
      <c r="AE432">
        <f ca="1">IF(Table1[[#This Row],[Field of work]]="IT",1,0)</f>
        <v>0</v>
      </c>
      <c r="AF432">
        <f ca="1">IF(Table1[[#This Row],[Field of work]]="Doctor",1,0)</f>
        <v>1</v>
      </c>
      <c r="AG432">
        <f ca="1">IF(Table1[[#This Row],[Field of work]]="Construction",1,0)</f>
        <v>0</v>
      </c>
      <c r="AH432">
        <f ca="1">IF(Table1[[#This Row],[Field of work]]="Teaching",1,0)</f>
        <v>0</v>
      </c>
      <c r="AI432">
        <f ca="1">IF(Table1[[#This Row],[Field of work]]="Music",1,0)</f>
        <v>0</v>
      </c>
      <c r="AJ432">
        <f ca="1">IF(Table1[[#This Row],[Field of work]]="Agriculture",1,0)</f>
        <v>0</v>
      </c>
      <c r="AO432" s="8">
        <f t="shared" ca="1" si="168"/>
        <v>34550.282105512546</v>
      </c>
      <c r="AR432">
        <f t="shared" ca="1" si="169"/>
        <v>1</v>
      </c>
      <c r="AX432" s="16">
        <f t="shared" ca="1" si="170"/>
        <v>0.53449538455205536</v>
      </c>
      <c r="AY432" s="17">
        <f t="shared" ca="1" si="171"/>
        <v>0</v>
      </c>
      <c r="AZ432" s="17"/>
      <c r="BE432">
        <f t="shared" ca="1" si="172"/>
        <v>0</v>
      </c>
      <c r="BF432">
        <f ca="1">IF(Table1[[#This Row],[Area]]="California",Table1[[#This Row],[Income]],0)</f>
        <v>0</v>
      </c>
      <c r="BG432">
        <f ca="1">IF(Table1[[#This Row],[Area]]="Utah",Table1[[#This Row],[Income]],0)</f>
        <v>0</v>
      </c>
      <c r="BH432">
        <f ca="1">IF(Table1[[#This Row],[Area]]="North Carolina",Table1[[#This Row],[Income]],0)</f>
        <v>0</v>
      </c>
      <c r="BI432">
        <f ca="1">IF(Table1[[#This Row],[Area]]="Texas",Table1[[#This Row],[Income]],0)</f>
        <v>29258</v>
      </c>
      <c r="BJ432">
        <f ca="1">IF(Table1[[#This Row],[Area]]="Pennsylvania",Table1[[#This Row],[Income]],0)</f>
        <v>0</v>
      </c>
      <c r="BK432">
        <f ca="1">IF(Table1[[#This Row],[Area]]="Hawaii",Table1[[#This Row],[Income]],0)</f>
        <v>0</v>
      </c>
      <c r="BL432">
        <f ca="1">IF(Table1[[#This Row],[Area]]="Tennessee",Table1[[#This Row],[Income]],0)</f>
        <v>0</v>
      </c>
      <c r="BM432">
        <f ca="1">IF(Table1[[#This Row],[Area]]="South Dakota",Table1[[#This Row],[Income]],0)</f>
        <v>0</v>
      </c>
      <c r="BN432">
        <f ca="1">IF(Table1[[#This Row],[Area]]="Massachusetts",Table1[[#This Row],[Income]],0)</f>
        <v>0</v>
      </c>
      <c r="BO432">
        <f ca="1">IF(Table1[[#This Row],[Area]]="New Jersey",Table1[[#This Row],[Income]],0)</f>
        <v>0</v>
      </c>
      <c r="BP432">
        <f ca="1">IF(Table1[[#This Row],[Area]]="Georgia",Table1[[#This Row],[Income]],0)</f>
        <v>0</v>
      </c>
      <c r="BQ432">
        <f ca="1">IF(Table1[[#This Row],[Area]]="Indiana",Table1[[#This Row],[Income]],0)</f>
        <v>0</v>
      </c>
      <c r="BR432">
        <f ca="1">IF(Table1[[#This Row],[Area]]="Illinios",Table1[[#This Row],[Income]],0)</f>
        <v>0</v>
      </c>
      <c r="BT432">
        <f ca="1">IF(Table1[[#This Row],[Field of work]]="IT",Table1[[#This Row],[Income]],0)</f>
        <v>0</v>
      </c>
      <c r="BU432">
        <f ca="1">IF(Table1[[#This Row],[Field of work]]="Doctor",Table1[[#This Row],[Income]],0)</f>
        <v>29258</v>
      </c>
      <c r="BV432">
        <f ca="1">IF(Table1[[#This Row],[Field of work]]="Construction",Table1[[#This Row],[Income]],0)</f>
        <v>0</v>
      </c>
      <c r="BW432">
        <f ca="1">IF(Table1[[#This Row],[Field of work]]="Teaching",Table1[[#This Row],[Income]],0)</f>
        <v>0</v>
      </c>
      <c r="BX432">
        <f ca="1">IF(Table1[[#This Row],[Field of work]]="Music",Table1[[#This Row],[Income]],0)</f>
        <v>0</v>
      </c>
      <c r="BY432">
        <f ca="1">IF(Table1[[#This Row],[Field of work]]="Agriculture",Table1[[#This Row],[Income]],0)</f>
        <v>0</v>
      </c>
      <c r="CA432">
        <f ca="1">IF(Table1[[#This Row],[Debts]]&gt;Table1[[#This Row],[Income]],1,0)</f>
        <v>1</v>
      </c>
      <c r="CL432">
        <f ca="1">IF(Table1[[#This Row],[Net worth of the person]]&gt;$CN$3,Table1[[#This Row],[Age]],0)</f>
        <v>32</v>
      </c>
    </row>
    <row r="433" spans="1:90">
      <c r="A433">
        <f t="shared" ca="1" si="173"/>
        <v>2</v>
      </c>
      <c r="B433">
        <v>430</v>
      </c>
      <c r="C433" t="str">
        <f t="shared" ca="1" si="174"/>
        <v>women</v>
      </c>
      <c r="D433">
        <f t="shared" ca="1" si="175"/>
        <v>39</v>
      </c>
      <c r="E433">
        <f t="shared" ca="1" si="176"/>
        <v>4</v>
      </c>
      <c r="F433" t="str">
        <f t="shared" ca="1" si="164"/>
        <v>Teaching</v>
      </c>
      <c r="G433">
        <f t="shared" ca="1" si="177"/>
        <v>3</v>
      </c>
      <c r="H433" t="str">
        <f t="shared" ca="1" si="165"/>
        <v>Post Grad</v>
      </c>
      <c r="I433">
        <f t="shared" ca="1" si="189"/>
        <v>1</v>
      </c>
      <c r="J433">
        <f t="shared" ca="1" si="166"/>
        <v>3</v>
      </c>
      <c r="K433">
        <f t="shared" ca="1" si="178"/>
        <v>60157</v>
      </c>
      <c r="L433">
        <f t="shared" ca="1" si="179"/>
        <v>7</v>
      </c>
      <c r="M433" t="str">
        <f t="shared" ca="1" si="167"/>
        <v>Hawaii</v>
      </c>
      <c r="N433">
        <f t="shared" ca="1" si="182"/>
        <v>240628</v>
      </c>
      <c r="O433">
        <f t="shared" ca="1" si="180"/>
        <v>128614.55539399198</v>
      </c>
      <c r="P433">
        <f t="shared" ca="1" si="183"/>
        <v>103650.84631653763</v>
      </c>
      <c r="Q433">
        <f t="shared" ca="1" si="181"/>
        <v>27788</v>
      </c>
      <c r="R433">
        <f t="shared" ca="1" si="184"/>
        <v>107309.47635620077</v>
      </c>
      <c r="S433">
        <f t="shared" ca="1" si="185"/>
        <v>83241.626842124679</v>
      </c>
      <c r="T433">
        <f t="shared" ca="1" si="186"/>
        <v>427520.47315866232</v>
      </c>
      <c r="U433">
        <f t="shared" ca="1" si="187"/>
        <v>263712.03175019275</v>
      </c>
      <c r="V433">
        <f t="shared" ca="1" si="188"/>
        <v>163808.44140846957</v>
      </c>
      <c r="X433">
        <f ca="1">IF(Table1[[#This Row],[Gender]]="men",1,0)</f>
        <v>0</v>
      </c>
      <c r="Y433">
        <f ca="1">IF(Table1[[#This Row],[Gender]]="women",1,0)</f>
        <v>1</v>
      </c>
      <c r="AE433">
        <f ca="1">IF(Table1[[#This Row],[Field of work]]="IT",1,0)</f>
        <v>0</v>
      </c>
      <c r="AF433">
        <f ca="1">IF(Table1[[#This Row],[Field of work]]="Doctor",1,0)</f>
        <v>0</v>
      </c>
      <c r="AG433">
        <f ca="1">IF(Table1[[#This Row],[Field of work]]="Construction",1,0)</f>
        <v>0</v>
      </c>
      <c r="AH433">
        <f ca="1">IF(Table1[[#This Row],[Field of work]]="Teaching",1,0)</f>
        <v>1</v>
      </c>
      <c r="AI433">
        <f ca="1">IF(Table1[[#This Row],[Field of work]]="Music",1,0)</f>
        <v>0</v>
      </c>
      <c r="AJ433">
        <f ca="1">IF(Table1[[#This Row],[Field of work]]="Agriculture",1,0)</f>
        <v>0</v>
      </c>
      <c r="AO433" s="8">
        <f t="shared" ca="1" si="168"/>
        <v>9640.1005226754423</v>
      </c>
      <c r="AR433">
        <f t="shared" ca="1" si="169"/>
        <v>1</v>
      </c>
      <c r="AX433" s="16">
        <f t="shared" ca="1" si="170"/>
        <v>0.7132450661257107</v>
      </c>
      <c r="AY433" s="17">
        <f t="shared" ca="1" si="171"/>
        <v>0</v>
      </c>
      <c r="AZ433" s="17"/>
      <c r="BE433">
        <f t="shared" ca="1" si="172"/>
        <v>0</v>
      </c>
      <c r="BF433">
        <f ca="1">IF(Table1[[#This Row],[Area]]="California",Table1[[#This Row],[Income]],0)</f>
        <v>0</v>
      </c>
      <c r="BG433">
        <f ca="1">IF(Table1[[#This Row],[Area]]="Utah",Table1[[#This Row],[Income]],0)</f>
        <v>0</v>
      </c>
      <c r="BH433">
        <f ca="1">IF(Table1[[#This Row],[Area]]="North Carolina",Table1[[#This Row],[Income]],0)</f>
        <v>0</v>
      </c>
      <c r="BI433">
        <f ca="1">IF(Table1[[#This Row],[Area]]="Texas",Table1[[#This Row],[Income]],0)</f>
        <v>0</v>
      </c>
      <c r="BJ433">
        <f ca="1">IF(Table1[[#This Row],[Area]]="Pennsylvania",Table1[[#This Row],[Income]],0)</f>
        <v>0</v>
      </c>
      <c r="BK433">
        <f ca="1">IF(Table1[[#This Row],[Area]]="Hawaii",Table1[[#This Row],[Income]],0)</f>
        <v>60157</v>
      </c>
      <c r="BL433">
        <f ca="1">IF(Table1[[#This Row],[Area]]="Tennessee",Table1[[#This Row],[Income]],0)</f>
        <v>0</v>
      </c>
      <c r="BM433">
        <f ca="1">IF(Table1[[#This Row],[Area]]="South Dakota",Table1[[#This Row],[Income]],0)</f>
        <v>0</v>
      </c>
      <c r="BN433">
        <f ca="1">IF(Table1[[#This Row],[Area]]="Massachusetts",Table1[[#This Row],[Income]],0)</f>
        <v>0</v>
      </c>
      <c r="BO433">
        <f ca="1">IF(Table1[[#This Row],[Area]]="New Jersey",Table1[[#This Row],[Income]],0)</f>
        <v>0</v>
      </c>
      <c r="BP433">
        <f ca="1">IF(Table1[[#This Row],[Area]]="Georgia",Table1[[#This Row],[Income]],0)</f>
        <v>0</v>
      </c>
      <c r="BQ433">
        <f ca="1">IF(Table1[[#This Row],[Area]]="Indiana",Table1[[#This Row],[Income]],0)</f>
        <v>0</v>
      </c>
      <c r="BR433">
        <f ca="1">IF(Table1[[#This Row],[Area]]="Illinios",Table1[[#This Row],[Income]],0)</f>
        <v>0</v>
      </c>
      <c r="BT433">
        <f ca="1">IF(Table1[[#This Row],[Field of work]]="IT",Table1[[#This Row],[Income]],0)</f>
        <v>0</v>
      </c>
      <c r="BU433">
        <f ca="1">IF(Table1[[#This Row],[Field of work]]="Doctor",Table1[[#This Row],[Income]],0)</f>
        <v>0</v>
      </c>
      <c r="BV433">
        <f ca="1">IF(Table1[[#This Row],[Field of work]]="Construction",Table1[[#This Row],[Income]],0)</f>
        <v>0</v>
      </c>
      <c r="BW433">
        <f ca="1">IF(Table1[[#This Row],[Field of work]]="Teaching",Table1[[#This Row],[Income]],0)</f>
        <v>60157</v>
      </c>
      <c r="BX433">
        <f ca="1">IF(Table1[[#This Row],[Field of work]]="Music",Table1[[#This Row],[Income]],0)</f>
        <v>0</v>
      </c>
      <c r="BY433">
        <f ca="1">IF(Table1[[#This Row],[Field of work]]="Agriculture",Table1[[#This Row],[Income]],0)</f>
        <v>0</v>
      </c>
      <c r="CA433">
        <f ca="1">IF(Table1[[#This Row],[Debts]]&gt;Table1[[#This Row],[Income]],1,0)</f>
        <v>1</v>
      </c>
      <c r="CL433">
        <f ca="1">IF(Table1[[#This Row],[Net worth of the person]]&gt;$CN$3,Table1[[#This Row],[Age]],0)</f>
        <v>39</v>
      </c>
    </row>
    <row r="434" spans="1:90">
      <c r="A434">
        <f t="shared" ca="1" si="173"/>
        <v>1</v>
      </c>
      <c r="B434">
        <v>431</v>
      </c>
      <c r="C434" t="str">
        <f t="shared" ca="1" si="174"/>
        <v>men</v>
      </c>
      <c r="D434">
        <f t="shared" ca="1" si="175"/>
        <v>35</v>
      </c>
      <c r="E434">
        <f t="shared" ca="1" si="176"/>
        <v>6</v>
      </c>
      <c r="F434" t="str">
        <f t="shared" ca="1" si="164"/>
        <v>Agriculture</v>
      </c>
      <c r="G434">
        <f t="shared" ca="1" si="177"/>
        <v>5</v>
      </c>
      <c r="H434" t="str">
        <f t="shared" ca="1" si="165"/>
        <v>Diploma</v>
      </c>
      <c r="I434">
        <f t="shared" ca="1" si="189"/>
        <v>0</v>
      </c>
      <c r="J434">
        <f t="shared" ca="1" si="166"/>
        <v>3</v>
      </c>
      <c r="K434">
        <f t="shared" ca="1" si="178"/>
        <v>25683</v>
      </c>
      <c r="L434">
        <f t="shared" ca="1" si="179"/>
        <v>9</v>
      </c>
      <c r="M434" t="str">
        <f t="shared" ca="1" si="167"/>
        <v>South Dakota</v>
      </c>
      <c r="N434">
        <f t="shared" ca="1" si="182"/>
        <v>128415</v>
      </c>
      <c r="O434">
        <f t="shared" ca="1" si="180"/>
        <v>91591.365166533142</v>
      </c>
      <c r="P434">
        <f t="shared" ca="1" si="183"/>
        <v>28920.301568026327</v>
      </c>
      <c r="Q434">
        <f t="shared" ca="1" si="181"/>
        <v>17686</v>
      </c>
      <c r="R434">
        <f t="shared" ca="1" si="184"/>
        <v>28350.2857344355</v>
      </c>
      <c r="S434">
        <f t="shared" ca="1" si="185"/>
        <v>16108.901583119474</v>
      </c>
      <c r="T434">
        <f t="shared" ca="1" si="186"/>
        <v>173444.2031511458</v>
      </c>
      <c r="U434">
        <f t="shared" ca="1" si="187"/>
        <v>137627.65090096864</v>
      </c>
      <c r="V434">
        <f t="shared" ca="1" si="188"/>
        <v>35816.552250177163</v>
      </c>
      <c r="X434">
        <f ca="1">IF(Table1[[#This Row],[Gender]]="men",1,0)</f>
        <v>1</v>
      </c>
      <c r="Y434">
        <f ca="1">IF(Table1[[#This Row],[Gender]]="women",1,0)</f>
        <v>0</v>
      </c>
      <c r="AE434">
        <f ca="1">IF(Table1[[#This Row],[Field of work]]="IT",1,0)</f>
        <v>0</v>
      </c>
      <c r="AF434">
        <f ca="1">IF(Table1[[#This Row],[Field of work]]="Doctor",1,0)</f>
        <v>0</v>
      </c>
      <c r="AG434">
        <f ca="1">IF(Table1[[#This Row],[Field of work]]="Construction",1,0)</f>
        <v>0</v>
      </c>
      <c r="AH434">
        <f ca="1">IF(Table1[[#This Row],[Field of work]]="Teaching",1,0)</f>
        <v>0</v>
      </c>
      <c r="AI434">
        <f ca="1">IF(Table1[[#This Row],[Field of work]]="Music",1,0)</f>
        <v>0</v>
      </c>
      <c r="AJ434">
        <f ca="1">IF(Table1[[#This Row],[Field of work]]="Agriculture",1,0)</f>
        <v>1</v>
      </c>
      <c r="AO434" s="8">
        <f t="shared" ca="1" si="168"/>
        <v>41975.400843518939</v>
      </c>
      <c r="AR434">
        <f t="shared" ca="1" si="169"/>
        <v>1</v>
      </c>
      <c r="AX434" s="16">
        <f t="shared" ca="1" si="170"/>
        <v>0.38850399943635427</v>
      </c>
      <c r="AY434" s="17">
        <f t="shared" ca="1" si="171"/>
        <v>1</v>
      </c>
      <c r="AZ434" s="17"/>
      <c r="BE434">
        <f t="shared" ca="1" si="172"/>
        <v>0</v>
      </c>
      <c r="BF434">
        <f ca="1">IF(Table1[[#This Row],[Area]]="California",Table1[[#This Row],[Income]],0)</f>
        <v>0</v>
      </c>
      <c r="BG434">
        <f ca="1">IF(Table1[[#This Row],[Area]]="Utah",Table1[[#This Row],[Income]],0)</f>
        <v>0</v>
      </c>
      <c r="BH434">
        <f ca="1">IF(Table1[[#This Row],[Area]]="North Carolina",Table1[[#This Row],[Income]],0)</f>
        <v>0</v>
      </c>
      <c r="BI434">
        <f ca="1">IF(Table1[[#This Row],[Area]]="Texas",Table1[[#This Row],[Income]],0)</f>
        <v>0</v>
      </c>
      <c r="BJ434">
        <f ca="1">IF(Table1[[#This Row],[Area]]="Pennsylvania",Table1[[#This Row],[Income]],0)</f>
        <v>0</v>
      </c>
      <c r="BK434">
        <f ca="1">IF(Table1[[#This Row],[Area]]="Hawaii",Table1[[#This Row],[Income]],0)</f>
        <v>0</v>
      </c>
      <c r="BL434">
        <f ca="1">IF(Table1[[#This Row],[Area]]="Tennessee",Table1[[#This Row],[Income]],0)</f>
        <v>0</v>
      </c>
      <c r="BM434">
        <f ca="1">IF(Table1[[#This Row],[Area]]="South Dakota",Table1[[#This Row],[Income]],0)</f>
        <v>25683</v>
      </c>
      <c r="BN434">
        <f ca="1">IF(Table1[[#This Row],[Area]]="Massachusetts",Table1[[#This Row],[Income]],0)</f>
        <v>0</v>
      </c>
      <c r="BO434">
        <f ca="1">IF(Table1[[#This Row],[Area]]="New Jersey",Table1[[#This Row],[Income]],0)</f>
        <v>0</v>
      </c>
      <c r="BP434">
        <f ca="1">IF(Table1[[#This Row],[Area]]="Georgia",Table1[[#This Row],[Income]],0)</f>
        <v>0</v>
      </c>
      <c r="BQ434">
        <f ca="1">IF(Table1[[#This Row],[Area]]="Indiana",Table1[[#This Row],[Income]],0)</f>
        <v>0</v>
      </c>
      <c r="BR434">
        <f ca="1">IF(Table1[[#This Row],[Area]]="Illinios",Table1[[#This Row],[Income]],0)</f>
        <v>0</v>
      </c>
      <c r="BT434">
        <f ca="1">IF(Table1[[#This Row],[Field of work]]="IT",Table1[[#This Row],[Income]],0)</f>
        <v>0</v>
      </c>
      <c r="BU434">
        <f ca="1">IF(Table1[[#This Row],[Field of work]]="Doctor",Table1[[#This Row],[Income]],0)</f>
        <v>0</v>
      </c>
      <c r="BV434">
        <f ca="1">IF(Table1[[#This Row],[Field of work]]="Construction",Table1[[#This Row],[Income]],0)</f>
        <v>0</v>
      </c>
      <c r="BW434">
        <f ca="1">IF(Table1[[#This Row],[Field of work]]="Teaching",Table1[[#This Row],[Income]],0)</f>
        <v>0</v>
      </c>
      <c r="BX434">
        <f ca="1">IF(Table1[[#This Row],[Field of work]]="Music",Table1[[#This Row],[Income]],0)</f>
        <v>0</v>
      </c>
      <c r="BY434">
        <f ca="1">IF(Table1[[#This Row],[Field of work]]="Agriculture",Table1[[#This Row],[Income]],0)</f>
        <v>25683</v>
      </c>
      <c r="CA434">
        <f ca="1">IF(Table1[[#This Row],[Debts]]&gt;Table1[[#This Row],[Income]],1,0)</f>
        <v>1</v>
      </c>
      <c r="CL434">
        <f ca="1">IF(Table1[[#This Row],[Net worth of the person]]&gt;$CN$3,Table1[[#This Row],[Age]],0)</f>
        <v>35</v>
      </c>
    </row>
    <row r="435" spans="1:90">
      <c r="A435">
        <f t="shared" ca="1" si="173"/>
        <v>2</v>
      </c>
      <c r="B435">
        <v>432</v>
      </c>
      <c r="C435" t="str">
        <f t="shared" ca="1" si="174"/>
        <v>women</v>
      </c>
      <c r="D435">
        <f t="shared" ca="1" si="175"/>
        <v>26</v>
      </c>
      <c r="E435">
        <f t="shared" ca="1" si="176"/>
        <v>3</v>
      </c>
      <c r="F435" t="str">
        <f t="shared" ca="1" si="164"/>
        <v>Construction</v>
      </c>
      <c r="G435">
        <f t="shared" ca="1" si="177"/>
        <v>5</v>
      </c>
      <c r="H435" t="str">
        <f t="shared" ca="1" si="165"/>
        <v>Diploma</v>
      </c>
      <c r="I435">
        <f t="shared" ca="1" si="189"/>
        <v>3</v>
      </c>
      <c r="J435">
        <f t="shared" ca="1" si="166"/>
        <v>3</v>
      </c>
      <c r="K435">
        <f t="shared" ca="1" si="178"/>
        <v>71129</v>
      </c>
      <c r="L435">
        <f t="shared" ca="1" si="179"/>
        <v>8</v>
      </c>
      <c r="M435" t="str">
        <f t="shared" ca="1" si="167"/>
        <v>Tennessee</v>
      </c>
      <c r="N435">
        <f t="shared" ca="1" si="182"/>
        <v>284516</v>
      </c>
      <c r="O435">
        <f t="shared" ca="1" si="180"/>
        <v>110535.60390363378</v>
      </c>
      <c r="P435">
        <f t="shared" ca="1" si="183"/>
        <v>125926.20253055682</v>
      </c>
      <c r="Q435">
        <f t="shared" ca="1" si="181"/>
        <v>99964</v>
      </c>
      <c r="R435">
        <f t="shared" ca="1" si="184"/>
        <v>125735.64490881837</v>
      </c>
      <c r="S435">
        <f t="shared" ca="1" si="185"/>
        <v>29039.952337382976</v>
      </c>
      <c r="T435">
        <f t="shared" ca="1" si="186"/>
        <v>439482.15486793983</v>
      </c>
      <c r="U435">
        <f t="shared" ca="1" si="187"/>
        <v>336235.24881245213</v>
      </c>
      <c r="V435">
        <f t="shared" ca="1" si="188"/>
        <v>103246.90605548769</v>
      </c>
      <c r="X435">
        <f ca="1">IF(Table1[[#This Row],[Gender]]="men",1,0)</f>
        <v>0</v>
      </c>
      <c r="Y435">
        <f ca="1">IF(Table1[[#This Row],[Gender]]="women",1,0)</f>
        <v>1</v>
      </c>
      <c r="AE435">
        <f ca="1">IF(Table1[[#This Row],[Field of work]]="IT",1,0)</f>
        <v>0</v>
      </c>
      <c r="AF435">
        <f ca="1">IF(Table1[[#This Row],[Field of work]]="Doctor",1,0)</f>
        <v>0</v>
      </c>
      <c r="AG435">
        <f ca="1">IF(Table1[[#This Row],[Field of work]]="Construction",1,0)</f>
        <v>1</v>
      </c>
      <c r="AH435">
        <f ca="1">IF(Table1[[#This Row],[Field of work]]="Teaching",1,0)</f>
        <v>0</v>
      </c>
      <c r="AI435">
        <f ca="1">IF(Table1[[#This Row],[Field of work]]="Music",1,0)</f>
        <v>0</v>
      </c>
      <c r="AJ435">
        <f ca="1">IF(Table1[[#This Row],[Field of work]]="Agriculture",1,0)</f>
        <v>0</v>
      </c>
      <c r="AO435" s="8">
        <f t="shared" ca="1" si="168"/>
        <v>2851.8555376630225</v>
      </c>
      <c r="AR435">
        <f t="shared" ca="1" si="169"/>
        <v>1</v>
      </c>
      <c r="AX435" s="16">
        <f t="shared" ca="1" si="170"/>
        <v>1.463464385843638E-2</v>
      </c>
      <c r="AY435" s="17">
        <f t="shared" ca="1" si="171"/>
        <v>1</v>
      </c>
      <c r="AZ435" s="17"/>
      <c r="BE435">
        <f t="shared" ca="1" si="172"/>
        <v>0</v>
      </c>
      <c r="BF435">
        <f ca="1">IF(Table1[[#This Row],[Area]]="California",Table1[[#This Row],[Income]],0)</f>
        <v>0</v>
      </c>
      <c r="BG435">
        <f ca="1">IF(Table1[[#This Row],[Area]]="Utah",Table1[[#This Row],[Income]],0)</f>
        <v>0</v>
      </c>
      <c r="BH435">
        <f ca="1">IF(Table1[[#This Row],[Area]]="North Carolina",Table1[[#This Row],[Income]],0)</f>
        <v>0</v>
      </c>
      <c r="BI435">
        <f ca="1">IF(Table1[[#This Row],[Area]]="Texas",Table1[[#This Row],[Income]],0)</f>
        <v>0</v>
      </c>
      <c r="BJ435">
        <f ca="1">IF(Table1[[#This Row],[Area]]="Pennsylvania",Table1[[#This Row],[Income]],0)</f>
        <v>0</v>
      </c>
      <c r="BK435">
        <f ca="1">IF(Table1[[#This Row],[Area]]="Hawaii",Table1[[#This Row],[Income]],0)</f>
        <v>0</v>
      </c>
      <c r="BL435">
        <f ca="1">IF(Table1[[#This Row],[Area]]="Tennessee",Table1[[#This Row],[Income]],0)</f>
        <v>71129</v>
      </c>
      <c r="BM435">
        <f ca="1">IF(Table1[[#This Row],[Area]]="South Dakota",Table1[[#This Row],[Income]],0)</f>
        <v>0</v>
      </c>
      <c r="BN435">
        <f ca="1">IF(Table1[[#This Row],[Area]]="Massachusetts",Table1[[#This Row],[Income]],0)</f>
        <v>0</v>
      </c>
      <c r="BO435">
        <f ca="1">IF(Table1[[#This Row],[Area]]="New Jersey",Table1[[#This Row],[Income]],0)</f>
        <v>0</v>
      </c>
      <c r="BP435">
        <f ca="1">IF(Table1[[#This Row],[Area]]="Georgia",Table1[[#This Row],[Income]],0)</f>
        <v>0</v>
      </c>
      <c r="BQ435">
        <f ca="1">IF(Table1[[#This Row],[Area]]="Indiana",Table1[[#This Row],[Income]],0)</f>
        <v>0</v>
      </c>
      <c r="BR435">
        <f ca="1">IF(Table1[[#This Row],[Area]]="Illinios",Table1[[#This Row],[Income]],0)</f>
        <v>0</v>
      </c>
      <c r="BT435">
        <f ca="1">IF(Table1[[#This Row],[Field of work]]="IT",Table1[[#This Row],[Income]],0)</f>
        <v>0</v>
      </c>
      <c r="BU435">
        <f ca="1">IF(Table1[[#This Row],[Field of work]]="Doctor",Table1[[#This Row],[Income]],0)</f>
        <v>0</v>
      </c>
      <c r="BV435">
        <f ca="1">IF(Table1[[#This Row],[Field of work]]="Construction",Table1[[#This Row],[Income]],0)</f>
        <v>71129</v>
      </c>
      <c r="BW435">
        <f ca="1">IF(Table1[[#This Row],[Field of work]]="Teaching",Table1[[#This Row],[Income]],0)</f>
        <v>0</v>
      </c>
      <c r="BX435">
        <f ca="1">IF(Table1[[#This Row],[Field of work]]="Music",Table1[[#This Row],[Income]],0)</f>
        <v>0</v>
      </c>
      <c r="BY435">
        <f ca="1">IF(Table1[[#This Row],[Field of work]]="Agriculture",Table1[[#This Row],[Income]],0)</f>
        <v>0</v>
      </c>
      <c r="CA435">
        <f ca="1">IF(Table1[[#This Row],[Debts]]&gt;Table1[[#This Row],[Income]],1,0)</f>
        <v>1</v>
      </c>
      <c r="CL435">
        <f ca="1">IF(Table1[[#This Row],[Net worth of the person]]&gt;$CN$3,Table1[[#This Row],[Age]],0)</f>
        <v>26</v>
      </c>
    </row>
    <row r="436" spans="1:90">
      <c r="A436">
        <f t="shared" ca="1" si="173"/>
        <v>1</v>
      </c>
      <c r="B436">
        <v>433</v>
      </c>
      <c r="C436" t="str">
        <f t="shared" ca="1" si="174"/>
        <v>men</v>
      </c>
      <c r="D436">
        <f t="shared" ca="1" si="175"/>
        <v>26</v>
      </c>
      <c r="E436">
        <f t="shared" ca="1" si="176"/>
        <v>6</v>
      </c>
      <c r="F436" t="str">
        <f t="shared" ca="1" si="164"/>
        <v>Agriculture</v>
      </c>
      <c r="G436">
        <f t="shared" ca="1" si="177"/>
        <v>4</v>
      </c>
      <c r="H436" t="str">
        <f t="shared" ca="1" si="165"/>
        <v>Phd</v>
      </c>
      <c r="I436">
        <f t="shared" ca="1" si="189"/>
        <v>2</v>
      </c>
      <c r="J436">
        <f t="shared" ca="1" si="166"/>
        <v>1</v>
      </c>
      <c r="K436">
        <f t="shared" ca="1" si="178"/>
        <v>68248</v>
      </c>
      <c r="L436">
        <f t="shared" ca="1" si="179"/>
        <v>2</v>
      </c>
      <c r="M436" t="str">
        <f t="shared" ca="1" si="167"/>
        <v>California</v>
      </c>
      <c r="N436">
        <f t="shared" ca="1" si="182"/>
        <v>409488</v>
      </c>
      <c r="O436">
        <f t="shared" ca="1" si="180"/>
        <v>5992.7110443033962</v>
      </c>
      <c r="P436">
        <f t="shared" ca="1" si="183"/>
        <v>2851.8555376630225</v>
      </c>
      <c r="Q436">
        <f t="shared" ca="1" si="181"/>
        <v>642</v>
      </c>
      <c r="R436">
        <f t="shared" ca="1" si="184"/>
        <v>96942.139162060921</v>
      </c>
      <c r="S436">
        <f t="shared" ca="1" si="185"/>
        <v>81810.658212481037</v>
      </c>
      <c r="T436">
        <f t="shared" ca="1" si="186"/>
        <v>494150.51375014405</v>
      </c>
      <c r="U436">
        <f t="shared" ca="1" si="187"/>
        <v>103576.85020636432</v>
      </c>
      <c r="V436">
        <f t="shared" ca="1" si="188"/>
        <v>390573.66354377975</v>
      </c>
      <c r="X436">
        <f ca="1">IF(Table1[[#This Row],[Gender]]="men",1,0)</f>
        <v>1</v>
      </c>
      <c r="Y436">
        <f ca="1">IF(Table1[[#This Row],[Gender]]="women",1,0)</f>
        <v>0</v>
      </c>
      <c r="AE436">
        <f ca="1">IF(Table1[[#This Row],[Field of work]]="IT",1,0)</f>
        <v>0</v>
      </c>
      <c r="AF436">
        <f ca="1">IF(Table1[[#This Row],[Field of work]]="Doctor",1,0)</f>
        <v>0</v>
      </c>
      <c r="AG436">
        <f ca="1">IF(Table1[[#This Row],[Field of work]]="Construction",1,0)</f>
        <v>0</v>
      </c>
      <c r="AH436">
        <f ca="1">IF(Table1[[#This Row],[Field of work]]="Teaching",1,0)</f>
        <v>0</v>
      </c>
      <c r="AI436">
        <f ca="1">IF(Table1[[#This Row],[Field of work]]="Music",1,0)</f>
        <v>0</v>
      </c>
      <c r="AJ436">
        <f ca="1">IF(Table1[[#This Row],[Field of work]]="Agriculture",1,0)</f>
        <v>1</v>
      </c>
      <c r="AO436" s="8">
        <f t="shared" ca="1" si="168"/>
        <v>40335.619964142716</v>
      </c>
      <c r="AR436">
        <f t="shared" ca="1" si="169"/>
        <v>0</v>
      </c>
      <c r="AX436" s="16">
        <f t="shared" ca="1" si="170"/>
        <v>0.20923264873251113</v>
      </c>
      <c r="AY436" s="17">
        <f t="shared" ca="1" si="171"/>
        <v>1</v>
      </c>
      <c r="AZ436" s="17"/>
      <c r="BE436">
        <f t="shared" ca="1" si="172"/>
        <v>0</v>
      </c>
      <c r="BF436">
        <f ca="1">IF(Table1[[#This Row],[Area]]="California",Table1[[#This Row],[Income]],0)</f>
        <v>68248</v>
      </c>
      <c r="BG436">
        <f ca="1">IF(Table1[[#This Row],[Area]]="Utah",Table1[[#This Row],[Income]],0)</f>
        <v>0</v>
      </c>
      <c r="BH436">
        <f ca="1">IF(Table1[[#This Row],[Area]]="North Carolina",Table1[[#This Row],[Income]],0)</f>
        <v>0</v>
      </c>
      <c r="BI436">
        <f ca="1">IF(Table1[[#This Row],[Area]]="Texas",Table1[[#This Row],[Income]],0)</f>
        <v>0</v>
      </c>
      <c r="BJ436">
        <f ca="1">IF(Table1[[#This Row],[Area]]="Pennsylvania",Table1[[#This Row],[Income]],0)</f>
        <v>0</v>
      </c>
      <c r="BK436">
        <f ca="1">IF(Table1[[#This Row],[Area]]="Hawaii",Table1[[#This Row],[Income]],0)</f>
        <v>0</v>
      </c>
      <c r="BL436">
        <f ca="1">IF(Table1[[#This Row],[Area]]="Tennessee",Table1[[#This Row],[Income]],0)</f>
        <v>0</v>
      </c>
      <c r="BM436">
        <f ca="1">IF(Table1[[#This Row],[Area]]="South Dakota",Table1[[#This Row],[Income]],0)</f>
        <v>0</v>
      </c>
      <c r="BN436">
        <f ca="1">IF(Table1[[#This Row],[Area]]="Massachusetts",Table1[[#This Row],[Income]],0)</f>
        <v>0</v>
      </c>
      <c r="BO436">
        <f ca="1">IF(Table1[[#This Row],[Area]]="New Jersey",Table1[[#This Row],[Income]],0)</f>
        <v>0</v>
      </c>
      <c r="BP436">
        <f ca="1">IF(Table1[[#This Row],[Area]]="Georgia",Table1[[#This Row],[Income]],0)</f>
        <v>0</v>
      </c>
      <c r="BQ436">
        <f ca="1">IF(Table1[[#This Row],[Area]]="Indiana",Table1[[#This Row],[Income]],0)</f>
        <v>0</v>
      </c>
      <c r="BR436">
        <f ca="1">IF(Table1[[#This Row],[Area]]="Illinios",Table1[[#This Row],[Income]],0)</f>
        <v>0</v>
      </c>
      <c r="BT436">
        <f ca="1">IF(Table1[[#This Row],[Field of work]]="IT",Table1[[#This Row],[Income]],0)</f>
        <v>0</v>
      </c>
      <c r="BU436">
        <f ca="1">IF(Table1[[#This Row],[Field of work]]="Doctor",Table1[[#This Row],[Income]],0)</f>
        <v>0</v>
      </c>
      <c r="BV436">
        <f ca="1">IF(Table1[[#This Row],[Field of work]]="Construction",Table1[[#This Row],[Income]],0)</f>
        <v>0</v>
      </c>
      <c r="BW436">
        <f ca="1">IF(Table1[[#This Row],[Field of work]]="Teaching",Table1[[#This Row],[Income]],0)</f>
        <v>0</v>
      </c>
      <c r="BX436">
        <f ca="1">IF(Table1[[#This Row],[Field of work]]="Music",Table1[[#This Row],[Income]],0)</f>
        <v>0</v>
      </c>
      <c r="BY436">
        <f ca="1">IF(Table1[[#This Row],[Field of work]]="Agriculture",Table1[[#This Row],[Income]],0)</f>
        <v>68248</v>
      </c>
      <c r="CA436">
        <f ca="1">IF(Table1[[#This Row],[Debts]]&gt;Table1[[#This Row],[Income]],1,0)</f>
        <v>1</v>
      </c>
      <c r="CL436">
        <f ca="1">IF(Table1[[#This Row],[Net worth of the person]]&gt;$CN$3,Table1[[#This Row],[Age]],0)</f>
        <v>26</v>
      </c>
    </row>
    <row r="437" spans="1:90">
      <c r="A437">
        <f t="shared" ca="1" si="173"/>
        <v>1</v>
      </c>
      <c r="B437">
        <v>434</v>
      </c>
      <c r="C437" t="str">
        <f t="shared" ca="1" si="174"/>
        <v>men</v>
      </c>
      <c r="D437">
        <f t="shared" ca="1" si="175"/>
        <v>30</v>
      </c>
      <c r="E437">
        <f t="shared" ca="1" si="176"/>
        <v>5</v>
      </c>
      <c r="F437" t="str">
        <f t="shared" ca="1" si="164"/>
        <v>Music</v>
      </c>
      <c r="G437">
        <f t="shared" ca="1" si="177"/>
        <v>1</v>
      </c>
      <c r="H437" t="str">
        <f t="shared" ca="1" si="165"/>
        <v>High school</v>
      </c>
      <c r="I437">
        <f t="shared" ca="1" si="189"/>
        <v>3</v>
      </c>
      <c r="J437">
        <f t="shared" ca="1" si="166"/>
        <v>1</v>
      </c>
      <c r="K437">
        <f t="shared" ca="1" si="178"/>
        <v>63799</v>
      </c>
      <c r="L437">
        <f t="shared" ca="1" si="179"/>
        <v>4</v>
      </c>
      <c r="M437" t="str">
        <f t="shared" ca="1" si="167"/>
        <v>North Carolina</v>
      </c>
      <c r="N437">
        <f t="shared" ca="1" si="182"/>
        <v>255196</v>
      </c>
      <c r="O437">
        <f t="shared" ca="1" si="180"/>
        <v>53395.335025941909</v>
      </c>
      <c r="P437">
        <f t="shared" ca="1" si="183"/>
        <v>40335.619964142716</v>
      </c>
      <c r="Q437">
        <f t="shared" ca="1" si="181"/>
        <v>12067</v>
      </c>
      <c r="R437">
        <f t="shared" ca="1" si="184"/>
        <v>398.35339330939922</v>
      </c>
      <c r="S437">
        <f t="shared" ca="1" si="185"/>
        <v>2129.1274000327849</v>
      </c>
      <c r="T437">
        <f t="shared" ca="1" si="186"/>
        <v>297660.74736417551</v>
      </c>
      <c r="U437">
        <f t="shared" ca="1" si="187"/>
        <v>65860.68841925131</v>
      </c>
      <c r="V437">
        <f t="shared" ca="1" si="188"/>
        <v>231800.05894492421</v>
      </c>
      <c r="X437">
        <f ca="1">IF(Table1[[#This Row],[Gender]]="men",1,0)</f>
        <v>1</v>
      </c>
      <c r="Y437">
        <f ca="1">IF(Table1[[#This Row],[Gender]]="women",1,0)</f>
        <v>0</v>
      </c>
      <c r="AE437">
        <f ca="1">IF(Table1[[#This Row],[Field of work]]="IT",1,0)</f>
        <v>0</v>
      </c>
      <c r="AF437">
        <f ca="1">IF(Table1[[#This Row],[Field of work]]="Doctor",1,0)</f>
        <v>0</v>
      </c>
      <c r="AG437">
        <f ca="1">IF(Table1[[#This Row],[Field of work]]="Construction",1,0)</f>
        <v>0</v>
      </c>
      <c r="AH437">
        <f ca="1">IF(Table1[[#This Row],[Field of work]]="Teaching",1,0)</f>
        <v>0</v>
      </c>
      <c r="AI437">
        <f ca="1">IF(Table1[[#This Row],[Field of work]]="Music",1,0)</f>
        <v>1</v>
      </c>
      <c r="AJ437">
        <f ca="1">IF(Table1[[#This Row],[Field of work]]="Agriculture",1,0)</f>
        <v>0</v>
      </c>
      <c r="AO437" s="8">
        <f t="shared" ca="1" si="168"/>
        <v>32609.922029651512</v>
      </c>
      <c r="AR437">
        <f t="shared" ca="1" si="169"/>
        <v>1</v>
      </c>
      <c r="AX437" s="16">
        <f t="shared" ca="1" si="170"/>
        <v>0.58462670867619004</v>
      </c>
      <c r="AY437" s="17">
        <f t="shared" ca="1" si="171"/>
        <v>0</v>
      </c>
      <c r="AZ437" s="17"/>
      <c r="BE437">
        <f t="shared" ca="1" si="172"/>
        <v>0</v>
      </c>
      <c r="BF437">
        <f ca="1">IF(Table1[[#This Row],[Area]]="California",Table1[[#This Row],[Income]],0)</f>
        <v>0</v>
      </c>
      <c r="BG437">
        <f ca="1">IF(Table1[[#This Row],[Area]]="Utah",Table1[[#This Row],[Income]],0)</f>
        <v>0</v>
      </c>
      <c r="BH437">
        <f ca="1">IF(Table1[[#This Row],[Area]]="North Carolina",Table1[[#This Row],[Income]],0)</f>
        <v>63799</v>
      </c>
      <c r="BI437">
        <f ca="1">IF(Table1[[#This Row],[Area]]="Texas",Table1[[#This Row],[Income]],0)</f>
        <v>0</v>
      </c>
      <c r="BJ437">
        <f ca="1">IF(Table1[[#This Row],[Area]]="Pennsylvania",Table1[[#This Row],[Income]],0)</f>
        <v>0</v>
      </c>
      <c r="BK437">
        <f ca="1">IF(Table1[[#This Row],[Area]]="Hawaii",Table1[[#This Row],[Income]],0)</f>
        <v>0</v>
      </c>
      <c r="BL437">
        <f ca="1">IF(Table1[[#This Row],[Area]]="Tennessee",Table1[[#This Row],[Income]],0)</f>
        <v>0</v>
      </c>
      <c r="BM437">
        <f ca="1">IF(Table1[[#This Row],[Area]]="South Dakota",Table1[[#This Row],[Income]],0)</f>
        <v>0</v>
      </c>
      <c r="BN437">
        <f ca="1">IF(Table1[[#This Row],[Area]]="Massachusetts",Table1[[#This Row],[Income]],0)</f>
        <v>0</v>
      </c>
      <c r="BO437">
        <f ca="1">IF(Table1[[#This Row],[Area]]="New Jersey",Table1[[#This Row],[Income]],0)</f>
        <v>0</v>
      </c>
      <c r="BP437">
        <f ca="1">IF(Table1[[#This Row],[Area]]="Georgia",Table1[[#This Row],[Income]],0)</f>
        <v>0</v>
      </c>
      <c r="BQ437">
        <f ca="1">IF(Table1[[#This Row],[Area]]="Indiana",Table1[[#This Row],[Income]],0)</f>
        <v>0</v>
      </c>
      <c r="BR437">
        <f ca="1">IF(Table1[[#This Row],[Area]]="Illinios",Table1[[#This Row],[Income]],0)</f>
        <v>0</v>
      </c>
      <c r="BT437">
        <f ca="1">IF(Table1[[#This Row],[Field of work]]="IT",Table1[[#This Row],[Income]],0)</f>
        <v>0</v>
      </c>
      <c r="BU437">
        <f ca="1">IF(Table1[[#This Row],[Field of work]]="Doctor",Table1[[#This Row],[Income]],0)</f>
        <v>0</v>
      </c>
      <c r="BV437">
        <f ca="1">IF(Table1[[#This Row],[Field of work]]="Construction",Table1[[#This Row],[Income]],0)</f>
        <v>0</v>
      </c>
      <c r="BW437">
        <f ca="1">IF(Table1[[#This Row],[Field of work]]="Teaching",Table1[[#This Row],[Income]],0)</f>
        <v>0</v>
      </c>
      <c r="BX437">
        <f ca="1">IF(Table1[[#This Row],[Field of work]]="Music",Table1[[#This Row],[Income]],0)</f>
        <v>63799</v>
      </c>
      <c r="BY437">
        <f ca="1">IF(Table1[[#This Row],[Field of work]]="Agriculture",Table1[[#This Row],[Income]],0)</f>
        <v>0</v>
      </c>
      <c r="CA437">
        <f ca="1">IF(Table1[[#This Row],[Debts]]&gt;Table1[[#This Row],[Income]],1,0)</f>
        <v>0</v>
      </c>
      <c r="CL437">
        <f ca="1">IF(Table1[[#This Row],[Net worth of the person]]&gt;$CN$3,Table1[[#This Row],[Age]],0)</f>
        <v>30</v>
      </c>
    </row>
    <row r="438" spans="1:90">
      <c r="A438">
        <f t="shared" ca="1" si="173"/>
        <v>2</v>
      </c>
      <c r="B438">
        <v>435</v>
      </c>
      <c r="C438" t="str">
        <f t="shared" ca="1" si="174"/>
        <v>women</v>
      </c>
      <c r="D438">
        <f t="shared" ca="1" si="175"/>
        <v>40</v>
      </c>
      <c r="E438">
        <f t="shared" ca="1" si="176"/>
        <v>6</v>
      </c>
      <c r="F438" t="str">
        <f t="shared" ca="1" si="164"/>
        <v>Agriculture</v>
      </c>
      <c r="G438">
        <f t="shared" ca="1" si="177"/>
        <v>3</v>
      </c>
      <c r="H438" t="str">
        <f t="shared" ca="1" si="165"/>
        <v>Post Grad</v>
      </c>
      <c r="I438">
        <f t="shared" ca="1" si="189"/>
        <v>2</v>
      </c>
      <c r="J438">
        <f t="shared" ca="1" si="166"/>
        <v>1</v>
      </c>
      <c r="K438">
        <f t="shared" ca="1" si="178"/>
        <v>34260</v>
      </c>
      <c r="L438">
        <f t="shared" ca="1" si="179"/>
        <v>10</v>
      </c>
      <c r="M438" t="str">
        <f t="shared" ca="1" si="167"/>
        <v>Massachusetts</v>
      </c>
      <c r="N438">
        <f t="shared" ca="1" si="182"/>
        <v>102780</v>
      </c>
      <c r="O438">
        <f t="shared" ca="1" si="180"/>
        <v>60087.933117738816</v>
      </c>
      <c r="P438">
        <f t="shared" ca="1" si="183"/>
        <v>32609.922029651512</v>
      </c>
      <c r="Q438">
        <f t="shared" ca="1" si="181"/>
        <v>29588</v>
      </c>
      <c r="R438">
        <f t="shared" ca="1" si="184"/>
        <v>30835.124149443633</v>
      </c>
      <c r="S438">
        <f t="shared" ca="1" si="185"/>
        <v>4306.0195513519957</v>
      </c>
      <c r="T438">
        <f t="shared" ca="1" si="186"/>
        <v>139695.94158100351</v>
      </c>
      <c r="U438">
        <f t="shared" ca="1" si="187"/>
        <v>120511.05726718245</v>
      </c>
      <c r="V438">
        <f t="shared" ca="1" si="188"/>
        <v>19184.884313821065</v>
      </c>
      <c r="X438">
        <f ca="1">IF(Table1[[#This Row],[Gender]]="men",1,0)</f>
        <v>0</v>
      </c>
      <c r="Y438">
        <f ca="1">IF(Table1[[#This Row],[Gender]]="women",1,0)</f>
        <v>1</v>
      </c>
      <c r="AE438">
        <f ca="1">IF(Table1[[#This Row],[Field of work]]="IT",1,0)</f>
        <v>0</v>
      </c>
      <c r="AF438">
        <f ca="1">IF(Table1[[#This Row],[Field of work]]="Doctor",1,0)</f>
        <v>0</v>
      </c>
      <c r="AG438">
        <f ca="1">IF(Table1[[#This Row],[Field of work]]="Construction",1,0)</f>
        <v>0</v>
      </c>
      <c r="AH438">
        <f ca="1">IF(Table1[[#This Row],[Field of work]]="Teaching",1,0)</f>
        <v>0</v>
      </c>
      <c r="AI438">
        <f ca="1">IF(Table1[[#This Row],[Field of work]]="Music",1,0)</f>
        <v>0</v>
      </c>
      <c r="AJ438">
        <f ca="1">IF(Table1[[#This Row],[Field of work]]="Agriculture",1,0)</f>
        <v>1</v>
      </c>
      <c r="AO438" s="8">
        <f t="shared" ca="1" si="168"/>
        <v>34660.394468146842</v>
      </c>
      <c r="AR438">
        <f t="shared" ca="1" si="169"/>
        <v>1</v>
      </c>
      <c r="AX438" s="16">
        <f t="shared" ca="1" si="170"/>
        <v>0.64680843510526453</v>
      </c>
      <c r="AY438" s="17">
        <f t="shared" ca="1" si="171"/>
        <v>0</v>
      </c>
      <c r="AZ438" s="17"/>
      <c r="BE438">
        <f t="shared" ca="1" si="172"/>
        <v>0</v>
      </c>
      <c r="BF438">
        <f ca="1">IF(Table1[[#This Row],[Area]]="California",Table1[[#This Row],[Income]],0)</f>
        <v>0</v>
      </c>
      <c r="BG438">
        <f ca="1">IF(Table1[[#This Row],[Area]]="Utah",Table1[[#This Row],[Income]],0)</f>
        <v>0</v>
      </c>
      <c r="BH438">
        <f ca="1">IF(Table1[[#This Row],[Area]]="North Carolina",Table1[[#This Row],[Income]],0)</f>
        <v>0</v>
      </c>
      <c r="BI438">
        <f ca="1">IF(Table1[[#This Row],[Area]]="Texas",Table1[[#This Row],[Income]],0)</f>
        <v>0</v>
      </c>
      <c r="BJ438">
        <f ca="1">IF(Table1[[#This Row],[Area]]="Pennsylvania",Table1[[#This Row],[Income]],0)</f>
        <v>0</v>
      </c>
      <c r="BK438">
        <f ca="1">IF(Table1[[#This Row],[Area]]="Hawaii",Table1[[#This Row],[Income]],0)</f>
        <v>0</v>
      </c>
      <c r="BL438">
        <f ca="1">IF(Table1[[#This Row],[Area]]="Tennessee",Table1[[#This Row],[Income]],0)</f>
        <v>0</v>
      </c>
      <c r="BM438">
        <f ca="1">IF(Table1[[#This Row],[Area]]="South Dakota",Table1[[#This Row],[Income]],0)</f>
        <v>0</v>
      </c>
      <c r="BN438">
        <f ca="1">IF(Table1[[#This Row],[Area]]="Massachusetts",Table1[[#This Row],[Income]],0)</f>
        <v>34260</v>
      </c>
      <c r="BO438">
        <f ca="1">IF(Table1[[#This Row],[Area]]="New Jersey",Table1[[#This Row],[Income]],0)</f>
        <v>0</v>
      </c>
      <c r="BP438">
        <f ca="1">IF(Table1[[#This Row],[Area]]="Georgia",Table1[[#This Row],[Income]],0)</f>
        <v>0</v>
      </c>
      <c r="BQ438">
        <f ca="1">IF(Table1[[#This Row],[Area]]="Indiana",Table1[[#This Row],[Income]],0)</f>
        <v>0</v>
      </c>
      <c r="BR438">
        <f ca="1">IF(Table1[[#This Row],[Area]]="Illinios",Table1[[#This Row],[Income]],0)</f>
        <v>0</v>
      </c>
      <c r="BT438">
        <f ca="1">IF(Table1[[#This Row],[Field of work]]="IT",Table1[[#This Row],[Income]],0)</f>
        <v>0</v>
      </c>
      <c r="BU438">
        <f ca="1">IF(Table1[[#This Row],[Field of work]]="Doctor",Table1[[#This Row],[Income]],0)</f>
        <v>0</v>
      </c>
      <c r="BV438">
        <f ca="1">IF(Table1[[#This Row],[Field of work]]="Construction",Table1[[#This Row],[Income]],0)</f>
        <v>0</v>
      </c>
      <c r="BW438">
        <f ca="1">IF(Table1[[#This Row],[Field of work]]="Teaching",Table1[[#This Row],[Income]],0)</f>
        <v>0</v>
      </c>
      <c r="BX438">
        <f ca="1">IF(Table1[[#This Row],[Field of work]]="Music",Table1[[#This Row],[Income]],0)</f>
        <v>0</v>
      </c>
      <c r="BY438">
        <f ca="1">IF(Table1[[#This Row],[Field of work]]="Agriculture",Table1[[#This Row],[Income]],0)</f>
        <v>34260</v>
      </c>
      <c r="CA438">
        <f ca="1">IF(Table1[[#This Row],[Debts]]&gt;Table1[[#This Row],[Income]],1,0)</f>
        <v>0</v>
      </c>
      <c r="CL438">
        <f ca="1">IF(Table1[[#This Row],[Net worth of the person]]&gt;$CN$3,Table1[[#This Row],[Age]],0)</f>
        <v>40</v>
      </c>
    </row>
    <row r="439" spans="1:90">
      <c r="A439">
        <f t="shared" ca="1" si="173"/>
        <v>2</v>
      </c>
      <c r="B439">
        <v>436</v>
      </c>
      <c r="C439" t="str">
        <f t="shared" ca="1" si="174"/>
        <v>women</v>
      </c>
      <c r="D439">
        <f t="shared" ca="1" si="175"/>
        <v>38</v>
      </c>
      <c r="E439">
        <f t="shared" ca="1" si="176"/>
        <v>1</v>
      </c>
      <c r="F439" t="str">
        <f t="shared" ca="1" si="164"/>
        <v>IT</v>
      </c>
      <c r="G439">
        <f t="shared" ca="1" si="177"/>
        <v>5</v>
      </c>
      <c r="H439" t="str">
        <f t="shared" ca="1" si="165"/>
        <v>Diploma</v>
      </c>
      <c r="I439">
        <f t="shared" ca="1" si="189"/>
        <v>1</v>
      </c>
      <c r="J439">
        <f t="shared" ca="1" si="166"/>
        <v>3</v>
      </c>
      <c r="K439">
        <f t="shared" ca="1" si="178"/>
        <v>57477</v>
      </c>
      <c r="L439">
        <f t="shared" ca="1" si="179"/>
        <v>9</v>
      </c>
      <c r="M439" t="str">
        <f t="shared" ca="1" si="167"/>
        <v>South Dakota</v>
      </c>
      <c r="N439">
        <f t="shared" ca="1" si="182"/>
        <v>229908</v>
      </c>
      <c r="O439">
        <f t="shared" ca="1" si="180"/>
        <v>148706.43369818115</v>
      </c>
      <c r="P439">
        <f t="shared" ca="1" si="183"/>
        <v>103981.18340444053</v>
      </c>
      <c r="Q439">
        <f t="shared" ca="1" si="181"/>
        <v>56998</v>
      </c>
      <c r="R439">
        <f t="shared" ca="1" si="184"/>
        <v>63631.768172088894</v>
      </c>
      <c r="S439">
        <f t="shared" ca="1" si="185"/>
        <v>20292.268313978835</v>
      </c>
      <c r="T439">
        <f t="shared" ca="1" si="186"/>
        <v>354181.45171841938</v>
      </c>
      <c r="U439">
        <f t="shared" ca="1" si="187"/>
        <v>269336.20187027007</v>
      </c>
      <c r="V439">
        <f t="shared" ca="1" si="188"/>
        <v>84845.249848149309</v>
      </c>
      <c r="X439">
        <f ca="1">IF(Table1[[#This Row],[Gender]]="men",1,0)</f>
        <v>0</v>
      </c>
      <c r="Y439">
        <f ca="1">IF(Table1[[#This Row],[Gender]]="women",1,0)</f>
        <v>1</v>
      </c>
      <c r="AE439">
        <f ca="1">IF(Table1[[#This Row],[Field of work]]="IT",1,0)</f>
        <v>1</v>
      </c>
      <c r="AF439">
        <f ca="1">IF(Table1[[#This Row],[Field of work]]="Doctor",1,0)</f>
        <v>0</v>
      </c>
      <c r="AG439">
        <f ca="1">IF(Table1[[#This Row],[Field of work]]="Construction",1,0)</f>
        <v>0</v>
      </c>
      <c r="AH439">
        <f ca="1">IF(Table1[[#This Row],[Field of work]]="Teaching",1,0)</f>
        <v>0</v>
      </c>
      <c r="AI439">
        <f ca="1">IF(Table1[[#This Row],[Field of work]]="Music",1,0)</f>
        <v>0</v>
      </c>
      <c r="AJ439">
        <f ca="1">IF(Table1[[#This Row],[Field of work]]="Agriculture",1,0)</f>
        <v>0</v>
      </c>
      <c r="AO439" s="8">
        <f t="shared" ca="1" si="168"/>
        <v>57603.569289649822</v>
      </c>
      <c r="AR439">
        <f t="shared" ca="1" si="169"/>
        <v>1</v>
      </c>
      <c r="AX439" s="16">
        <f t="shared" ca="1" si="170"/>
        <v>0.67361492946861135</v>
      </c>
      <c r="AY439" s="17">
        <f t="shared" ca="1" si="171"/>
        <v>0</v>
      </c>
      <c r="AZ439" s="17"/>
      <c r="BE439">
        <f t="shared" ca="1" si="172"/>
        <v>0</v>
      </c>
      <c r="BF439">
        <f ca="1">IF(Table1[[#This Row],[Area]]="California",Table1[[#This Row],[Income]],0)</f>
        <v>0</v>
      </c>
      <c r="BG439">
        <f ca="1">IF(Table1[[#This Row],[Area]]="Utah",Table1[[#This Row],[Income]],0)</f>
        <v>0</v>
      </c>
      <c r="BH439">
        <f ca="1">IF(Table1[[#This Row],[Area]]="North Carolina",Table1[[#This Row],[Income]],0)</f>
        <v>0</v>
      </c>
      <c r="BI439">
        <f ca="1">IF(Table1[[#This Row],[Area]]="Texas",Table1[[#This Row],[Income]],0)</f>
        <v>0</v>
      </c>
      <c r="BJ439">
        <f ca="1">IF(Table1[[#This Row],[Area]]="Pennsylvania",Table1[[#This Row],[Income]],0)</f>
        <v>0</v>
      </c>
      <c r="BK439">
        <f ca="1">IF(Table1[[#This Row],[Area]]="Hawaii",Table1[[#This Row],[Income]],0)</f>
        <v>0</v>
      </c>
      <c r="BL439">
        <f ca="1">IF(Table1[[#This Row],[Area]]="Tennessee",Table1[[#This Row],[Income]],0)</f>
        <v>0</v>
      </c>
      <c r="BM439">
        <f ca="1">IF(Table1[[#This Row],[Area]]="South Dakota",Table1[[#This Row],[Income]],0)</f>
        <v>57477</v>
      </c>
      <c r="BN439">
        <f ca="1">IF(Table1[[#This Row],[Area]]="Massachusetts",Table1[[#This Row],[Income]],0)</f>
        <v>0</v>
      </c>
      <c r="BO439">
        <f ca="1">IF(Table1[[#This Row],[Area]]="New Jersey",Table1[[#This Row],[Income]],0)</f>
        <v>0</v>
      </c>
      <c r="BP439">
        <f ca="1">IF(Table1[[#This Row],[Area]]="Georgia",Table1[[#This Row],[Income]],0)</f>
        <v>0</v>
      </c>
      <c r="BQ439">
        <f ca="1">IF(Table1[[#This Row],[Area]]="Indiana",Table1[[#This Row],[Income]],0)</f>
        <v>0</v>
      </c>
      <c r="BR439">
        <f ca="1">IF(Table1[[#This Row],[Area]]="Illinios",Table1[[#This Row],[Income]],0)</f>
        <v>0</v>
      </c>
      <c r="BT439">
        <f ca="1">IF(Table1[[#This Row],[Field of work]]="IT",Table1[[#This Row],[Income]],0)</f>
        <v>57477</v>
      </c>
      <c r="BU439">
        <f ca="1">IF(Table1[[#This Row],[Field of work]]="Doctor",Table1[[#This Row],[Income]],0)</f>
        <v>0</v>
      </c>
      <c r="BV439">
        <f ca="1">IF(Table1[[#This Row],[Field of work]]="Construction",Table1[[#This Row],[Income]],0)</f>
        <v>0</v>
      </c>
      <c r="BW439">
        <f ca="1">IF(Table1[[#This Row],[Field of work]]="Teaching",Table1[[#This Row],[Income]],0)</f>
        <v>0</v>
      </c>
      <c r="BX439">
        <f ca="1">IF(Table1[[#This Row],[Field of work]]="Music",Table1[[#This Row],[Income]],0)</f>
        <v>0</v>
      </c>
      <c r="BY439">
        <f ca="1">IF(Table1[[#This Row],[Field of work]]="Agriculture",Table1[[#This Row],[Income]],0)</f>
        <v>0</v>
      </c>
      <c r="CA439">
        <f ca="1">IF(Table1[[#This Row],[Debts]]&gt;Table1[[#This Row],[Income]],1,0)</f>
        <v>1</v>
      </c>
      <c r="CL439">
        <f ca="1">IF(Table1[[#This Row],[Net worth of the person]]&gt;$CN$3,Table1[[#This Row],[Age]],0)</f>
        <v>38</v>
      </c>
    </row>
    <row r="440" spans="1:90">
      <c r="A440">
        <f t="shared" ca="1" si="173"/>
        <v>1</v>
      </c>
      <c r="B440">
        <v>437</v>
      </c>
      <c r="C440" t="str">
        <f t="shared" ca="1" si="174"/>
        <v>men</v>
      </c>
      <c r="D440">
        <f t="shared" ca="1" si="175"/>
        <v>36</v>
      </c>
      <c r="E440">
        <f t="shared" ca="1" si="176"/>
        <v>2</v>
      </c>
      <c r="F440" t="str">
        <f t="shared" ca="1" si="164"/>
        <v>Doctor</v>
      </c>
      <c r="G440">
        <f t="shared" ca="1" si="177"/>
        <v>3</v>
      </c>
      <c r="H440" t="str">
        <f t="shared" ca="1" si="165"/>
        <v>Post Grad</v>
      </c>
      <c r="I440">
        <f t="shared" ca="1" si="189"/>
        <v>3</v>
      </c>
      <c r="J440">
        <f t="shared" ca="1" si="166"/>
        <v>1</v>
      </c>
      <c r="K440">
        <f t="shared" ca="1" si="178"/>
        <v>82707</v>
      </c>
      <c r="L440">
        <f t="shared" ca="1" si="179"/>
        <v>11</v>
      </c>
      <c r="M440" t="str">
        <f t="shared" ca="1" si="167"/>
        <v>New Jersey</v>
      </c>
      <c r="N440">
        <f t="shared" ca="1" si="182"/>
        <v>496242</v>
      </c>
      <c r="O440">
        <f t="shared" ca="1" si="180"/>
        <v>334276.01982936263</v>
      </c>
      <c r="P440">
        <f t="shared" ca="1" si="183"/>
        <v>57603.569289649822</v>
      </c>
      <c r="Q440">
        <f t="shared" ca="1" si="181"/>
        <v>39716</v>
      </c>
      <c r="R440">
        <f t="shared" ca="1" si="184"/>
        <v>149854.06435889617</v>
      </c>
      <c r="S440">
        <f t="shared" ca="1" si="185"/>
        <v>73889.916835604672</v>
      </c>
      <c r="T440">
        <f t="shared" ca="1" si="186"/>
        <v>627735.48612525454</v>
      </c>
      <c r="U440">
        <f t="shared" ca="1" si="187"/>
        <v>523846.0841882588</v>
      </c>
      <c r="V440">
        <f t="shared" ca="1" si="188"/>
        <v>103889.40193699574</v>
      </c>
      <c r="X440">
        <f ca="1">IF(Table1[[#This Row],[Gender]]="men",1,0)</f>
        <v>1</v>
      </c>
      <c r="Y440">
        <f ca="1">IF(Table1[[#This Row],[Gender]]="women",1,0)</f>
        <v>0</v>
      </c>
      <c r="AE440">
        <f ca="1">IF(Table1[[#This Row],[Field of work]]="IT",1,0)</f>
        <v>0</v>
      </c>
      <c r="AF440">
        <f ca="1">IF(Table1[[#This Row],[Field of work]]="Doctor",1,0)</f>
        <v>1</v>
      </c>
      <c r="AG440">
        <f ca="1">IF(Table1[[#This Row],[Field of work]]="Construction",1,0)</f>
        <v>0</v>
      </c>
      <c r="AH440">
        <f ca="1">IF(Table1[[#This Row],[Field of work]]="Teaching",1,0)</f>
        <v>0</v>
      </c>
      <c r="AI440">
        <f ca="1">IF(Table1[[#This Row],[Field of work]]="Music",1,0)</f>
        <v>0</v>
      </c>
      <c r="AJ440">
        <f ca="1">IF(Table1[[#This Row],[Field of work]]="Agriculture",1,0)</f>
        <v>0</v>
      </c>
      <c r="AO440" s="8">
        <f t="shared" ca="1" si="168"/>
        <v>14995.026283116795</v>
      </c>
      <c r="AR440">
        <f t="shared" ca="1" si="169"/>
        <v>1</v>
      </c>
      <c r="AX440" s="16">
        <f t="shared" ca="1" si="170"/>
        <v>0.51415680908530059</v>
      </c>
      <c r="AY440" s="17">
        <f t="shared" ca="1" si="171"/>
        <v>0</v>
      </c>
      <c r="AZ440" s="17"/>
      <c r="BE440">
        <f t="shared" ca="1" si="172"/>
        <v>0</v>
      </c>
      <c r="BF440">
        <f ca="1">IF(Table1[[#This Row],[Area]]="California",Table1[[#This Row],[Income]],0)</f>
        <v>0</v>
      </c>
      <c r="BG440">
        <f ca="1">IF(Table1[[#This Row],[Area]]="Utah",Table1[[#This Row],[Income]],0)</f>
        <v>0</v>
      </c>
      <c r="BH440">
        <f ca="1">IF(Table1[[#This Row],[Area]]="North Carolina",Table1[[#This Row],[Income]],0)</f>
        <v>0</v>
      </c>
      <c r="BI440">
        <f ca="1">IF(Table1[[#This Row],[Area]]="Texas",Table1[[#This Row],[Income]],0)</f>
        <v>0</v>
      </c>
      <c r="BJ440">
        <f ca="1">IF(Table1[[#This Row],[Area]]="Pennsylvania",Table1[[#This Row],[Income]],0)</f>
        <v>0</v>
      </c>
      <c r="BK440">
        <f ca="1">IF(Table1[[#This Row],[Area]]="Hawaii",Table1[[#This Row],[Income]],0)</f>
        <v>0</v>
      </c>
      <c r="BL440">
        <f ca="1">IF(Table1[[#This Row],[Area]]="Tennessee",Table1[[#This Row],[Income]],0)</f>
        <v>0</v>
      </c>
      <c r="BM440">
        <f ca="1">IF(Table1[[#This Row],[Area]]="South Dakota",Table1[[#This Row],[Income]],0)</f>
        <v>0</v>
      </c>
      <c r="BN440">
        <f ca="1">IF(Table1[[#This Row],[Area]]="Massachusetts",Table1[[#This Row],[Income]],0)</f>
        <v>0</v>
      </c>
      <c r="BO440">
        <f ca="1">IF(Table1[[#This Row],[Area]]="New Jersey",Table1[[#This Row],[Income]],0)</f>
        <v>82707</v>
      </c>
      <c r="BP440">
        <f ca="1">IF(Table1[[#This Row],[Area]]="Georgia",Table1[[#This Row],[Income]],0)</f>
        <v>0</v>
      </c>
      <c r="BQ440">
        <f ca="1">IF(Table1[[#This Row],[Area]]="Indiana",Table1[[#This Row],[Income]],0)</f>
        <v>0</v>
      </c>
      <c r="BR440">
        <f ca="1">IF(Table1[[#This Row],[Area]]="Illinios",Table1[[#This Row],[Income]],0)</f>
        <v>0</v>
      </c>
      <c r="BT440">
        <f ca="1">IF(Table1[[#This Row],[Field of work]]="IT",Table1[[#This Row],[Income]],0)</f>
        <v>0</v>
      </c>
      <c r="BU440">
        <f ca="1">IF(Table1[[#This Row],[Field of work]]="Doctor",Table1[[#This Row],[Income]],0)</f>
        <v>82707</v>
      </c>
      <c r="BV440">
        <f ca="1">IF(Table1[[#This Row],[Field of work]]="Construction",Table1[[#This Row],[Income]],0)</f>
        <v>0</v>
      </c>
      <c r="BW440">
        <f ca="1">IF(Table1[[#This Row],[Field of work]]="Teaching",Table1[[#This Row],[Income]],0)</f>
        <v>0</v>
      </c>
      <c r="BX440">
        <f ca="1">IF(Table1[[#This Row],[Field of work]]="Music",Table1[[#This Row],[Income]],0)</f>
        <v>0</v>
      </c>
      <c r="BY440">
        <f ca="1">IF(Table1[[#This Row],[Field of work]]="Agriculture",Table1[[#This Row],[Income]],0)</f>
        <v>0</v>
      </c>
      <c r="CA440">
        <f ca="1">IF(Table1[[#This Row],[Debts]]&gt;Table1[[#This Row],[Income]],1,0)</f>
        <v>1</v>
      </c>
      <c r="CL440">
        <f ca="1">IF(Table1[[#This Row],[Net worth of the person]]&gt;$CN$3,Table1[[#This Row],[Age]],0)</f>
        <v>36</v>
      </c>
    </row>
    <row r="441" spans="1:90">
      <c r="A441">
        <f t="shared" ca="1" si="173"/>
        <v>1</v>
      </c>
      <c r="B441">
        <v>438</v>
      </c>
      <c r="C441" t="str">
        <f t="shared" ca="1" si="174"/>
        <v>men</v>
      </c>
      <c r="D441">
        <f t="shared" ca="1" si="175"/>
        <v>28</v>
      </c>
      <c r="E441">
        <f t="shared" ca="1" si="176"/>
        <v>2</v>
      </c>
      <c r="F441" t="str">
        <f t="shared" ca="1" si="164"/>
        <v>Doctor</v>
      </c>
      <c r="G441">
        <f t="shared" ca="1" si="177"/>
        <v>4</v>
      </c>
      <c r="H441" t="str">
        <f t="shared" ca="1" si="165"/>
        <v>Phd</v>
      </c>
      <c r="I441">
        <f t="shared" ca="1" si="189"/>
        <v>1</v>
      </c>
      <c r="J441">
        <f t="shared" ca="1" si="166"/>
        <v>2</v>
      </c>
      <c r="K441">
        <f t="shared" ca="1" si="178"/>
        <v>36553</v>
      </c>
      <c r="L441">
        <f t="shared" ca="1" si="179"/>
        <v>8</v>
      </c>
      <c r="M441" t="str">
        <f t="shared" ca="1" si="167"/>
        <v>Tennessee</v>
      </c>
      <c r="N441">
        <f t="shared" ca="1" si="182"/>
        <v>219318</v>
      </c>
      <c r="O441">
        <f t="shared" ca="1" si="180"/>
        <v>112763.84305496996</v>
      </c>
      <c r="P441">
        <f t="shared" ca="1" si="183"/>
        <v>29990.052566233589</v>
      </c>
      <c r="Q441">
        <f t="shared" ca="1" si="181"/>
        <v>2229</v>
      </c>
      <c r="R441">
        <f t="shared" ca="1" si="184"/>
        <v>64921.711166505942</v>
      </c>
      <c r="S441">
        <f t="shared" ca="1" si="185"/>
        <v>24526.189550163719</v>
      </c>
      <c r="T441">
        <f t="shared" ca="1" si="186"/>
        <v>273834.2421163973</v>
      </c>
      <c r="U441">
        <f t="shared" ca="1" si="187"/>
        <v>179914.5542214759</v>
      </c>
      <c r="V441">
        <f t="shared" ca="1" si="188"/>
        <v>93919.687894921401</v>
      </c>
      <c r="X441">
        <f ca="1">IF(Table1[[#This Row],[Gender]]="men",1,0)</f>
        <v>1</v>
      </c>
      <c r="Y441">
        <f ca="1">IF(Table1[[#This Row],[Gender]]="women",1,0)</f>
        <v>0</v>
      </c>
      <c r="AE441">
        <f ca="1">IF(Table1[[#This Row],[Field of work]]="IT",1,0)</f>
        <v>0</v>
      </c>
      <c r="AF441">
        <f ca="1">IF(Table1[[#This Row],[Field of work]]="Doctor",1,0)</f>
        <v>1</v>
      </c>
      <c r="AG441">
        <f ca="1">IF(Table1[[#This Row],[Field of work]]="Construction",1,0)</f>
        <v>0</v>
      </c>
      <c r="AH441">
        <f ca="1">IF(Table1[[#This Row],[Field of work]]="Teaching",1,0)</f>
        <v>0</v>
      </c>
      <c r="AI441">
        <f ca="1">IF(Table1[[#This Row],[Field of work]]="Music",1,0)</f>
        <v>0</v>
      </c>
      <c r="AJ441">
        <f ca="1">IF(Table1[[#This Row],[Field of work]]="Agriculture",1,0)</f>
        <v>0</v>
      </c>
      <c r="AO441" s="8">
        <f t="shared" ca="1" si="168"/>
        <v>32242.698519541766</v>
      </c>
      <c r="AR441">
        <f t="shared" ca="1" si="169"/>
        <v>1</v>
      </c>
      <c r="AX441" s="16">
        <f t="shared" ca="1" si="170"/>
        <v>0.46131326528133254</v>
      </c>
      <c r="AY441" s="17">
        <f t="shared" ca="1" si="171"/>
        <v>1</v>
      </c>
      <c r="AZ441" s="17"/>
      <c r="BE441">
        <f t="shared" ca="1" si="172"/>
        <v>0</v>
      </c>
      <c r="BF441">
        <f ca="1">IF(Table1[[#This Row],[Area]]="California",Table1[[#This Row],[Income]],0)</f>
        <v>0</v>
      </c>
      <c r="BG441">
        <f ca="1">IF(Table1[[#This Row],[Area]]="Utah",Table1[[#This Row],[Income]],0)</f>
        <v>0</v>
      </c>
      <c r="BH441">
        <f ca="1">IF(Table1[[#This Row],[Area]]="North Carolina",Table1[[#This Row],[Income]],0)</f>
        <v>0</v>
      </c>
      <c r="BI441">
        <f ca="1">IF(Table1[[#This Row],[Area]]="Texas",Table1[[#This Row],[Income]],0)</f>
        <v>0</v>
      </c>
      <c r="BJ441">
        <f ca="1">IF(Table1[[#This Row],[Area]]="Pennsylvania",Table1[[#This Row],[Income]],0)</f>
        <v>0</v>
      </c>
      <c r="BK441">
        <f ca="1">IF(Table1[[#This Row],[Area]]="Hawaii",Table1[[#This Row],[Income]],0)</f>
        <v>0</v>
      </c>
      <c r="BL441">
        <f ca="1">IF(Table1[[#This Row],[Area]]="Tennessee",Table1[[#This Row],[Income]],0)</f>
        <v>36553</v>
      </c>
      <c r="BM441">
        <f ca="1">IF(Table1[[#This Row],[Area]]="South Dakota",Table1[[#This Row],[Income]],0)</f>
        <v>0</v>
      </c>
      <c r="BN441">
        <f ca="1">IF(Table1[[#This Row],[Area]]="Massachusetts",Table1[[#This Row],[Income]],0)</f>
        <v>0</v>
      </c>
      <c r="BO441">
        <f ca="1">IF(Table1[[#This Row],[Area]]="New Jersey",Table1[[#This Row],[Income]],0)</f>
        <v>0</v>
      </c>
      <c r="BP441">
        <f ca="1">IF(Table1[[#This Row],[Area]]="Georgia",Table1[[#This Row],[Income]],0)</f>
        <v>0</v>
      </c>
      <c r="BQ441">
        <f ca="1">IF(Table1[[#This Row],[Area]]="Indiana",Table1[[#This Row],[Income]],0)</f>
        <v>0</v>
      </c>
      <c r="BR441">
        <f ca="1">IF(Table1[[#This Row],[Area]]="Illinios",Table1[[#This Row],[Income]],0)</f>
        <v>0</v>
      </c>
      <c r="BT441">
        <f ca="1">IF(Table1[[#This Row],[Field of work]]="IT",Table1[[#This Row],[Income]],0)</f>
        <v>0</v>
      </c>
      <c r="BU441">
        <f ca="1">IF(Table1[[#This Row],[Field of work]]="Doctor",Table1[[#This Row],[Income]],0)</f>
        <v>36553</v>
      </c>
      <c r="BV441">
        <f ca="1">IF(Table1[[#This Row],[Field of work]]="Construction",Table1[[#This Row],[Income]],0)</f>
        <v>0</v>
      </c>
      <c r="BW441">
        <f ca="1">IF(Table1[[#This Row],[Field of work]]="Teaching",Table1[[#This Row],[Income]],0)</f>
        <v>0</v>
      </c>
      <c r="BX441">
        <f ca="1">IF(Table1[[#This Row],[Field of work]]="Music",Table1[[#This Row],[Income]],0)</f>
        <v>0</v>
      </c>
      <c r="BY441">
        <f ca="1">IF(Table1[[#This Row],[Field of work]]="Agriculture",Table1[[#This Row],[Income]],0)</f>
        <v>0</v>
      </c>
      <c r="CA441">
        <f ca="1">IF(Table1[[#This Row],[Debts]]&gt;Table1[[#This Row],[Income]],1,0)</f>
        <v>1</v>
      </c>
      <c r="CL441">
        <f ca="1">IF(Table1[[#This Row],[Net worth of the person]]&gt;$CN$3,Table1[[#This Row],[Age]],0)</f>
        <v>28</v>
      </c>
    </row>
    <row r="442" spans="1:90">
      <c r="A442">
        <f t="shared" ca="1" si="173"/>
        <v>1</v>
      </c>
      <c r="B442">
        <v>439</v>
      </c>
      <c r="C442" t="str">
        <f t="shared" ca="1" si="174"/>
        <v>men</v>
      </c>
      <c r="D442">
        <f t="shared" ca="1" si="175"/>
        <v>25</v>
      </c>
      <c r="E442">
        <f t="shared" ca="1" si="176"/>
        <v>5</v>
      </c>
      <c r="F442" t="str">
        <f t="shared" ca="1" si="164"/>
        <v>Music</v>
      </c>
      <c r="G442">
        <f t="shared" ca="1" si="177"/>
        <v>5</v>
      </c>
      <c r="H442" t="str">
        <f t="shared" ca="1" si="165"/>
        <v>Diploma</v>
      </c>
      <c r="I442">
        <f t="shared" ca="1" si="189"/>
        <v>3</v>
      </c>
      <c r="J442">
        <f t="shared" ca="1" si="166"/>
        <v>2</v>
      </c>
      <c r="K442">
        <f t="shared" ca="1" si="178"/>
        <v>40729</v>
      </c>
      <c r="L442">
        <f t="shared" ca="1" si="179"/>
        <v>3</v>
      </c>
      <c r="M442" t="str">
        <f t="shared" ca="1" si="167"/>
        <v>Utah</v>
      </c>
      <c r="N442">
        <f t="shared" ca="1" si="182"/>
        <v>122187</v>
      </c>
      <c r="O442">
        <f t="shared" ca="1" si="180"/>
        <v>56366.48394493018</v>
      </c>
      <c r="P442">
        <f t="shared" ca="1" si="183"/>
        <v>64485.397039083531</v>
      </c>
      <c r="Q442">
        <f t="shared" ca="1" si="181"/>
        <v>19117</v>
      </c>
      <c r="R442">
        <f t="shared" ca="1" si="184"/>
        <v>53325.336206870474</v>
      </c>
      <c r="S442">
        <f t="shared" ca="1" si="185"/>
        <v>16784.824045378664</v>
      </c>
      <c r="T442">
        <f t="shared" ca="1" si="186"/>
        <v>203457.22108446219</v>
      </c>
      <c r="U442">
        <f t="shared" ca="1" si="187"/>
        <v>128808.82015180065</v>
      </c>
      <c r="V442">
        <f t="shared" ca="1" si="188"/>
        <v>74648.400932661534</v>
      </c>
      <c r="X442">
        <f ca="1">IF(Table1[[#This Row],[Gender]]="men",1,0)</f>
        <v>1</v>
      </c>
      <c r="Y442">
        <f ca="1">IF(Table1[[#This Row],[Gender]]="women",1,0)</f>
        <v>0</v>
      </c>
      <c r="AE442">
        <f ca="1">IF(Table1[[#This Row],[Field of work]]="IT",1,0)</f>
        <v>0</v>
      </c>
      <c r="AF442">
        <f ca="1">IF(Table1[[#This Row],[Field of work]]="Doctor",1,0)</f>
        <v>0</v>
      </c>
      <c r="AG442">
        <f ca="1">IF(Table1[[#This Row],[Field of work]]="Construction",1,0)</f>
        <v>0</v>
      </c>
      <c r="AH442">
        <f ca="1">IF(Table1[[#This Row],[Field of work]]="Teaching",1,0)</f>
        <v>0</v>
      </c>
      <c r="AI442">
        <f ca="1">IF(Table1[[#This Row],[Field of work]]="Music",1,0)</f>
        <v>1</v>
      </c>
      <c r="AJ442">
        <f ca="1">IF(Table1[[#This Row],[Field of work]]="Agriculture",1,0)</f>
        <v>0</v>
      </c>
      <c r="AO442" s="8">
        <f t="shared" ca="1" si="168"/>
        <v>4150.2452201390788</v>
      </c>
      <c r="AR442">
        <f t="shared" ca="1" si="169"/>
        <v>1</v>
      </c>
      <c r="AX442" s="16">
        <f t="shared" ca="1" si="170"/>
        <v>0.51796105550911131</v>
      </c>
      <c r="AY442" s="17">
        <f t="shared" ca="1" si="171"/>
        <v>0</v>
      </c>
      <c r="AZ442" s="17"/>
      <c r="BE442">
        <f t="shared" ca="1" si="172"/>
        <v>0</v>
      </c>
      <c r="BF442">
        <f ca="1">IF(Table1[[#This Row],[Area]]="California",Table1[[#This Row],[Income]],0)</f>
        <v>0</v>
      </c>
      <c r="BG442">
        <f ca="1">IF(Table1[[#This Row],[Area]]="Utah",Table1[[#This Row],[Income]],0)</f>
        <v>40729</v>
      </c>
      <c r="BH442">
        <f ca="1">IF(Table1[[#This Row],[Area]]="North Carolina",Table1[[#This Row],[Income]],0)</f>
        <v>0</v>
      </c>
      <c r="BI442">
        <f ca="1">IF(Table1[[#This Row],[Area]]="Texas",Table1[[#This Row],[Income]],0)</f>
        <v>0</v>
      </c>
      <c r="BJ442">
        <f ca="1">IF(Table1[[#This Row],[Area]]="Pennsylvania",Table1[[#This Row],[Income]],0)</f>
        <v>0</v>
      </c>
      <c r="BK442">
        <f ca="1">IF(Table1[[#This Row],[Area]]="Hawaii",Table1[[#This Row],[Income]],0)</f>
        <v>0</v>
      </c>
      <c r="BL442">
        <f ca="1">IF(Table1[[#This Row],[Area]]="Tennessee",Table1[[#This Row],[Income]],0)</f>
        <v>0</v>
      </c>
      <c r="BM442">
        <f ca="1">IF(Table1[[#This Row],[Area]]="South Dakota",Table1[[#This Row],[Income]],0)</f>
        <v>0</v>
      </c>
      <c r="BN442">
        <f ca="1">IF(Table1[[#This Row],[Area]]="Massachusetts",Table1[[#This Row],[Income]],0)</f>
        <v>0</v>
      </c>
      <c r="BO442">
        <f ca="1">IF(Table1[[#This Row],[Area]]="New Jersey",Table1[[#This Row],[Income]],0)</f>
        <v>0</v>
      </c>
      <c r="BP442">
        <f ca="1">IF(Table1[[#This Row],[Area]]="Georgia",Table1[[#This Row],[Income]],0)</f>
        <v>0</v>
      </c>
      <c r="BQ442">
        <f ca="1">IF(Table1[[#This Row],[Area]]="Indiana",Table1[[#This Row],[Income]],0)</f>
        <v>0</v>
      </c>
      <c r="BR442">
        <f ca="1">IF(Table1[[#This Row],[Area]]="Illinios",Table1[[#This Row],[Income]],0)</f>
        <v>0</v>
      </c>
      <c r="BT442">
        <f ca="1">IF(Table1[[#This Row],[Field of work]]="IT",Table1[[#This Row],[Income]],0)</f>
        <v>0</v>
      </c>
      <c r="BU442">
        <f ca="1">IF(Table1[[#This Row],[Field of work]]="Doctor",Table1[[#This Row],[Income]],0)</f>
        <v>0</v>
      </c>
      <c r="BV442">
        <f ca="1">IF(Table1[[#This Row],[Field of work]]="Construction",Table1[[#This Row],[Income]],0)</f>
        <v>0</v>
      </c>
      <c r="BW442">
        <f ca="1">IF(Table1[[#This Row],[Field of work]]="Teaching",Table1[[#This Row],[Income]],0)</f>
        <v>0</v>
      </c>
      <c r="BX442">
        <f ca="1">IF(Table1[[#This Row],[Field of work]]="Music",Table1[[#This Row],[Income]],0)</f>
        <v>40729</v>
      </c>
      <c r="BY442">
        <f ca="1">IF(Table1[[#This Row],[Field of work]]="Agriculture",Table1[[#This Row],[Income]],0)</f>
        <v>0</v>
      </c>
      <c r="CA442">
        <f ca="1">IF(Table1[[#This Row],[Debts]]&gt;Table1[[#This Row],[Income]],1,0)</f>
        <v>1</v>
      </c>
      <c r="CL442">
        <f ca="1">IF(Table1[[#This Row],[Net worth of the person]]&gt;$CN$3,Table1[[#This Row],[Age]],0)</f>
        <v>25</v>
      </c>
    </row>
    <row r="443" spans="1:90">
      <c r="A443">
        <f t="shared" ca="1" si="173"/>
        <v>2</v>
      </c>
      <c r="B443">
        <v>440</v>
      </c>
      <c r="C443" t="str">
        <f t="shared" ca="1" si="174"/>
        <v>women</v>
      </c>
      <c r="D443">
        <f t="shared" ca="1" si="175"/>
        <v>31</v>
      </c>
      <c r="E443">
        <f t="shared" ca="1" si="176"/>
        <v>1</v>
      </c>
      <c r="F443" t="str">
        <f t="shared" ca="1" si="164"/>
        <v>IT</v>
      </c>
      <c r="G443">
        <f t="shared" ca="1" si="177"/>
        <v>2</v>
      </c>
      <c r="H443" t="str">
        <f t="shared" ca="1" si="165"/>
        <v>Grad</v>
      </c>
      <c r="I443">
        <f t="shared" ca="1" si="189"/>
        <v>1</v>
      </c>
      <c r="J443">
        <f t="shared" ca="1" si="166"/>
        <v>1</v>
      </c>
      <c r="K443">
        <f t="shared" ca="1" si="178"/>
        <v>36882</v>
      </c>
      <c r="L443">
        <f t="shared" ca="1" si="179"/>
        <v>13</v>
      </c>
      <c r="M443" t="str">
        <f t="shared" ca="1" si="167"/>
        <v>Indiana</v>
      </c>
      <c r="N443">
        <f t="shared" ca="1" si="182"/>
        <v>184410</v>
      </c>
      <c r="O443">
        <f t="shared" ca="1" si="180"/>
        <v>95517.198246435219</v>
      </c>
      <c r="P443">
        <f t="shared" ca="1" si="183"/>
        <v>4150.2452201390788</v>
      </c>
      <c r="Q443">
        <f t="shared" ca="1" si="181"/>
        <v>4104</v>
      </c>
      <c r="R443">
        <f t="shared" ca="1" si="184"/>
        <v>18758.244748752655</v>
      </c>
      <c r="S443">
        <f t="shared" ca="1" si="185"/>
        <v>42152.368388721246</v>
      </c>
      <c r="T443">
        <f t="shared" ca="1" si="186"/>
        <v>230712.61360886032</v>
      </c>
      <c r="U443">
        <f t="shared" ca="1" si="187"/>
        <v>118379.44299518787</v>
      </c>
      <c r="V443">
        <f t="shared" ca="1" si="188"/>
        <v>112333.17061367245</v>
      </c>
      <c r="X443">
        <f ca="1">IF(Table1[[#This Row],[Gender]]="men",1,0)</f>
        <v>0</v>
      </c>
      <c r="Y443">
        <f ca="1">IF(Table1[[#This Row],[Gender]]="women",1,0)</f>
        <v>1</v>
      </c>
      <c r="AE443">
        <f ca="1">IF(Table1[[#This Row],[Field of work]]="IT",1,0)</f>
        <v>1</v>
      </c>
      <c r="AF443">
        <f ca="1">IF(Table1[[#This Row],[Field of work]]="Doctor",1,0)</f>
        <v>0</v>
      </c>
      <c r="AG443">
        <f ca="1">IF(Table1[[#This Row],[Field of work]]="Construction",1,0)</f>
        <v>0</v>
      </c>
      <c r="AH443">
        <f ca="1">IF(Table1[[#This Row],[Field of work]]="Teaching",1,0)</f>
        <v>0</v>
      </c>
      <c r="AI443">
        <f ca="1">IF(Table1[[#This Row],[Field of work]]="Music",1,0)</f>
        <v>0</v>
      </c>
      <c r="AJ443">
        <f ca="1">IF(Table1[[#This Row],[Field of work]]="Agriculture",1,0)</f>
        <v>0</v>
      </c>
      <c r="AO443" s="8">
        <f t="shared" ca="1" si="168"/>
        <v>42080.677820790101</v>
      </c>
      <c r="AR443">
        <f t="shared" ca="1" si="169"/>
        <v>1</v>
      </c>
      <c r="AX443" s="16">
        <f t="shared" ca="1" si="170"/>
        <v>0.78159043118704574</v>
      </c>
      <c r="AY443" s="17">
        <f t="shared" ca="1" si="171"/>
        <v>0</v>
      </c>
      <c r="AZ443" s="17"/>
      <c r="BE443">
        <f t="shared" ca="1" si="172"/>
        <v>0</v>
      </c>
      <c r="BF443">
        <f ca="1">IF(Table1[[#This Row],[Area]]="California",Table1[[#This Row],[Income]],0)</f>
        <v>0</v>
      </c>
      <c r="BG443">
        <f ca="1">IF(Table1[[#This Row],[Area]]="Utah",Table1[[#This Row],[Income]],0)</f>
        <v>0</v>
      </c>
      <c r="BH443">
        <f ca="1">IF(Table1[[#This Row],[Area]]="North Carolina",Table1[[#This Row],[Income]],0)</f>
        <v>0</v>
      </c>
      <c r="BI443">
        <f ca="1">IF(Table1[[#This Row],[Area]]="Texas",Table1[[#This Row],[Income]],0)</f>
        <v>0</v>
      </c>
      <c r="BJ443">
        <f ca="1">IF(Table1[[#This Row],[Area]]="Pennsylvania",Table1[[#This Row],[Income]],0)</f>
        <v>0</v>
      </c>
      <c r="BK443">
        <f ca="1">IF(Table1[[#This Row],[Area]]="Hawaii",Table1[[#This Row],[Income]],0)</f>
        <v>0</v>
      </c>
      <c r="BL443">
        <f ca="1">IF(Table1[[#This Row],[Area]]="Tennessee",Table1[[#This Row],[Income]],0)</f>
        <v>0</v>
      </c>
      <c r="BM443">
        <f ca="1">IF(Table1[[#This Row],[Area]]="South Dakota",Table1[[#This Row],[Income]],0)</f>
        <v>0</v>
      </c>
      <c r="BN443">
        <f ca="1">IF(Table1[[#This Row],[Area]]="Massachusetts",Table1[[#This Row],[Income]],0)</f>
        <v>0</v>
      </c>
      <c r="BO443">
        <f ca="1">IF(Table1[[#This Row],[Area]]="New Jersey",Table1[[#This Row],[Income]],0)</f>
        <v>0</v>
      </c>
      <c r="BP443">
        <f ca="1">IF(Table1[[#This Row],[Area]]="Georgia",Table1[[#This Row],[Income]],0)</f>
        <v>0</v>
      </c>
      <c r="BQ443">
        <f ca="1">IF(Table1[[#This Row],[Area]]="Indiana",Table1[[#This Row],[Income]],0)</f>
        <v>36882</v>
      </c>
      <c r="BR443">
        <f ca="1">IF(Table1[[#This Row],[Area]]="Illinios",Table1[[#This Row],[Income]],0)</f>
        <v>0</v>
      </c>
      <c r="BT443">
        <f ca="1">IF(Table1[[#This Row],[Field of work]]="IT",Table1[[#This Row],[Income]],0)</f>
        <v>36882</v>
      </c>
      <c r="BU443">
        <f ca="1">IF(Table1[[#This Row],[Field of work]]="Doctor",Table1[[#This Row],[Income]],0)</f>
        <v>0</v>
      </c>
      <c r="BV443">
        <f ca="1">IF(Table1[[#This Row],[Field of work]]="Construction",Table1[[#This Row],[Income]],0)</f>
        <v>0</v>
      </c>
      <c r="BW443">
        <f ca="1">IF(Table1[[#This Row],[Field of work]]="Teaching",Table1[[#This Row],[Income]],0)</f>
        <v>0</v>
      </c>
      <c r="BX443">
        <f ca="1">IF(Table1[[#This Row],[Field of work]]="Music",Table1[[#This Row],[Income]],0)</f>
        <v>0</v>
      </c>
      <c r="BY443">
        <f ca="1">IF(Table1[[#This Row],[Field of work]]="Agriculture",Table1[[#This Row],[Income]],0)</f>
        <v>0</v>
      </c>
      <c r="CA443">
        <f ca="1">IF(Table1[[#This Row],[Debts]]&gt;Table1[[#This Row],[Income]],1,0)</f>
        <v>0</v>
      </c>
      <c r="CL443">
        <f ca="1">IF(Table1[[#This Row],[Net worth of the person]]&gt;$CN$3,Table1[[#This Row],[Age]],0)</f>
        <v>31</v>
      </c>
    </row>
    <row r="444" spans="1:90">
      <c r="A444">
        <f t="shared" ca="1" si="173"/>
        <v>2</v>
      </c>
      <c r="B444">
        <v>441</v>
      </c>
      <c r="C444" t="str">
        <f t="shared" ca="1" si="174"/>
        <v>women</v>
      </c>
      <c r="D444">
        <f t="shared" ca="1" si="175"/>
        <v>37</v>
      </c>
      <c r="E444">
        <f t="shared" ca="1" si="176"/>
        <v>6</v>
      </c>
      <c r="F444" t="str">
        <f t="shared" ca="1" si="164"/>
        <v>Agriculture</v>
      </c>
      <c r="G444">
        <f t="shared" ca="1" si="177"/>
        <v>5</v>
      </c>
      <c r="H444" t="str">
        <f t="shared" ca="1" si="165"/>
        <v>Diploma</v>
      </c>
      <c r="I444">
        <f t="shared" ca="1" si="189"/>
        <v>1</v>
      </c>
      <c r="J444">
        <f t="shared" ca="1" si="166"/>
        <v>3</v>
      </c>
      <c r="K444">
        <f t="shared" ca="1" si="178"/>
        <v>44531</v>
      </c>
      <c r="L444">
        <f t="shared" ca="1" si="179"/>
        <v>10</v>
      </c>
      <c r="M444" t="str">
        <f t="shared" ca="1" si="167"/>
        <v>Massachusetts</v>
      </c>
      <c r="N444">
        <f t="shared" ca="1" si="182"/>
        <v>133593</v>
      </c>
      <c r="O444">
        <f t="shared" ca="1" si="180"/>
        <v>104415.010473571</v>
      </c>
      <c r="P444">
        <f t="shared" ca="1" si="183"/>
        <v>126242.03346237031</v>
      </c>
      <c r="Q444">
        <f t="shared" ca="1" si="181"/>
        <v>109840</v>
      </c>
      <c r="R444">
        <f t="shared" ca="1" si="184"/>
        <v>49532.306408959616</v>
      </c>
      <c r="S444">
        <f t="shared" ca="1" si="185"/>
        <v>53830.641865300524</v>
      </c>
      <c r="T444">
        <f t="shared" ca="1" si="186"/>
        <v>313665.67532767082</v>
      </c>
      <c r="U444">
        <f t="shared" ca="1" si="187"/>
        <v>263787.31688253063</v>
      </c>
      <c r="V444">
        <f t="shared" ca="1" si="188"/>
        <v>49878.358445140184</v>
      </c>
      <c r="X444">
        <f ca="1">IF(Table1[[#This Row],[Gender]]="men",1,0)</f>
        <v>0</v>
      </c>
      <c r="Y444">
        <f ca="1">IF(Table1[[#This Row],[Gender]]="women",1,0)</f>
        <v>1</v>
      </c>
      <c r="AE444">
        <f ca="1">IF(Table1[[#This Row],[Field of work]]="IT",1,0)</f>
        <v>0</v>
      </c>
      <c r="AF444">
        <f ca="1">IF(Table1[[#This Row],[Field of work]]="Doctor",1,0)</f>
        <v>0</v>
      </c>
      <c r="AG444">
        <f ca="1">IF(Table1[[#This Row],[Field of work]]="Construction",1,0)</f>
        <v>0</v>
      </c>
      <c r="AH444">
        <f ca="1">IF(Table1[[#This Row],[Field of work]]="Teaching",1,0)</f>
        <v>0</v>
      </c>
      <c r="AI444">
        <f ca="1">IF(Table1[[#This Row],[Field of work]]="Music",1,0)</f>
        <v>0</v>
      </c>
      <c r="AJ444">
        <f ca="1">IF(Table1[[#This Row],[Field of work]]="Agriculture",1,0)</f>
        <v>1</v>
      </c>
      <c r="AO444" s="8">
        <f t="shared" ca="1" si="168"/>
        <v>26058.130725318624</v>
      </c>
      <c r="AR444">
        <f t="shared" ca="1" si="169"/>
        <v>1</v>
      </c>
      <c r="AX444" s="16">
        <f t="shared" ca="1" si="170"/>
        <v>0.4004535019266261</v>
      </c>
      <c r="AY444" s="17">
        <f t="shared" ca="1" si="171"/>
        <v>1</v>
      </c>
      <c r="AZ444" s="17"/>
      <c r="BE444">
        <f t="shared" ca="1" si="172"/>
        <v>0</v>
      </c>
      <c r="BF444">
        <f ca="1">IF(Table1[[#This Row],[Area]]="California",Table1[[#This Row],[Income]],0)</f>
        <v>0</v>
      </c>
      <c r="BG444">
        <f ca="1">IF(Table1[[#This Row],[Area]]="Utah",Table1[[#This Row],[Income]],0)</f>
        <v>0</v>
      </c>
      <c r="BH444">
        <f ca="1">IF(Table1[[#This Row],[Area]]="North Carolina",Table1[[#This Row],[Income]],0)</f>
        <v>0</v>
      </c>
      <c r="BI444">
        <f ca="1">IF(Table1[[#This Row],[Area]]="Texas",Table1[[#This Row],[Income]],0)</f>
        <v>0</v>
      </c>
      <c r="BJ444">
        <f ca="1">IF(Table1[[#This Row],[Area]]="Pennsylvania",Table1[[#This Row],[Income]],0)</f>
        <v>0</v>
      </c>
      <c r="BK444">
        <f ca="1">IF(Table1[[#This Row],[Area]]="Hawaii",Table1[[#This Row],[Income]],0)</f>
        <v>0</v>
      </c>
      <c r="BL444">
        <f ca="1">IF(Table1[[#This Row],[Area]]="Tennessee",Table1[[#This Row],[Income]],0)</f>
        <v>0</v>
      </c>
      <c r="BM444">
        <f ca="1">IF(Table1[[#This Row],[Area]]="South Dakota",Table1[[#This Row],[Income]],0)</f>
        <v>0</v>
      </c>
      <c r="BN444">
        <f ca="1">IF(Table1[[#This Row],[Area]]="Massachusetts",Table1[[#This Row],[Income]],0)</f>
        <v>44531</v>
      </c>
      <c r="BO444">
        <f ca="1">IF(Table1[[#This Row],[Area]]="New Jersey",Table1[[#This Row],[Income]],0)</f>
        <v>0</v>
      </c>
      <c r="BP444">
        <f ca="1">IF(Table1[[#This Row],[Area]]="Georgia",Table1[[#This Row],[Income]],0)</f>
        <v>0</v>
      </c>
      <c r="BQ444">
        <f ca="1">IF(Table1[[#This Row],[Area]]="Indiana",Table1[[#This Row],[Income]],0)</f>
        <v>0</v>
      </c>
      <c r="BR444">
        <f ca="1">IF(Table1[[#This Row],[Area]]="Illinios",Table1[[#This Row],[Income]],0)</f>
        <v>0</v>
      </c>
      <c r="BT444">
        <f ca="1">IF(Table1[[#This Row],[Field of work]]="IT",Table1[[#This Row],[Income]],0)</f>
        <v>0</v>
      </c>
      <c r="BU444">
        <f ca="1">IF(Table1[[#This Row],[Field of work]]="Doctor",Table1[[#This Row],[Income]],0)</f>
        <v>0</v>
      </c>
      <c r="BV444">
        <f ca="1">IF(Table1[[#This Row],[Field of work]]="Construction",Table1[[#This Row],[Income]],0)</f>
        <v>0</v>
      </c>
      <c r="BW444">
        <f ca="1">IF(Table1[[#This Row],[Field of work]]="Teaching",Table1[[#This Row],[Income]],0)</f>
        <v>0</v>
      </c>
      <c r="BX444">
        <f ca="1">IF(Table1[[#This Row],[Field of work]]="Music",Table1[[#This Row],[Income]],0)</f>
        <v>0</v>
      </c>
      <c r="BY444">
        <f ca="1">IF(Table1[[#This Row],[Field of work]]="Agriculture",Table1[[#This Row],[Income]],0)</f>
        <v>44531</v>
      </c>
      <c r="CA444">
        <f ca="1">IF(Table1[[#This Row],[Debts]]&gt;Table1[[#This Row],[Income]],1,0)</f>
        <v>1</v>
      </c>
      <c r="CL444">
        <f ca="1">IF(Table1[[#This Row],[Net worth of the person]]&gt;$CN$3,Table1[[#This Row],[Age]],0)</f>
        <v>37</v>
      </c>
    </row>
    <row r="445" spans="1:90">
      <c r="A445">
        <f t="shared" ca="1" si="173"/>
        <v>2</v>
      </c>
      <c r="B445">
        <v>442</v>
      </c>
      <c r="C445" t="str">
        <f t="shared" ca="1" si="174"/>
        <v>women</v>
      </c>
      <c r="D445">
        <f t="shared" ca="1" si="175"/>
        <v>36</v>
      </c>
      <c r="E445">
        <f t="shared" ca="1" si="176"/>
        <v>4</v>
      </c>
      <c r="F445" t="str">
        <f t="shared" ca="1" si="164"/>
        <v>Teaching</v>
      </c>
      <c r="G445">
        <f t="shared" ca="1" si="177"/>
        <v>5</v>
      </c>
      <c r="H445" t="str">
        <f t="shared" ca="1" si="165"/>
        <v>Diploma</v>
      </c>
      <c r="I445">
        <f t="shared" ca="1" si="189"/>
        <v>0</v>
      </c>
      <c r="J445">
        <f t="shared" ca="1" si="166"/>
        <v>3</v>
      </c>
      <c r="K445">
        <f t="shared" ca="1" si="178"/>
        <v>78562</v>
      </c>
      <c r="L445">
        <f t="shared" ca="1" si="179"/>
        <v>2</v>
      </c>
      <c r="M445" t="str">
        <f t="shared" ca="1" si="167"/>
        <v>California</v>
      </c>
      <c r="N445">
        <f t="shared" ca="1" si="182"/>
        <v>235686</v>
      </c>
      <c r="O445">
        <f t="shared" ca="1" si="180"/>
        <v>94381.284055078795</v>
      </c>
      <c r="P445">
        <f t="shared" ca="1" si="183"/>
        <v>78174.392175955873</v>
      </c>
      <c r="Q445">
        <f t="shared" ca="1" si="181"/>
        <v>66821</v>
      </c>
      <c r="R445">
        <f t="shared" ca="1" si="184"/>
        <v>113241.68586060393</v>
      </c>
      <c r="S445">
        <f t="shared" ca="1" si="185"/>
        <v>45021.113565736923</v>
      </c>
      <c r="T445">
        <f t="shared" ca="1" si="186"/>
        <v>358881.50574169279</v>
      </c>
      <c r="U445">
        <f t="shared" ca="1" si="187"/>
        <v>274443.96991568274</v>
      </c>
      <c r="V445">
        <f t="shared" ca="1" si="188"/>
        <v>84437.535826010047</v>
      </c>
      <c r="X445">
        <f ca="1">IF(Table1[[#This Row],[Gender]]="men",1,0)</f>
        <v>0</v>
      </c>
      <c r="Y445">
        <f ca="1">IF(Table1[[#This Row],[Gender]]="women",1,0)</f>
        <v>1</v>
      </c>
      <c r="AE445">
        <f ca="1">IF(Table1[[#This Row],[Field of work]]="IT",1,0)</f>
        <v>0</v>
      </c>
      <c r="AF445">
        <f ca="1">IF(Table1[[#This Row],[Field of work]]="Doctor",1,0)</f>
        <v>0</v>
      </c>
      <c r="AG445">
        <f ca="1">IF(Table1[[#This Row],[Field of work]]="Construction",1,0)</f>
        <v>0</v>
      </c>
      <c r="AH445">
        <f ca="1">IF(Table1[[#This Row],[Field of work]]="Teaching",1,0)</f>
        <v>1</v>
      </c>
      <c r="AI445">
        <f ca="1">IF(Table1[[#This Row],[Field of work]]="Music",1,0)</f>
        <v>0</v>
      </c>
      <c r="AJ445">
        <f ca="1">IF(Table1[[#This Row],[Field of work]]="Agriculture",1,0)</f>
        <v>0</v>
      </c>
      <c r="AO445" s="8">
        <f t="shared" ca="1" si="168"/>
        <v>81042.185433243736</v>
      </c>
      <c r="AR445">
        <f t="shared" ca="1" si="169"/>
        <v>1</v>
      </c>
      <c r="AX445" s="16">
        <f t="shared" ca="1" si="170"/>
        <v>0.64114983495041655</v>
      </c>
      <c r="AY445" s="17">
        <f t="shared" ca="1" si="171"/>
        <v>0</v>
      </c>
      <c r="AZ445" s="17"/>
      <c r="BE445">
        <f t="shared" ca="1" si="172"/>
        <v>0</v>
      </c>
      <c r="BF445">
        <f ca="1">IF(Table1[[#This Row],[Area]]="California",Table1[[#This Row],[Income]],0)</f>
        <v>78562</v>
      </c>
      <c r="BG445">
        <f ca="1">IF(Table1[[#This Row],[Area]]="Utah",Table1[[#This Row],[Income]],0)</f>
        <v>0</v>
      </c>
      <c r="BH445">
        <f ca="1">IF(Table1[[#This Row],[Area]]="North Carolina",Table1[[#This Row],[Income]],0)</f>
        <v>0</v>
      </c>
      <c r="BI445">
        <f ca="1">IF(Table1[[#This Row],[Area]]="Texas",Table1[[#This Row],[Income]],0)</f>
        <v>0</v>
      </c>
      <c r="BJ445">
        <f ca="1">IF(Table1[[#This Row],[Area]]="Pennsylvania",Table1[[#This Row],[Income]],0)</f>
        <v>0</v>
      </c>
      <c r="BK445">
        <f ca="1">IF(Table1[[#This Row],[Area]]="Hawaii",Table1[[#This Row],[Income]],0)</f>
        <v>0</v>
      </c>
      <c r="BL445">
        <f ca="1">IF(Table1[[#This Row],[Area]]="Tennessee",Table1[[#This Row],[Income]],0)</f>
        <v>0</v>
      </c>
      <c r="BM445">
        <f ca="1">IF(Table1[[#This Row],[Area]]="South Dakota",Table1[[#This Row],[Income]],0)</f>
        <v>0</v>
      </c>
      <c r="BN445">
        <f ca="1">IF(Table1[[#This Row],[Area]]="Massachusetts",Table1[[#This Row],[Income]],0)</f>
        <v>0</v>
      </c>
      <c r="BO445">
        <f ca="1">IF(Table1[[#This Row],[Area]]="New Jersey",Table1[[#This Row],[Income]],0)</f>
        <v>0</v>
      </c>
      <c r="BP445">
        <f ca="1">IF(Table1[[#This Row],[Area]]="Georgia",Table1[[#This Row],[Income]],0)</f>
        <v>0</v>
      </c>
      <c r="BQ445">
        <f ca="1">IF(Table1[[#This Row],[Area]]="Indiana",Table1[[#This Row],[Income]],0)</f>
        <v>0</v>
      </c>
      <c r="BR445">
        <f ca="1">IF(Table1[[#This Row],[Area]]="Illinios",Table1[[#This Row],[Income]],0)</f>
        <v>0</v>
      </c>
      <c r="BT445">
        <f ca="1">IF(Table1[[#This Row],[Field of work]]="IT",Table1[[#This Row],[Income]],0)</f>
        <v>0</v>
      </c>
      <c r="BU445">
        <f ca="1">IF(Table1[[#This Row],[Field of work]]="Doctor",Table1[[#This Row],[Income]],0)</f>
        <v>0</v>
      </c>
      <c r="BV445">
        <f ca="1">IF(Table1[[#This Row],[Field of work]]="Construction",Table1[[#This Row],[Income]],0)</f>
        <v>0</v>
      </c>
      <c r="BW445">
        <f ca="1">IF(Table1[[#This Row],[Field of work]]="Teaching",Table1[[#This Row],[Income]],0)</f>
        <v>78562</v>
      </c>
      <c r="BX445">
        <f ca="1">IF(Table1[[#This Row],[Field of work]]="Music",Table1[[#This Row],[Income]],0)</f>
        <v>0</v>
      </c>
      <c r="BY445">
        <f ca="1">IF(Table1[[#This Row],[Field of work]]="Agriculture",Table1[[#This Row],[Income]],0)</f>
        <v>0</v>
      </c>
      <c r="CA445">
        <f ca="1">IF(Table1[[#This Row],[Debts]]&gt;Table1[[#This Row],[Income]],1,0)</f>
        <v>1</v>
      </c>
      <c r="CL445">
        <f ca="1">IF(Table1[[#This Row],[Net worth of the person]]&gt;$CN$3,Table1[[#This Row],[Age]],0)</f>
        <v>36</v>
      </c>
    </row>
    <row r="446" spans="1:90">
      <c r="A446">
        <f t="shared" ca="1" si="173"/>
        <v>1</v>
      </c>
      <c r="B446">
        <v>443</v>
      </c>
      <c r="C446" t="str">
        <f t="shared" ca="1" si="174"/>
        <v>men</v>
      </c>
      <c r="D446">
        <f t="shared" ca="1" si="175"/>
        <v>39</v>
      </c>
      <c r="E446">
        <f t="shared" ca="1" si="176"/>
        <v>2</v>
      </c>
      <c r="F446" t="str">
        <f t="shared" ca="1" si="164"/>
        <v>Doctor</v>
      </c>
      <c r="G446">
        <f t="shared" ca="1" si="177"/>
        <v>1</v>
      </c>
      <c r="H446" t="str">
        <f t="shared" ca="1" si="165"/>
        <v>High school</v>
      </c>
      <c r="I446">
        <f t="shared" ca="1" si="189"/>
        <v>3</v>
      </c>
      <c r="J446">
        <f t="shared" ca="1" si="166"/>
        <v>3</v>
      </c>
      <c r="K446">
        <f t="shared" ca="1" si="178"/>
        <v>88371</v>
      </c>
      <c r="L446">
        <f t="shared" ca="1" si="179"/>
        <v>2</v>
      </c>
      <c r="M446" t="str">
        <f t="shared" ca="1" si="167"/>
        <v>California</v>
      </c>
      <c r="N446">
        <f t="shared" ca="1" si="182"/>
        <v>441855</v>
      </c>
      <c r="O446">
        <f t="shared" ca="1" si="180"/>
        <v>283295.26032201631</v>
      </c>
      <c r="P446">
        <f t="shared" ca="1" si="183"/>
        <v>243126.55629973119</v>
      </c>
      <c r="Q446">
        <f t="shared" ca="1" si="181"/>
        <v>151495</v>
      </c>
      <c r="R446">
        <f t="shared" ca="1" si="184"/>
        <v>42128.186599238543</v>
      </c>
      <c r="S446">
        <f t="shared" ca="1" si="185"/>
        <v>67342.727841110071</v>
      </c>
      <c r="T446">
        <f t="shared" ca="1" si="186"/>
        <v>752324.28414084122</v>
      </c>
      <c r="U446">
        <f t="shared" ca="1" si="187"/>
        <v>476918.44692125486</v>
      </c>
      <c r="V446">
        <f t="shared" ca="1" si="188"/>
        <v>275405.83721958636</v>
      </c>
      <c r="X446">
        <f ca="1">IF(Table1[[#This Row],[Gender]]="men",1,0)</f>
        <v>1</v>
      </c>
      <c r="Y446">
        <f ca="1">IF(Table1[[#This Row],[Gender]]="women",1,0)</f>
        <v>0</v>
      </c>
      <c r="AE446">
        <f ca="1">IF(Table1[[#This Row],[Field of work]]="IT",1,0)</f>
        <v>0</v>
      </c>
      <c r="AF446">
        <f ca="1">IF(Table1[[#This Row],[Field of work]]="Doctor",1,0)</f>
        <v>1</v>
      </c>
      <c r="AG446">
        <f ca="1">IF(Table1[[#This Row],[Field of work]]="Construction",1,0)</f>
        <v>0</v>
      </c>
      <c r="AH446">
        <f ca="1">IF(Table1[[#This Row],[Field of work]]="Teaching",1,0)</f>
        <v>0</v>
      </c>
      <c r="AI446">
        <f ca="1">IF(Table1[[#This Row],[Field of work]]="Music",1,0)</f>
        <v>0</v>
      </c>
      <c r="AJ446">
        <f ca="1">IF(Table1[[#This Row],[Field of work]]="Agriculture",1,0)</f>
        <v>0</v>
      </c>
      <c r="AO446" s="8">
        <f t="shared" ca="1" si="168"/>
        <v>42209.69766156024</v>
      </c>
      <c r="AR446">
        <f t="shared" ca="1" si="169"/>
        <v>1</v>
      </c>
      <c r="AX446" s="16">
        <f t="shared" ca="1" si="170"/>
        <v>0.74187908621513499</v>
      </c>
      <c r="AY446" s="17">
        <f t="shared" ca="1" si="171"/>
        <v>0</v>
      </c>
      <c r="AZ446" s="17"/>
      <c r="BE446">
        <f t="shared" ca="1" si="172"/>
        <v>0</v>
      </c>
      <c r="BF446">
        <f ca="1">IF(Table1[[#This Row],[Area]]="California",Table1[[#This Row],[Income]],0)</f>
        <v>88371</v>
      </c>
      <c r="BG446">
        <f ca="1">IF(Table1[[#This Row],[Area]]="Utah",Table1[[#This Row],[Income]],0)</f>
        <v>0</v>
      </c>
      <c r="BH446">
        <f ca="1">IF(Table1[[#This Row],[Area]]="North Carolina",Table1[[#This Row],[Income]],0)</f>
        <v>0</v>
      </c>
      <c r="BI446">
        <f ca="1">IF(Table1[[#This Row],[Area]]="Texas",Table1[[#This Row],[Income]],0)</f>
        <v>0</v>
      </c>
      <c r="BJ446">
        <f ca="1">IF(Table1[[#This Row],[Area]]="Pennsylvania",Table1[[#This Row],[Income]],0)</f>
        <v>0</v>
      </c>
      <c r="BK446">
        <f ca="1">IF(Table1[[#This Row],[Area]]="Hawaii",Table1[[#This Row],[Income]],0)</f>
        <v>0</v>
      </c>
      <c r="BL446">
        <f ca="1">IF(Table1[[#This Row],[Area]]="Tennessee",Table1[[#This Row],[Income]],0)</f>
        <v>0</v>
      </c>
      <c r="BM446">
        <f ca="1">IF(Table1[[#This Row],[Area]]="South Dakota",Table1[[#This Row],[Income]],0)</f>
        <v>0</v>
      </c>
      <c r="BN446">
        <f ca="1">IF(Table1[[#This Row],[Area]]="Massachusetts",Table1[[#This Row],[Income]],0)</f>
        <v>0</v>
      </c>
      <c r="BO446">
        <f ca="1">IF(Table1[[#This Row],[Area]]="New Jersey",Table1[[#This Row],[Income]],0)</f>
        <v>0</v>
      </c>
      <c r="BP446">
        <f ca="1">IF(Table1[[#This Row],[Area]]="Georgia",Table1[[#This Row],[Income]],0)</f>
        <v>0</v>
      </c>
      <c r="BQ446">
        <f ca="1">IF(Table1[[#This Row],[Area]]="Indiana",Table1[[#This Row],[Income]],0)</f>
        <v>0</v>
      </c>
      <c r="BR446">
        <f ca="1">IF(Table1[[#This Row],[Area]]="Illinios",Table1[[#This Row],[Income]],0)</f>
        <v>0</v>
      </c>
      <c r="BT446">
        <f ca="1">IF(Table1[[#This Row],[Field of work]]="IT",Table1[[#This Row],[Income]],0)</f>
        <v>0</v>
      </c>
      <c r="BU446">
        <f ca="1">IF(Table1[[#This Row],[Field of work]]="Doctor",Table1[[#This Row],[Income]],0)</f>
        <v>88371</v>
      </c>
      <c r="BV446">
        <f ca="1">IF(Table1[[#This Row],[Field of work]]="Construction",Table1[[#This Row],[Income]],0)</f>
        <v>0</v>
      </c>
      <c r="BW446">
        <f ca="1">IF(Table1[[#This Row],[Field of work]]="Teaching",Table1[[#This Row],[Income]],0)</f>
        <v>0</v>
      </c>
      <c r="BX446">
        <f ca="1">IF(Table1[[#This Row],[Field of work]]="Music",Table1[[#This Row],[Income]],0)</f>
        <v>0</v>
      </c>
      <c r="BY446">
        <f ca="1">IF(Table1[[#This Row],[Field of work]]="Agriculture",Table1[[#This Row],[Income]],0)</f>
        <v>0</v>
      </c>
      <c r="CA446">
        <f ca="1">IF(Table1[[#This Row],[Debts]]&gt;Table1[[#This Row],[Income]],1,0)</f>
        <v>0</v>
      </c>
      <c r="CL446">
        <f ca="1">IF(Table1[[#This Row],[Net worth of the person]]&gt;$CN$3,Table1[[#This Row],[Age]],0)</f>
        <v>39</v>
      </c>
    </row>
    <row r="447" spans="1:90">
      <c r="A447">
        <f t="shared" ca="1" si="173"/>
        <v>1</v>
      </c>
      <c r="B447">
        <v>444</v>
      </c>
      <c r="C447" t="str">
        <f t="shared" ca="1" si="174"/>
        <v>men</v>
      </c>
      <c r="D447">
        <f t="shared" ca="1" si="175"/>
        <v>35</v>
      </c>
      <c r="E447">
        <f t="shared" ca="1" si="176"/>
        <v>1</v>
      </c>
      <c r="F447" t="str">
        <f t="shared" ca="1" si="164"/>
        <v>IT</v>
      </c>
      <c r="G447">
        <f t="shared" ca="1" si="177"/>
        <v>1</v>
      </c>
      <c r="H447" t="str">
        <f t="shared" ca="1" si="165"/>
        <v>High school</v>
      </c>
      <c r="I447">
        <f t="shared" ca="1" si="189"/>
        <v>0</v>
      </c>
      <c r="J447">
        <f t="shared" ca="1" si="166"/>
        <v>1</v>
      </c>
      <c r="K447">
        <f t="shared" ca="1" si="178"/>
        <v>86531</v>
      </c>
      <c r="L447">
        <f t="shared" ca="1" si="179"/>
        <v>11</v>
      </c>
      <c r="M447" t="str">
        <f t="shared" ca="1" si="167"/>
        <v>New Jersey</v>
      </c>
      <c r="N447">
        <f t="shared" ca="1" si="182"/>
        <v>259593</v>
      </c>
      <c r="O447">
        <f t="shared" ca="1" si="180"/>
        <v>192586.61762784552</v>
      </c>
      <c r="P447">
        <f t="shared" ca="1" si="183"/>
        <v>42209.69766156024</v>
      </c>
      <c r="Q447">
        <f t="shared" ca="1" si="181"/>
        <v>40227</v>
      </c>
      <c r="R447">
        <f t="shared" ca="1" si="184"/>
        <v>89010.55511900202</v>
      </c>
      <c r="S447">
        <f t="shared" ca="1" si="185"/>
        <v>29513.136126836209</v>
      </c>
      <c r="T447">
        <f t="shared" ca="1" si="186"/>
        <v>331315.83378839644</v>
      </c>
      <c r="U447">
        <f t="shared" ca="1" si="187"/>
        <v>321824.17274684756</v>
      </c>
      <c r="V447">
        <f t="shared" ca="1" si="188"/>
        <v>9491.6610415488831</v>
      </c>
      <c r="X447">
        <f ca="1">IF(Table1[[#This Row],[Gender]]="men",1,0)</f>
        <v>1</v>
      </c>
      <c r="Y447">
        <f ca="1">IF(Table1[[#This Row],[Gender]]="women",1,0)</f>
        <v>0</v>
      </c>
      <c r="AE447">
        <f ca="1">IF(Table1[[#This Row],[Field of work]]="IT",1,0)</f>
        <v>1</v>
      </c>
      <c r="AF447">
        <f ca="1">IF(Table1[[#This Row],[Field of work]]="Doctor",1,0)</f>
        <v>0</v>
      </c>
      <c r="AG447">
        <f ca="1">IF(Table1[[#This Row],[Field of work]]="Construction",1,0)</f>
        <v>0</v>
      </c>
      <c r="AH447">
        <f ca="1">IF(Table1[[#This Row],[Field of work]]="Teaching",1,0)</f>
        <v>0</v>
      </c>
      <c r="AI447">
        <f ca="1">IF(Table1[[#This Row],[Field of work]]="Music",1,0)</f>
        <v>0</v>
      </c>
      <c r="AJ447">
        <f ca="1">IF(Table1[[#This Row],[Field of work]]="Agriculture",1,0)</f>
        <v>0</v>
      </c>
      <c r="AO447" s="8">
        <f t="shared" ca="1" si="168"/>
        <v>63788.948983274109</v>
      </c>
      <c r="AR447">
        <f t="shared" ca="1" si="169"/>
        <v>1</v>
      </c>
      <c r="AX447" s="16">
        <f t="shared" ca="1" si="170"/>
        <v>0.16756294839999653</v>
      </c>
      <c r="AY447" s="17">
        <f t="shared" ca="1" si="171"/>
        <v>1</v>
      </c>
      <c r="AZ447" s="17"/>
      <c r="BE447">
        <f t="shared" ca="1" si="172"/>
        <v>0</v>
      </c>
      <c r="BF447">
        <f ca="1">IF(Table1[[#This Row],[Area]]="California",Table1[[#This Row],[Income]],0)</f>
        <v>0</v>
      </c>
      <c r="BG447">
        <f ca="1">IF(Table1[[#This Row],[Area]]="Utah",Table1[[#This Row],[Income]],0)</f>
        <v>0</v>
      </c>
      <c r="BH447">
        <f ca="1">IF(Table1[[#This Row],[Area]]="North Carolina",Table1[[#This Row],[Income]],0)</f>
        <v>0</v>
      </c>
      <c r="BI447">
        <f ca="1">IF(Table1[[#This Row],[Area]]="Texas",Table1[[#This Row],[Income]],0)</f>
        <v>0</v>
      </c>
      <c r="BJ447">
        <f ca="1">IF(Table1[[#This Row],[Area]]="Pennsylvania",Table1[[#This Row],[Income]],0)</f>
        <v>0</v>
      </c>
      <c r="BK447">
        <f ca="1">IF(Table1[[#This Row],[Area]]="Hawaii",Table1[[#This Row],[Income]],0)</f>
        <v>0</v>
      </c>
      <c r="BL447">
        <f ca="1">IF(Table1[[#This Row],[Area]]="Tennessee",Table1[[#This Row],[Income]],0)</f>
        <v>0</v>
      </c>
      <c r="BM447">
        <f ca="1">IF(Table1[[#This Row],[Area]]="South Dakota",Table1[[#This Row],[Income]],0)</f>
        <v>0</v>
      </c>
      <c r="BN447">
        <f ca="1">IF(Table1[[#This Row],[Area]]="Massachusetts",Table1[[#This Row],[Income]],0)</f>
        <v>0</v>
      </c>
      <c r="BO447">
        <f ca="1">IF(Table1[[#This Row],[Area]]="New Jersey",Table1[[#This Row],[Income]],0)</f>
        <v>86531</v>
      </c>
      <c r="BP447">
        <f ca="1">IF(Table1[[#This Row],[Area]]="Georgia",Table1[[#This Row],[Income]],0)</f>
        <v>0</v>
      </c>
      <c r="BQ447">
        <f ca="1">IF(Table1[[#This Row],[Area]]="Indiana",Table1[[#This Row],[Income]],0)</f>
        <v>0</v>
      </c>
      <c r="BR447">
        <f ca="1">IF(Table1[[#This Row],[Area]]="Illinios",Table1[[#This Row],[Income]],0)</f>
        <v>0</v>
      </c>
      <c r="BT447">
        <f ca="1">IF(Table1[[#This Row],[Field of work]]="IT",Table1[[#This Row],[Income]],0)</f>
        <v>86531</v>
      </c>
      <c r="BU447">
        <f ca="1">IF(Table1[[#This Row],[Field of work]]="Doctor",Table1[[#This Row],[Income]],0)</f>
        <v>0</v>
      </c>
      <c r="BV447">
        <f ca="1">IF(Table1[[#This Row],[Field of work]]="Construction",Table1[[#This Row],[Income]],0)</f>
        <v>0</v>
      </c>
      <c r="BW447">
        <f ca="1">IF(Table1[[#This Row],[Field of work]]="Teaching",Table1[[#This Row],[Income]],0)</f>
        <v>0</v>
      </c>
      <c r="BX447">
        <f ca="1">IF(Table1[[#This Row],[Field of work]]="Music",Table1[[#This Row],[Income]],0)</f>
        <v>0</v>
      </c>
      <c r="BY447">
        <f ca="1">IF(Table1[[#This Row],[Field of work]]="Agriculture",Table1[[#This Row],[Income]],0)</f>
        <v>0</v>
      </c>
      <c r="CA447">
        <f ca="1">IF(Table1[[#This Row],[Debts]]&gt;Table1[[#This Row],[Income]],1,0)</f>
        <v>1</v>
      </c>
      <c r="CL447">
        <f ca="1">IF(Table1[[#This Row],[Net worth of the person]]&gt;$CN$3,Table1[[#This Row],[Age]],0)</f>
        <v>35</v>
      </c>
    </row>
    <row r="448" spans="1:90">
      <c r="A448">
        <f t="shared" ca="1" si="173"/>
        <v>2</v>
      </c>
      <c r="B448">
        <v>445</v>
      </c>
      <c r="C448" t="str">
        <f t="shared" ca="1" si="174"/>
        <v>women</v>
      </c>
      <c r="D448">
        <f t="shared" ca="1" si="175"/>
        <v>25</v>
      </c>
      <c r="E448">
        <f t="shared" ca="1" si="176"/>
        <v>3</v>
      </c>
      <c r="F448" t="str">
        <f t="shared" ca="1" si="164"/>
        <v>Construction</v>
      </c>
      <c r="G448">
        <f t="shared" ca="1" si="177"/>
        <v>1</v>
      </c>
      <c r="H448" t="str">
        <f t="shared" ca="1" si="165"/>
        <v>High school</v>
      </c>
      <c r="I448">
        <f t="shared" ca="1" si="189"/>
        <v>2</v>
      </c>
      <c r="J448">
        <f t="shared" ca="1" si="166"/>
        <v>3</v>
      </c>
      <c r="K448">
        <f t="shared" ca="1" si="178"/>
        <v>79801</v>
      </c>
      <c r="L448">
        <f t="shared" ca="1" si="179"/>
        <v>14</v>
      </c>
      <c r="M448" t="str">
        <f t="shared" ca="1" si="167"/>
        <v>Illinios</v>
      </c>
      <c r="N448">
        <f t="shared" ca="1" si="182"/>
        <v>399005</v>
      </c>
      <c r="O448">
        <f t="shared" ca="1" si="180"/>
        <v>66858.454226340618</v>
      </c>
      <c r="P448">
        <f t="shared" ca="1" si="183"/>
        <v>191366.84694982233</v>
      </c>
      <c r="Q448">
        <f t="shared" ca="1" si="181"/>
        <v>66489</v>
      </c>
      <c r="R448">
        <f t="shared" ca="1" si="184"/>
        <v>48266.096551340517</v>
      </c>
      <c r="S448">
        <f t="shared" ca="1" si="185"/>
        <v>50835.40125780557</v>
      </c>
      <c r="T448">
        <f t="shared" ca="1" si="186"/>
        <v>641207.2482076278</v>
      </c>
      <c r="U448">
        <f t="shared" ca="1" si="187"/>
        <v>181613.55077768114</v>
      </c>
      <c r="V448">
        <f t="shared" ca="1" si="188"/>
        <v>459593.69742994662</v>
      </c>
      <c r="X448">
        <f ca="1">IF(Table1[[#This Row],[Gender]]="men",1,0)</f>
        <v>0</v>
      </c>
      <c r="Y448">
        <f ca="1">IF(Table1[[#This Row],[Gender]]="women",1,0)</f>
        <v>1</v>
      </c>
      <c r="AE448">
        <f ca="1">IF(Table1[[#This Row],[Field of work]]="IT",1,0)</f>
        <v>0</v>
      </c>
      <c r="AF448">
        <f ca="1">IF(Table1[[#This Row],[Field of work]]="Doctor",1,0)</f>
        <v>0</v>
      </c>
      <c r="AG448">
        <f ca="1">IF(Table1[[#This Row],[Field of work]]="Construction",1,0)</f>
        <v>1</v>
      </c>
      <c r="AH448">
        <f ca="1">IF(Table1[[#This Row],[Field of work]]="Teaching",1,0)</f>
        <v>0</v>
      </c>
      <c r="AI448">
        <f ca="1">IF(Table1[[#This Row],[Field of work]]="Music",1,0)</f>
        <v>0</v>
      </c>
      <c r="AJ448">
        <f ca="1">IF(Table1[[#This Row],[Field of work]]="Agriculture",1,0)</f>
        <v>0</v>
      </c>
      <c r="AO448" s="8">
        <f t="shared" ca="1" si="168"/>
        <v>25830.443615806409</v>
      </c>
      <c r="AR448">
        <f t="shared" ca="1" si="169"/>
        <v>1</v>
      </c>
      <c r="AX448" s="16">
        <f t="shared" ca="1" si="170"/>
        <v>0.75081197361375673</v>
      </c>
      <c r="AY448" s="17">
        <f t="shared" ca="1" si="171"/>
        <v>0</v>
      </c>
      <c r="AZ448" s="17"/>
      <c r="BE448">
        <f t="shared" ca="1" si="172"/>
        <v>0</v>
      </c>
      <c r="BF448">
        <f ca="1">IF(Table1[[#This Row],[Area]]="California",Table1[[#This Row],[Income]],0)</f>
        <v>0</v>
      </c>
      <c r="BG448">
        <f ca="1">IF(Table1[[#This Row],[Area]]="Utah",Table1[[#This Row],[Income]],0)</f>
        <v>0</v>
      </c>
      <c r="BH448">
        <f ca="1">IF(Table1[[#This Row],[Area]]="North Carolina",Table1[[#This Row],[Income]],0)</f>
        <v>0</v>
      </c>
      <c r="BI448">
        <f ca="1">IF(Table1[[#This Row],[Area]]="Texas",Table1[[#This Row],[Income]],0)</f>
        <v>0</v>
      </c>
      <c r="BJ448">
        <f ca="1">IF(Table1[[#This Row],[Area]]="Pennsylvania",Table1[[#This Row],[Income]],0)</f>
        <v>0</v>
      </c>
      <c r="BK448">
        <f ca="1">IF(Table1[[#This Row],[Area]]="Hawaii",Table1[[#This Row],[Income]],0)</f>
        <v>0</v>
      </c>
      <c r="BL448">
        <f ca="1">IF(Table1[[#This Row],[Area]]="Tennessee",Table1[[#This Row],[Income]],0)</f>
        <v>0</v>
      </c>
      <c r="BM448">
        <f ca="1">IF(Table1[[#This Row],[Area]]="South Dakota",Table1[[#This Row],[Income]],0)</f>
        <v>0</v>
      </c>
      <c r="BN448">
        <f ca="1">IF(Table1[[#This Row],[Area]]="Massachusetts",Table1[[#This Row],[Income]],0)</f>
        <v>0</v>
      </c>
      <c r="BO448">
        <f ca="1">IF(Table1[[#This Row],[Area]]="New Jersey",Table1[[#This Row],[Income]],0)</f>
        <v>0</v>
      </c>
      <c r="BP448">
        <f ca="1">IF(Table1[[#This Row],[Area]]="Georgia",Table1[[#This Row],[Income]],0)</f>
        <v>0</v>
      </c>
      <c r="BQ448">
        <f ca="1">IF(Table1[[#This Row],[Area]]="Indiana",Table1[[#This Row],[Income]],0)</f>
        <v>0</v>
      </c>
      <c r="BR448">
        <f ca="1">IF(Table1[[#This Row],[Area]]="Illinios",Table1[[#This Row],[Income]],0)</f>
        <v>79801</v>
      </c>
      <c r="BT448">
        <f ca="1">IF(Table1[[#This Row],[Field of work]]="IT",Table1[[#This Row],[Income]],0)</f>
        <v>0</v>
      </c>
      <c r="BU448">
        <f ca="1">IF(Table1[[#This Row],[Field of work]]="Doctor",Table1[[#This Row],[Income]],0)</f>
        <v>0</v>
      </c>
      <c r="BV448">
        <f ca="1">IF(Table1[[#This Row],[Field of work]]="Construction",Table1[[#This Row],[Income]],0)</f>
        <v>79801</v>
      </c>
      <c r="BW448">
        <f ca="1">IF(Table1[[#This Row],[Field of work]]="Teaching",Table1[[#This Row],[Income]],0)</f>
        <v>0</v>
      </c>
      <c r="BX448">
        <f ca="1">IF(Table1[[#This Row],[Field of work]]="Music",Table1[[#This Row],[Income]],0)</f>
        <v>0</v>
      </c>
      <c r="BY448">
        <f ca="1">IF(Table1[[#This Row],[Field of work]]="Agriculture",Table1[[#This Row],[Income]],0)</f>
        <v>0</v>
      </c>
      <c r="CA448">
        <f ca="1">IF(Table1[[#This Row],[Debts]]&gt;Table1[[#This Row],[Income]],1,0)</f>
        <v>0</v>
      </c>
      <c r="CL448">
        <f ca="1">IF(Table1[[#This Row],[Net worth of the person]]&gt;$CN$3,Table1[[#This Row],[Age]],0)</f>
        <v>25</v>
      </c>
    </row>
    <row r="449" spans="1:90">
      <c r="A449">
        <f t="shared" ca="1" si="173"/>
        <v>2</v>
      </c>
      <c r="B449">
        <v>446</v>
      </c>
      <c r="C449" t="str">
        <f t="shared" ca="1" si="174"/>
        <v>women</v>
      </c>
      <c r="D449">
        <f t="shared" ca="1" si="175"/>
        <v>28</v>
      </c>
      <c r="E449">
        <f t="shared" ca="1" si="176"/>
        <v>3</v>
      </c>
      <c r="F449" t="str">
        <f t="shared" ca="1" si="164"/>
        <v>Construction</v>
      </c>
      <c r="G449">
        <f t="shared" ca="1" si="177"/>
        <v>3</v>
      </c>
      <c r="H449" t="str">
        <f t="shared" ca="1" si="165"/>
        <v>Post Grad</v>
      </c>
      <c r="I449">
        <f t="shared" ca="1" si="189"/>
        <v>1</v>
      </c>
      <c r="J449">
        <f t="shared" ca="1" si="166"/>
        <v>2</v>
      </c>
      <c r="K449">
        <f t="shared" ca="1" si="178"/>
        <v>33551</v>
      </c>
      <c r="L449">
        <f t="shared" ca="1" si="179"/>
        <v>3</v>
      </c>
      <c r="M449" t="str">
        <f t="shared" ca="1" si="167"/>
        <v>Utah</v>
      </c>
      <c r="N449">
        <f t="shared" ca="1" si="182"/>
        <v>100653</v>
      </c>
      <c r="O449">
        <f t="shared" ca="1" si="180"/>
        <v>75571.477580145453</v>
      </c>
      <c r="P449">
        <f t="shared" ca="1" si="183"/>
        <v>51660.887231612818</v>
      </c>
      <c r="Q449">
        <f t="shared" ca="1" si="181"/>
        <v>16719</v>
      </c>
      <c r="R449">
        <f t="shared" ca="1" si="184"/>
        <v>41248.742106845093</v>
      </c>
      <c r="S449">
        <f t="shared" ca="1" si="185"/>
        <v>30844.368100945299</v>
      </c>
      <c r="T449">
        <f t="shared" ca="1" si="186"/>
        <v>183158.25533255812</v>
      </c>
      <c r="U449">
        <f t="shared" ca="1" si="187"/>
        <v>133539.21968699055</v>
      </c>
      <c r="V449">
        <f t="shared" ca="1" si="188"/>
        <v>49619.035645567579</v>
      </c>
      <c r="X449">
        <f ca="1">IF(Table1[[#This Row],[Gender]]="men",1,0)</f>
        <v>0</v>
      </c>
      <c r="Y449">
        <f ca="1">IF(Table1[[#This Row],[Gender]]="women",1,0)</f>
        <v>1</v>
      </c>
      <c r="AE449">
        <f ca="1">IF(Table1[[#This Row],[Field of work]]="IT",1,0)</f>
        <v>0</v>
      </c>
      <c r="AF449">
        <f ca="1">IF(Table1[[#This Row],[Field of work]]="Doctor",1,0)</f>
        <v>0</v>
      </c>
      <c r="AG449">
        <f ca="1">IF(Table1[[#This Row],[Field of work]]="Construction",1,0)</f>
        <v>1</v>
      </c>
      <c r="AH449">
        <f ca="1">IF(Table1[[#This Row],[Field of work]]="Teaching",1,0)</f>
        <v>0</v>
      </c>
      <c r="AI449">
        <f ca="1">IF(Table1[[#This Row],[Field of work]]="Music",1,0)</f>
        <v>0</v>
      </c>
      <c r="AJ449">
        <f ca="1">IF(Table1[[#This Row],[Field of work]]="Agriculture",1,0)</f>
        <v>0</v>
      </c>
      <c r="AO449" s="8">
        <f t="shared" ca="1" si="168"/>
        <v>33111.449800385664</v>
      </c>
      <c r="AR449">
        <f t="shared" ca="1" si="169"/>
        <v>1</v>
      </c>
      <c r="AX449" s="16">
        <f t="shared" ca="1" si="170"/>
        <v>0.94691811935436743</v>
      </c>
      <c r="AY449" s="17">
        <f t="shared" ca="1" si="171"/>
        <v>0</v>
      </c>
      <c r="AZ449" s="17"/>
      <c r="BE449">
        <f t="shared" ca="1" si="172"/>
        <v>0</v>
      </c>
      <c r="BF449">
        <f ca="1">IF(Table1[[#This Row],[Area]]="California",Table1[[#This Row],[Income]],0)</f>
        <v>0</v>
      </c>
      <c r="BG449">
        <f ca="1">IF(Table1[[#This Row],[Area]]="Utah",Table1[[#This Row],[Income]],0)</f>
        <v>33551</v>
      </c>
      <c r="BH449">
        <f ca="1">IF(Table1[[#This Row],[Area]]="North Carolina",Table1[[#This Row],[Income]],0)</f>
        <v>0</v>
      </c>
      <c r="BI449">
        <f ca="1">IF(Table1[[#This Row],[Area]]="Texas",Table1[[#This Row],[Income]],0)</f>
        <v>0</v>
      </c>
      <c r="BJ449">
        <f ca="1">IF(Table1[[#This Row],[Area]]="Pennsylvania",Table1[[#This Row],[Income]],0)</f>
        <v>0</v>
      </c>
      <c r="BK449">
        <f ca="1">IF(Table1[[#This Row],[Area]]="Hawaii",Table1[[#This Row],[Income]],0)</f>
        <v>0</v>
      </c>
      <c r="BL449">
        <f ca="1">IF(Table1[[#This Row],[Area]]="Tennessee",Table1[[#This Row],[Income]],0)</f>
        <v>0</v>
      </c>
      <c r="BM449">
        <f ca="1">IF(Table1[[#This Row],[Area]]="South Dakota",Table1[[#This Row],[Income]],0)</f>
        <v>0</v>
      </c>
      <c r="BN449">
        <f ca="1">IF(Table1[[#This Row],[Area]]="Massachusetts",Table1[[#This Row],[Income]],0)</f>
        <v>0</v>
      </c>
      <c r="BO449">
        <f ca="1">IF(Table1[[#This Row],[Area]]="New Jersey",Table1[[#This Row],[Income]],0)</f>
        <v>0</v>
      </c>
      <c r="BP449">
        <f ca="1">IF(Table1[[#This Row],[Area]]="Georgia",Table1[[#This Row],[Income]],0)</f>
        <v>0</v>
      </c>
      <c r="BQ449">
        <f ca="1">IF(Table1[[#This Row],[Area]]="Indiana",Table1[[#This Row],[Income]],0)</f>
        <v>0</v>
      </c>
      <c r="BR449">
        <f ca="1">IF(Table1[[#This Row],[Area]]="Illinios",Table1[[#This Row],[Income]],0)</f>
        <v>0</v>
      </c>
      <c r="BT449">
        <f ca="1">IF(Table1[[#This Row],[Field of work]]="IT",Table1[[#This Row],[Income]],0)</f>
        <v>0</v>
      </c>
      <c r="BU449">
        <f ca="1">IF(Table1[[#This Row],[Field of work]]="Doctor",Table1[[#This Row],[Income]],0)</f>
        <v>0</v>
      </c>
      <c r="BV449">
        <f ca="1">IF(Table1[[#This Row],[Field of work]]="Construction",Table1[[#This Row],[Income]],0)</f>
        <v>33551</v>
      </c>
      <c r="BW449">
        <f ca="1">IF(Table1[[#This Row],[Field of work]]="Teaching",Table1[[#This Row],[Income]],0)</f>
        <v>0</v>
      </c>
      <c r="BX449">
        <f ca="1">IF(Table1[[#This Row],[Field of work]]="Music",Table1[[#This Row],[Income]],0)</f>
        <v>0</v>
      </c>
      <c r="BY449">
        <f ca="1">IF(Table1[[#This Row],[Field of work]]="Agriculture",Table1[[#This Row],[Income]],0)</f>
        <v>0</v>
      </c>
      <c r="CA449">
        <f ca="1">IF(Table1[[#This Row],[Debts]]&gt;Table1[[#This Row],[Income]],1,0)</f>
        <v>1</v>
      </c>
      <c r="CL449">
        <f ca="1">IF(Table1[[#This Row],[Net worth of the person]]&gt;$CN$3,Table1[[#This Row],[Age]],0)</f>
        <v>28</v>
      </c>
    </row>
    <row r="450" spans="1:90">
      <c r="A450">
        <f t="shared" ca="1" si="173"/>
        <v>2</v>
      </c>
      <c r="B450">
        <v>447</v>
      </c>
      <c r="C450" t="str">
        <f t="shared" ca="1" si="174"/>
        <v>women</v>
      </c>
      <c r="D450">
        <f t="shared" ca="1" si="175"/>
        <v>30</v>
      </c>
      <c r="E450">
        <f t="shared" ca="1" si="176"/>
        <v>4</v>
      </c>
      <c r="F450" t="str">
        <f t="shared" ca="1" si="164"/>
        <v>Teaching</v>
      </c>
      <c r="G450">
        <f t="shared" ca="1" si="177"/>
        <v>2</v>
      </c>
      <c r="H450" t="str">
        <f t="shared" ca="1" si="165"/>
        <v>Grad</v>
      </c>
      <c r="I450">
        <f t="shared" ca="1" si="189"/>
        <v>0</v>
      </c>
      <c r="J450">
        <f t="shared" ca="1" si="166"/>
        <v>3</v>
      </c>
      <c r="K450">
        <f t="shared" ca="1" si="178"/>
        <v>55515</v>
      </c>
      <c r="L450">
        <f t="shared" ca="1" si="179"/>
        <v>6</v>
      </c>
      <c r="M450" t="str">
        <f t="shared" ca="1" si="167"/>
        <v>Pennsylvania</v>
      </c>
      <c r="N450">
        <f t="shared" ca="1" si="182"/>
        <v>333090</v>
      </c>
      <c r="O450">
        <f t="shared" ca="1" si="180"/>
        <v>315408.95637574623</v>
      </c>
      <c r="P450">
        <f t="shared" ca="1" si="183"/>
        <v>99334.349401157</v>
      </c>
      <c r="Q450">
        <f t="shared" ca="1" si="181"/>
        <v>63018</v>
      </c>
      <c r="R450">
        <f t="shared" ca="1" si="184"/>
        <v>36741.913104721367</v>
      </c>
      <c r="S450">
        <f t="shared" ca="1" si="185"/>
        <v>54975.088889451246</v>
      </c>
      <c r="T450">
        <f t="shared" ca="1" si="186"/>
        <v>487399.43829060823</v>
      </c>
      <c r="U450">
        <f t="shared" ca="1" si="187"/>
        <v>415168.86948046758</v>
      </c>
      <c r="V450">
        <f t="shared" ca="1" si="188"/>
        <v>72230.568810140656</v>
      </c>
      <c r="X450">
        <f ca="1">IF(Table1[[#This Row],[Gender]]="men",1,0)</f>
        <v>0</v>
      </c>
      <c r="Y450">
        <f ca="1">IF(Table1[[#This Row],[Gender]]="women",1,0)</f>
        <v>1</v>
      </c>
      <c r="AE450">
        <f ca="1">IF(Table1[[#This Row],[Field of work]]="IT",1,0)</f>
        <v>0</v>
      </c>
      <c r="AF450">
        <f ca="1">IF(Table1[[#This Row],[Field of work]]="Doctor",1,0)</f>
        <v>0</v>
      </c>
      <c r="AG450">
        <f ca="1">IF(Table1[[#This Row],[Field of work]]="Construction",1,0)</f>
        <v>0</v>
      </c>
      <c r="AH450">
        <f ca="1">IF(Table1[[#This Row],[Field of work]]="Teaching",1,0)</f>
        <v>1</v>
      </c>
      <c r="AI450">
        <f ca="1">IF(Table1[[#This Row],[Field of work]]="Music",1,0)</f>
        <v>0</v>
      </c>
      <c r="AJ450">
        <f ca="1">IF(Table1[[#This Row],[Field of work]]="Agriculture",1,0)</f>
        <v>0</v>
      </c>
      <c r="AO450" s="8">
        <f t="shared" ca="1" si="168"/>
        <v>26955.73731785161</v>
      </c>
      <c r="AR450">
        <f t="shared" ca="1" si="169"/>
        <v>1</v>
      </c>
      <c r="AX450" s="16">
        <f t="shared" ca="1" si="170"/>
        <v>0.36269837556555184</v>
      </c>
      <c r="AY450" s="17">
        <f t="shared" ca="1" si="171"/>
        <v>1</v>
      </c>
      <c r="AZ450" s="17"/>
      <c r="BE450">
        <f t="shared" ca="1" si="172"/>
        <v>0</v>
      </c>
      <c r="BF450">
        <f ca="1">IF(Table1[[#This Row],[Area]]="California",Table1[[#This Row],[Income]],0)</f>
        <v>0</v>
      </c>
      <c r="BG450">
        <f ca="1">IF(Table1[[#This Row],[Area]]="Utah",Table1[[#This Row],[Income]],0)</f>
        <v>0</v>
      </c>
      <c r="BH450">
        <f ca="1">IF(Table1[[#This Row],[Area]]="North Carolina",Table1[[#This Row],[Income]],0)</f>
        <v>0</v>
      </c>
      <c r="BI450">
        <f ca="1">IF(Table1[[#This Row],[Area]]="Texas",Table1[[#This Row],[Income]],0)</f>
        <v>0</v>
      </c>
      <c r="BJ450">
        <f ca="1">IF(Table1[[#This Row],[Area]]="Pennsylvania",Table1[[#This Row],[Income]],0)</f>
        <v>55515</v>
      </c>
      <c r="BK450">
        <f ca="1">IF(Table1[[#This Row],[Area]]="Hawaii",Table1[[#This Row],[Income]],0)</f>
        <v>0</v>
      </c>
      <c r="BL450">
        <f ca="1">IF(Table1[[#This Row],[Area]]="Tennessee",Table1[[#This Row],[Income]],0)</f>
        <v>0</v>
      </c>
      <c r="BM450">
        <f ca="1">IF(Table1[[#This Row],[Area]]="South Dakota",Table1[[#This Row],[Income]],0)</f>
        <v>0</v>
      </c>
      <c r="BN450">
        <f ca="1">IF(Table1[[#This Row],[Area]]="Massachusetts",Table1[[#This Row],[Income]],0)</f>
        <v>0</v>
      </c>
      <c r="BO450">
        <f ca="1">IF(Table1[[#This Row],[Area]]="New Jersey",Table1[[#This Row],[Income]],0)</f>
        <v>0</v>
      </c>
      <c r="BP450">
        <f ca="1">IF(Table1[[#This Row],[Area]]="Georgia",Table1[[#This Row],[Income]],0)</f>
        <v>0</v>
      </c>
      <c r="BQ450">
        <f ca="1">IF(Table1[[#This Row],[Area]]="Indiana",Table1[[#This Row],[Income]],0)</f>
        <v>0</v>
      </c>
      <c r="BR450">
        <f ca="1">IF(Table1[[#This Row],[Area]]="Illinios",Table1[[#This Row],[Income]],0)</f>
        <v>0</v>
      </c>
      <c r="BT450">
        <f ca="1">IF(Table1[[#This Row],[Field of work]]="IT",Table1[[#This Row],[Income]],0)</f>
        <v>0</v>
      </c>
      <c r="BU450">
        <f ca="1">IF(Table1[[#This Row],[Field of work]]="Doctor",Table1[[#This Row],[Income]],0)</f>
        <v>0</v>
      </c>
      <c r="BV450">
        <f ca="1">IF(Table1[[#This Row],[Field of work]]="Construction",Table1[[#This Row],[Income]],0)</f>
        <v>0</v>
      </c>
      <c r="BW450">
        <f ca="1">IF(Table1[[#This Row],[Field of work]]="Teaching",Table1[[#This Row],[Income]],0)</f>
        <v>55515</v>
      </c>
      <c r="BX450">
        <f ca="1">IF(Table1[[#This Row],[Field of work]]="Music",Table1[[#This Row],[Income]],0)</f>
        <v>0</v>
      </c>
      <c r="BY450">
        <f ca="1">IF(Table1[[#This Row],[Field of work]]="Agriculture",Table1[[#This Row],[Income]],0)</f>
        <v>0</v>
      </c>
      <c r="CA450">
        <f ca="1">IF(Table1[[#This Row],[Debts]]&gt;Table1[[#This Row],[Income]],1,0)</f>
        <v>0</v>
      </c>
      <c r="CL450">
        <f ca="1">IF(Table1[[#This Row],[Net worth of the person]]&gt;$CN$3,Table1[[#This Row],[Age]],0)</f>
        <v>30</v>
      </c>
    </row>
    <row r="451" spans="1:90">
      <c r="A451">
        <f t="shared" ca="1" si="173"/>
        <v>2</v>
      </c>
      <c r="B451">
        <v>448</v>
      </c>
      <c r="C451" t="str">
        <f t="shared" ca="1" si="174"/>
        <v>women</v>
      </c>
      <c r="D451">
        <f t="shared" ca="1" si="175"/>
        <v>32</v>
      </c>
      <c r="E451">
        <f t="shared" ca="1" si="176"/>
        <v>4</v>
      </c>
      <c r="F451" t="str">
        <f t="shared" ca="1" si="164"/>
        <v>Teaching</v>
      </c>
      <c r="G451">
        <f t="shared" ca="1" si="177"/>
        <v>1</v>
      </c>
      <c r="H451" t="str">
        <f t="shared" ca="1" si="165"/>
        <v>High school</v>
      </c>
      <c r="I451">
        <f t="shared" ca="1" si="189"/>
        <v>3</v>
      </c>
      <c r="J451">
        <f t="shared" ca="1" si="166"/>
        <v>2</v>
      </c>
      <c r="K451">
        <f t="shared" ca="1" si="178"/>
        <v>57893</v>
      </c>
      <c r="L451">
        <f t="shared" ca="1" si="179"/>
        <v>14</v>
      </c>
      <c r="M451" t="str">
        <f t="shared" ca="1" si="167"/>
        <v>Illinios</v>
      </c>
      <c r="N451">
        <f t="shared" ca="1" si="182"/>
        <v>289465</v>
      </c>
      <c r="O451">
        <f t="shared" ca="1" si="180"/>
        <v>104988.48528308247</v>
      </c>
      <c r="P451">
        <f t="shared" ca="1" si="183"/>
        <v>53911.47463570322</v>
      </c>
      <c r="Q451">
        <f t="shared" ca="1" si="181"/>
        <v>16066</v>
      </c>
      <c r="R451">
        <f t="shared" ca="1" si="184"/>
        <v>89119.527846275159</v>
      </c>
      <c r="S451">
        <f t="shared" ca="1" si="185"/>
        <v>6756.2753276473359</v>
      </c>
      <c r="T451">
        <f t="shared" ca="1" si="186"/>
        <v>350132.74996335054</v>
      </c>
      <c r="U451">
        <f t="shared" ca="1" si="187"/>
        <v>210174.01312935763</v>
      </c>
      <c r="V451">
        <f t="shared" ca="1" si="188"/>
        <v>139958.73683399291</v>
      </c>
      <c r="X451">
        <f ca="1">IF(Table1[[#This Row],[Gender]]="men",1,0)</f>
        <v>0</v>
      </c>
      <c r="Y451">
        <f ca="1">IF(Table1[[#This Row],[Gender]]="women",1,0)</f>
        <v>1</v>
      </c>
      <c r="AE451">
        <f ca="1">IF(Table1[[#This Row],[Field of work]]="IT",1,0)</f>
        <v>0</v>
      </c>
      <c r="AF451">
        <f ca="1">IF(Table1[[#This Row],[Field of work]]="Doctor",1,0)</f>
        <v>0</v>
      </c>
      <c r="AG451">
        <f ca="1">IF(Table1[[#This Row],[Field of work]]="Construction",1,0)</f>
        <v>0</v>
      </c>
      <c r="AH451">
        <f ca="1">IF(Table1[[#This Row],[Field of work]]="Teaching",1,0)</f>
        <v>1</v>
      </c>
      <c r="AI451">
        <f ca="1">IF(Table1[[#This Row],[Field of work]]="Music",1,0)</f>
        <v>0</v>
      </c>
      <c r="AJ451">
        <f ca="1">IF(Table1[[#This Row],[Field of work]]="Agriculture",1,0)</f>
        <v>0</v>
      </c>
      <c r="AO451" s="8">
        <f t="shared" ca="1" si="168"/>
        <v>55124.20281306425</v>
      </c>
      <c r="AR451">
        <f t="shared" ca="1" si="169"/>
        <v>1</v>
      </c>
      <c r="AX451" s="16">
        <f t="shared" ca="1" si="170"/>
        <v>0.93879545906275264</v>
      </c>
      <c r="AY451" s="17">
        <f t="shared" ca="1" si="171"/>
        <v>0</v>
      </c>
      <c r="AZ451" s="17"/>
      <c r="BE451">
        <f t="shared" ca="1" si="172"/>
        <v>0</v>
      </c>
      <c r="BF451">
        <f ca="1">IF(Table1[[#This Row],[Area]]="California",Table1[[#This Row],[Income]],0)</f>
        <v>0</v>
      </c>
      <c r="BG451">
        <f ca="1">IF(Table1[[#This Row],[Area]]="Utah",Table1[[#This Row],[Income]],0)</f>
        <v>0</v>
      </c>
      <c r="BH451">
        <f ca="1">IF(Table1[[#This Row],[Area]]="North Carolina",Table1[[#This Row],[Income]],0)</f>
        <v>0</v>
      </c>
      <c r="BI451">
        <f ca="1">IF(Table1[[#This Row],[Area]]="Texas",Table1[[#This Row],[Income]],0)</f>
        <v>0</v>
      </c>
      <c r="BJ451">
        <f ca="1">IF(Table1[[#This Row],[Area]]="Pennsylvania",Table1[[#This Row],[Income]],0)</f>
        <v>0</v>
      </c>
      <c r="BK451">
        <f ca="1">IF(Table1[[#This Row],[Area]]="Hawaii",Table1[[#This Row],[Income]],0)</f>
        <v>0</v>
      </c>
      <c r="BL451">
        <f ca="1">IF(Table1[[#This Row],[Area]]="Tennessee",Table1[[#This Row],[Income]],0)</f>
        <v>0</v>
      </c>
      <c r="BM451">
        <f ca="1">IF(Table1[[#This Row],[Area]]="South Dakota",Table1[[#This Row],[Income]],0)</f>
        <v>0</v>
      </c>
      <c r="BN451">
        <f ca="1">IF(Table1[[#This Row],[Area]]="Massachusetts",Table1[[#This Row],[Income]],0)</f>
        <v>0</v>
      </c>
      <c r="BO451">
        <f ca="1">IF(Table1[[#This Row],[Area]]="New Jersey",Table1[[#This Row],[Income]],0)</f>
        <v>0</v>
      </c>
      <c r="BP451">
        <f ca="1">IF(Table1[[#This Row],[Area]]="Georgia",Table1[[#This Row],[Income]],0)</f>
        <v>0</v>
      </c>
      <c r="BQ451">
        <f ca="1">IF(Table1[[#This Row],[Area]]="Indiana",Table1[[#This Row],[Income]],0)</f>
        <v>0</v>
      </c>
      <c r="BR451">
        <f ca="1">IF(Table1[[#This Row],[Area]]="Illinios",Table1[[#This Row],[Income]],0)</f>
        <v>57893</v>
      </c>
      <c r="BT451">
        <f ca="1">IF(Table1[[#This Row],[Field of work]]="IT",Table1[[#This Row],[Income]],0)</f>
        <v>0</v>
      </c>
      <c r="BU451">
        <f ca="1">IF(Table1[[#This Row],[Field of work]]="Doctor",Table1[[#This Row],[Income]],0)</f>
        <v>0</v>
      </c>
      <c r="BV451">
        <f ca="1">IF(Table1[[#This Row],[Field of work]]="Construction",Table1[[#This Row],[Income]],0)</f>
        <v>0</v>
      </c>
      <c r="BW451">
        <f ca="1">IF(Table1[[#This Row],[Field of work]]="Teaching",Table1[[#This Row],[Income]],0)</f>
        <v>57893</v>
      </c>
      <c r="BX451">
        <f ca="1">IF(Table1[[#This Row],[Field of work]]="Music",Table1[[#This Row],[Income]],0)</f>
        <v>0</v>
      </c>
      <c r="BY451">
        <f ca="1">IF(Table1[[#This Row],[Field of work]]="Agriculture",Table1[[#This Row],[Income]],0)</f>
        <v>0</v>
      </c>
      <c r="CA451">
        <f ca="1">IF(Table1[[#This Row],[Debts]]&gt;Table1[[#This Row],[Income]],1,0)</f>
        <v>1</v>
      </c>
      <c r="CL451">
        <f ca="1">IF(Table1[[#This Row],[Net worth of the person]]&gt;$CN$3,Table1[[#This Row],[Age]],0)</f>
        <v>32</v>
      </c>
    </row>
    <row r="452" spans="1:90">
      <c r="A452">
        <f t="shared" ca="1" si="173"/>
        <v>1</v>
      </c>
      <c r="B452">
        <v>449</v>
      </c>
      <c r="C452" t="str">
        <f t="shared" ca="1" si="174"/>
        <v>men</v>
      </c>
      <c r="D452">
        <f t="shared" ca="1" si="175"/>
        <v>38</v>
      </c>
      <c r="E452">
        <f t="shared" ca="1" si="176"/>
        <v>1</v>
      </c>
      <c r="F452" t="str">
        <f t="shared" ref="F452:F503" ca="1" si="190">VLOOKUP(E452,$CQ$5:$CR$10,2)</f>
        <v>IT</v>
      </c>
      <c r="G452">
        <f t="shared" ca="1" si="177"/>
        <v>3</v>
      </c>
      <c r="H452" t="str">
        <f t="shared" ref="H452:H503" ca="1" si="191">VLOOKUP(G452,$CS$5:$CT$9,2)</f>
        <v>Post Grad</v>
      </c>
      <c r="I452">
        <f t="shared" ca="1" si="189"/>
        <v>0</v>
      </c>
      <c r="J452">
        <f t="shared" ref="J452:J503" ca="1" si="192">RANDBETWEEN(1,3)</f>
        <v>3</v>
      </c>
      <c r="K452">
        <f t="shared" ca="1" si="178"/>
        <v>60684</v>
      </c>
      <c r="L452">
        <f t="shared" ca="1" si="179"/>
        <v>8</v>
      </c>
      <c r="M452" t="str">
        <f t="shared" ref="M452:M503" ca="1" si="193">VLOOKUP(L452,$CQ$15:$CR$28,2)</f>
        <v>Tennessee</v>
      </c>
      <c r="N452">
        <f t="shared" ca="1" si="182"/>
        <v>242736</v>
      </c>
      <c r="O452">
        <f t="shared" ca="1" si="180"/>
        <v>227879.45455105632</v>
      </c>
      <c r="P452">
        <f t="shared" ca="1" si="183"/>
        <v>165372.60843919276</v>
      </c>
      <c r="Q452">
        <f t="shared" ca="1" si="181"/>
        <v>114567</v>
      </c>
      <c r="R452">
        <f t="shared" ca="1" si="184"/>
        <v>57874.736926413374</v>
      </c>
      <c r="S452">
        <f t="shared" ca="1" si="185"/>
        <v>89048.988620620177</v>
      </c>
      <c r="T452">
        <f t="shared" ca="1" si="186"/>
        <v>497157.59705981292</v>
      </c>
      <c r="U452">
        <f t="shared" ca="1" si="187"/>
        <v>400321.19147746969</v>
      </c>
      <c r="V452">
        <f t="shared" ca="1" si="188"/>
        <v>96836.405582343228</v>
      </c>
      <c r="X452">
        <f ca="1">IF(Table1[[#This Row],[Gender]]="men",1,0)</f>
        <v>1</v>
      </c>
      <c r="Y452">
        <f ca="1">IF(Table1[[#This Row],[Gender]]="women",1,0)</f>
        <v>0</v>
      </c>
      <c r="AE452">
        <f ca="1">IF(Table1[[#This Row],[Field of work]]="IT",1,0)</f>
        <v>1</v>
      </c>
      <c r="AF452">
        <f ca="1">IF(Table1[[#This Row],[Field of work]]="Doctor",1,0)</f>
        <v>0</v>
      </c>
      <c r="AG452">
        <f ca="1">IF(Table1[[#This Row],[Field of work]]="Construction",1,0)</f>
        <v>0</v>
      </c>
      <c r="AH452">
        <f ca="1">IF(Table1[[#This Row],[Field of work]]="Teaching",1,0)</f>
        <v>0</v>
      </c>
      <c r="AI452">
        <f ca="1">IF(Table1[[#This Row],[Field of work]]="Music",1,0)</f>
        <v>0</v>
      </c>
      <c r="AJ452">
        <f ca="1">IF(Table1[[#This Row],[Field of work]]="Agriculture",1,0)</f>
        <v>0</v>
      </c>
      <c r="AO452" s="8">
        <f t="shared" ref="AO452:AO502" ca="1" si="194">P453/J453</f>
        <v>17146.927330910468</v>
      </c>
      <c r="AR452">
        <f t="shared" ref="AR452:AR503" ca="1" si="195">IF(U453&gt;$AT$2,1,0)</f>
        <v>1</v>
      </c>
      <c r="AX452" s="16">
        <f t="shared" ref="AX452:AX503" ca="1" si="196">O453/N453</f>
        <v>0.84059009806820195</v>
      </c>
      <c r="AY452" s="17">
        <f t="shared" ref="AY452:AY503" ca="1" si="197">IF(AX452&lt;$BA$2,1,0)</f>
        <v>0</v>
      </c>
      <c r="AZ452" s="17"/>
      <c r="BE452">
        <f t="shared" ref="BE452:BE503" ca="1" si="198">IF(M452="Florida",K452,0)</f>
        <v>0</v>
      </c>
      <c r="BF452">
        <f ca="1">IF(Table1[[#This Row],[Area]]="California",Table1[[#This Row],[Income]],0)</f>
        <v>0</v>
      </c>
      <c r="BG452">
        <f ca="1">IF(Table1[[#This Row],[Area]]="Utah",Table1[[#This Row],[Income]],0)</f>
        <v>0</v>
      </c>
      <c r="BH452">
        <f ca="1">IF(Table1[[#This Row],[Area]]="North Carolina",Table1[[#This Row],[Income]],0)</f>
        <v>0</v>
      </c>
      <c r="BI452">
        <f ca="1">IF(Table1[[#This Row],[Area]]="Texas",Table1[[#This Row],[Income]],0)</f>
        <v>0</v>
      </c>
      <c r="BJ452">
        <f ca="1">IF(Table1[[#This Row],[Area]]="Pennsylvania",Table1[[#This Row],[Income]],0)</f>
        <v>0</v>
      </c>
      <c r="BK452">
        <f ca="1">IF(Table1[[#This Row],[Area]]="Hawaii",Table1[[#This Row],[Income]],0)</f>
        <v>0</v>
      </c>
      <c r="BL452">
        <f ca="1">IF(Table1[[#This Row],[Area]]="Tennessee",Table1[[#This Row],[Income]],0)</f>
        <v>60684</v>
      </c>
      <c r="BM452">
        <f ca="1">IF(Table1[[#This Row],[Area]]="South Dakota",Table1[[#This Row],[Income]],0)</f>
        <v>0</v>
      </c>
      <c r="BN452">
        <f ca="1">IF(Table1[[#This Row],[Area]]="Massachusetts",Table1[[#This Row],[Income]],0)</f>
        <v>0</v>
      </c>
      <c r="BO452">
        <f ca="1">IF(Table1[[#This Row],[Area]]="New Jersey",Table1[[#This Row],[Income]],0)</f>
        <v>0</v>
      </c>
      <c r="BP452">
        <f ca="1">IF(Table1[[#This Row],[Area]]="Georgia",Table1[[#This Row],[Income]],0)</f>
        <v>0</v>
      </c>
      <c r="BQ452">
        <f ca="1">IF(Table1[[#This Row],[Area]]="Indiana",Table1[[#This Row],[Income]],0)</f>
        <v>0</v>
      </c>
      <c r="BR452">
        <f ca="1">IF(Table1[[#This Row],[Area]]="Illinios",Table1[[#This Row],[Income]],0)</f>
        <v>0</v>
      </c>
      <c r="BT452">
        <f ca="1">IF(Table1[[#This Row],[Field of work]]="IT",Table1[[#This Row],[Income]],0)</f>
        <v>60684</v>
      </c>
      <c r="BU452">
        <f ca="1">IF(Table1[[#This Row],[Field of work]]="Doctor",Table1[[#This Row],[Income]],0)</f>
        <v>0</v>
      </c>
      <c r="BV452">
        <f ca="1">IF(Table1[[#This Row],[Field of work]]="Construction",Table1[[#This Row],[Income]],0)</f>
        <v>0</v>
      </c>
      <c r="BW452">
        <f ca="1">IF(Table1[[#This Row],[Field of work]]="Teaching",Table1[[#This Row],[Income]],0)</f>
        <v>0</v>
      </c>
      <c r="BX452">
        <f ca="1">IF(Table1[[#This Row],[Field of work]]="Music",Table1[[#This Row],[Income]],0)</f>
        <v>0</v>
      </c>
      <c r="BY452">
        <f ca="1">IF(Table1[[#This Row],[Field of work]]="Agriculture",Table1[[#This Row],[Income]],0)</f>
        <v>0</v>
      </c>
      <c r="CA452">
        <f ca="1">IF(Table1[[#This Row],[Debts]]&gt;Table1[[#This Row],[Income]],1,0)</f>
        <v>0</v>
      </c>
      <c r="CL452">
        <f ca="1">IF(Table1[[#This Row],[Net worth of the person]]&gt;$CN$3,Table1[[#This Row],[Age]],0)</f>
        <v>38</v>
      </c>
    </row>
    <row r="453" spans="1:90">
      <c r="A453">
        <f t="shared" ref="A453:A503" ca="1" si="199">RANDBETWEEN(1,2)</f>
        <v>2</v>
      </c>
      <c r="B453">
        <v>450</v>
      </c>
      <c r="C453" t="str">
        <f t="shared" ref="C453:C503" ca="1" si="200">IF(A453=1,"men","women")</f>
        <v>women</v>
      </c>
      <c r="D453">
        <f t="shared" ref="D453:D503" ca="1" si="201">RANDBETWEEN(25,45)</f>
        <v>37</v>
      </c>
      <c r="E453">
        <f t="shared" ref="E453:E503" ca="1" si="202">RANDBETWEEN(1,6)</f>
        <v>2</v>
      </c>
      <c r="F453" t="str">
        <f t="shared" ca="1" si="190"/>
        <v>Doctor</v>
      </c>
      <c r="G453">
        <f t="shared" ref="G453:G503" ca="1" si="203">RANDBETWEEN(1,5)</f>
        <v>4</v>
      </c>
      <c r="H453" t="str">
        <f t="shared" ca="1" si="191"/>
        <v>Phd</v>
      </c>
      <c r="I453">
        <f t="shared" ca="1" si="189"/>
        <v>1</v>
      </c>
      <c r="J453">
        <f t="shared" ca="1" si="192"/>
        <v>2</v>
      </c>
      <c r="K453">
        <f t="shared" ref="K453:K503" ca="1" si="204">RANDBETWEEN(25000,90000)</f>
        <v>77352</v>
      </c>
      <c r="L453">
        <f t="shared" ref="L453:L503" ca="1" si="205">RANDBETWEEN(1,14)</f>
        <v>13</v>
      </c>
      <c r="M453" t="str">
        <f t="shared" ca="1" si="193"/>
        <v>Indiana</v>
      </c>
      <c r="N453">
        <f t="shared" ca="1" si="182"/>
        <v>309408</v>
      </c>
      <c r="O453">
        <f t="shared" ref="O453:O503" ca="1" si="206">RAND()*N453</f>
        <v>260085.30106308623</v>
      </c>
      <c r="P453">
        <f t="shared" ca="1" si="183"/>
        <v>34293.854661820937</v>
      </c>
      <c r="Q453">
        <f t="shared" ref="Q453:Q503" ca="1" si="207">RANDBETWEEN(0,P453)</f>
        <v>2027</v>
      </c>
      <c r="R453">
        <f t="shared" ca="1" si="184"/>
        <v>138971.9486935405</v>
      </c>
      <c r="S453">
        <f t="shared" ca="1" si="185"/>
        <v>34552.716155057897</v>
      </c>
      <c r="T453">
        <f t="shared" ca="1" si="186"/>
        <v>378254.57081687881</v>
      </c>
      <c r="U453">
        <f t="shared" ca="1" si="187"/>
        <v>401084.24975662673</v>
      </c>
      <c r="V453">
        <f t="shared" ca="1" si="188"/>
        <v>-22829.678939747915</v>
      </c>
      <c r="X453">
        <f ca="1">IF(Table1[[#This Row],[Gender]]="men",1,0)</f>
        <v>0</v>
      </c>
      <c r="Y453">
        <f ca="1">IF(Table1[[#This Row],[Gender]]="women",1,0)</f>
        <v>1</v>
      </c>
      <c r="AE453">
        <f ca="1">IF(Table1[[#This Row],[Field of work]]="IT",1,0)</f>
        <v>0</v>
      </c>
      <c r="AF453">
        <f ca="1">IF(Table1[[#This Row],[Field of work]]="Doctor",1,0)</f>
        <v>1</v>
      </c>
      <c r="AG453">
        <f ca="1">IF(Table1[[#This Row],[Field of work]]="Construction",1,0)</f>
        <v>0</v>
      </c>
      <c r="AH453">
        <f ca="1">IF(Table1[[#This Row],[Field of work]]="Teaching",1,0)</f>
        <v>0</v>
      </c>
      <c r="AI453">
        <f ca="1">IF(Table1[[#This Row],[Field of work]]="Music",1,0)</f>
        <v>0</v>
      </c>
      <c r="AJ453">
        <f ca="1">IF(Table1[[#This Row],[Field of work]]="Agriculture",1,0)</f>
        <v>0</v>
      </c>
      <c r="AO453" s="8">
        <f t="shared" ca="1" si="194"/>
        <v>17949.70965762229</v>
      </c>
      <c r="AR453">
        <f t="shared" ca="1" si="195"/>
        <v>1</v>
      </c>
      <c r="AX453" s="16">
        <f t="shared" ca="1" si="196"/>
        <v>0.41579099872815484</v>
      </c>
      <c r="AY453" s="17">
        <f t="shared" ca="1" si="197"/>
        <v>1</v>
      </c>
      <c r="AZ453" s="17"/>
      <c r="BE453">
        <f t="shared" ca="1" si="198"/>
        <v>0</v>
      </c>
      <c r="BF453">
        <f ca="1">IF(Table1[[#This Row],[Area]]="California",Table1[[#This Row],[Income]],0)</f>
        <v>0</v>
      </c>
      <c r="BG453">
        <f ca="1">IF(Table1[[#This Row],[Area]]="Utah",Table1[[#This Row],[Income]],0)</f>
        <v>0</v>
      </c>
      <c r="BH453">
        <f ca="1">IF(Table1[[#This Row],[Area]]="North Carolina",Table1[[#This Row],[Income]],0)</f>
        <v>0</v>
      </c>
      <c r="BI453">
        <f ca="1">IF(Table1[[#This Row],[Area]]="Texas",Table1[[#This Row],[Income]],0)</f>
        <v>0</v>
      </c>
      <c r="BJ453">
        <f ca="1">IF(Table1[[#This Row],[Area]]="Pennsylvania",Table1[[#This Row],[Income]],0)</f>
        <v>0</v>
      </c>
      <c r="BK453">
        <f ca="1">IF(Table1[[#This Row],[Area]]="Hawaii",Table1[[#This Row],[Income]],0)</f>
        <v>0</v>
      </c>
      <c r="BL453">
        <f ca="1">IF(Table1[[#This Row],[Area]]="Tennessee",Table1[[#This Row],[Income]],0)</f>
        <v>0</v>
      </c>
      <c r="BM453">
        <f ca="1">IF(Table1[[#This Row],[Area]]="South Dakota",Table1[[#This Row],[Income]],0)</f>
        <v>0</v>
      </c>
      <c r="BN453">
        <f ca="1">IF(Table1[[#This Row],[Area]]="Massachusetts",Table1[[#This Row],[Income]],0)</f>
        <v>0</v>
      </c>
      <c r="BO453">
        <f ca="1">IF(Table1[[#This Row],[Area]]="New Jersey",Table1[[#This Row],[Income]],0)</f>
        <v>0</v>
      </c>
      <c r="BP453">
        <f ca="1">IF(Table1[[#This Row],[Area]]="Georgia",Table1[[#This Row],[Income]],0)</f>
        <v>0</v>
      </c>
      <c r="BQ453">
        <f ca="1">IF(Table1[[#This Row],[Area]]="Indiana",Table1[[#This Row],[Income]],0)</f>
        <v>77352</v>
      </c>
      <c r="BR453">
        <f ca="1">IF(Table1[[#This Row],[Area]]="Illinios",Table1[[#This Row],[Income]],0)</f>
        <v>0</v>
      </c>
      <c r="BT453">
        <f ca="1">IF(Table1[[#This Row],[Field of work]]="IT",Table1[[#This Row],[Income]],0)</f>
        <v>0</v>
      </c>
      <c r="BU453">
        <f ca="1">IF(Table1[[#This Row],[Field of work]]="Doctor",Table1[[#This Row],[Income]],0)</f>
        <v>77352</v>
      </c>
      <c r="BV453">
        <f ca="1">IF(Table1[[#This Row],[Field of work]]="Construction",Table1[[#This Row],[Income]],0)</f>
        <v>0</v>
      </c>
      <c r="BW453">
        <f ca="1">IF(Table1[[#This Row],[Field of work]]="Teaching",Table1[[#This Row],[Income]],0)</f>
        <v>0</v>
      </c>
      <c r="BX453">
        <f ca="1">IF(Table1[[#This Row],[Field of work]]="Music",Table1[[#This Row],[Income]],0)</f>
        <v>0</v>
      </c>
      <c r="BY453">
        <f ca="1">IF(Table1[[#This Row],[Field of work]]="Agriculture",Table1[[#This Row],[Income]],0)</f>
        <v>0</v>
      </c>
      <c r="CA453">
        <f ca="1">IF(Table1[[#This Row],[Debts]]&gt;Table1[[#This Row],[Income]],1,0)</f>
        <v>1</v>
      </c>
      <c r="CL453">
        <f ca="1">IF(Table1[[#This Row],[Net worth of the person]]&gt;$CN$3,Table1[[#This Row],[Age]],0)</f>
        <v>0</v>
      </c>
    </row>
    <row r="454" spans="1:90">
      <c r="A454">
        <f t="shared" ca="1" si="199"/>
        <v>2</v>
      </c>
      <c r="B454">
        <v>451</v>
      </c>
      <c r="C454" t="str">
        <f t="shared" ca="1" si="200"/>
        <v>women</v>
      </c>
      <c r="D454">
        <f t="shared" ca="1" si="201"/>
        <v>39</v>
      </c>
      <c r="E454">
        <f t="shared" ca="1" si="202"/>
        <v>1</v>
      </c>
      <c r="F454" t="str">
        <f t="shared" ca="1" si="190"/>
        <v>IT</v>
      </c>
      <c r="G454">
        <f t="shared" ca="1" si="203"/>
        <v>3</v>
      </c>
      <c r="H454" t="str">
        <f t="shared" ca="1" si="191"/>
        <v>Post Grad</v>
      </c>
      <c r="I454">
        <f t="shared" ca="1" si="189"/>
        <v>1</v>
      </c>
      <c r="J454">
        <f t="shared" ca="1" si="192"/>
        <v>2</v>
      </c>
      <c r="K454">
        <f t="shared" ca="1" si="204"/>
        <v>62363</v>
      </c>
      <c r="L454">
        <f t="shared" ca="1" si="205"/>
        <v>5</v>
      </c>
      <c r="M454" t="str">
        <f t="shared" ca="1" si="193"/>
        <v>Texas</v>
      </c>
      <c r="N454">
        <f t="shared" ca="1" si="182"/>
        <v>311815</v>
      </c>
      <c r="O454">
        <f t="shared" ca="1" si="206"/>
        <v>129649.8702684196</v>
      </c>
      <c r="P454">
        <f t="shared" ca="1" si="183"/>
        <v>35899.419315244581</v>
      </c>
      <c r="Q454">
        <f t="shared" ca="1" si="207"/>
        <v>5009</v>
      </c>
      <c r="R454">
        <f t="shared" ca="1" si="184"/>
        <v>24427.679029009279</v>
      </c>
      <c r="S454">
        <f t="shared" ca="1" si="185"/>
        <v>77028.309670900839</v>
      </c>
      <c r="T454">
        <f t="shared" ca="1" si="186"/>
        <v>424742.72898614546</v>
      </c>
      <c r="U454">
        <f t="shared" ca="1" si="187"/>
        <v>159086.54929742889</v>
      </c>
      <c r="V454">
        <f t="shared" ca="1" si="188"/>
        <v>265656.17968871654</v>
      </c>
      <c r="X454">
        <f ca="1">IF(Table1[[#This Row],[Gender]]="men",1,0)</f>
        <v>0</v>
      </c>
      <c r="Y454">
        <f ca="1">IF(Table1[[#This Row],[Gender]]="women",1,0)</f>
        <v>1</v>
      </c>
      <c r="AE454">
        <f ca="1">IF(Table1[[#This Row],[Field of work]]="IT",1,0)</f>
        <v>1</v>
      </c>
      <c r="AF454">
        <f ca="1">IF(Table1[[#This Row],[Field of work]]="Doctor",1,0)</f>
        <v>0</v>
      </c>
      <c r="AG454">
        <f ca="1">IF(Table1[[#This Row],[Field of work]]="Construction",1,0)</f>
        <v>0</v>
      </c>
      <c r="AH454">
        <f ca="1">IF(Table1[[#This Row],[Field of work]]="Teaching",1,0)</f>
        <v>0</v>
      </c>
      <c r="AI454">
        <f ca="1">IF(Table1[[#This Row],[Field of work]]="Music",1,0)</f>
        <v>0</v>
      </c>
      <c r="AJ454">
        <f ca="1">IF(Table1[[#This Row],[Field of work]]="Agriculture",1,0)</f>
        <v>0</v>
      </c>
      <c r="AO454" s="8">
        <f t="shared" ca="1" si="194"/>
        <v>55040.186700395716</v>
      </c>
      <c r="AR454">
        <f t="shared" ca="1" si="195"/>
        <v>1</v>
      </c>
      <c r="AX454" s="16">
        <f t="shared" ca="1" si="196"/>
        <v>0.95473748731786989</v>
      </c>
      <c r="AY454" s="17">
        <f t="shared" ca="1" si="197"/>
        <v>0</v>
      </c>
      <c r="AZ454" s="17"/>
      <c r="BE454">
        <f t="shared" ca="1" si="198"/>
        <v>0</v>
      </c>
      <c r="BF454">
        <f ca="1">IF(Table1[[#This Row],[Area]]="California",Table1[[#This Row],[Income]],0)</f>
        <v>0</v>
      </c>
      <c r="BG454">
        <f ca="1">IF(Table1[[#This Row],[Area]]="Utah",Table1[[#This Row],[Income]],0)</f>
        <v>0</v>
      </c>
      <c r="BH454">
        <f ca="1">IF(Table1[[#This Row],[Area]]="North Carolina",Table1[[#This Row],[Income]],0)</f>
        <v>0</v>
      </c>
      <c r="BI454">
        <f ca="1">IF(Table1[[#This Row],[Area]]="Texas",Table1[[#This Row],[Income]],0)</f>
        <v>62363</v>
      </c>
      <c r="BJ454">
        <f ca="1">IF(Table1[[#This Row],[Area]]="Pennsylvania",Table1[[#This Row],[Income]],0)</f>
        <v>0</v>
      </c>
      <c r="BK454">
        <f ca="1">IF(Table1[[#This Row],[Area]]="Hawaii",Table1[[#This Row],[Income]],0)</f>
        <v>0</v>
      </c>
      <c r="BL454">
        <f ca="1">IF(Table1[[#This Row],[Area]]="Tennessee",Table1[[#This Row],[Income]],0)</f>
        <v>0</v>
      </c>
      <c r="BM454">
        <f ca="1">IF(Table1[[#This Row],[Area]]="South Dakota",Table1[[#This Row],[Income]],0)</f>
        <v>0</v>
      </c>
      <c r="BN454">
        <f ca="1">IF(Table1[[#This Row],[Area]]="Massachusetts",Table1[[#This Row],[Income]],0)</f>
        <v>0</v>
      </c>
      <c r="BO454">
        <f ca="1">IF(Table1[[#This Row],[Area]]="New Jersey",Table1[[#This Row],[Income]],0)</f>
        <v>0</v>
      </c>
      <c r="BP454">
        <f ca="1">IF(Table1[[#This Row],[Area]]="Georgia",Table1[[#This Row],[Income]],0)</f>
        <v>0</v>
      </c>
      <c r="BQ454">
        <f ca="1">IF(Table1[[#This Row],[Area]]="Indiana",Table1[[#This Row],[Income]],0)</f>
        <v>0</v>
      </c>
      <c r="BR454">
        <f ca="1">IF(Table1[[#This Row],[Area]]="Illinios",Table1[[#This Row],[Income]],0)</f>
        <v>0</v>
      </c>
      <c r="BT454">
        <f ca="1">IF(Table1[[#This Row],[Field of work]]="IT",Table1[[#This Row],[Income]],0)</f>
        <v>62363</v>
      </c>
      <c r="BU454">
        <f ca="1">IF(Table1[[#This Row],[Field of work]]="Doctor",Table1[[#This Row],[Income]],0)</f>
        <v>0</v>
      </c>
      <c r="BV454">
        <f ca="1">IF(Table1[[#This Row],[Field of work]]="Construction",Table1[[#This Row],[Income]],0)</f>
        <v>0</v>
      </c>
      <c r="BW454">
        <f ca="1">IF(Table1[[#This Row],[Field of work]]="Teaching",Table1[[#This Row],[Income]],0)</f>
        <v>0</v>
      </c>
      <c r="BX454">
        <f ca="1">IF(Table1[[#This Row],[Field of work]]="Music",Table1[[#This Row],[Income]],0)</f>
        <v>0</v>
      </c>
      <c r="BY454">
        <f ca="1">IF(Table1[[#This Row],[Field of work]]="Agriculture",Table1[[#This Row],[Income]],0)</f>
        <v>0</v>
      </c>
      <c r="CA454">
        <f ca="1">IF(Table1[[#This Row],[Debts]]&gt;Table1[[#This Row],[Income]],1,0)</f>
        <v>0</v>
      </c>
      <c r="CL454">
        <f ca="1">IF(Table1[[#This Row],[Net worth of the person]]&gt;$CN$3,Table1[[#This Row],[Age]],0)</f>
        <v>39</v>
      </c>
    </row>
    <row r="455" spans="1:90">
      <c r="A455">
        <f t="shared" ca="1" si="199"/>
        <v>2</v>
      </c>
      <c r="B455">
        <v>452</v>
      </c>
      <c r="C455" t="str">
        <f t="shared" ca="1" si="200"/>
        <v>women</v>
      </c>
      <c r="D455">
        <f t="shared" ca="1" si="201"/>
        <v>31</v>
      </c>
      <c r="E455">
        <f t="shared" ca="1" si="202"/>
        <v>6</v>
      </c>
      <c r="F455" t="str">
        <f t="shared" ca="1" si="190"/>
        <v>Agriculture</v>
      </c>
      <c r="G455">
        <f t="shared" ca="1" si="203"/>
        <v>4</v>
      </c>
      <c r="H455" t="str">
        <f t="shared" ca="1" si="191"/>
        <v>Phd</v>
      </c>
      <c r="I455">
        <f t="shared" ca="1" si="189"/>
        <v>3</v>
      </c>
      <c r="J455">
        <f t="shared" ca="1" si="192"/>
        <v>2</v>
      </c>
      <c r="K455">
        <f t="shared" ca="1" si="204"/>
        <v>86792</v>
      </c>
      <c r="L455">
        <f t="shared" ca="1" si="205"/>
        <v>2</v>
      </c>
      <c r="M455" t="str">
        <f t="shared" ca="1" si="193"/>
        <v>California</v>
      </c>
      <c r="N455">
        <f t="shared" ca="1" si="182"/>
        <v>347168</v>
      </c>
      <c r="O455">
        <f t="shared" ca="1" si="206"/>
        <v>331454.30399717024</v>
      </c>
      <c r="P455">
        <f t="shared" ca="1" si="183"/>
        <v>110080.37340079143</v>
      </c>
      <c r="Q455">
        <f t="shared" ca="1" si="207"/>
        <v>5324</v>
      </c>
      <c r="R455">
        <f t="shared" ca="1" si="184"/>
        <v>71298.73159557677</v>
      </c>
      <c r="S455">
        <f t="shared" ca="1" si="185"/>
        <v>88056.364830624603</v>
      </c>
      <c r="T455">
        <f t="shared" ca="1" si="186"/>
        <v>545304.73823141609</v>
      </c>
      <c r="U455">
        <f t="shared" ca="1" si="187"/>
        <v>408077.03559274704</v>
      </c>
      <c r="V455">
        <f t="shared" ca="1" si="188"/>
        <v>137227.70263866906</v>
      </c>
      <c r="X455">
        <f ca="1">IF(Table1[[#This Row],[Gender]]="men",1,0)</f>
        <v>0</v>
      </c>
      <c r="Y455">
        <f ca="1">IF(Table1[[#This Row],[Gender]]="women",1,0)</f>
        <v>1</v>
      </c>
      <c r="AE455">
        <f ca="1">IF(Table1[[#This Row],[Field of work]]="IT",1,0)</f>
        <v>0</v>
      </c>
      <c r="AF455">
        <f ca="1">IF(Table1[[#This Row],[Field of work]]="Doctor",1,0)</f>
        <v>0</v>
      </c>
      <c r="AG455">
        <f ca="1">IF(Table1[[#This Row],[Field of work]]="Construction",1,0)</f>
        <v>0</v>
      </c>
      <c r="AH455">
        <f ca="1">IF(Table1[[#This Row],[Field of work]]="Teaching",1,0)</f>
        <v>0</v>
      </c>
      <c r="AI455">
        <f ca="1">IF(Table1[[#This Row],[Field of work]]="Music",1,0)</f>
        <v>0</v>
      </c>
      <c r="AJ455">
        <f ca="1">IF(Table1[[#This Row],[Field of work]]="Agriculture",1,0)</f>
        <v>1</v>
      </c>
      <c r="AO455" s="8">
        <f t="shared" ca="1" si="194"/>
        <v>17731.712931250244</v>
      </c>
      <c r="AR455">
        <f t="shared" ca="1" si="195"/>
        <v>1</v>
      </c>
      <c r="AX455" s="16">
        <f t="shared" ca="1" si="196"/>
        <v>0.52981923401518827</v>
      </c>
      <c r="AY455" s="17">
        <f t="shared" ca="1" si="197"/>
        <v>0</v>
      </c>
      <c r="AZ455" s="17"/>
      <c r="BE455">
        <f t="shared" ca="1" si="198"/>
        <v>0</v>
      </c>
      <c r="BF455">
        <f ca="1">IF(Table1[[#This Row],[Area]]="California",Table1[[#This Row],[Income]],0)</f>
        <v>86792</v>
      </c>
      <c r="BG455">
        <f ca="1">IF(Table1[[#This Row],[Area]]="Utah",Table1[[#This Row],[Income]],0)</f>
        <v>0</v>
      </c>
      <c r="BH455">
        <f ca="1">IF(Table1[[#This Row],[Area]]="North Carolina",Table1[[#This Row],[Income]],0)</f>
        <v>0</v>
      </c>
      <c r="BI455">
        <f ca="1">IF(Table1[[#This Row],[Area]]="Texas",Table1[[#This Row],[Income]],0)</f>
        <v>0</v>
      </c>
      <c r="BJ455">
        <f ca="1">IF(Table1[[#This Row],[Area]]="Pennsylvania",Table1[[#This Row],[Income]],0)</f>
        <v>0</v>
      </c>
      <c r="BK455">
        <f ca="1">IF(Table1[[#This Row],[Area]]="Hawaii",Table1[[#This Row],[Income]],0)</f>
        <v>0</v>
      </c>
      <c r="BL455">
        <f ca="1">IF(Table1[[#This Row],[Area]]="Tennessee",Table1[[#This Row],[Income]],0)</f>
        <v>0</v>
      </c>
      <c r="BM455">
        <f ca="1">IF(Table1[[#This Row],[Area]]="South Dakota",Table1[[#This Row],[Income]],0)</f>
        <v>0</v>
      </c>
      <c r="BN455">
        <f ca="1">IF(Table1[[#This Row],[Area]]="Massachusetts",Table1[[#This Row],[Income]],0)</f>
        <v>0</v>
      </c>
      <c r="BO455">
        <f ca="1">IF(Table1[[#This Row],[Area]]="New Jersey",Table1[[#This Row],[Income]],0)</f>
        <v>0</v>
      </c>
      <c r="BP455">
        <f ca="1">IF(Table1[[#This Row],[Area]]="Georgia",Table1[[#This Row],[Income]],0)</f>
        <v>0</v>
      </c>
      <c r="BQ455">
        <f ca="1">IF(Table1[[#This Row],[Area]]="Indiana",Table1[[#This Row],[Income]],0)</f>
        <v>0</v>
      </c>
      <c r="BR455">
        <f ca="1">IF(Table1[[#This Row],[Area]]="Illinios",Table1[[#This Row],[Income]],0)</f>
        <v>0</v>
      </c>
      <c r="BT455">
        <f ca="1">IF(Table1[[#This Row],[Field of work]]="IT",Table1[[#This Row],[Income]],0)</f>
        <v>0</v>
      </c>
      <c r="BU455">
        <f ca="1">IF(Table1[[#This Row],[Field of work]]="Doctor",Table1[[#This Row],[Income]],0)</f>
        <v>0</v>
      </c>
      <c r="BV455">
        <f ca="1">IF(Table1[[#This Row],[Field of work]]="Construction",Table1[[#This Row],[Income]],0)</f>
        <v>0</v>
      </c>
      <c r="BW455">
        <f ca="1">IF(Table1[[#This Row],[Field of work]]="Teaching",Table1[[#This Row],[Income]],0)</f>
        <v>0</v>
      </c>
      <c r="BX455">
        <f ca="1">IF(Table1[[#This Row],[Field of work]]="Music",Table1[[#This Row],[Income]],0)</f>
        <v>0</v>
      </c>
      <c r="BY455">
        <f ca="1">IF(Table1[[#This Row],[Field of work]]="Agriculture",Table1[[#This Row],[Income]],0)</f>
        <v>86792</v>
      </c>
      <c r="CA455">
        <f ca="1">IF(Table1[[#This Row],[Debts]]&gt;Table1[[#This Row],[Income]],1,0)</f>
        <v>0</v>
      </c>
      <c r="CL455">
        <f ca="1">IF(Table1[[#This Row],[Net worth of the person]]&gt;$CN$3,Table1[[#This Row],[Age]],0)</f>
        <v>31</v>
      </c>
    </row>
    <row r="456" spans="1:90">
      <c r="A456">
        <f t="shared" ca="1" si="199"/>
        <v>1</v>
      </c>
      <c r="B456">
        <v>453</v>
      </c>
      <c r="C456" t="str">
        <f t="shared" ca="1" si="200"/>
        <v>men</v>
      </c>
      <c r="D456">
        <f t="shared" ca="1" si="201"/>
        <v>31</v>
      </c>
      <c r="E456">
        <f t="shared" ca="1" si="202"/>
        <v>2</v>
      </c>
      <c r="F456" t="str">
        <f t="shared" ca="1" si="190"/>
        <v>Doctor</v>
      </c>
      <c r="G456">
        <f t="shared" ca="1" si="203"/>
        <v>3</v>
      </c>
      <c r="H456" t="str">
        <f t="shared" ca="1" si="191"/>
        <v>Post Grad</v>
      </c>
      <c r="I456">
        <f t="shared" ca="1" si="189"/>
        <v>3</v>
      </c>
      <c r="J456">
        <f t="shared" ca="1" si="192"/>
        <v>1</v>
      </c>
      <c r="K456">
        <f t="shared" ca="1" si="204"/>
        <v>57233</v>
      </c>
      <c r="L456">
        <f t="shared" ca="1" si="205"/>
        <v>11</v>
      </c>
      <c r="M456" t="str">
        <f t="shared" ca="1" si="193"/>
        <v>New Jersey</v>
      </c>
      <c r="N456">
        <f t="shared" ca="1" si="182"/>
        <v>286165</v>
      </c>
      <c r="O456">
        <f t="shared" ca="1" si="206"/>
        <v>151615.72110195635</v>
      </c>
      <c r="P456">
        <f t="shared" ca="1" si="183"/>
        <v>17731.712931250244</v>
      </c>
      <c r="Q456">
        <f t="shared" ca="1" si="207"/>
        <v>14621</v>
      </c>
      <c r="R456">
        <f t="shared" ca="1" si="184"/>
        <v>79811.237587439464</v>
      </c>
      <c r="S456">
        <f t="shared" ca="1" si="185"/>
        <v>43464.843264993258</v>
      </c>
      <c r="T456">
        <f t="shared" ca="1" si="186"/>
        <v>347361.5561962435</v>
      </c>
      <c r="U456">
        <f t="shared" ca="1" si="187"/>
        <v>246047.9586893958</v>
      </c>
      <c r="V456">
        <f t="shared" ca="1" si="188"/>
        <v>101313.5975068477</v>
      </c>
      <c r="X456">
        <f ca="1">IF(Table1[[#This Row],[Gender]]="men",1,0)</f>
        <v>1</v>
      </c>
      <c r="Y456">
        <f ca="1">IF(Table1[[#This Row],[Gender]]="women",1,0)</f>
        <v>0</v>
      </c>
      <c r="AE456">
        <f ca="1">IF(Table1[[#This Row],[Field of work]]="IT",1,0)</f>
        <v>0</v>
      </c>
      <c r="AF456">
        <f ca="1">IF(Table1[[#This Row],[Field of work]]="Doctor",1,0)</f>
        <v>1</v>
      </c>
      <c r="AG456">
        <f ca="1">IF(Table1[[#This Row],[Field of work]]="Construction",1,0)</f>
        <v>0</v>
      </c>
      <c r="AH456">
        <f ca="1">IF(Table1[[#This Row],[Field of work]]="Teaching",1,0)</f>
        <v>0</v>
      </c>
      <c r="AI456">
        <f ca="1">IF(Table1[[#This Row],[Field of work]]="Music",1,0)</f>
        <v>0</v>
      </c>
      <c r="AJ456">
        <f ca="1">IF(Table1[[#This Row],[Field of work]]="Agriculture",1,0)</f>
        <v>0</v>
      </c>
      <c r="AO456" s="8">
        <f t="shared" ca="1" si="194"/>
        <v>13520.241166536407</v>
      </c>
      <c r="AR456">
        <f t="shared" ca="1" si="195"/>
        <v>1</v>
      </c>
      <c r="AX456" s="16">
        <f t="shared" ca="1" si="196"/>
        <v>0.54412379769487307</v>
      </c>
      <c r="AY456" s="17">
        <f t="shared" ca="1" si="197"/>
        <v>0</v>
      </c>
      <c r="AZ456" s="17"/>
      <c r="BE456">
        <f t="shared" ca="1" si="198"/>
        <v>0</v>
      </c>
      <c r="BF456">
        <f ca="1">IF(Table1[[#This Row],[Area]]="California",Table1[[#This Row],[Income]],0)</f>
        <v>0</v>
      </c>
      <c r="BG456">
        <f ca="1">IF(Table1[[#This Row],[Area]]="Utah",Table1[[#This Row],[Income]],0)</f>
        <v>0</v>
      </c>
      <c r="BH456">
        <f ca="1">IF(Table1[[#This Row],[Area]]="North Carolina",Table1[[#This Row],[Income]],0)</f>
        <v>0</v>
      </c>
      <c r="BI456">
        <f ca="1">IF(Table1[[#This Row],[Area]]="Texas",Table1[[#This Row],[Income]],0)</f>
        <v>0</v>
      </c>
      <c r="BJ456">
        <f ca="1">IF(Table1[[#This Row],[Area]]="Pennsylvania",Table1[[#This Row],[Income]],0)</f>
        <v>0</v>
      </c>
      <c r="BK456">
        <f ca="1">IF(Table1[[#This Row],[Area]]="Hawaii",Table1[[#This Row],[Income]],0)</f>
        <v>0</v>
      </c>
      <c r="BL456">
        <f ca="1">IF(Table1[[#This Row],[Area]]="Tennessee",Table1[[#This Row],[Income]],0)</f>
        <v>0</v>
      </c>
      <c r="BM456">
        <f ca="1">IF(Table1[[#This Row],[Area]]="South Dakota",Table1[[#This Row],[Income]],0)</f>
        <v>0</v>
      </c>
      <c r="BN456">
        <f ca="1">IF(Table1[[#This Row],[Area]]="Massachusetts",Table1[[#This Row],[Income]],0)</f>
        <v>0</v>
      </c>
      <c r="BO456">
        <f ca="1">IF(Table1[[#This Row],[Area]]="New Jersey",Table1[[#This Row],[Income]],0)</f>
        <v>57233</v>
      </c>
      <c r="BP456">
        <f ca="1">IF(Table1[[#This Row],[Area]]="Georgia",Table1[[#This Row],[Income]],0)</f>
        <v>0</v>
      </c>
      <c r="BQ456">
        <f ca="1">IF(Table1[[#This Row],[Area]]="Indiana",Table1[[#This Row],[Income]],0)</f>
        <v>0</v>
      </c>
      <c r="BR456">
        <f ca="1">IF(Table1[[#This Row],[Area]]="Illinios",Table1[[#This Row],[Income]],0)</f>
        <v>0</v>
      </c>
      <c r="BT456">
        <f ca="1">IF(Table1[[#This Row],[Field of work]]="IT",Table1[[#This Row],[Income]],0)</f>
        <v>0</v>
      </c>
      <c r="BU456">
        <f ca="1">IF(Table1[[#This Row],[Field of work]]="Doctor",Table1[[#This Row],[Income]],0)</f>
        <v>57233</v>
      </c>
      <c r="BV456">
        <f ca="1">IF(Table1[[#This Row],[Field of work]]="Construction",Table1[[#This Row],[Income]],0)</f>
        <v>0</v>
      </c>
      <c r="BW456">
        <f ca="1">IF(Table1[[#This Row],[Field of work]]="Teaching",Table1[[#This Row],[Income]],0)</f>
        <v>0</v>
      </c>
      <c r="BX456">
        <f ca="1">IF(Table1[[#This Row],[Field of work]]="Music",Table1[[#This Row],[Income]],0)</f>
        <v>0</v>
      </c>
      <c r="BY456">
        <f ca="1">IF(Table1[[#This Row],[Field of work]]="Agriculture",Table1[[#This Row],[Income]],0)</f>
        <v>0</v>
      </c>
      <c r="CA456">
        <f ca="1">IF(Table1[[#This Row],[Debts]]&gt;Table1[[#This Row],[Income]],1,0)</f>
        <v>1</v>
      </c>
      <c r="CL456">
        <f ca="1">IF(Table1[[#This Row],[Net worth of the person]]&gt;$CN$3,Table1[[#This Row],[Age]],0)</f>
        <v>31</v>
      </c>
    </row>
    <row r="457" spans="1:90">
      <c r="A457">
        <f t="shared" ca="1" si="199"/>
        <v>2</v>
      </c>
      <c r="B457">
        <v>454</v>
      </c>
      <c r="C457" t="str">
        <f t="shared" ca="1" si="200"/>
        <v>women</v>
      </c>
      <c r="D457">
        <f t="shared" ca="1" si="201"/>
        <v>39</v>
      </c>
      <c r="E457">
        <f t="shared" ca="1" si="202"/>
        <v>4</v>
      </c>
      <c r="F457" t="str">
        <f t="shared" ca="1" si="190"/>
        <v>Teaching</v>
      </c>
      <c r="G457">
        <f t="shared" ca="1" si="203"/>
        <v>5</v>
      </c>
      <c r="H457" t="str">
        <f t="shared" ca="1" si="191"/>
        <v>Diploma</v>
      </c>
      <c r="I457">
        <f t="shared" ca="1" si="189"/>
        <v>0</v>
      </c>
      <c r="J457">
        <f t="shared" ca="1" si="192"/>
        <v>2</v>
      </c>
      <c r="K457">
        <f t="shared" ca="1" si="204"/>
        <v>49470</v>
      </c>
      <c r="L457">
        <f t="shared" ca="1" si="205"/>
        <v>4</v>
      </c>
      <c r="M457" t="str">
        <f t="shared" ca="1" si="193"/>
        <v>North Carolina</v>
      </c>
      <c r="N457">
        <f t="shared" ca="1" si="182"/>
        <v>296820</v>
      </c>
      <c r="O457">
        <f t="shared" ca="1" si="206"/>
        <v>161506.82563179222</v>
      </c>
      <c r="P457">
        <f t="shared" ca="1" si="183"/>
        <v>27040.482333072814</v>
      </c>
      <c r="Q457">
        <f t="shared" ca="1" si="207"/>
        <v>8993</v>
      </c>
      <c r="R457">
        <f t="shared" ca="1" si="184"/>
        <v>71300.423985098576</v>
      </c>
      <c r="S457">
        <f t="shared" ca="1" si="185"/>
        <v>35113.385459626901</v>
      </c>
      <c r="T457">
        <f t="shared" ca="1" si="186"/>
        <v>358973.86779269972</v>
      </c>
      <c r="U457">
        <f t="shared" ca="1" si="187"/>
        <v>241800.2496168908</v>
      </c>
      <c r="V457">
        <f t="shared" ca="1" si="188"/>
        <v>117173.61817580892</v>
      </c>
      <c r="X457">
        <f ca="1">IF(Table1[[#This Row],[Gender]]="men",1,0)</f>
        <v>0</v>
      </c>
      <c r="Y457">
        <f ca="1">IF(Table1[[#This Row],[Gender]]="women",1,0)</f>
        <v>1</v>
      </c>
      <c r="AE457">
        <f ca="1">IF(Table1[[#This Row],[Field of work]]="IT",1,0)</f>
        <v>0</v>
      </c>
      <c r="AF457">
        <f ca="1">IF(Table1[[#This Row],[Field of work]]="Doctor",1,0)</f>
        <v>0</v>
      </c>
      <c r="AG457">
        <f ca="1">IF(Table1[[#This Row],[Field of work]]="Construction",1,0)</f>
        <v>0</v>
      </c>
      <c r="AH457">
        <f ca="1">IF(Table1[[#This Row],[Field of work]]="Teaching",1,0)</f>
        <v>1</v>
      </c>
      <c r="AI457">
        <f ca="1">IF(Table1[[#This Row],[Field of work]]="Music",1,0)</f>
        <v>0</v>
      </c>
      <c r="AJ457">
        <f ca="1">IF(Table1[[#This Row],[Field of work]]="Agriculture",1,0)</f>
        <v>0</v>
      </c>
      <c r="AO457" s="8">
        <f t="shared" ca="1" si="194"/>
        <v>7565.6346808375047</v>
      </c>
      <c r="AR457">
        <f t="shared" ca="1" si="195"/>
        <v>1</v>
      </c>
      <c r="AX457" s="16">
        <f t="shared" ca="1" si="196"/>
        <v>0.80035350988892595</v>
      </c>
      <c r="AY457" s="17">
        <f t="shared" ca="1" si="197"/>
        <v>0</v>
      </c>
      <c r="AZ457" s="17"/>
      <c r="BE457">
        <f t="shared" ca="1" si="198"/>
        <v>0</v>
      </c>
      <c r="BF457">
        <f ca="1">IF(Table1[[#This Row],[Area]]="California",Table1[[#This Row],[Income]],0)</f>
        <v>0</v>
      </c>
      <c r="BG457">
        <f ca="1">IF(Table1[[#This Row],[Area]]="Utah",Table1[[#This Row],[Income]],0)</f>
        <v>0</v>
      </c>
      <c r="BH457">
        <f ca="1">IF(Table1[[#This Row],[Area]]="North Carolina",Table1[[#This Row],[Income]],0)</f>
        <v>49470</v>
      </c>
      <c r="BI457">
        <f ca="1">IF(Table1[[#This Row],[Area]]="Texas",Table1[[#This Row],[Income]],0)</f>
        <v>0</v>
      </c>
      <c r="BJ457">
        <f ca="1">IF(Table1[[#This Row],[Area]]="Pennsylvania",Table1[[#This Row],[Income]],0)</f>
        <v>0</v>
      </c>
      <c r="BK457">
        <f ca="1">IF(Table1[[#This Row],[Area]]="Hawaii",Table1[[#This Row],[Income]],0)</f>
        <v>0</v>
      </c>
      <c r="BL457">
        <f ca="1">IF(Table1[[#This Row],[Area]]="Tennessee",Table1[[#This Row],[Income]],0)</f>
        <v>0</v>
      </c>
      <c r="BM457">
        <f ca="1">IF(Table1[[#This Row],[Area]]="South Dakota",Table1[[#This Row],[Income]],0)</f>
        <v>0</v>
      </c>
      <c r="BN457">
        <f ca="1">IF(Table1[[#This Row],[Area]]="Massachusetts",Table1[[#This Row],[Income]],0)</f>
        <v>0</v>
      </c>
      <c r="BO457">
        <f ca="1">IF(Table1[[#This Row],[Area]]="New Jersey",Table1[[#This Row],[Income]],0)</f>
        <v>0</v>
      </c>
      <c r="BP457">
        <f ca="1">IF(Table1[[#This Row],[Area]]="Georgia",Table1[[#This Row],[Income]],0)</f>
        <v>0</v>
      </c>
      <c r="BQ457">
        <f ca="1">IF(Table1[[#This Row],[Area]]="Indiana",Table1[[#This Row],[Income]],0)</f>
        <v>0</v>
      </c>
      <c r="BR457">
        <f ca="1">IF(Table1[[#This Row],[Area]]="Illinios",Table1[[#This Row],[Income]],0)</f>
        <v>0</v>
      </c>
      <c r="BT457">
        <f ca="1">IF(Table1[[#This Row],[Field of work]]="IT",Table1[[#This Row],[Income]],0)</f>
        <v>0</v>
      </c>
      <c r="BU457">
        <f ca="1">IF(Table1[[#This Row],[Field of work]]="Doctor",Table1[[#This Row],[Income]],0)</f>
        <v>0</v>
      </c>
      <c r="BV457">
        <f ca="1">IF(Table1[[#This Row],[Field of work]]="Construction",Table1[[#This Row],[Income]],0)</f>
        <v>0</v>
      </c>
      <c r="BW457">
        <f ca="1">IF(Table1[[#This Row],[Field of work]]="Teaching",Table1[[#This Row],[Income]],0)</f>
        <v>49470</v>
      </c>
      <c r="BX457">
        <f ca="1">IF(Table1[[#This Row],[Field of work]]="Music",Table1[[#This Row],[Income]],0)</f>
        <v>0</v>
      </c>
      <c r="BY457">
        <f ca="1">IF(Table1[[#This Row],[Field of work]]="Agriculture",Table1[[#This Row],[Income]],0)</f>
        <v>0</v>
      </c>
      <c r="CA457">
        <f ca="1">IF(Table1[[#This Row],[Debts]]&gt;Table1[[#This Row],[Income]],1,0)</f>
        <v>1</v>
      </c>
      <c r="CL457">
        <f ca="1">IF(Table1[[#This Row],[Net worth of the person]]&gt;$CN$3,Table1[[#This Row],[Age]],0)</f>
        <v>39</v>
      </c>
    </row>
    <row r="458" spans="1:90">
      <c r="A458">
        <f t="shared" ca="1" si="199"/>
        <v>2</v>
      </c>
      <c r="B458">
        <v>455</v>
      </c>
      <c r="C458" t="str">
        <f t="shared" ca="1" si="200"/>
        <v>women</v>
      </c>
      <c r="D458">
        <f t="shared" ca="1" si="201"/>
        <v>42</v>
      </c>
      <c r="E458">
        <f t="shared" ca="1" si="202"/>
        <v>1</v>
      </c>
      <c r="F458" t="str">
        <f t="shared" ca="1" si="190"/>
        <v>IT</v>
      </c>
      <c r="G458">
        <f t="shared" ca="1" si="203"/>
        <v>3</v>
      </c>
      <c r="H458" t="str">
        <f t="shared" ca="1" si="191"/>
        <v>Post Grad</v>
      </c>
      <c r="I458">
        <f t="shared" ca="1" si="189"/>
        <v>1</v>
      </c>
      <c r="J458">
        <f t="shared" ca="1" si="192"/>
        <v>2</v>
      </c>
      <c r="K458">
        <f t="shared" ca="1" si="204"/>
        <v>52256</v>
      </c>
      <c r="L458">
        <f t="shared" ca="1" si="205"/>
        <v>4</v>
      </c>
      <c r="M458" t="str">
        <f t="shared" ca="1" si="193"/>
        <v>North Carolina</v>
      </c>
      <c r="N458">
        <f t="shared" ca="1" si="182"/>
        <v>261280</v>
      </c>
      <c r="O458">
        <f t="shared" ca="1" si="206"/>
        <v>209116.36506377856</v>
      </c>
      <c r="P458">
        <f t="shared" ca="1" si="183"/>
        <v>15131.269361675009</v>
      </c>
      <c r="Q458">
        <f t="shared" ca="1" si="207"/>
        <v>5838</v>
      </c>
      <c r="R458">
        <f t="shared" ca="1" si="184"/>
        <v>15026.002887938694</v>
      </c>
      <c r="S458">
        <f t="shared" ca="1" si="185"/>
        <v>49183.900395305238</v>
      </c>
      <c r="T458">
        <f t="shared" ca="1" si="186"/>
        <v>325595.16975698026</v>
      </c>
      <c r="U458">
        <f t="shared" ca="1" si="187"/>
        <v>229980.36795171726</v>
      </c>
      <c r="V458">
        <f t="shared" ca="1" si="188"/>
        <v>95614.801805263007</v>
      </c>
      <c r="X458">
        <f ca="1">IF(Table1[[#This Row],[Gender]]="men",1,0)</f>
        <v>0</v>
      </c>
      <c r="Y458">
        <f ca="1">IF(Table1[[#This Row],[Gender]]="women",1,0)</f>
        <v>1</v>
      </c>
      <c r="AE458">
        <f ca="1">IF(Table1[[#This Row],[Field of work]]="IT",1,0)</f>
        <v>1</v>
      </c>
      <c r="AF458">
        <f ca="1">IF(Table1[[#This Row],[Field of work]]="Doctor",1,0)</f>
        <v>0</v>
      </c>
      <c r="AG458">
        <f ca="1">IF(Table1[[#This Row],[Field of work]]="Construction",1,0)</f>
        <v>0</v>
      </c>
      <c r="AH458">
        <f ca="1">IF(Table1[[#This Row],[Field of work]]="Teaching",1,0)</f>
        <v>0</v>
      </c>
      <c r="AI458">
        <f ca="1">IF(Table1[[#This Row],[Field of work]]="Music",1,0)</f>
        <v>0</v>
      </c>
      <c r="AJ458">
        <f ca="1">IF(Table1[[#This Row],[Field of work]]="Agriculture",1,0)</f>
        <v>0</v>
      </c>
      <c r="AO458" s="8">
        <f t="shared" ca="1" si="194"/>
        <v>10029.56684011071</v>
      </c>
      <c r="AR458">
        <f t="shared" ca="1" si="195"/>
        <v>0</v>
      </c>
      <c r="AX458" s="16">
        <f t="shared" ca="1" si="196"/>
        <v>0.5890671876453395</v>
      </c>
      <c r="AY458" s="17">
        <f t="shared" ca="1" si="197"/>
        <v>0</v>
      </c>
      <c r="AZ458" s="17"/>
      <c r="BE458">
        <f t="shared" ca="1" si="198"/>
        <v>0</v>
      </c>
      <c r="BF458">
        <f ca="1">IF(Table1[[#This Row],[Area]]="California",Table1[[#This Row],[Income]],0)</f>
        <v>0</v>
      </c>
      <c r="BG458">
        <f ca="1">IF(Table1[[#This Row],[Area]]="Utah",Table1[[#This Row],[Income]],0)</f>
        <v>0</v>
      </c>
      <c r="BH458">
        <f ca="1">IF(Table1[[#This Row],[Area]]="North Carolina",Table1[[#This Row],[Income]],0)</f>
        <v>52256</v>
      </c>
      <c r="BI458">
        <f ca="1">IF(Table1[[#This Row],[Area]]="Texas",Table1[[#This Row],[Income]],0)</f>
        <v>0</v>
      </c>
      <c r="BJ458">
        <f ca="1">IF(Table1[[#This Row],[Area]]="Pennsylvania",Table1[[#This Row],[Income]],0)</f>
        <v>0</v>
      </c>
      <c r="BK458">
        <f ca="1">IF(Table1[[#This Row],[Area]]="Hawaii",Table1[[#This Row],[Income]],0)</f>
        <v>0</v>
      </c>
      <c r="BL458">
        <f ca="1">IF(Table1[[#This Row],[Area]]="Tennessee",Table1[[#This Row],[Income]],0)</f>
        <v>0</v>
      </c>
      <c r="BM458">
        <f ca="1">IF(Table1[[#This Row],[Area]]="South Dakota",Table1[[#This Row],[Income]],0)</f>
        <v>0</v>
      </c>
      <c r="BN458">
        <f ca="1">IF(Table1[[#This Row],[Area]]="Massachusetts",Table1[[#This Row],[Income]],0)</f>
        <v>0</v>
      </c>
      <c r="BO458">
        <f ca="1">IF(Table1[[#This Row],[Area]]="New Jersey",Table1[[#This Row],[Income]],0)</f>
        <v>0</v>
      </c>
      <c r="BP458">
        <f ca="1">IF(Table1[[#This Row],[Area]]="Georgia",Table1[[#This Row],[Income]],0)</f>
        <v>0</v>
      </c>
      <c r="BQ458">
        <f ca="1">IF(Table1[[#This Row],[Area]]="Indiana",Table1[[#This Row],[Income]],0)</f>
        <v>0</v>
      </c>
      <c r="BR458">
        <f ca="1">IF(Table1[[#This Row],[Area]]="Illinios",Table1[[#This Row],[Income]],0)</f>
        <v>0</v>
      </c>
      <c r="BT458">
        <f ca="1">IF(Table1[[#This Row],[Field of work]]="IT",Table1[[#This Row],[Income]],0)</f>
        <v>52256</v>
      </c>
      <c r="BU458">
        <f ca="1">IF(Table1[[#This Row],[Field of work]]="Doctor",Table1[[#This Row],[Income]],0)</f>
        <v>0</v>
      </c>
      <c r="BV458">
        <f ca="1">IF(Table1[[#This Row],[Field of work]]="Construction",Table1[[#This Row],[Income]],0)</f>
        <v>0</v>
      </c>
      <c r="BW458">
        <f ca="1">IF(Table1[[#This Row],[Field of work]]="Teaching",Table1[[#This Row],[Income]],0)</f>
        <v>0</v>
      </c>
      <c r="BX458">
        <f ca="1">IF(Table1[[#This Row],[Field of work]]="Music",Table1[[#This Row],[Income]],0)</f>
        <v>0</v>
      </c>
      <c r="BY458">
        <f ca="1">IF(Table1[[#This Row],[Field of work]]="Agriculture",Table1[[#This Row],[Income]],0)</f>
        <v>0</v>
      </c>
      <c r="CA458">
        <f ca="1">IF(Table1[[#This Row],[Debts]]&gt;Table1[[#This Row],[Income]],1,0)</f>
        <v>0</v>
      </c>
      <c r="CL458">
        <f ca="1">IF(Table1[[#This Row],[Net worth of the person]]&gt;$CN$3,Table1[[#This Row],[Age]],0)</f>
        <v>42</v>
      </c>
    </row>
    <row r="459" spans="1:90">
      <c r="A459">
        <f t="shared" ca="1" si="199"/>
        <v>2</v>
      </c>
      <c r="B459">
        <v>456</v>
      </c>
      <c r="C459" t="str">
        <f t="shared" ca="1" si="200"/>
        <v>women</v>
      </c>
      <c r="D459">
        <f t="shared" ca="1" si="201"/>
        <v>31</v>
      </c>
      <c r="E459">
        <f t="shared" ca="1" si="202"/>
        <v>4</v>
      </c>
      <c r="F459" t="str">
        <f t="shared" ca="1" si="190"/>
        <v>Teaching</v>
      </c>
      <c r="G459">
        <f t="shared" ca="1" si="203"/>
        <v>3</v>
      </c>
      <c r="H459" t="str">
        <f t="shared" ca="1" si="191"/>
        <v>Post Grad</v>
      </c>
      <c r="I459">
        <f t="shared" ca="1" si="189"/>
        <v>3</v>
      </c>
      <c r="J459">
        <f t="shared" ca="1" si="192"/>
        <v>2</v>
      </c>
      <c r="K459">
        <f t="shared" ca="1" si="204"/>
        <v>27073</v>
      </c>
      <c r="L459">
        <f t="shared" ca="1" si="205"/>
        <v>4</v>
      </c>
      <c r="M459" t="str">
        <f t="shared" ca="1" si="193"/>
        <v>North Carolina</v>
      </c>
      <c r="N459">
        <f t="shared" ca="1" si="182"/>
        <v>81219</v>
      </c>
      <c r="O459">
        <f t="shared" ca="1" si="206"/>
        <v>47843.447913366828</v>
      </c>
      <c r="P459">
        <f t="shared" ca="1" si="183"/>
        <v>20059.133680221421</v>
      </c>
      <c r="Q459">
        <f t="shared" ca="1" si="207"/>
        <v>18071</v>
      </c>
      <c r="R459">
        <f t="shared" ca="1" si="184"/>
        <v>9145.0189283679338</v>
      </c>
      <c r="S459">
        <f t="shared" ca="1" si="185"/>
        <v>19835.258713614901</v>
      </c>
      <c r="T459">
        <f t="shared" ca="1" si="186"/>
        <v>121113.39239383632</v>
      </c>
      <c r="U459">
        <f t="shared" ca="1" si="187"/>
        <v>75059.466841734771</v>
      </c>
      <c r="V459">
        <f t="shared" ca="1" si="188"/>
        <v>46053.925552101544</v>
      </c>
      <c r="X459">
        <f ca="1">IF(Table1[[#This Row],[Gender]]="men",1,0)</f>
        <v>0</v>
      </c>
      <c r="Y459">
        <f ca="1">IF(Table1[[#This Row],[Gender]]="women",1,0)</f>
        <v>1</v>
      </c>
      <c r="AE459">
        <f ca="1">IF(Table1[[#This Row],[Field of work]]="IT",1,0)</f>
        <v>0</v>
      </c>
      <c r="AF459">
        <f ca="1">IF(Table1[[#This Row],[Field of work]]="Doctor",1,0)</f>
        <v>0</v>
      </c>
      <c r="AG459">
        <f ca="1">IF(Table1[[#This Row],[Field of work]]="Construction",1,0)</f>
        <v>0</v>
      </c>
      <c r="AH459">
        <f ca="1">IF(Table1[[#This Row],[Field of work]]="Teaching",1,0)</f>
        <v>1</v>
      </c>
      <c r="AI459">
        <f ca="1">IF(Table1[[#This Row],[Field of work]]="Music",1,0)</f>
        <v>0</v>
      </c>
      <c r="AJ459">
        <f ca="1">IF(Table1[[#This Row],[Field of work]]="Agriculture",1,0)</f>
        <v>0</v>
      </c>
      <c r="AO459" s="8">
        <f t="shared" ca="1" si="194"/>
        <v>20965.486591874185</v>
      </c>
      <c r="AR459">
        <f t="shared" ca="1" si="195"/>
        <v>0</v>
      </c>
      <c r="AX459" s="16">
        <f t="shared" ca="1" si="196"/>
        <v>0.27475994762438405</v>
      </c>
      <c r="AY459" s="17">
        <f t="shared" ca="1" si="197"/>
        <v>1</v>
      </c>
      <c r="AZ459" s="17"/>
      <c r="BE459">
        <f t="shared" ca="1" si="198"/>
        <v>0</v>
      </c>
      <c r="BF459">
        <f ca="1">IF(Table1[[#This Row],[Area]]="California",Table1[[#This Row],[Income]],0)</f>
        <v>0</v>
      </c>
      <c r="BG459">
        <f ca="1">IF(Table1[[#This Row],[Area]]="Utah",Table1[[#This Row],[Income]],0)</f>
        <v>0</v>
      </c>
      <c r="BH459">
        <f ca="1">IF(Table1[[#This Row],[Area]]="North Carolina",Table1[[#This Row],[Income]],0)</f>
        <v>27073</v>
      </c>
      <c r="BI459">
        <f ca="1">IF(Table1[[#This Row],[Area]]="Texas",Table1[[#This Row],[Income]],0)</f>
        <v>0</v>
      </c>
      <c r="BJ459">
        <f ca="1">IF(Table1[[#This Row],[Area]]="Pennsylvania",Table1[[#This Row],[Income]],0)</f>
        <v>0</v>
      </c>
      <c r="BK459">
        <f ca="1">IF(Table1[[#This Row],[Area]]="Hawaii",Table1[[#This Row],[Income]],0)</f>
        <v>0</v>
      </c>
      <c r="BL459">
        <f ca="1">IF(Table1[[#This Row],[Area]]="Tennessee",Table1[[#This Row],[Income]],0)</f>
        <v>0</v>
      </c>
      <c r="BM459">
        <f ca="1">IF(Table1[[#This Row],[Area]]="South Dakota",Table1[[#This Row],[Income]],0)</f>
        <v>0</v>
      </c>
      <c r="BN459">
        <f ca="1">IF(Table1[[#This Row],[Area]]="Massachusetts",Table1[[#This Row],[Income]],0)</f>
        <v>0</v>
      </c>
      <c r="BO459">
        <f ca="1">IF(Table1[[#This Row],[Area]]="New Jersey",Table1[[#This Row],[Income]],0)</f>
        <v>0</v>
      </c>
      <c r="BP459">
        <f ca="1">IF(Table1[[#This Row],[Area]]="Georgia",Table1[[#This Row],[Income]],0)</f>
        <v>0</v>
      </c>
      <c r="BQ459">
        <f ca="1">IF(Table1[[#This Row],[Area]]="Indiana",Table1[[#This Row],[Income]],0)</f>
        <v>0</v>
      </c>
      <c r="BR459">
        <f ca="1">IF(Table1[[#This Row],[Area]]="Illinios",Table1[[#This Row],[Income]],0)</f>
        <v>0</v>
      </c>
      <c r="BT459">
        <f ca="1">IF(Table1[[#This Row],[Field of work]]="IT",Table1[[#This Row],[Income]],0)</f>
        <v>0</v>
      </c>
      <c r="BU459">
        <f ca="1">IF(Table1[[#This Row],[Field of work]]="Doctor",Table1[[#This Row],[Income]],0)</f>
        <v>0</v>
      </c>
      <c r="BV459">
        <f ca="1">IF(Table1[[#This Row],[Field of work]]="Construction",Table1[[#This Row],[Income]],0)</f>
        <v>0</v>
      </c>
      <c r="BW459">
        <f ca="1">IF(Table1[[#This Row],[Field of work]]="Teaching",Table1[[#This Row],[Income]],0)</f>
        <v>27073</v>
      </c>
      <c r="BX459">
        <f ca="1">IF(Table1[[#This Row],[Field of work]]="Music",Table1[[#This Row],[Income]],0)</f>
        <v>0</v>
      </c>
      <c r="BY459">
        <f ca="1">IF(Table1[[#This Row],[Field of work]]="Agriculture",Table1[[#This Row],[Income]],0)</f>
        <v>0</v>
      </c>
      <c r="CA459">
        <f ca="1">IF(Table1[[#This Row],[Debts]]&gt;Table1[[#This Row],[Income]],1,0)</f>
        <v>0</v>
      </c>
      <c r="CL459">
        <f ca="1">IF(Table1[[#This Row],[Net worth of the person]]&gt;$CN$3,Table1[[#This Row],[Age]],0)</f>
        <v>31</v>
      </c>
    </row>
    <row r="460" spans="1:90">
      <c r="A460">
        <f t="shared" ca="1" si="199"/>
        <v>1</v>
      </c>
      <c r="B460">
        <v>457</v>
      </c>
      <c r="C460" t="str">
        <f t="shared" ca="1" si="200"/>
        <v>men</v>
      </c>
      <c r="D460">
        <f t="shared" ca="1" si="201"/>
        <v>35</v>
      </c>
      <c r="E460">
        <f t="shared" ca="1" si="202"/>
        <v>6</v>
      </c>
      <c r="F460" t="str">
        <f t="shared" ca="1" si="190"/>
        <v>Agriculture</v>
      </c>
      <c r="G460">
        <f t="shared" ca="1" si="203"/>
        <v>4</v>
      </c>
      <c r="H460" t="str">
        <f t="shared" ca="1" si="191"/>
        <v>Phd</v>
      </c>
      <c r="I460">
        <f t="shared" ca="1" si="189"/>
        <v>2</v>
      </c>
      <c r="J460">
        <f t="shared" ca="1" si="192"/>
        <v>2</v>
      </c>
      <c r="K460">
        <f t="shared" ca="1" si="204"/>
        <v>36791</v>
      </c>
      <c r="L460">
        <f t="shared" ca="1" si="205"/>
        <v>3</v>
      </c>
      <c r="M460" t="str">
        <f t="shared" ca="1" si="193"/>
        <v>Utah</v>
      </c>
      <c r="N460">
        <f t="shared" ca="1" si="182"/>
        <v>110373</v>
      </c>
      <c r="O460">
        <f t="shared" ca="1" si="206"/>
        <v>30326.079699146139</v>
      </c>
      <c r="P460">
        <f t="shared" ca="1" si="183"/>
        <v>41930.973183748371</v>
      </c>
      <c r="Q460">
        <f t="shared" ca="1" si="207"/>
        <v>39775</v>
      </c>
      <c r="R460">
        <f t="shared" ca="1" si="184"/>
        <v>10134.162434027521</v>
      </c>
      <c r="S460">
        <f t="shared" ca="1" si="185"/>
        <v>41715.019504057309</v>
      </c>
      <c r="T460">
        <f t="shared" ca="1" si="186"/>
        <v>194018.99268780567</v>
      </c>
      <c r="U460">
        <f t="shared" ca="1" si="187"/>
        <v>80235.242133173655</v>
      </c>
      <c r="V460">
        <f t="shared" ca="1" si="188"/>
        <v>113783.75055463202</v>
      </c>
      <c r="X460">
        <f ca="1">IF(Table1[[#This Row],[Gender]]="men",1,0)</f>
        <v>1</v>
      </c>
      <c r="Y460">
        <f ca="1">IF(Table1[[#This Row],[Gender]]="women",1,0)</f>
        <v>0</v>
      </c>
      <c r="AE460">
        <f ca="1">IF(Table1[[#This Row],[Field of work]]="IT",1,0)</f>
        <v>0</v>
      </c>
      <c r="AF460">
        <f ca="1">IF(Table1[[#This Row],[Field of work]]="Doctor",1,0)</f>
        <v>0</v>
      </c>
      <c r="AG460">
        <f ca="1">IF(Table1[[#This Row],[Field of work]]="Construction",1,0)</f>
        <v>0</v>
      </c>
      <c r="AH460">
        <f ca="1">IF(Table1[[#This Row],[Field of work]]="Teaching",1,0)</f>
        <v>0</v>
      </c>
      <c r="AI460">
        <f ca="1">IF(Table1[[#This Row],[Field of work]]="Music",1,0)</f>
        <v>0</v>
      </c>
      <c r="AJ460">
        <f ca="1">IF(Table1[[#This Row],[Field of work]]="Agriculture",1,0)</f>
        <v>1</v>
      </c>
      <c r="AO460" s="8">
        <f t="shared" ca="1" si="194"/>
        <v>44105.302496441152</v>
      </c>
      <c r="AR460">
        <f t="shared" ca="1" si="195"/>
        <v>1</v>
      </c>
      <c r="AX460" s="16">
        <f t="shared" ca="1" si="196"/>
        <v>0.98755879725856299</v>
      </c>
      <c r="AY460" s="17">
        <f t="shared" ca="1" si="197"/>
        <v>0</v>
      </c>
      <c r="AZ460" s="17"/>
      <c r="BE460">
        <f t="shared" ca="1" si="198"/>
        <v>0</v>
      </c>
      <c r="BF460">
        <f ca="1">IF(Table1[[#This Row],[Area]]="California",Table1[[#This Row],[Income]],0)</f>
        <v>0</v>
      </c>
      <c r="BG460">
        <f ca="1">IF(Table1[[#This Row],[Area]]="Utah",Table1[[#This Row],[Income]],0)</f>
        <v>36791</v>
      </c>
      <c r="BH460">
        <f ca="1">IF(Table1[[#This Row],[Area]]="North Carolina",Table1[[#This Row],[Income]],0)</f>
        <v>0</v>
      </c>
      <c r="BI460">
        <f ca="1">IF(Table1[[#This Row],[Area]]="Texas",Table1[[#This Row],[Income]],0)</f>
        <v>0</v>
      </c>
      <c r="BJ460">
        <f ca="1">IF(Table1[[#This Row],[Area]]="Pennsylvania",Table1[[#This Row],[Income]],0)</f>
        <v>0</v>
      </c>
      <c r="BK460">
        <f ca="1">IF(Table1[[#This Row],[Area]]="Hawaii",Table1[[#This Row],[Income]],0)</f>
        <v>0</v>
      </c>
      <c r="BL460">
        <f ca="1">IF(Table1[[#This Row],[Area]]="Tennessee",Table1[[#This Row],[Income]],0)</f>
        <v>0</v>
      </c>
      <c r="BM460">
        <f ca="1">IF(Table1[[#This Row],[Area]]="South Dakota",Table1[[#This Row],[Income]],0)</f>
        <v>0</v>
      </c>
      <c r="BN460">
        <f ca="1">IF(Table1[[#This Row],[Area]]="Massachusetts",Table1[[#This Row],[Income]],0)</f>
        <v>0</v>
      </c>
      <c r="BO460">
        <f ca="1">IF(Table1[[#This Row],[Area]]="New Jersey",Table1[[#This Row],[Income]],0)</f>
        <v>0</v>
      </c>
      <c r="BP460">
        <f ca="1">IF(Table1[[#This Row],[Area]]="Georgia",Table1[[#This Row],[Income]],0)</f>
        <v>0</v>
      </c>
      <c r="BQ460">
        <f ca="1">IF(Table1[[#This Row],[Area]]="Indiana",Table1[[#This Row],[Income]],0)</f>
        <v>0</v>
      </c>
      <c r="BR460">
        <f ca="1">IF(Table1[[#This Row],[Area]]="Illinios",Table1[[#This Row],[Income]],0)</f>
        <v>0</v>
      </c>
      <c r="BT460">
        <f ca="1">IF(Table1[[#This Row],[Field of work]]="IT",Table1[[#This Row],[Income]],0)</f>
        <v>0</v>
      </c>
      <c r="BU460">
        <f ca="1">IF(Table1[[#This Row],[Field of work]]="Doctor",Table1[[#This Row],[Income]],0)</f>
        <v>0</v>
      </c>
      <c r="BV460">
        <f ca="1">IF(Table1[[#This Row],[Field of work]]="Construction",Table1[[#This Row],[Income]],0)</f>
        <v>0</v>
      </c>
      <c r="BW460">
        <f ca="1">IF(Table1[[#This Row],[Field of work]]="Teaching",Table1[[#This Row],[Income]],0)</f>
        <v>0</v>
      </c>
      <c r="BX460">
        <f ca="1">IF(Table1[[#This Row],[Field of work]]="Music",Table1[[#This Row],[Income]],0)</f>
        <v>0</v>
      </c>
      <c r="BY460">
        <f ca="1">IF(Table1[[#This Row],[Field of work]]="Agriculture",Table1[[#This Row],[Income]],0)</f>
        <v>36791</v>
      </c>
      <c r="CA460">
        <f ca="1">IF(Table1[[#This Row],[Debts]]&gt;Table1[[#This Row],[Income]],1,0)</f>
        <v>0</v>
      </c>
      <c r="CL460">
        <f ca="1">IF(Table1[[#This Row],[Net worth of the person]]&gt;$CN$3,Table1[[#This Row],[Age]],0)</f>
        <v>35</v>
      </c>
    </row>
    <row r="461" spans="1:90">
      <c r="A461">
        <f t="shared" ca="1" si="199"/>
        <v>1</v>
      </c>
      <c r="B461">
        <v>458</v>
      </c>
      <c r="C461" t="str">
        <f t="shared" ca="1" si="200"/>
        <v>men</v>
      </c>
      <c r="D461">
        <f t="shared" ca="1" si="201"/>
        <v>43</v>
      </c>
      <c r="E461">
        <f t="shared" ca="1" si="202"/>
        <v>3</v>
      </c>
      <c r="F461" t="str">
        <f t="shared" ca="1" si="190"/>
        <v>Construction</v>
      </c>
      <c r="G461">
        <f t="shared" ca="1" si="203"/>
        <v>2</v>
      </c>
      <c r="H461" t="str">
        <f t="shared" ca="1" si="191"/>
        <v>Grad</v>
      </c>
      <c r="I461">
        <f t="shared" ca="1" si="189"/>
        <v>0</v>
      </c>
      <c r="J461">
        <f t="shared" ca="1" si="192"/>
        <v>2</v>
      </c>
      <c r="K461">
        <f t="shared" ca="1" si="204"/>
        <v>64717</v>
      </c>
      <c r="L461">
        <f t="shared" ca="1" si="205"/>
        <v>11</v>
      </c>
      <c r="M461" t="str">
        <f t="shared" ca="1" si="193"/>
        <v>New Jersey</v>
      </c>
      <c r="N461">
        <f t="shared" ca="1" si="182"/>
        <v>258868</v>
      </c>
      <c r="O461">
        <f t="shared" ca="1" si="206"/>
        <v>255647.37072872967</v>
      </c>
      <c r="P461">
        <f t="shared" ca="1" si="183"/>
        <v>88210.604992882305</v>
      </c>
      <c r="Q461">
        <f t="shared" ca="1" si="207"/>
        <v>19149</v>
      </c>
      <c r="R461">
        <f t="shared" ca="1" si="184"/>
        <v>104347.11206247864</v>
      </c>
      <c r="S461">
        <f t="shared" ca="1" si="185"/>
        <v>3883.7961258689838</v>
      </c>
      <c r="T461">
        <f t="shared" ca="1" si="186"/>
        <v>350962.40111875127</v>
      </c>
      <c r="U461">
        <f t="shared" ca="1" si="187"/>
        <v>379143.48279120831</v>
      </c>
      <c r="V461">
        <f t="shared" ca="1" si="188"/>
        <v>-28181.081672457047</v>
      </c>
      <c r="X461">
        <f ca="1">IF(Table1[[#This Row],[Gender]]="men",1,0)</f>
        <v>1</v>
      </c>
      <c r="Y461">
        <f ca="1">IF(Table1[[#This Row],[Gender]]="women",1,0)</f>
        <v>0</v>
      </c>
      <c r="AE461">
        <f ca="1">IF(Table1[[#This Row],[Field of work]]="IT",1,0)</f>
        <v>0</v>
      </c>
      <c r="AF461">
        <f ca="1">IF(Table1[[#This Row],[Field of work]]="Doctor",1,0)</f>
        <v>0</v>
      </c>
      <c r="AG461">
        <f ca="1">IF(Table1[[#This Row],[Field of work]]="Construction",1,0)</f>
        <v>1</v>
      </c>
      <c r="AH461">
        <f ca="1">IF(Table1[[#This Row],[Field of work]]="Teaching",1,0)</f>
        <v>0</v>
      </c>
      <c r="AI461">
        <f ca="1">IF(Table1[[#This Row],[Field of work]]="Music",1,0)</f>
        <v>0</v>
      </c>
      <c r="AJ461">
        <f ca="1">IF(Table1[[#This Row],[Field of work]]="Agriculture",1,0)</f>
        <v>0</v>
      </c>
      <c r="AO461" s="8">
        <f t="shared" ca="1" si="194"/>
        <v>46011.761429380502</v>
      </c>
      <c r="AR461">
        <f t="shared" ca="1" si="195"/>
        <v>1</v>
      </c>
      <c r="AX461" s="16">
        <f t="shared" ca="1" si="196"/>
        <v>0.7670626398125826</v>
      </c>
      <c r="AY461" s="17">
        <f t="shared" ca="1" si="197"/>
        <v>0</v>
      </c>
      <c r="AZ461" s="17"/>
      <c r="BE461">
        <f t="shared" ca="1" si="198"/>
        <v>0</v>
      </c>
      <c r="BF461">
        <f ca="1">IF(Table1[[#This Row],[Area]]="California",Table1[[#This Row],[Income]],0)</f>
        <v>0</v>
      </c>
      <c r="BG461">
        <f ca="1">IF(Table1[[#This Row],[Area]]="Utah",Table1[[#This Row],[Income]],0)</f>
        <v>0</v>
      </c>
      <c r="BH461">
        <f ca="1">IF(Table1[[#This Row],[Area]]="North Carolina",Table1[[#This Row],[Income]],0)</f>
        <v>0</v>
      </c>
      <c r="BI461">
        <f ca="1">IF(Table1[[#This Row],[Area]]="Texas",Table1[[#This Row],[Income]],0)</f>
        <v>0</v>
      </c>
      <c r="BJ461">
        <f ca="1">IF(Table1[[#This Row],[Area]]="Pennsylvania",Table1[[#This Row],[Income]],0)</f>
        <v>0</v>
      </c>
      <c r="BK461">
        <f ca="1">IF(Table1[[#This Row],[Area]]="Hawaii",Table1[[#This Row],[Income]],0)</f>
        <v>0</v>
      </c>
      <c r="BL461">
        <f ca="1">IF(Table1[[#This Row],[Area]]="Tennessee",Table1[[#This Row],[Income]],0)</f>
        <v>0</v>
      </c>
      <c r="BM461">
        <f ca="1">IF(Table1[[#This Row],[Area]]="South Dakota",Table1[[#This Row],[Income]],0)</f>
        <v>0</v>
      </c>
      <c r="BN461">
        <f ca="1">IF(Table1[[#This Row],[Area]]="Massachusetts",Table1[[#This Row],[Income]],0)</f>
        <v>0</v>
      </c>
      <c r="BO461">
        <f ca="1">IF(Table1[[#This Row],[Area]]="New Jersey",Table1[[#This Row],[Income]],0)</f>
        <v>64717</v>
      </c>
      <c r="BP461">
        <f ca="1">IF(Table1[[#This Row],[Area]]="Georgia",Table1[[#This Row],[Income]],0)</f>
        <v>0</v>
      </c>
      <c r="BQ461">
        <f ca="1">IF(Table1[[#This Row],[Area]]="Indiana",Table1[[#This Row],[Income]],0)</f>
        <v>0</v>
      </c>
      <c r="BR461">
        <f ca="1">IF(Table1[[#This Row],[Area]]="Illinios",Table1[[#This Row],[Income]],0)</f>
        <v>0</v>
      </c>
      <c r="BT461">
        <f ca="1">IF(Table1[[#This Row],[Field of work]]="IT",Table1[[#This Row],[Income]],0)</f>
        <v>0</v>
      </c>
      <c r="BU461">
        <f ca="1">IF(Table1[[#This Row],[Field of work]]="Doctor",Table1[[#This Row],[Income]],0)</f>
        <v>0</v>
      </c>
      <c r="BV461">
        <f ca="1">IF(Table1[[#This Row],[Field of work]]="Construction",Table1[[#This Row],[Income]],0)</f>
        <v>64717</v>
      </c>
      <c r="BW461">
        <f ca="1">IF(Table1[[#This Row],[Field of work]]="Teaching",Table1[[#This Row],[Income]],0)</f>
        <v>0</v>
      </c>
      <c r="BX461">
        <f ca="1">IF(Table1[[#This Row],[Field of work]]="Music",Table1[[#This Row],[Income]],0)</f>
        <v>0</v>
      </c>
      <c r="BY461">
        <f ca="1">IF(Table1[[#This Row],[Field of work]]="Agriculture",Table1[[#This Row],[Income]],0)</f>
        <v>0</v>
      </c>
      <c r="CA461">
        <f ca="1">IF(Table1[[#This Row],[Debts]]&gt;Table1[[#This Row],[Income]],1,0)</f>
        <v>1</v>
      </c>
      <c r="CL461">
        <f ca="1">IF(Table1[[#This Row],[Net worth of the person]]&gt;$CN$3,Table1[[#This Row],[Age]],0)</f>
        <v>0</v>
      </c>
    </row>
    <row r="462" spans="1:90">
      <c r="A462">
        <f t="shared" ca="1" si="199"/>
        <v>2</v>
      </c>
      <c r="B462">
        <v>459</v>
      </c>
      <c r="C462" t="str">
        <f t="shared" ca="1" si="200"/>
        <v>women</v>
      </c>
      <c r="D462">
        <f t="shared" ca="1" si="201"/>
        <v>32</v>
      </c>
      <c r="E462">
        <f t="shared" ca="1" si="202"/>
        <v>5</v>
      </c>
      <c r="F462" t="str">
        <f t="shared" ca="1" si="190"/>
        <v>Music</v>
      </c>
      <c r="G462">
        <f t="shared" ca="1" si="203"/>
        <v>1</v>
      </c>
      <c r="H462" t="str">
        <f t="shared" ca="1" si="191"/>
        <v>High school</v>
      </c>
      <c r="I462">
        <f t="shared" ca="1" si="189"/>
        <v>3</v>
      </c>
      <c r="J462">
        <f t="shared" ca="1" si="192"/>
        <v>1</v>
      </c>
      <c r="K462">
        <f t="shared" ca="1" si="204"/>
        <v>76502</v>
      </c>
      <c r="L462">
        <f t="shared" ca="1" si="205"/>
        <v>8</v>
      </c>
      <c r="M462" t="str">
        <f t="shared" ca="1" si="193"/>
        <v>Tennessee</v>
      </c>
      <c r="N462">
        <f t="shared" ca="1" si="182"/>
        <v>306008</v>
      </c>
      <c r="O462">
        <f t="shared" ca="1" si="206"/>
        <v>234727.30428376878</v>
      </c>
      <c r="P462">
        <f t="shared" ca="1" si="183"/>
        <v>46011.761429380502</v>
      </c>
      <c r="Q462">
        <f t="shared" ca="1" si="207"/>
        <v>7072</v>
      </c>
      <c r="R462">
        <f t="shared" ca="1" si="184"/>
        <v>34459.523492679407</v>
      </c>
      <c r="S462">
        <f t="shared" ca="1" si="185"/>
        <v>48214.772588468499</v>
      </c>
      <c r="T462">
        <f t="shared" ca="1" si="186"/>
        <v>400234.53401784902</v>
      </c>
      <c r="U462">
        <f t="shared" ca="1" si="187"/>
        <v>276258.82777644822</v>
      </c>
      <c r="V462">
        <f t="shared" ca="1" si="188"/>
        <v>123975.7062414008</v>
      </c>
      <c r="X462">
        <f ca="1">IF(Table1[[#This Row],[Gender]]="men",1,0)</f>
        <v>0</v>
      </c>
      <c r="Y462">
        <f ca="1">IF(Table1[[#This Row],[Gender]]="women",1,0)</f>
        <v>1</v>
      </c>
      <c r="AE462">
        <f ca="1">IF(Table1[[#This Row],[Field of work]]="IT",1,0)</f>
        <v>0</v>
      </c>
      <c r="AF462">
        <f ca="1">IF(Table1[[#This Row],[Field of work]]="Doctor",1,0)</f>
        <v>0</v>
      </c>
      <c r="AG462">
        <f ca="1">IF(Table1[[#This Row],[Field of work]]="Construction",1,0)</f>
        <v>0</v>
      </c>
      <c r="AH462">
        <f ca="1">IF(Table1[[#This Row],[Field of work]]="Teaching",1,0)</f>
        <v>0</v>
      </c>
      <c r="AI462">
        <f ca="1">IF(Table1[[#This Row],[Field of work]]="Music",1,0)</f>
        <v>1</v>
      </c>
      <c r="AJ462">
        <f ca="1">IF(Table1[[#This Row],[Field of work]]="Agriculture",1,0)</f>
        <v>0</v>
      </c>
      <c r="AO462" s="8">
        <f t="shared" ca="1" si="194"/>
        <v>37632.417888970027</v>
      </c>
      <c r="AR462">
        <f t="shared" ca="1" si="195"/>
        <v>1</v>
      </c>
      <c r="AX462" s="16">
        <f t="shared" ca="1" si="196"/>
        <v>5.2884311274817748E-2</v>
      </c>
      <c r="AY462" s="17">
        <f t="shared" ca="1" si="197"/>
        <v>1</v>
      </c>
      <c r="AZ462" s="17"/>
      <c r="BE462">
        <f t="shared" ca="1" si="198"/>
        <v>0</v>
      </c>
      <c r="BF462">
        <f ca="1">IF(Table1[[#This Row],[Area]]="California",Table1[[#This Row],[Income]],0)</f>
        <v>0</v>
      </c>
      <c r="BG462">
        <f ca="1">IF(Table1[[#This Row],[Area]]="Utah",Table1[[#This Row],[Income]],0)</f>
        <v>0</v>
      </c>
      <c r="BH462">
        <f ca="1">IF(Table1[[#This Row],[Area]]="North Carolina",Table1[[#This Row],[Income]],0)</f>
        <v>0</v>
      </c>
      <c r="BI462">
        <f ca="1">IF(Table1[[#This Row],[Area]]="Texas",Table1[[#This Row],[Income]],0)</f>
        <v>0</v>
      </c>
      <c r="BJ462">
        <f ca="1">IF(Table1[[#This Row],[Area]]="Pennsylvania",Table1[[#This Row],[Income]],0)</f>
        <v>0</v>
      </c>
      <c r="BK462">
        <f ca="1">IF(Table1[[#This Row],[Area]]="Hawaii",Table1[[#This Row],[Income]],0)</f>
        <v>0</v>
      </c>
      <c r="BL462">
        <f ca="1">IF(Table1[[#This Row],[Area]]="Tennessee",Table1[[#This Row],[Income]],0)</f>
        <v>76502</v>
      </c>
      <c r="BM462">
        <f ca="1">IF(Table1[[#This Row],[Area]]="South Dakota",Table1[[#This Row],[Income]],0)</f>
        <v>0</v>
      </c>
      <c r="BN462">
        <f ca="1">IF(Table1[[#This Row],[Area]]="Massachusetts",Table1[[#This Row],[Income]],0)</f>
        <v>0</v>
      </c>
      <c r="BO462">
        <f ca="1">IF(Table1[[#This Row],[Area]]="New Jersey",Table1[[#This Row],[Income]],0)</f>
        <v>0</v>
      </c>
      <c r="BP462">
        <f ca="1">IF(Table1[[#This Row],[Area]]="Georgia",Table1[[#This Row],[Income]],0)</f>
        <v>0</v>
      </c>
      <c r="BQ462">
        <f ca="1">IF(Table1[[#This Row],[Area]]="Indiana",Table1[[#This Row],[Income]],0)</f>
        <v>0</v>
      </c>
      <c r="BR462">
        <f ca="1">IF(Table1[[#This Row],[Area]]="Illinios",Table1[[#This Row],[Income]],0)</f>
        <v>0</v>
      </c>
      <c r="BT462">
        <f ca="1">IF(Table1[[#This Row],[Field of work]]="IT",Table1[[#This Row],[Income]],0)</f>
        <v>0</v>
      </c>
      <c r="BU462">
        <f ca="1">IF(Table1[[#This Row],[Field of work]]="Doctor",Table1[[#This Row],[Income]],0)</f>
        <v>0</v>
      </c>
      <c r="BV462">
        <f ca="1">IF(Table1[[#This Row],[Field of work]]="Construction",Table1[[#This Row],[Income]],0)</f>
        <v>0</v>
      </c>
      <c r="BW462">
        <f ca="1">IF(Table1[[#This Row],[Field of work]]="Teaching",Table1[[#This Row],[Income]],0)</f>
        <v>0</v>
      </c>
      <c r="BX462">
        <f ca="1">IF(Table1[[#This Row],[Field of work]]="Music",Table1[[#This Row],[Income]],0)</f>
        <v>76502</v>
      </c>
      <c r="BY462">
        <f ca="1">IF(Table1[[#This Row],[Field of work]]="Agriculture",Table1[[#This Row],[Income]],0)</f>
        <v>0</v>
      </c>
      <c r="CA462">
        <f ca="1">IF(Table1[[#This Row],[Debts]]&gt;Table1[[#This Row],[Income]],1,0)</f>
        <v>0</v>
      </c>
      <c r="CL462">
        <f ca="1">IF(Table1[[#This Row],[Net worth of the person]]&gt;$CN$3,Table1[[#This Row],[Age]],0)</f>
        <v>32</v>
      </c>
    </row>
    <row r="463" spans="1:90">
      <c r="A463">
        <f t="shared" ca="1" si="199"/>
        <v>2</v>
      </c>
      <c r="B463">
        <v>460</v>
      </c>
      <c r="C463" t="str">
        <f t="shared" ca="1" si="200"/>
        <v>women</v>
      </c>
      <c r="D463">
        <f t="shared" ca="1" si="201"/>
        <v>25</v>
      </c>
      <c r="E463">
        <f t="shared" ca="1" si="202"/>
        <v>4</v>
      </c>
      <c r="F463" t="str">
        <f t="shared" ca="1" si="190"/>
        <v>Teaching</v>
      </c>
      <c r="G463">
        <f t="shared" ca="1" si="203"/>
        <v>5</v>
      </c>
      <c r="H463" t="str">
        <f t="shared" ca="1" si="191"/>
        <v>Diploma</v>
      </c>
      <c r="I463">
        <f t="shared" ca="1" si="189"/>
        <v>3</v>
      </c>
      <c r="J463">
        <f t="shared" ca="1" si="192"/>
        <v>2</v>
      </c>
      <c r="K463">
        <f t="shared" ca="1" si="204"/>
        <v>41780</v>
      </c>
      <c r="L463">
        <f t="shared" ca="1" si="205"/>
        <v>12</v>
      </c>
      <c r="M463" t="str">
        <f t="shared" ca="1" si="193"/>
        <v>Georgia</v>
      </c>
      <c r="N463">
        <f t="shared" ca="1" si="182"/>
        <v>167120</v>
      </c>
      <c r="O463">
        <f t="shared" ca="1" si="206"/>
        <v>8838.0261002475418</v>
      </c>
      <c r="P463">
        <f t="shared" ca="1" si="183"/>
        <v>75264.835777940054</v>
      </c>
      <c r="Q463">
        <f t="shared" ca="1" si="207"/>
        <v>72488</v>
      </c>
      <c r="R463">
        <f t="shared" ca="1" si="184"/>
        <v>72191.590976965905</v>
      </c>
      <c r="S463">
        <f t="shared" ca="1" si="185"/>
        <v>32778.950326005011</v>
      </c>
      <c r="T463">
        <f t="shared" ca="1" si="186"/>
        <v>275163.78610394505</v>
      </c>
      <c r="U463">
        <f t="shared" ca="1" si="187"/>
        <v>153517.61707721345</v>
      </c>
      <c r="V463">
        <f t="shared" ca="1" si="188"/>
        <v>121646.1690267316</v>
      </c>
      <c r="X463">
        <f ca="1">IF(Table1[[#This Row],[Gender]]="men",1,0)</f>
        <v>0</v>
      </c>
      <c r="Y463">
        <f ca="1">IF(Table1[[#This Row],[Gender]]="women",1,0)</f>
        <v>1</v>
      </c>
      <c r="AE463">
        <f ca="1">IF(Table1[[#This Row],[Field of work]]="IT",1,0)</f>
        <v>0</v>
      </c>
      <c r="AF463">
        <f ca="1">IF(Table1[[#This Row],[Field of work]]="Doctor",1,0)</f>
        <v>0</v>
      </c>
      <c r="AG463">
        <f ca="1">IF(Table1[[#This Row],[Field of work]]="Construction",1,0)</f>
        <v>0</v>
      </c>
      <c r="AH463">
        <f ca="1">IF(Table1[[#This Row],[Field of work]]="Teaching",1,0)</f>
        <v>1</v>
      </c>
      <c r="AI463">
        <f ca="1">IF(Table1[[#This Row],[Field of work]]="Music",1,0)</f>
        <v>0</v>
      </c>
      <c r="AJ463">
        <f ca="1">IF(Table1[[#This Row],[Field of work]]="Agriculture",1,0)</f>
        <v>0</v>
      </c>
      <c r="AO463" s="8">
        <f t="shared" ca="1" si="194"/>
        <v>32994.4838042462</v>
      </c>
      <c r="AR463">
        <f t="shared" ca="1" si="195"/>
        <v>1</v>
      </c>
      <c r="AX463" s="16">
        <f t="shared" ca="1" si="196"/>
        <v>0.77689102324528947</v>
      </c>
      <c r="AY463" s="17">
        <f t="shared" ca="1" si="197"/>
        <v>0</v>
      </c>
      <c r="AZ463" s="17"/>
      <c r="BE463">
        <f t="shared" ca="1" si="198"/>
        <v>0</v>
      </c>
      <c r="BF463">
        <f ca="1">IF(Table1[[#This Row],[Area]]="California",Table1[[#This Row],[Income]],0)</f>
        <v>0</v>
      </c>
      <c r="BG463">
        <f ca="1">IF(Table1[[#This Row],[Area]]="Utah",Table1[[#This Row],[Income]],0)</f>
        <v>0</v>
      </c>
      <c r="BH463">
        <f ca="1">IF(Table1[[#This Row],[Area]]="North Carolina",Table1[[#This Row],[Income]],0)</f>
        <v>0</v>
      </c>
      <c r="BI463">
        <f ca="1">IF(Table1[[#This Row],[Area]]="Texas",Table1[[#This Row],[Income]],0)</f>
        <v>0</v>
      </c>
      <c r="BJ463">
        <f ca="1">IF(Table1[[#This Row],[Area]]="Pennsylvania",Table1[[#This Row],[Income]],0)</f>
        <v>0</v>
      </c>
      <c r="BK463">
        <f ca="1">IF(Table1[[#This Row],[Area]]="Hawaii",Table1[[#This Row],[Income]],0)</f>
        <v>0</v>
      </c>
      <c r="BL463">
        <f ca="1">IF(Table1[[#This Row],[Area]]="Tennessee",Table1[[#This Row],[Income]],0)</f>
        <v>0</v>
      </c>
      <c r="BM463">
        <f ca="1">IF(Table1[[#This Row],[Area]]="South Dakota",Table1[[#This Row],[Income]],0)</f>
        <v>0</v>
      </c>
      <c r="BN463">
        <f ca="1">IF(Table1[[#This Row],[Area]]="Massachusetts",Table1[[#This Row],[Income]],0)</f>
        <v>0</v>
      </c>
      <c r="BO463">
        <f ca="1">IF(Table1[[#This Row],[Area]]="New Jersey",Table1[[#This Row],[Income]],0)</f>
        <v>0</v>
      </c>
      <c r="BP463">
        <f ca="1">IF(Table1[[#This Row],[Area]]="Georgia",Table1[[#This Row],[Income]],0)</f>
        <v>41780</v>
      </c>
      <c r="BQ463">
        <f ca="1">IF(Table1[[#This Row],[Area]]="Indiana",Table1[[#This Row],[Income]],0)</f>
        <v>0</v>
      </c>
      <c r="BR463">
        <f ca="1">IF(Table1[[#This Row],[Area]]="Illinios",Table1[[#This Row],[Income]],0)</f>
        <v>0</v>
      </c>
      <c r="BT463">
        <f ca="1">IF(Table1[[#This Row],[Field of work]]="IT",Table1[[#This Row],[Income]],0)</f>
        <v>0</v>
      </c>
      <c r="BU463">
        <f ca="1">IF(Table1[[#This Row],[Field of work]]="Doctor",Table1[[#This Row],[Income]],0)</f>
        <v>0</v>
      </c>
      <c r="BV463">
        <f ca="1">IF(Table1[[#This Row],[Field of work]]="Construction",Table1[[#This Row],[Income]],0)</f>
        <v>0</v>
      </c>
      <c r="BW463">
        <f ca="1">IF(Table1[[#This Row],[Field of work]]="Teaching",Table1[[#This Row],[Income]],0)</f>
        <v>41780</v>
      </c>
      <c r="BX463">
        <f ca="1">IF(Table1[[#This Row],[Field of work]]="Music",Table1[[#This Row],[Income]],0)</f>
        <v>0</v>
      </c>
      <c r="BY463">
        <f ca="1">IF(Table1[[#This Row],[Field of work]]="Agriculture",Table1[[#This Row],[Income]],0)</f>
        <v>0</v>
      </c>
      <c r="CA463">
        <f ca="1">IF(Table1[[#This Row],[Debts]]&gt;Table1[[#This Row],[Income]],1,0)</f>
        <v>1</v>
      </c>
      <c r="CL463">
        <f ca="1">IF(Table1[[#This Row],[Net worth of the person]]&gt;$CN$3,Table1[[#This Row],[Age]],0)</f>
        <v>25</v>
      </c>
    </row>
    <row r="464" spans="1:90">
      <c r="A464">
        <f t="shared" ca="1" si="199"/>
        <v>1</v>
      </c>
      <c r="B464">
        <v>461</v>
      </c>
      <c r="C464" t="str">
        <f t="shared" ca="1" si="200"/>
        <v>men</v>
      </c>
      <c r="D464">
        <f t="shared" ca="1" si="201"/>
        <v>41</v>
      </c>
      <c r="E464">
        <f t="shared" ca="1" si="202"/>
        <v>1</v>
      </c>
      <c r="F464" t="str">
        <f t="shared" ca="1" si="190"/>
        <v>IT</v>
      </c>
      <c r="G464">
        <f t="shared" ca="1" si="203"/>
        <v>2</v>
      </c>
      <c r="H464" t="str">
        <f t="shared" ca="1" si="191"/>
        <v>Grad</v>
      </c>
      <c r="I464">
        <f t="shared" ca="1" si="189"/>
        <v>0</v>
      </c>
      <c r="J464">
        <f t="shared" ca="1" si="192"/>
        <v>2</v>
      </c>
      <c r="K464">
        <f t="shared" ca="1" si="204"/>
        <v>89200</v>
      </c>
      <c r="L464">
        <f t="shared" ca="1" si="205"/>
        <v>4</v>
      </c>
      <c r="M464" t="str">
        <f t="shared" ca="1" si="193"/>
        <v>North Carolina</v>
      </c>
      <c r="N464">
        <f t="shared" ca="1" si="182"/>
        <v>446000</v>
      </c>
      <c r="O464">
        <f t="shared" ca="1" si="206"/>
        <v>346493.39636739908</v>
      </c>
      <c r="P464">
        <f t="shared" ca="1" si="183"/>
        <v>65988.967608492399</v>
      </c>
      <c r="Q464">
        <f t="shared" ca="1" si="207"/>
        <v>33848</v>
      </c>
      <c r="R464">
        <f t="shared" ca="1" si="184"/>
        <v>132073.14457647942</v>
      </c>
      <c r="S464">
        <f t="shared" ca="1" si="185"/>
        <v>120741.99224051746</v>
      </c>
      <c r="T464">
        <f t="shared" ca="1" si="186"/>
        <v>632730.95984900987</v>
      </c>
      <c r="U464">
        <f t="shared" ca="1" si="187"/>
        <v>512414.54094387847</v>
      </c>
      <c r="V464">
        <f t="shared" ca="1" si="188"/>
        <v>120316.4189051314</v>
      </c>
      <c r="X464">
        <f ca="1">IF(Table1[[#This Row],[Gender]]="men",1,0)</f>
        <v>1</v>
      </c>
      <c r="Y464">
        <f ca="1">IF(Table1[[#This Row],[Gender]]="women",1,0)</f>
        <v>0</v>
      </c>
      <c r="AE464">
        <f ca="1">IF(Table1[[#This Row],[Field of work]]="IT",1,0)</f>
        <v>1</v>
      </c>
      <c r="AF464">
        <f ca="1">IF(Table1[[#This Row],[Field of work]]="Doctor",1,0)</f>
        <v>0</v>
      </c>
      <c r="AG464">
        <f ca="1">IF(Table1[[#This Row],[Field of work]]="Construction",1,0)</f>
        <v>0</v>
      </c>
      <c r="AH464">
        <f ca="1">IF(Table1[[#This Row],[Field of work]]="Teaching",1,0)</f>
        <v>0</v>
      </c>
      <c r="AI464">
        <f ca="1">IF(Table1[[#This Row],[Field of work]]="Music",1,0)</f>
        <v>0</v>
      </c>
      <c r="AJ464">
        <f ca="1">IF(Table1[[#This Row],[Field of work]]="Agriculture",1,0)</f>
        <v>0</v>
      </c>
      <c r="AO464" s="8">
        <f t="shared" ca="1" si="194"/>
        <v>43621.153977133574</v>
      </c>
      <c r="AR464">
        <f t="shared" ca="1" si="195"/>
        <v>1</v>
      </c>
      <c r="AX464" s="16">
        <f t="shared" ca="1" si="196"/>
        <v>0.52584557606866533</v>
      </c>
      <c r="AY464" s="17">
        <f t="shared" ca="1" si="197"/>
        <v>0</v>
      </c>
      <c r="AZ464" s="17"/>
      <c r="BE464">
        <f t="shared" ca="1" si="198"/>
        <v>0</v>
      </c>
      <c r="BF464">
        <f ca="1">IF(Table1[[#This Row],[Area]]="California",Table1[[#This Row],[Income]],0)</f>
        <v>0</v>
      </c>
      <c r="BG464">
        <f ca="1">IF(Table1[[#This Row],[Area]]="Utah",Table1[[#This Row],[Income]],0)</f>
        <v>0</v>
      </c>
      <c r="BH464">
        <f ca="1">IF(Table1[[#This Row],[Area]]="North Carolina",Table1[[#This Row],[Income]],0)</f>
        <v>89200</v>
      </c>
      <c r="BI464">
        <f ca="1">IF(Table1[[#This Row],[Area]]="Texas",Table1[[#This Row],[Income]],0)</f>
        <v>0</v>
      </c>
      <c r="BJ464">
        <f ca="1">IF(Table1[[#This Row],[Area]]="Pennsylvania",Table1[[#This Row],[Income]],0)</f>
        <v>0</v>
      </c>
      <c r="BK464">
        <f ca="1">IF(Table1[[#This Row],[Area]]="Hawaii",Table1[[#This Row],[Income]],0)</f>
        <v>0</v>
      </c>
      <c r="BL464">
        <f ca="1">IF(Table1[[#This Row],[Area]]="Tennessee",Table1[[#This Row],[Income]],0)</f>
        <v>0</v>
      </c>
      <c r="BM464">
        <f ca="1">IF(Table1[[#This Row],[Area]]="South Dakota",Table1[[#This Row],[Income]],0)</f>
        <v>0</v>
      </c>
      <c r="BN464">
        <f ca="1">IF(Table1[[#This Row],[Area]]="Massachusetts",Table1[[#This Row],[Income]],0)</f>
        <v>0</v>
      </c>
      <c r="BO464">
        <f ca="1">IF(Table1[[#This Row],[Area]]="New Jersey",Table1[[#This Row],[Income]],0)</f>
        <v>0</v>
      </c>
      <c r="BP464">
        <f ca="1">IF(Table1[[#This Row],[Area]]="Georgia",Table1[[#This Row],[Income]],0)</f>
        <v>0</v>
      </c>
      <c r="BQ464">
        <f ca="1">IF(Table1[[#This Row],[Area]]="Indiana",Table1[[#This Row],[Income]],0)</f>
        <v>0</v>
      </c>
      <c r="BR464">
        <f ca="1">IF(Table1[[#This Row],[Area]]="Illinios",Table1[[#This Row],[Income]],0)</f>
        <v>0</v>
      </c>
      <c r="BT464">
        <f ca="1">IF(Table1[[#This Row],[Field of work]]="IT",Table1[[#This Row],[Income]],0)</f>
        <v>89200</v>
      </c>
      <c r="BU464">
        <f ca="1">IF(Table1[[#This Row],[Field of work]]="Doctor",Table1[[#This Row],[Income]],0)</f>
        <v>0</v>
      </c>
      <c r="BV464">
        <f ca="1">IF(Table1[[#This Row],[Field of work]]="Construction",Table1[[#This Row],[Income]],0)</f>
        <v>0</v>
      </c>
      <c r="BW464">
        <f ca="1">IF(Table1[[#This Row],[Field of work]]="Teaching",Table1[[#This Row],[Income]],0)</f>
        <v>0</v>
      </c>
      <c r="BX464">
        <f ca="1">IF(Table1[[#This Row],[Field of work]]="Music",Table1[[#This Row],[Income]],0)</f>
        <v>0</v>
      </c>
      <c r="BY464">
        <f ca="1">IF(Table1[[#This Row],[Field of work]]="Agriculture",Table1[[#This Row],[Income]],0)</f>
        <v>0</v>
      </c>
      <c r="CA464">
        <f ca="1">IF(Table1[[#This Row],[Debts]]&gt;Table1[[#This Row],[Income]],1,0)</f>
        <v>1</v>
      </c>
      <c r="CL464">
        <f ca="1">IF(Table1[[#This Row],[Net worth of the person]]&gt;$CN$3,Table1[[#This Row],[Age]],0)</f>
        <v>41</v>
      </c>
    </row>
    <row r="465" spans="1:90">
      <c r="A465">
        <f t="shared" ca="1" si="199"/>
        <v>1</v>
      </c>
      <c r="B465">
        <v>462</v>
      </c>
      <c r="C465" t="str">
        <f t="shared" ca="1" si="200"/>
        <v>men</v>
      </c>
      <c r="D465">
        <f t="shared" ca="1" si="201"/>
        <v>33</v>
      </c>
      <c r="E465">
        <f t="shared" ca="1" si="202"/>
        <v>3</v>
      </c>
      <c r="F465" t="str">
        <f t="shared" ca="1" si="190"/>
        <v>Construction</v>
      </c>
      <c r="G465">
        <f t="shared" ca="1" si="203"/>
        <v>2</v>
      </c>
      <c r="H465" t="str">
        <f t="shared" ca="1" si="191"/>
        <v>Grad</v>
      </c>
      <c r="I465">
        <f t="shared" ca="1" si="189"/>
        <v>2</v>
      </c>
      <c r="J465">
        <f t="shared" ca="1" si="192"/>
        <v>3</v>
      </c>
      <c r="K465">
        <f t="shared" ca="1" si="204"/>
        <v>65791</v>
      </c>
      <c r="L465">
        <f t="shared" ca="1" si="205"/>
        <v>10</v>
      </c>
      <c r="M465" t="str">
        <f t="shared" ca="1" si="193"/>
        <v>Massachusetts</v>
      </c>
      <c r="N465">
        <f t="shared" ca="1" si="182"/>
        <v>263164</v>
      </c>
      <c r="O465">
        <f t="shared" ca="1" si="206"/>
        <v>138383.62518053423</v>
      </c>
      <c r="P465">
        <f t="shared" ca="1" si="183"/>
        <v>130863.46193140073</v>
      </c>
      <c r="Q465">
        <f t="shared" ca="1" si="207"/>
        <v>89857</v>
      </c>
      <c r="R465">
        <f t="shared" ca="1" si="184"/>
        <v>67953.895725085589</v>
      </c>
      <c r="S465">
        <f t="shared" ca="1" si="185"/>
        <v>39969.726626411648</v>
      </c>
      <c r="T465">
        <f t="shared" ca="1" si="186"/>
        <v>433997.18855781236</v>
      </c>
      <c r="U465">
        <f t="shared" ca="1" si="187"/>
        <v>296194.52090561984</v>
      </c>
      <c r="V465">
        <f t="shared" ca="1" si="188"/>
        <v>137802.66765219253</v>
      </c>
      <c r="X465">
        <f ca="1">IF(Table1[[#This Row],[Gender]]="men",1,0)</f>
        <v>1</v>
      </c>
      <c r="Y465">
        <f ca="1">IF(Table1[[#This Row],[Gender]]="women",1,0)</f>
        <v>0</v>
      </c>
      <c r="AE465">
        <f ca="1">IF(Table1[[#This Row],[Field of work]]="IT",1,0)</f>
        <v>0</v>
      </c>
      <c r="AF465">
        <f ca="1">IF(Table1[[#This Row],[Field of work]]="Doctor",1,0)</f>
        <v>0</v>
      </c>
      <c r="AG465">
        <f ca="1">IF(Table1[[#This Row],[Field of work]]="Construction",1,0)</f>
        <v>1</v>
      </c>
      <c r="AH465">
        <f ca="1">IF(Table1[[#This Row],[Field of work]]="Teaching",1,0)</f>
        <v>0</v>
      </c>
      <c r="AI465">
        <f ca="1">IF(Table1[[#This Row],[Field of work]]="Music",1,0)</f>
        <v>0</v>
      </c>
      <c r="AJ465">
        <f ca="1">IF(Table1[[#This Row],[Field of work]]="Agriculture",1,0)</f>
        <v>0</v>
      </c>
      <c r="AO465" s="8">
        <f t="shared" ca="1" si="194"/>
        <v>49667.369606596279</v>
      </c>
      <c r="AR465">
        <f t="shared" ca="1" si="195"/>
        <v>1</v>
      </c>
      <c r="AX465" s="16">
        <f t="shared" ca="1" si="196"/>
        <v>0.54429558807804634</v>
      </c>
      <c r="AY465" s="17">
        <f t="shared" ca="1" si="197"/>
        <v>0</v>
      </c>
      <c r="AZ465" s="17"/>
      <c r="BE465">
        <f t="shared" ca="1" si="198"/>
        <v>0</v>
      </c>
      <c r="BF465">
        <f ca="1">IF(Table1[[#This Row],[Area]]="California",Table1[[#This Row],[Income]],0)</f>
        <v>0</v>
      </c>
      <c r="BG465">
        <f ca="1">IF(Table1[[#This Row],[Area]]="Utah",Table1[[#This Row],[Income]],0)</f>
        <v>0</v>
      </c>
      <c r="BH465">
        <f ca="1">IF(Table1[[#This Row],[Area]]="North Carolina",Table1[[#This Row],[Income]],0)</f>
        <v>0</v>
      </c>
      <c r="BI465">
        <f ca="1">IF(Table1[[#This Row],[Area]]="Texas",Table1[[#This Row],[Income]],0)</f>
        <v>0</v>
      </c>
      <c r="BJ465">
        <f ca="1">IF(Table1[[#This Row],[Area]]="Pennsylvania",Table1[[#This Row],[Income]],0)</f>
        <v>0</v>
      </c>
      <c r="BK465">
        <f ca="1">IF(Table1[[#This Row],[Area]]="Hawaii",Table1[[#This Row],[Income]],0)</f>
        <v>0</v>
      </c>
      <c r="BL465">
        <f ca="1">IF(Table1[[#This Row],[Area]]="Tennessee",Table1[[#This Row],[Income]],0)</f>
        <v>0</v>
      </c>
      <c r="BM465">
        <f ca="1">IF(Table1[[#This Row],[Area]]="South Dakota",Table1[[#This Row],[Income]],0)</f>
        <v>0</v>
      </c>
      <c r="BN465">
        <f ca="1">IF(Table1[[#This Row],[Area]]="Massachusetts",Table1[[#This Row],[Income]],0)</f>
        <v>65791</v>
      </c>
      <c r="BO465">
        <f ca="1">IF(Table1[[#This Row],[Area]]="New Jersey",Table1[[#This Row],[Income]],0)</f>
        <v>0</v>
      </c>
      <c r="BP465">
        <f ca="1">IF(Table1[[#This Row],[Area]]="Georgia",Table1[[#This Row],[Income]],0)</f>
        <v>0</v>
      </c>
      <c r="BQ465">
        <f ca="1">IF(Table1[[#This Row],[Area]]="Indiana",Table1[[#This Row],[Income]],0)</f>
        <v>0</v>
      </c>
      <c r="BR465">
        <f ca="1">IF(Table1[[#This Row],[Area]]="Illinios",Table1[[#This Row],[Income]],0)</f>
        <v>0</v>
      </c>
      <c r="BT465">
        <f ca="1">IF(Table1[[#This Row],[Field of work]]="IT",Table1[[#This Row],[Income]],0)</f>
        <v>0</v>
      </c>
      <c r="BU465">
        <f ca="1">IF(Table1[[#This Row],[Field of work]]="Doctor",Table1[[#This Row],[Income]],0)</f>
        <v>0</v>
      </c>
      <c r="BV465">
        <f ca="1">IF(Table1[[#This Row],[Field of work]]="Construction",Table1[[#This Row],[Income]],0)</f>
        <v>65791</v>
      </c>
      <c r="BW465">
        <f ca="1">IF(Table1[[#This Row],[Field of work]]="Teaching",Table1[[#This Row],[Income]],0)</f>
        <v>0</v>
      </c>
      <c r="BX465">
        <f ca="1">IF(Table1[[#This Row],[Field of work]]="Music",Table1[[#This Row],[Income]],0)</f>
        <v>0</v>
      </c>
      <c r="BY465">
        <f ca="1">IF(Table1[[#This Row],[Field of work]]="Agriculture",Table1[[#This Row],[Income]],0)</f>
        <v>0</v>
      </c>
      <c r="CA465">
        <f ca="1">IF(Table1[[#This Row],[Debts]]&gt;Table1[[#This Row],[Income]],1,0)</f>
        <v>1</v>
      </c>
      <c r="CL465">
        <f ca="1">IF(Table1[[#This Row],[Net worth of the person]]&gt;$CN$3,Table1[[#This Row],[Age]],0)</f>
        <v>33</v>
      </c>
    </row>
    <row r="466" spans="1:90">
      <c r="A466">
        <f t="shared" ca="1" si="199"/>
        <v>1</v>
      </c>
      <c r="B466">
        <v>463</v>
      </c>
      <c r="C466" t="str">
        <f t="shared" ca="1" si="200"/>
        <v>men</v>
      </c>
      <c r="D466">
        <f t="shared" ca="1" si="201"/>
        <v>31</v>
      </c>
      <c r="E466">
        <f t="shared" ca="1" si="202"/>
        <v>3</v>
      </c>
      <c r="F466" t="str">
        <f t="shared" ca="1" si="190"/>
        <v>Construction</v>
      </c>
      <c r="G466">
        <f t="shared" ca="1" si="203"/>
        <v>1</v>
      </c>
      <c r="H466" t="str">
        <f t="shared" ca="1" si="191"/>
        <v>High school</v>
      </c>
      <c r="I466">
        <f t="shared" ca="1" si="189"/>
        <v>2</v>
      </c>
      <c r="J466">
        <f t="shared" ca="1" si="192"/>
        <v>1</v>
      </c>
      <c r="K466">
        <f t="shared" ca="1" si="204"/>
        <v>59139</v>
      </c>
      <c r="L466">
        <f t="shared" ca="1" si="205"/>
        <v>3</v>
      </c>
      <c r="M466" t="str">
        <f t="shared" ca="1" si="193"/>
        <v>Utah</v>
      </c>
      <c r="N466">
        <f t="shared" ca="1" si="182"/>
        <v>295695</v>
      </c>
      <c r="O466">
        <f t="shared" ca="1" si="206"/>
        <v>160945.48391673793</v>
      </c>
      <c r="P466">
        <f t="shared" ca="1" si="183"/>
        <v>49667.369606596279</v>
      </c>
      <c r="Q466">
        <f t="shared" ca="1" si="207"/>
        <v>14385</v>
      </c>
      <c r="R466">
        <f t="shared" ca="1" si="184"/>
        <v>62733.084222146332</v>
      </c>
      <c r="S466">
        <f t="shared" ca="1" si="185"/>
        <v>41926.538907477596</v>
      </c>
      <c r="T466">
        <f t="shared" ca="1" si="186"/>
        <v>387288.90851407388</v>
      </c>
      <c r="U466">
        <f t="shared" ca="1" si="187"/>
        <v>238063.56813888426</v>
      </c>
      <c r="V466">
        <f t="shared" ca="1" si="188"/>
        <v>149225.34037518961</v>
      </c>
      <c r="X466">
        <f ca="1">IF(Table1[[#This Row],[Gender]]="men",1,0)</f>
        <v>1</v>
      </c>
      <c r="Y466">
        <f ca="1">IF(Table1[[#This Row],[Gender]]="women",1,0)</f>
        <v>0</v>
      </c>
      <c r="AE466">
        <f ca="1">IF(Table1[[#This Row],[Field of work]]="IT",1,0)</f>
        <v>0</v>
      </c>
      <c r="AF466">
        <f ca="1">IF(Table1[[#This Row],[Field of work]]="Doctor",1,0)</f>
        <v>0</v>
      </c>
      <c r="AG466">
        <f ca="1">IF(Table1[[#This Row],[Field of work]]="Construction",1,0)</f>
        <v>1</v>
      </c>
      <c r="AH466">
        <f ca="1">IF(Table1[[#This Row],[Field of work]]="Teaching",1,0)</f>
        <v>0</v>
      </c>
      <c r="AI466">
        <f ca="1">IF(Table1[[#This Row],[Field of work]]="Music",1,0)</f>
        <v>0</v>
      </c>
      <c r="AJ466">
        <f ca="1">IF(Table1[[#This Row],[Field of work]]="Agriculture",1,0)</f>
        <v>0</v>
      </c>
      <c r="AO466" s="8">
        <f t="shared" ca="1" si="194"/>
        <v>17637.347704789554</v>
      </c>
      <c r="AR466">
        <f t="shared" ca="1" si="195"/>
        <v>1</v>
      </c>
      <c r="AX466" s="16">
        <f t="shared" ca="1" si="196"/>
        <v>0.15806318189852731</v>
      </c>
      <c r="AY466" s="17">
        <f t="shared" ca="1" si="197"/>
        <v>1</v>
      </c>
      <c r="AZ466" s="17"/>
      <c r="BE466">
        <f t="shared" ca="1" si="198"/>
        <v>0</v>
      </c>
      <c r="BF466">
        <f ca="1">IF(Table1[[#This Row],[Area]]="California",Table1[[#This Row],[Income]],0)</f>
        <v>0</v>
      </c>
      <c r="BG466">
        <f ca="1">IF(Table1[[#This Row],[Area]]="Utah",Table1[[#This Row],[Income]],0)</f>
        <v>59139</v>
      </c>
      <c r="BH466">
        <f ca="1">IF(Table1[[#This Row],[Area]]="North Carolina",Table1[[#This Row],[Income]],0)</f>
        <v>0</v>
      </c>
      <c r="BI466">
        <f ca="1">IF(Table1[[#This Row],[Area]]="Texas",Table1[[#This Row],[Income]],0)</f>
        <v>0</v>
      </c>
      <c r="BJ466">
        <f ca="1">IF(Table1[[#This Row],[Area]]="Pennsylvania",Table1[[#This Row],[Income]],0)</f>
        <v>0</v>
      </c>
      <c r="BK466">
        <f ca="1">IF(Table1[[#This Row],[Area]]="Hawaii",Table1[[#This Row],[Income]],0)</f>
        <v>0</v>
      </c>
      <c r="BL466">
        <f ca="1">IF(Table1[[#This Row],[Area]]="Tennessee",Table1[[#This Row],[Income]],0)</f>
        <v>0</v>
      </c>
      <c r="BM466">
        <f ca="1">IF(Table1[[#This Row],[Area]]="South Dakota",Table1[[#This Row],[Income]],0)</f>
        <v>0</v>
      </c>
      <c r="BN466">
        <f ca="1">IF(Table1[[#This Row],[Area]]="Massachusetts",Table1[[#This Row],[Income]],0)</f>
        <v>0</v>
      </c>
      <c r="BO466">
        <f ca="1">IF(Table1[[#This Row],[Area]]="New Jersey",Table1[[#This Row],[Income]],0)</f>
        <v>0</v>
      </c>
      <c r="BP466">
        <f ca="1">IF(Table1[[#This Row],[Area]]="Georgia",Table1[[#This Row],[Income]],0)</f>
        <v>0</v>
      </c>
      <c r="BQ466">
        <f ca="1">IF(Table1[[#This Row],[Area]]="Indiana",Table1[[#This Row],[Income]],0)</f>
        <v>0</v>
      </c>
      <c r="BR466">
        <f ca="1">IF(Table1[[#This Row],[Area]]="Illinios",Table1[[#This Row],[Income]],0)</f>
        <v>0</v>
      </c>
      <c r="BT466">
        <f ca="1">IF(Table1[[#This Row],[Field of work]]="IT",Table1[[#This Row],[Income]],0)</f>
        <v>0</v>
      </c>
      <c r="BU466">
        <f ca="1">IF(Table1[[#This Row],[Field of work]]="Doctor",Table1[[#This Row],[Income]],0)</f>
        <v>0</v>
      </c>
      <c r="BV466">
        <f ca="1">IF(Table1[[#This Row],[Field of work]]="Construction",Table1[[#This Row],[Income]],0)</f>
        <v>59139</v>
      </c>
      <c r="BW466">
        <f ca="1">IF(Table1[[#This Row],[Field of work]]="Teaching",Table1[[#This Row],[Income]],0)</f>
        <v>0</v>
      </c>
      <c r="BX466">
        <f ca="1">IF(Table1[[#This Row],[Field of work]]="Music",Table1[[#This Row],[Income]],0)</f>
        <v>0</v>
      </c>
      <c r="BY466">
        <f ca="1">IF(Table1[[#This Row],[Field of work]]="Agriculture",Table1[[#This Row],[Income]],0)</f>
        <v>0</v>
      </c>
      <c r="CA466">
        <f ca="1">IF(Table1[[#This Row],[Debts]]&gt;Table1[[#This Row],[Income]],1,0)</f>
        <v>1</v>
      </c>
      <c r="CL466">
        <f ca="1">IF(Table1[[#This Row],[Net worth of the person]]&gt;$CN$3,Table1[[#This Row],[Age]],0)</f>
        <v>31</v>
      </c>
    </row>
    <row r="467" spans="1:90">
      <c r="A467">
        <f t="shared" ca="1" si="199"/>
        <v>1</v>
      </c>
      <c r="B467">
        <v>464</v>
      </c>
      <c r="C467" t="str">
        <f t="shared" ca="1" si="200"/>
        <v>men</v>
      </c>
      <c r="D467">
        <f t="shared" ca="1" si="201"/>
        <v>43</v>
      </c>
      <c r="E467">
        <f t="shared" ca="1" si="202"/>
        <v>3</v>
      </c>
      <c r="F467" t="str">
        <f t="shared" ca="1" si="190"/>
        <v>Construction</v>
      </c>
      <c r="G467">
        <f t="shared" ca="1" si="203"/>
        <v>4</v>
      </c>
      <c r="H467" t="str">
        <f t="shared" ca="1" si="191"/>
        <v>Phd</v>
      </c>
      <c r="I467">
        <f t="shared" ca="1" si="189"/>
        <v>1</v>
      </c>
      <c r="J467">
        <f t="shared" ca="1" si="192"/>
        <v>2</v>
      </c>
      <c r="K467">
        <f t="shared" ca="1" si="204"/>
        <v>50810</v>
      </c>
      <c r="L467">
        <f t="shared" ca="1" si="205"/>
        <v>2</v>
      </c>
      <c r="M467" t="str">
        <f t="shared" ca="1" si="193"/>
        <v>California</v>
      </c>
      <c r="N467">
        <f t="shared" ca="1" si="182"/>
        <v>203240</v>
      </c>
      <c r="O467">
        <f t="shared" ca="1" si="206"/>
        <v>32124.76108905669</v>
      </c>
      <c r="P467">
        <f t="shared" ca="1" si="183"/>
        <v>35274.695409579108</v>
      </c>
      <c r="Q467">
        <f t="shared" ca="1" si="207"/>
        <v>28228</v>
      </c>
      <c r="R467">
        <f t="shared" ca="1" si="184"/>
        <v>64710.386895636533</v>
      </c>
      <c r="S467">
        <f t="shared" ca="1" si="185"/>
        <v>380.60286409429199</v>
      </c>
      <c r="T467">
        <f t="shared" ca="1" si="186"/>
        <v>238895.2982736734</v>
      </c>
      <c r="U467">
        <f t="shared" ca="1" si="187"/>
        <v>125063.14798469322</v>
      </c>
      <c r="V467">
        <f t="shared" ca="1" si="188"/>
        <v>113832.15028898018</v>
      </c>
      <c r="X467">
        <f ca="1">IF(Table1[[#This Row],[Gender]]="men",1,0)</f>
        <v>1</v>
      </c>
      <c r="Y467">
        <f ca="1">IF(Table1[[#This Row],[Gender]]="women",1,0)</f>
        <v>0</v>
      </c>
      <c r="AE467">
        <f ca="1">IF(Table1[[#This Row],[Field of work]]="IT",1,0)</f>
        <v>0</v>
      </c>
      <c r="AF467">
        <f ca="1">IF(Table1[[#This Row],[Field of work]]="Doctor",1,0)</f>
        <v>0</v>
      </c>
      <c r="AG467">
        <f ca="1">IF(Table1[[#This Row],[Field of work]]="Construction",1,0)</f>
        <v>1</v>
      </c>
      <c r="AH467">
        <f ca="1">IF(Table1[[#This Row],[Field of work]]="Teaching",1,0)</f>
        <v>0</v>
      </c>
      <c r="AI467">
        <f ca="1">IF(Table1[[#This Row],[Field of work]]="Music",1,0)</f>
        <v>0</v>
      </c>
      <c r="AJ467">
        <f ca="1">IF(Table1[[#This Row],[Field of work]]="Agriculture",1,0)</f>
        <v>0</v>
      </c>
      <c r="AO467" s="8">
        <f t="shared" ca="1" si="194"/>
        <v>6697.0914416906298</v>
      </c>
      <c r="AR467">
        <f t="shared" ca="1" si="195"/>
        <v>0</v>
      </c>
      <c r="AX467" s="16">
        <f t="shared" ca="1" si="196"/>
        <v>0.11761599002276013</v>
      </c>
      <c r="AY467" s="17">
        <f t="shared" ca="1" si="197"/>
        <v>1</v>
      </c>
      <c r="AZ467" s="17"/>
      <c r="BE467">
        <f t="shared" ca="1" si="198"/>
        <v>0</v>
      </c>
      <c r="BF467">
        <f ca="1">IF(Table1[[#This Row],[Area]]="California",Table1[[#This Row],[Income]],0)</f>
        <v>50810</v>
      </c>
      <c r="BG467">
        <f ca="1">IF(Table1[[#This Row],[Area]]="Utah",Table1[[#This Row],[Income]],0)</f>
        <v>0</v>
      </c>
      <c r="BH467">
        <f ca="1">IF(Table1[[#This Row],[Area]]="North Carolina",Table1[[#This Row],[Income]],0)</f>
        <v>0</v>
      </c>
      <c r="BI467">
        <f ca="1">IF(Table1[[#This Row],[Area]]="Texas",Table1[[#This Row],[Income]],0)</f>
        <v>0</v>
      </c>
      <c r="BJ467">
        <f ca="1">IF(Table1[[#This Row],[Area]]="Pennsylvania",Table1[[#This Row],[Income]],0)</f>
        <v>0</v>
      </c>
      <c r="BK467">
        <f ca="1">IF(Table1[[#This Row],[Area]]="Hawaii",Table1[[#This Row],[Income]],0)</f>
        <v>0</v>
      </c>
      <c r="BL467">
        <f ca="1">IF(Table1[[#This Row],[Area]]="Tennessee",Table1[[#This Row],[Income]],0)</f>
        <v>0</v>
      </c>
      <c r="BM467">
        <f ca="1">IF(Table1[[#This Row],[Area]]="South Dakota",Table1[[#This Row],[Income]],0)</f>
        <v>0</v>
      </c>
      <c r="BN467">
        <f ca="1">IF(Table1[[#This Row],[Area]]="Massachusetts",Table1[[#This Row],[Income]],0)</f>
        <v>0</v>
      </c>
      <c r="BO467">
        <f ca="1">IF(Table1[[#This Row],[Area]]="New Jersey",Table1[[#This Row],[Income]],0)</f>
        <v>0</v>
      </c>
      <c r="BP467">
        <f ca="1">IF(Table1[[#This Row],[Area]]="Georgia",Table1[[#This Row],[Income]],0)</f>
        <v>0</v>
      </c>
      <c r="BQ467">
        <f ca="1">IF(Table1[[#This Row],[Area]]="Indiana",Table1[[#This Row],[Income]],0)</f>
        <v>0</v>
      </c>
      <c r="BR467">
        <f ca="1">IF(Table1[[#This Row],[Area]]="Illinios",Table1[[#This Row],[Income]],0)</f>
        <v>0</v>
      </c>
      <c r="BT467">
        <f ca="1">IF(Table1[[#This Row],[Field of work]]="IT",Table1[[#This Row],[Income]],0)</f>
        <v>0</v>
      </c>
      <c r="BU467">
        <f ca="1">IF(Table1[[#This Row],[Field of work]]="Doctor",Table1[[#This Row],[Income]],0)</f>
        <v>0</v>
      </c>
      <c r="BV467">
        <f ca="1">IF(Table1[[#This Row],[Field of work]]="Construction",Table1[[#This Row],[Income]],0)</f>
        <v>50810</v>
      </c>
      <c r="BW467">
        <f ca="1">IF(Table1[[#This Row],[Field of work]]="Teaching",Table1[[#This Row],[Income]],0)</f>
        <v>0</v>
      </c>
      <c r="BX467">
        <f ca="1">IF(Table1[[#This Row],[Field of work]]="Music",Table1[[#This Row],[Income]],0)</f>
        <v>0</v>
      </c>
      <c r="BY467">
        <f ca="1">IF(Table1[[#This Row],[Field of work]]="Agriculture",Table1[[#This Row],[Income]],0)</f>
        <v>0</v>
      </c>
      <c r="CA467">
        <f ca="1">IF(Table1[[#This Row],[Debts]]&gt;Table1[[#This Row],[Income]],1,0)</f>
        <v>1</v>
      </c>
      <c r="CL467">
        <f ca="1">IF(Table1[[#This Row],[Net worth of the person]]&gt;$CN$3,Table1[[#This Row],[Age]],0)</f>
        <v>43</v>
      </c>
    </row>
    <row r="468" spans="1:90">
      <c r="A468">
        <f t="shared" ca="1" si="199"/>
        <v>1</v>
      </c>
      <c r="B468">
        <v>465</v>
      </c>
      <c r="C468" t="str">
        <f t="shared" ca="1" si="200"/>
        <v>men</v>
      </c>
      <c r="D468">
        <f t="shared" ca="1" si="201"/>
        <v>33</v>
      </c>
      <c r="E468">
        <f t="shared" ca="1" si="202"/>
        <v>4</v>
      </c>
      <c r="F468" t="str">
        <f t="shared" ca="1" si="190"/>
        <v>Teaching</v>
      </c>
      <c r="G468">
        <f t="shared" ca="1" si="203"/>
        <v>4</v>
      </c>
      <c r="H468" t="str">
        <f t="shared" ca="1" si="191"/>
        <v>Phd</v>
      </c>
      <c r="I468">
        <f t="shared" ca="1" si="189"/>
        <v>0</v>
      </c>
      <c r="J468">
        <f t="shared" ca="1" si="192"/>
        <v>2</v>
      </c>
      <c r="K468">
        <f t="shared" ca="1" si="204"/>
        <v>65828</v>
      </c>
      <c r="L468">
        <f t="shared" ca="1" si="205"/>
        <v>7</v>
      </c>
      <c r="M468" t="str">
        <f t="shared" ca="1" si="193"/>
        <v>Hawaii</v>
      </c>
      <c r="N468">
        <f t="shared" ca="1" si="182"/>
        <v>197484</v>
      </c>
      <c r="O468">
        <f t="shared" ca="1" si="206"/>
        <v>23227.276173654762</v>
      </c>
      <c r="P468">
        <f t="shared" ca="1" si="183"/>
        <v>13394.18288338126</v>
      </c>
      <c r="Q468">
        <f t="shared" ca="1" si="207"/>
        <v>9915</v>
      </c>
      <c r="R468">
        <f t="shared" ca="1" si="184"/>
        <v>49303.894225780226</v>
      </c>
      <c r="S468">
        <f t="shared" ca="1" si="185"/>
        <v>4017.1695497736573</v>
      </c>
      <c r="T468">
        <f t="shared" ca="1" si="186"/>
        <v>214895.35243315491</v>
      </c>
      <c r="U468">
        <f t="shared" ca="1" si="187"/>
        <v>82446.170399434981</v>
      </c>
      <c r="V468">
        <f t="shared" ca="1" si="188"/>
        <v>132449.18203371993</v>
      </c>
      <c r="X468">
        <f ca="1">IF(Table1[[#This Row],[Gender]]="men",1,0)</f>
        <v>1</v>
      </c>
      <c r="Y468">
        <f ca="1">IF(Table1[[#This Row],[Gender]]="women",1,0)</f>
        <v>0</v>
      </c>
      <c r="AE468">
        <f ca="1">IF(Table1[[#This Row],[Field of work]]="IT",1,0)</f>
        <v>0</v>
      </c>
      <c r="AF468">
        <f ca="1">IF(Table1[[#This Row],[Field of work]]="Doctor",1,0)</f>
        <v>0</v>
      </c>
      <c r="AG468">
        <f ca="1">IF(Table1[[#This Row],[Field of work]]="Construction",1,0)</f>
        <v>0</v>
      </c>
      <c r="AH468">
        <f ca="1">IF(Table1[[#This Row],[Field of work]]="Teaching",1,0)</f>
        <v>1</v>
      </c>
      <c r="AI468">
        <f ca="1">IF(Table1[[#This Row],[Field of work]]="Music",1,0)</f>
        <v>0</v>
      </c>
      <c r="AJ468">
        <f ca="1">IF(Table1[[#This Row],[Field of work]]="Agriculture",1,0)</f>
        <v>0</v>
      </c>
      <c r="AO468" s="8">
        <f t="shared" ca="1" si="194"/>
        <v>20099.245433505013</v>
      </c>
      <c r="AR468">
        <f t="shared" ca="1" si="195"/>
        <v>1</v>
      </c>
      <c r="AX468" s="16">
        <f t="shared" ca="1" si="196"/>
        <v>0.37847083914819957</v>
      </c>
      <c r="AY468" s="17">
        <f t="shared" ca="1" si="197"/>
        <v>1</v>
      </c>
      <c r="AZ468" s="17"/>
      <c r="BE468">
        <f t="shared" ca="1" si="198"/>
        <v>0</v>
      </c>
      <c r="BF468">
        <f ca="1">IF(Table1[[#This Row],[Area]]="California",Table1[[#This Row],[Income]],0)</f>
        <v>0</v>
      </c>
      <c r="BG468">
        <f ca="1">IF(Table1[[#This Row],[Area]]="Utah",Table1[[#This Row],[Income]],0)</f>
        <v>0</v>
      </c>
      <c r="BH468">
        <f ca="1">IF(Table1[[#This Row],[Area]]="North Carolina",Table1[[#This Row],[Income]],0)</f>
        <v>0</v>
      </c>
      <c r="BI468">
        <f ca="1">IF(Table1[[#This Row],[Area]]="Texas",Table1[[#This Row],[Income]],0)</f>
        <v>0</v>
      </c>
      <c r="BJ468">
        <f ca="1">IF(Table1[[#This Row],[Area]]="Pennsylvania",Table1[[#This Row],[Income]],0)</f>
        <v>0</v>
      </c>
      <c r="BK468">
        <f ca="1">IF(Table1[[#This Row],[Area]]="Hawaii",Table1[[#This Row],[Income]],0)</f>
        <v>65828</v>
      </c>
      <c r="BL468">
        <f ca="1">IF(Table1[[#This Row],[Area]]="Tennessee",Table1[[#This Row],[Income]],0)</f>
        <v>0</v>
      </c>
      <c r="BM468">
        <f ca="1">IF(Table1[[#This Row],[Area]]="South Dakota",Table1[[#This Row],[Income]],0)</f>
        <v>0</v>
      </c>
      <c r="BN468">
        <f ca="1">IF(Table1[[#This Row],[Area]]="Massachusetts",Table1[[#This Row],[Income]],0)</f>
        <v>0</v>
      </c>
      <c r="BO468">
        <f ca="1">IF(Table1[[#This Row],[Area]]="New Jersey",Table1[[#This Row],[Income]],0)</f>
        <v>0</v>
      </c>
      <c r="BP468">
        <f ca="1">IF(Table1[[#This Row],[Area]]="Georgia",Table1[[#This Row],[Income]],0)</f>
        <v>0</v>
      </c>
      <c r="BQ468">
        <f ca="1">IF(Table1[[#This Row],[Area]]="Indiana",Table1[[#This Row],[Income]],0)</f>
        <v>0</v>
      </c>
      <c r="BR468">
        <f ca="1">IF(Table1[[#This Row],[Area]]="Illinios",Table1[[#This Row],[Income]],0)</f>
        <v>0</v>
      </c>
      <c r="BT468">
        <f ca="1">IF(Table1[[#This Row],[Field of work]]="IT",Table1[[#This Row],[Income]],0)</f>
        <v>0</v>
      </c>
      <c r="BU468">
        <f ca="1">IF(Table1[[#This Row],[Field of work]]="Doctor",Table1[[#This Row],[Income]],0)</f>
        <v>0</v>
      </c>
      <c r="BV468">
        <f ca="1">IF(Table1[[#This Row],[Field of work]]="Construction",Table1[[#This Row],[Income]],0)</f>
        <v>0</v>
      </c>
      <c r="BW468">
        <f ca="1">IF(Table1[[#This Row],[Field of work]]="Teaching",Table1[[#This Row],[Income]],0)</f>
        <v>65828</v>
      </c>
      <c r="BX468">
        <f ca="1">IF(Table1[[#This Row],[Field of work]]="Music",Table1[[#This Row],[Income]],0)</f>
        <v>0</v>
      </c>
      <c r="BY468">
        <f ca="1">IF(Table1[[#This Row],[Field of work]]="Agriculture",Table1[[#This Row],[Income]],0)</f>
        <v>0</v>
      </c>
      <c r="CA468">
        <f ca="1">IF(Table1[[#This Row],[Debts]]&gt;Table1[[#This Row],[Income]],1,0)</f>
        <v>0</v>
      </c>
      <c r="CL468">
        <f ca="1">IF(Table1[[#This Row],[Net worth of the person]]&gt;$CN$3,Table1[[#This Row],[Age]],0)</f>
        <v>33</v>
      </c>
    </row>
    <row r="469" spans="1:90">
      <c r="A469">
        <f t="shared" ca="1" si="199"/>
        <v>2</v>
      </c>
      <c r="B469">
        <v>466</v>
      </c>
      <c r="C469" t="str">
        <f t="shared" ca="1" si="200"/>
        <v>women</v>
      </c>
      <c r="D469">
        <f t="shared" ca="1" si="201"/>
        <v>32</v>
      </c>
      <c r="E469">
        <f t="shared" ca="1" si="202"/>
        <v>6</v>
      </c>
      <c r="F469" t="str">
        <f t="shared" ca="1" si="190"/>
        <v>Agriculture</v>
      </c>
      <c r="G469">
        <f t="shared" ca="1" si="203"/>
        <v>5</v>
      </c>
      <c r="H469" t="str">
        <f t="shared" ca="1" si="191"/>
        <v>Diploma</v>
      </c>
      <c r="I469">
        <f t="shared" ca="1" si="189"/>
        <v>2</v>
      </c>
      <c r="J469">
        <f t="shared" ca="1" si="192"/>
        <v>1</v>
      </c>
      <c r="K469">
        <f t="shared" ca="1" si="204"/>
        <v>69028</v>
      </c>
      <c r="L469">
        <f t="shared" ca="1" si="205"/>
        <v>2</v>
      </c>
      <c r="M469" t="str">
        <f t="shared" ca="1" si="193"/>
        <v>California</v>
      </c>
      <c r="N469">
        <f t="shared" ca="1" si="182"/>
        <v>276112</v>
      </c>
      <c r="O469">
        <f t="shared" ca="1" si="206"/>
        <v>104500.34033888768</v>
      </c>
      <c r="P469">
        <f t="shared" ca="1" si="183"/>
        <v>20099.245433505013</v>
      </c>
      <c r="Q469">
        <f t="shared" ca="1" si="207"/>
        <v>18312</v>
      </c>
      <c r="R469">
        <f t="shared" ca="1" si="184"/>
        <v>63725.797536918508</v>
      </c>
      <c r="S469">
        <f t="shared" ca="1" si="185"/>
        <v>29304.081861477054</v>
      </c>
      <c r="T469">
        <f t="shared" ca="1" si="186"/>
        <v>325515.3272949821</v>
      </c>
      <c r="U469">
        <f t="shared" ca="1" si="187"/>
        <v>186538.13787580619</v>
      </c>
      <c r="V469">
        <f t="shared" ca="1" si="188"/>
        <v>138977.18941917591</v>
      </c>
      <c r="X469">
        <f ca="1">IF(Table1[[#This Row],[Gender]]="men",1,0)</f>
        <v>0</v>
      </c>
      <c r="Y469">
        <f ca="1">IF(Table1[[#This Row],[Gender]]="women",1,0)</f>
        <v>1</v>
      </c>
      <c r="AE469">
        <f ca="1">IF(Table1[[#This Row],[Field of work]]="IT",1,0)</f>
        <v>0</v>
      </c>
      <c r="AF469">
        <f ca="1">IF(Table1[[#This Row],[Field of work]]="Doctor",1,0)</f>
        <v>0</v>
      </c>
      <c r="AG469">
        <f ca="1">IF(Table1[[#This Row],[Field of work]]="Construction",1,0)</f>
        <v>0</v>
      </c>
      <c r="AH469">
        <f ca="1">IF(Table1[[#This Row],[Field of work]]="Teaching",1,0)</f>
        <v>0</v>
      </c>
      <c r="AI469">
        <f ca="1">IF(Table1[[#This Row],[Field of work]]="Music",1,0)</f>
        <v>0</v>
      </c>
      <c r="AJ469">
        <f ca="1">IF(Table1[[#This Row],[Field of work]]="Agriculture",1,0)</f>
        <v>1</v>
      </c>
      <c r="AO469" s="8">
        <f t="shared" ca="1" si="194"/>
        <v>74950.894729083884</v>
      </c>
      <c r="AR469">
        <f t="shared" ca="1" si="195"/>
        <v>1</v>
      </c>
      <c r="AX469" s="16">
        <f t="shared" ca="1" si="196"/>
        <v>0.2164362095313751</v>
      </c>
      <c r="AY469" s="17">
        <f t="shared" ca="1" si="197"/>
        <v>1</v>
      </c>
      <c r="AZ469" s="17"/>
      <c r="BE469">
        <f t="shared" ca="1" si="198"/>
        <v>0</v>
      </c>
      <c r="BF469">
        <f ca="1">IF(Table1[[#This Row],[Area]]="California",Table1[[#This Row],[Income]],0)</f>
        <v>69028</v>
      </c>
      <c r="BG469">
        <f ca="1">IF(Table1[[#This Row],[Area]]="Utah",Table1[[#This Row],[Income]],0)</f>
        <v>0</v>
      </c>
      <c r="BH469">
        <f ca="1">IF(Table1[[#This Row],[Area]]="North Carolina",Table1[[#This Row],[Income]],0)</f>
        <v>0</v>
      </c>
      <c r="BI469">
        <f ca="1">IF(Table1[[#This Row],[Area]]="Texas",Table1[[#This Row],[Income]],0)</f>
        <v>0</v>
      </c>
      <c r="BJ469">
        <f ca="1">IF(Table1[[#This Row],[Area]]="Pennsylvania",Table1[[#This Row],[Income]],0)</f>
        <v>0</v>
      </c>
      <c r="BK469">
        <f ca="1">IF(Table1[[#This Row],[Area]]="Hawaii",Table1[[#This Row],[Income]],0)</f>
        <v>0</v>
      </c>
      <c r="BL469">
        <f ca="1">IF(Table1[[#This Row],[Area]]="Tennessee",Table1[[#This Row],[Income]],0)</f>
        <v>0</v>
      </c>
      <c r="BM469">
        <f ca="1">IF(Table1[[#This Row],[Area]]="South Dakota",Table1[[#This Row],[Income]],0)</f>
        <v>0</v>
      </c>
      <c r="BN469">
        <f ca="1">IF(Table1[[#This Row],[Area]]="Massachusetts",Table1[[#This Row],[Income]],0)</f>
        <v>0</v>
      </c>
      <c r="BO469">
        <f ca="1">IF(Table1[[#This Row],[Area]]="New Jersey",Table1[[#This Row],[Income]],0)</f>
        <v>0</v>
      </c>
      <c r="BP469">
        <f ca="1">IF(Table1[[#This Row],[Area]]="Georgia",Table1[[#This Row],[Income]],0)</f>
        <v>0</v>
      </c>
      <c r="BQ469">
        <f ca="1">IF(Table1[[#This Row],[Area]]="Indiana",Table1[[#This Row],[Income]],0)</f>
        <v>0</v>
      </c>
      <c r="BR469">
        <f ca="1">IF(Table1[[#This Row],[Area]]="Illinios",Table1[[#This Row],[Income]],0)</f>
        <v>0</v>
      </c>
      <c r="BT469">
        <f ca="1">IF(Table1[[#This Row],[Field of work]]="IT",Table1[[#This Row],[Income]],0)</f>
        <v>0</v>
      </c>
      <c r="BU469">
        <f ca="1">IF(Table1[[#This Row],[Field of work]]="Doctor",Table1[[#This Row],[Income]],0)</f>
        <v>0</v>
      </c>
      <c r="BV469">
        <f ca="1">IF(Table1[[#This Row],[Field of work]]="Construction",Table1[[#This Row],[Income]],0)</f>
        <v>0</v>
      </c>
      <c r="BW469">
        <f ca="1">IF(Table1[[#This Row],[Field of work]]="Teaching",Table1[[#This Row],[Income]],0)</f>
        <v>0</v>
      </c>
      <c r="BX469">
        <f ca="1">IF(Table1[[#This Row],[Field of work]]="Music",Table1[[#This Row],[Income]],0)</f>
        <v>0</v>
      </c>
      <c r="BY469">
        <f ca="1">IF(Table1[[#This Row],[Field of work]]="Agriculture",Table1[[#This Row],[Income]],0)</f>
        <v>69028</v>
      </c>
      <c r="CA469">
        <f ca="1">IF(Table1[[#This Row],[Debts]]&gt;Table1[[#This Row],[Income]],1,0)</f>
        <v>0</v>
      </c>
      <c r="CL469">
        <f ca="1">IF(Table1[[#This Row],[Net worth of the person]]&gt;$CN$3,Table1[[#This Row],[Age]],0)</f>
        <v>32</v>
      </c>
    </row>
    <row r="470" spans="1:90">
      <c r="A470">
        <f t="shared" ca="1" si="199"/>
        <v>2</v>
      </c>
      <c r="B470">
        <v>467</v>
      </c>
      <c r="C470" t="str">
        <f t="shared" ca="1" si="200"/>
        <v>women</v>
      </c>
      <c r="D470">
        <f t="shared" ca="1" si="201"/>
        <v>44</v>
      </c>
      <c r="E470">
        <f t="shared" ca="1" si="202"/>
        <v>1</v>
      </c>
      <c r="F470" t="str">
        <f t="shared" ca="1" si="190"/>
        <v>IT</v>
      </c>
      <c r="G470">
        <f t="shared" ca="1" si="203"/>
        <v>2</v>
      </c>
      <c r="H470" t="str">
        <f t="shared" ca="1" si="191"/>
        <v>Grad</v>
      </c>
      <c r="I470">
        <f t="shared" ca="1" si="189"/>
        <v>2</v>
      </c>
      <c r="J470">
        <f t="shared" ca="1" si="192"/>
        <v>3</v>
      </c>
      <c r="K470">
        <f t="shared" ca="1" si="204"/>
        <v>81692</v>
      </c>
      <c r="L470">
        <f t="shared" ca="1" si="205"/>
        <v>9</v>
      </c>
      <c r="M470" t="str">
        <f t="shared" ca="1" si="193"/>
        <v>South Dakota</v>
      </c>
      <c r="N470">
        <f t="shared" ref="N470:N503" ca="1" si="208">K470*RANDBETWEEN(3,6)</f>
        <v>408460</v>
      </c>
      <c r="O470">
        <f t="shared" ca="1" si="206"/>
        <v>88405.534145185477</v>
      </c>
      <c r="P470">
        <f t="shared" ref="P470:P503" ca="1" si="209">RAND()*J470*K470</f>
        <v>224852.68418725167</v>
      </c>
      <c r="Q470">
        <f t="shared" ca="1" si="207"/>
        <v>4861</v>
      </c>
      <c r="R470">
        <f t="shared" ref="R470:R503" ca="1" si="210">RAND()*K470*2</f>
        <v>8859.2474417317026</v>
      </c>
      <c r="S470">
        <f t="shared" ref="S470:S503" ca="1" si="211">RAND()*K470*1.5</f>
        <v>116251.29118203197</v>
      </c>
      <c r="T470">
        <f t="shared" ref="T470:T503" ca="1" si="212">N470+P470+S470</f>
        <v>749563.97536928358</v>
      </c>
      <c r="U470">
        <f t="shared" ref="U470:U503" ca="1" si="213">O470+Q470+R470</f>
        <v>102125.78158691718</v>
      </c>
      <c r="V470">
        <f t="shared" ref="V470:V503" ca="1" si="214">T470-U470</f>
        <v>647438.19378236635</v>
      </c>
      <c r="X470">
        <f ca="1">IF(Table1[[#This Row],[Gender]]="men",1,0)</f>
        <v>0</v>
      </c>
      <c r="Y470">
        <f ca="1">IF(Table1[[#This Row],[Gender]]="women",1,0)</f>
        <v>1</v>
      </c>
      <c r="AE470">
        <f ca="1">IF(Table1[[#This Row],[Field of work]]="IT",1,0)</f>
        <v>1</v>
      </c>
      <c r="AF470">
        <f ca="1">IF(Table1[[#This Row],[Field of work]]="Doctor",1,0)</f>
        <v>0</v>
      </c>
      <c r="AG470">
        <f ca="1">IF(Table1[[#This Row],[Field of work]]="Construction",1,0)</f>
        <v>0</v>
      </c>
      <c r="AH470">
        <f ca="1">IF(Table1[[#This Row],[Field of work]]="Teaching",1,0)</f>
        <v>0</v>
      </c>
      <c r="AI470">
        <f ca="1">IF(Table1[[#This Row],[Field of work]]="Music",1,0)</f>
        <v>0</v>
      </c>
      <c r="AJ470">
        <f ca="1">IF(Table1[[#This Row],[Field of work]]="Agriculture",1,0)</f>
        <v>0</v>
      </c>
      <c r="AO470" s="8">
        <f t="shared" ca="1" si="194"/>
        <v>42205.231955908072</v>
      </c>
      <c r="AR470">
        <f t="shared" ca="1" si="195"/>
        <v>1</v>
      </c>
      <c r="AX470" s="16">
        <f t="shared" ca="1" si="196"/>
        <v>0.9930393021924977</v>
      </c>
      <c r="AY470" s="17">
        <f t="shared" ca="1" si="197"/>
        <v>0</v>
      </c>
      <c r="AZ470" s="17"/>
      <c r="BE470">
        <f t="shared" ca="1" si="198"/>
        <v>0</v>
      </c>
      <c r="BF470">
        <f ca="1">IF(Table1[[#This Row],[Area]]="California",Table1[[#This Row],[Income]],0)</f>
        <v>0</v>
      </c>
      <c r="BG470">
        <f ca="1">IF(Table1[[#This Row],[Area]]="Utah",Table1[[#This Row],[Income]],0)</f>
        <v>0</v>
      </c>
      <c r="BH470">
        <f ca="1">IF(Table1[[#This Row],[Area]]="North Carolina",Table1[[#This Row],[Income]],0)</f>
        <v>0</v>
      </c>
      <c r="BI470">
        <f ca="1">IF(Table1[[#This Row],[Area]]="Texas",Table1[[#This Row],[Income]],0)</f>
        <v>0</v>
      </c>
      <c r="BJ470">
        <f ca="1">IF(Table1[[#This Row],[Area]]="Pennsylvania",Table1[[#This Row],[Income]],0)</f>
        <v>0</v>
      </c>
      <c r="BK470">
        <f ca="1">IF(Table1[[#This Row],[Area]]="Hawaii",Table1[[#This Row],[Income]],0)</f>
        <v>0</v>
      </c>
      <c r="BL470">
        <f ca="1">IF(Table1[[#This Row],[Area]]="Tennessee",Table1[[#This Row],[Income]],0)</f>
        <v>0</v>
      </c>
      <c r="BM470">
        <f ca="1">IF(Table1[[#This Row],[Area]]="South Dakota",Table1[[#This Row],[Income]],0)</f>
        <v>81692</v>
      </c>
      <c r="BN470">
        <f ca="1">IF(Table1[[#This Row],[Area]]="Massachusetts",Table1[[#This Row],[Income]],0)</f>
        <v>0</v>
      </c>
      <c r="BO470">
        <f ca="1">IF(Table1[[#This Row],[Area]]="New Jersey",Table1[[#This Row],[Income]],0)</f>
        <v>0</v>
      </c>
      <c r="BP470">
        <f ca="1">IF(Table1[[#This Row],[Area]]="Georgia",Table1[[#This Row],[Income]],0)</f>
        <v>0</v>
      </c>
      <c r="BQ470">
        <f ca="1">IF(Table1[[#This Row],[Area]]="Indiana",Table1[[#This Row],[Income]],0)</f>
        <v>0</v>
      </c>
      <c r="BR470">
        <f ca="1">IF(Table1[[#This Row],[Area]]="Illinios",Table1[[#This Row],[Income]],0)</f>
        <v>0</v>
      </c>
      <c r="BT470">
        <f ca="1">IF(Table1[[#This Row],[Field of work]]="IT",Table1[[#This Row],[Income]],0)</f>
        <v>81692</v>
      </c>
      <c r="BU470">
        <f ca="1">IF(Table1[[#This Row],[Field of work]]="Doctor",Table1[[#This Row],[Income]],0)</f>
        <v>0</v>
      </c>
      <c r="BV470">
        <f ca="1">IF(Table1[[#This Row],[Field of work]]="Construction",Table1[[#This Row],[Income]],0)</f>
        <v>0</v>
      </c>
      <c r="BW470">
        <f ca="1">IF(Table1[[#This Row],[Field of work]]="Teaching",Table1[[#This Row],[Income]],0)</f>
        <v>0</v>
      </c>
      <c r="BX470">
        <f ca="1">IF(Table1[[#This Row],[Field of work]]="Music",Table1[[#This Row],[Income]],0)</f>
        <v>0</v>
      </c>
      <c r="BY470">
        <f ca="1">IF(Table1[[#This Row],[Field of work]]="Agriculture",Table1[[#This Row],[Income]],0)</f>
        <v>0</v>
      </c>
      <c r="CA470">
        <f ca="1">IF(Table1[[#This Row],[Debts]]&gt;Table1[[#This Row],[Income]],1,0)</f>
        <v>0</v>
      </c>
      <c r="CL470">
        <f ca="1">IF(Table1[[#This Row],[Net worth of the person]]&gt;$CN$3,Table1[[#This Row],[Age]],0)</f>
        <v>44</v>
      </c>
    </row>
    <row r="471" spans="1:90">
      <c r="A471">
        <f t="shared" ca="1" si="199"/>
        <v>2</v>
      </c>
      <c r="B471">
        <v>468</v>
      </c>
      <c r="C471" t="str">
        <f t="shared" ca="1" si="200"/>
        <v>women</v>
      </c>
      <c r="D471">
        <f t="shared" ca="1" si="201"/>
        <v>32</v>
      </c>
      <c r="E471">
        <f t="shared" ca="1" si="202"/>
        <v>3</v>
      </c>
      <c r="F471" t="str">
        <f t="shared" ca="1" si="190"/>
        <v>Construction</v>
      </c>
      <c r="G471">
        <f t="shared" ca="1" si="203"/>
        <v>1</v>
      </c>
      <c r="H471" t="str">
        <f t="shared" ca="1" si="191"/>
        <v>High school</v>
      </c>
      <c r="I471">
        <f t="shared" ref="I471:I503" ca="1" si="215">RANDBETWEEN(0,3)</f>
        <v>3</v>
      </c>
      <c r="J471">
        <f t="shared" ca="1" si="192"/>
        <v>2</v>
      </c>
      <c r="K471">
        <f t="shared" ca="1" si="204"/>
        <v>55876</v>
      </c>
      <c r="L471">
        <f t="shared" ca="1" si="205"/>
        <v>2</v>
      </c>
      <c r="M471" t="str">
        <f t="shared" ca="1" si="193"/>
        <v>California</v>
      </c>
      <c r="N471">
        <f t="shared" ca="1" si="208"/>
        <v>335256</v>
      </c>
      <c r="O471">
        <f t="shared" ca="1" si="206"/>
        <v>332922.38429584802</v>
      </c>
      <c r="P471">
        <f t="shared" ca="1" si="209"/>
        <v>84410.463911816143</v>
      </c>
      <c r="Q471">
        <f t="shared" ca="1" si="207"/>
        <v>28839</v>
      </c>
      <c r="R471">
        <f t="shared" ca="1" si="210"/>
        <v>2063.3827379989784</v>
      </c>
      <c r="S471">
        <f t="shared" ca="1" si="211"/>
        <v>12468.365183816099</v>
      </c>
      <c r="T471">
        <f t="shared" ca="1" si="212"/>
        <v>432134.82909563225</v>
      </c>
      <c r="U471">
        <f t="shared" ca="1" si="213"/>
        <v>363824.76703384699</v>
      </c>
      <c r="V471">
        <f t="shared" ca="1" si="214"/>
        <v>68310.062061785255</v>
      </c>
      <c r="X471">
        <f ca="1">IF(Table1[[#This Row],[Gender]]="men",1,0)</f>
        <v>0</v>
      </c>
      <c r="Y471">
        <f ca="1">IF(Table1[[#This Row],[Gender]]="women",1,0)</f>
        <v>1</v>
      </c>
      <c r="AE471">
        <f ca="1">IF(Table1[[#This Row],[Field of work]]="IT",1,0)</f>
        <v>0</v>
      </c>
      <c r="AF471">
        <f ca="1">IF(Table1[[#This Row],[Field of work]]="Doctor",1,0)</f>
        <v>0</v>
      </c>
      <c r="AG471">
        <f ca="1">IF(Table1[[#This Row],[Field of work]]="Construction",1,0)</f>
        <v>1</v>
      </c>
      <c r="AH471">
        <f ca="1">IF(Table1[[#This Row],[Field of work]]="Teaching",1,0)</f>
        <v>0</v>
      </c>
      <c r="AI471">
        <f ca="1">IF(Table1[[#This Row],[Field of work]]="Music",1,0)</f>
        <v>0</v>
      </c>
      <c r="AJ471">
        <f ca="1">IF(Table1[[#This Row],[Field of work]]="Agriculture",1,0)</f>
        <v>0</v>
      </c>
      <c r="AO471" s="8">
        <f t="shared" ca="1" si="194"/>
        <v>39614.414781100051</v>
      </c>
      <c r="AR471">
        <f t="shared" ca="1" si="195"/>
        <v>1</v>
      </c>
      <c r="AX471" s="16">
        <f t="shared" ca="1" si="196"/>
        <v>0.55540923013379295</v>
      </c>
      <c r="AY471" s="17">
        <f t="shared" ca="1" si="197"/>
        <v>0</v>
      </c>
      <c r="AZ471" s="17"/>
      <c r="BE471">
        <f t="shared" ca="1" si="198"/>
        <v>0</v>
      </c>
      <c r="BF471">
        <f ca="1">IF(Table1[[#This Row],[Area]]="California",Table1[[#This Row],[Income]],0)</f>
        <v>55876</v>
      </c>
      <c r="BG471">
        <f ca="1">IF(Table1[[#This Row],[Area]]="Utah",Table1[[#This Row],[Income]],0)</f>
        <v>0</v>
      </c>
      <c r="BH471">
        <f ca="1">IF(Table1[[#This Row],[Area]]="North Carolina",Table1[[#This Row],[Income]],0)</f>
        <v>0</v>
      </c>
      <c r="BI471">
        <f ca="1">IF(Table1[[#This Row],[Area]]="Texas",Table1[[#This Row],[Income]],0)</f>
        <v>0</v>
      </c>
      <c r="BJ471">
        <f ca="1">IF(Table1[[#This Row],[Area]]="Pennsylvania",Table1[[#This Row],[Income]],0)</f>
        <v>0</v>
      </c>
      <c r="BK471">
        <f ca="1">IF(Table1[[#This Row],[Area]]="Hawaii",Table1[[#This Row],[Income]],0)</f>
        <v>0</v>
      </c>
      <c r="BL471">
        <f ca="1">IF(Table1[[#This Row],[Area]]="Tennessee",Table1[[#This Row],[Income]],0)</f>
        <v>0</v>
      </c>
      <c r="BM471">
        <f ca="1">IF(Table1[[#This Row],[Area]]="South Dakota",Table1[[#This Row],[Income]],0)</f>
        <v>0</v>
      </c>
      <c r="BN471">
        <f ca="1">IF(Table1[[#This Row],[Area]]="Massachusetts",Table1[[#This Row],[Income]],0)</f>
        <v>0</v>
      </c>
      <c r="BO471">
        <f ca="1">IF(Table1[[#This Row],[Area]]="New Jersey",Table1[[#This Row],[Income]],0)</f>
        <v>0</v>
      </c>
      <c r="BP471">
        <f ca="1">IF(Table1[[#This Row],[Area]]="Georgia",Table1[[#This Row],[Income]],0)</f>
        <v>0</v>
      </c>
      <c r="BQ471">
        <f ca="1">IF(Table1[[#This Row],[Area]]="Indiana",Table1[[#This Row],[Income]],0)</f>
        <v>0</v>
      </c>
      <c r="BR471">
        <f ca="1">IF(Table1[[#This Row],[Area]]="Illinios",Table1[[#This Row],[Income]],0)</f>
        <v>0</v>
      </c>
      <c r="BT471">
        <f ca="1">IF(Table1[[#This Row],[Field of work]]="IT",Table1[[#This Row],[Income]],0)</f>
        <v>0</v>
      </c>
      <c r="BU471">
        <f ca="1">IF(Table1[[#This Row],[Field of work]]="Doctor",Table1[[#This Row],[Income]],0)</f>
        <v>0</v>
      </c>
      <c r="BV471">
        <f ca="1">IF(Table1[[#This Row],[Field of work]]="Construction",Table1[[#This Row],[Income]],0)</f>
        <v>55876</v>
      </c>
      <c r="BW471">
        <f ca="1">IF(Table1[[#This Row],[Field of work]]="Teaching",Table1[[#This Row],[Income]],0)</f>
        <v>0</v>
      </c>
      <c r="BX471">
        <f ca="1">IF(Table1[[#This Row],[Field of work]]="Music",Table1[[#This Row],[Income]],0)</f>
        <v>0</v>
      </c>
      <c r="BY471">
        <f ca="1">IF(Table1[[#This Row],[Field of work]]="Agriculture",Table1[[#This Row],[Income]],0)</f>
        <v>0</v>
      </c>
      <c r="CA471">
        <f ca="1">IF(Table1[[#This Row],[Debts]]&gt;Table1[[#This Row],[Income]],1,0)</f>
        <v>0</v>
      </c>
      <c r="CL471">
        <f ca="1">IF(Table1[[#This Row],[Net worth of the person]]&gt;$CN$3,Table1[[#This Row],[Age]],0)</f>
        <v>32</v>
      </c>
    </row>
    <row r="472" spans="1:90">
      <c r="A472">
        <f t="shared" ca="1" si="199"/>
        <v>2</v>
      </c>
      <c r="B472">
        <v>469</v>
      </c>
      <c r="C472" t="str">
        <f t="shared" ca="1" si="200"/>
        <v>women</v>
      </c>
      <c r="D472">
        <f t="shared" ca="1" si="201"/>
        <v>41</v>
      </c>
      <c r="E472">
        <f t="shared" ca="1" si="202"/>
        <v>1</v>
      </c>
      <c r="F472" t="str">
        <f t="shared" ca="1" si="190"/>
        <v>IT</v>
      </c>
      <c r="G472">
        <f t="shared" ca="1" si="203"/>
        <v>5</v>
      </c>
      <c r="H472" t="str">
        <f t="shared" ca="1" si="191"/>
        <v>Diploma</v>
      </c>
      <c r="I472">
        <f t="shared" ca="1" si="215"/>
        <v>2</v>
      </c>
      <c r="J472">
        <f t="shared" ca="1" si="192"/>
        <v>1</v>
      </c>
      <c r="K472">
        <f t="shared" ca="1" si="204"/>
        <v>45570</v>
      </c>
      <c r="L472">
        <f t="shared" ca="1" si="205"/>
        <v>10</v>
      </c>
      <c r="M472" t="str">
        <f t="shared" ca="1" si="193"/>
        <v>Massachusetts</v>
      </c>
      <c r="N472">
        <f t="shared" ca="1" si="208"/>
        <v>273420</v>
      </c>
      <c r="O472">
        <f t="shared" ca="1" si="206"/>
        <v>151859.99170318167</v>
      </c>
      <c r="P472">
        <f t="shared" ca="1" si="209"/>
        <v>39614.414781100051</v>
      </c>
      <c r="Q472">
        <f t="shared" ca="1" si="207"/>
        <v>19675</v>
      </c>
      <c r="R472">
        <f t="shared" ca="1" si="210"/>
        <v>41431.384742036986</v>
      </c>
      <c r="S472">
        <f t="shared" ca="1" si="211"/>
        <v>17179.670626280487</v>
      </c>
      <c r="T472">
        <f t="shared" ca="1" si="212"/>
        <v>330214.08540738054</v>
      </c>
      <c r="U472">
        <f t="shared" ca="1" si="213"/>
        <v>212966.37644521866</v>
      </c>
      <c r="V472">
        <f t="shared" ca="1" si="214"/>
        <v>117247.70896216188</v>
      </c>
      <c r="X472">
        <f ca="1">IF(Table1[[#This Row],[Gender]]="men",1,0)</f>
        <v>0</v>
      </c>
      <c r="Y472">
        <f ca="1">IF(Table1[[#This Row],[Gender]]="women",1,0)</f>
        <v>1</v>
      </c>
      <c r="AE472">
        <f ca="1">IF(Table1[[#This Row],[Field of work]]="IT",1,0)</f>
        <v>1</v>
      </c>
      <c r="AF472">
        <f ca="1">IF(Table1[[#This Row],[Field of work]]="Doctor",1,0)</f>
        <v>0</v>
      </c>
      <c r="AG472">
        <f ca="1">IF(Table1[[#This Row],[Field of work]]="Construction",1,0)</f>
        <v>0</v>
      </c>
      <c r="AH472">
        <f ca="1">IF(Table1[[#This Row],[Field of work]]="Teaching",1,0)</f>
        <v>0</v>
      </c>
      <c r="AI472">
        <f ca="1">IF(Table1[[#This Row],[Field of work]]="Music",1,0)</f>
        <v>0</v>
      </c>
      <c r="AJ472">
        <f ca="1">IF(Table1[[#This Row],[Field of work]]="Agriculture",1,0)</f>
        <v>0</v>
      </c>
      <c r="AO472" s="8">
        <f t="shared" ca="1" si="194"/>
        <v>2320.0086501946366</v>
      </c>
      <c r="AR472">
        <f t="shared" ca="1" si="195"/>
        <v>0</v>
      </c>
      <c r="AX472" s="16">
        <f t="shared" ca="1" si="196"/>
        <v>0.32084828304907476</v>
      </c>
      <c r="AY472" s="17">
        <f t="shared" ca="1" si="197"/>
        <v>1</v>
      </c>
      <c r="AZ472" s="17"/>
      <c r="BE472">
        <f t="shared" ca="1" si="198"/>
        <v>0</v>
      </c>
      <c r="BF472">
        <f ca="1">IF(Table1[[#This Row],[Area]]="California",Table1[[#This Row],[Income]],0)</f>
        <v>0</v>
      </c>
      <c r="BG472">
        <f ca="1">IF(Table1[[#This Row],[Area]]="Utah",Table1[[#This Row],[Income]],0)</f>
        <v>0</v>
      </c>
      <c r="BH472">
        <f ca="1">IF(Table1[[#This Row],[Area]]="North Carolina",Table1[[#This Row],[Income]],0)</f>
        <v>0</v>
      </c>
      <c r="BI472">
        <f ca="1">IF(Table1[[#This Row],[Area]]="Texas",Table1[[#This Row],[Income]],0)</f>
        <v>0</v>
      </c>
      <c r="BJ472">
        <f ca="1">IF(Table1[[#This Row],[Area]]="Pennsylvania",Table1[[#This Row],[Income]],0)</f>
        <v>0</v>
      </c>
      <c r="BK472">
        <f ca="1">IF(Table1[[#This Row],[Area]]="Hawaii",Table1[[#This Row],[Income]],0)</f>
        <v>0</v>
      </c>
      <c r="BL472">
        <f ca="1">IF(Table1[[#This Row],[Area]]="Tennessee",Table1[[#This Row],[Income]],0)</f>
        <v>0</v>
      </c>
      <c r="BM472">
        <f ca="1">IF(Table1[[#This Row],[Area]]="South Dakota",Table1[[#This Row],[Income]],0)</f>
        <v>0</v>
      </c>
      <c r="BN472">
        <f ca="1">IF(Table1[[#This Row],[Area]]="Massachusetts",Table1[[#This Row],[Income]],0)</f>
        <v>45570</v>
      </c>
      <c r="BO472">
        <f ca="1">IF(Table1[[#This Row],[Area]]="New Jersey",Table1[[#This Row],[Income]],0)</f>
        <v>0</v>
      </c>
      <c r="BP472">
        <f ca="1">IF(Table1[[#This Row],[Area]]="Georgia",Table1[[#This Row],[Income]],0)</f>
        <v>0</v>
      </c>
      <c r="BQ472">
        <f ca="1">IF(Table1[[#This Row],[Area]]="Indiana",Table1[[#This Row],[Income]],0)</f>
        <v>0</v>
      </c>
      <c r="BR472">
        <f ca="1">IF(Table1[[#This Row],[Area]]="Illinios",Table1[[#This Row],[Income]],0)</f>
        <v>0</v>
      </c>
      <c r="BT472">
        <f ca="1">IF(Table1[[#This Row],[Field of work]]="IT",Table1[[#This Row],[Income]],0)</f>
        <v>45570</v>
      </c>
      <c r="BU472">
        <f ca="1">IF(Table1[[#This Row],[Field of work]]="Doctor",Table1[[#This Row],[Income]],0)</f>
        <v>0</v>
      </c>
      <c r="BV472">
        <f ca="1">IF(Table1[[#This Row],[Field of work]]="Construction",Table1[[#This Row],[Income]],0)</f>
        <v>0</v>
      </c>
      <c r="BW472">
        <f ca="1">IF(Table1[[#This Row],[Field of work]]="Teaching",Table1[[#This Row],[Income]],0)</f>
        <v>0</v>
      </c>
      <c r="BX472">
        <f ca="1">IF(Table1[[#This Row],[Field of work]]="Music",Table1[[#This Row],[Income]],0)</f>
        <v>0</v>
      </c>
      <c r="BY472">
        <f ca="1">IF(Table1[[#This Row],[Field of work]]="Agriculture",Table1[[#This Row],[Income]],0)</f>
        <v>0</v>
      </c>
      <c r="CA472">
        <f ca="1">IF(Table1[[#This Row],[Debts]]&gt;Table1[[#This Row],[Income]],1,0)</f>
        <v>0</v>
      </c>
      <c r="CL472">
        <f ca="1">IF(Table1[[#This Row],[Net worth of the person]]&gt;$CN$3,Table1[[#This Row],[Age]],0)</f>
        <v>41</v>
      </c>
    </row>
    <row r="473" spans="1:90">
      <c r="A473">
        <f t="shared" ca="1" si="199"/>
        <v>1</v>
      </c>
      <c r="B473">
        <v>470</v>
      </c>
      <c r="C473" t="str">
        <f t="shared" ca="1" si="200"/>
        <v>men</v>
      </c>
      <c r="D473">
        <f t="shared" ca="1" si="201"/>
        <v>45</v>
      </c>
      <c r="E473">
        <f t="shared" ca="1" si="202"/>
        <v>4</v>
      </c>
      <c r="F473" t="str">
        <f t="shared" ca="1" si="190"/>
        <v>Teaching</v>
      </c>
      <c r="G473">
        <f t="shared" ca="1" si="203"/>
        <v>1</v>
      </c>
      <c r="H473" t="str">
        <f t="shared" ca="1" si="191"/>
        <v>High school</v>
      </c>
      <c r="I473">
        <f t="shared" ca="1" si="215"/>
        <v>2</v>
      </c>
      <c r="J473">
        <f t="shared" ca="1" si="192"/>
        <v>3</v>
      </c>
      <c r="K473">
        <f t="shared" ca="1" si="204"/>
        <v>25473</v>
      </c>
      <c r="L473">
        <f t="shared" ca="1" si="205"/>
        <v>11</v>
      </c>
      <c r="M473" t="str">
        <f t="shared" ca="1" si="193"/>
        <v>New Jersey</v>
      </c>
      <c r="N473">
        <f t="shared" ca="1" si="208"/>
        <v>76419</v>
      </c>
      <c r="O473">
        <f t="shared" ca="1" si="206"/>
        <v>24518.904942327244</v>
      </c>
      <c r="P473">
        <f t="shared" ca="1" si="209"/>
        <v>6960.0259505839103</v>
      </c>
      <c r="Q473">
        <f t="shared" ca="1" si="207"/>
        <v>5263</v>
      </c>
      <c r="R473">
        <f t="shared" ca="1" si="210"/>
        <v>25681.833142462601</v>
      </c>
      <c r="S473">
        <f t="shared" ca="1" si="211"/>
        <v>28788.942518731659</v>
      </c>
      <c r="T473">
        <f t="shared" ca="1" si="212"/>
        <v>112167.96846931556</v>
      </c>
      <c r="U473">
        <f t="shared" ca="1" si="213"/>
        <v>55463.738084789846</v>
      </c>
      <c r="V473">
        <f t="shared" ca="1" si="214"/>
        <v>56704.230384525712</v>
      </c>
      <c r="X473">
        <f ca="1">IF(Table1[[#This Row],[Gender]]="men",1,0)</f>
        <v>1</v>
      </c>
      <c r="Y473">
        <f ca="1">IF(Table1[[#This Row],[Gender]]="women",1,0)</f>
        <v>0</v>
      </c>
      <c r="AE473">
        <f ca="1">IF(Table1[[#This Row],[Field of work]]="IT",1,0)</f>
        <v>0</v>
      </c>
      <c r="AF473">
        <f ca="1">IF(Table1[[#This Row],[Field of work]]="Doctor",1,0)</f>
        <v>0</v>
      </c>
      <c r="AG473">
        <f ca="1">IF(Table1[[#This Row],[Field of work]]="Construction",1,0)</f>
        <v>0</v>
      </c>
      <c r="AH473">
        <f ca="1">IF(Table1[[#This Row],[Field of work]]="Teaching",1,0)</f>
        <v>1</v>
      </c>
      <c r="AI473">
        <f ca="1">IF(Table1[[#This Row],[Field of work]]="Music",1,0)</f>
        <v>0</v>
      </c>
      <c r="AJ473">
        <f ca="1">IF(Table1[[#This Row],[Field of work]]="Agriculture",1,0)</f>
        <v>0</v>
      </c>
      <c r="AO473" s="8">
        <f t="shared" ca="1" si="194"/>
        <v>80718.893602333279</v>
      </c>
      <c r="AR473">
        <f t="shared" ca="1" si="195"/>
        <v>1</v>
      </c>
      <c r="AX473" s="16">
        <f t="shared" ca="1" si="196"/>
        <v>0.63632095333977634</v>
      </c>
      <c r="AY473" s="17">
        <f t="shared" ca="1" si="197"/>
        <v>0</v>
      </c>
      <c r="AZ473" s="17"/>
      <c r="BE473">
        <f t="shared" ca="1" si="198"/>
        <v>0</v>
      </c>
      <c r="BF473">
        <f ca="1">IF(Table1[[#This Row],[Area]]="California",Table1[[#This Row],[Income]],0)</f>
        <v>0</v>
      </c>
      <c r="BG473">
        <f ca="1">IF(Table1[[#This Row],[Area]]="Utah",Table1[[#This Row],[Income]],0)</f>
        <v>0</v>
      </c>
      <c r="BH473">
        <f ca="1">IF(Table1[[#This Row],[Area]]="North Carolina",Table1[[#This Row],[Income]],0)</f>
        <v>0</v>
      </c>
      <c r="BI473">
        <f ca="1">IF(Table1[[#This Row],[Area]]="Texas",Table1[[#This Row],[Income]],0)</f>
        <v>0</v>
      </c>
      <c r="BJ473">
        <f ca="1">IF(Table1[[#This Row],[Area]]="Pennsylvania",Table1[[#This Row],[Income]],0)</f>
        <v>0</v>
      </c>
      <c r="BK473">
        <f ca="1">IF(Table1[[#This Row],[Area]]="Hawaii",Table1[[#This Row],[Income]],0)</f>
        <v>0</v>
      </c>
      <c r="BL473">
        <f ca="1">IF(Table1[[#This Row],[Area]]="Tennessee",Table1[[#This Row],[Income]],0)</f>
        <v>0</v>
      </c>
      <c r="BM473">
        <f ca="1">IF(Table1[[#This Row],[Area]]="South Dakota",Table1[[#This Row],[Income]],0)</f>
        <v>0</v>
      </c>
      <c r="BN473">
        <f ca="1">IF(Table1[[#This Row],[Area]]="Massachusetts",Table1[[#This Row],[Income]],0)</f>
        <v>0</v>
      </c>
      <c r="BO473">
        <f ca="1">IF(Table1[[#This Row],[Area]]="New Jersey",Table1[[#This Row],[Income]],0)</f>
        <v>25473</v>
      </c>
      <c r="BP473">
        <f ca="1">IF(Table1[[#This Row],[Area]]="Georgia",Table1[[#This Row],[Income]],0)</f>
        <v>0</v>
      </c>
      <c r="BQ473">
        <f ca="1">IF(Table1[[#This Row],[Area]]="Indiana",Table1[[#This Row],[Income]],0)</f>
        <v>0</v>
      </c>
      <c r="BR473">
        <f ca="1">IF(Table1[[#This Row],[Area]]="Illinios",Table1[[#This Row],[Income]],0)</f>
        <v>0</v>
      </c>
      <c r="BT473">
        <f ca="1">IF(Table1[[#This Row],[Field of work]]="IT",Table1[[#This Row],[Income]],0)</f>
        <v>0</v>
      </c>
      <c r="BU473">
        <f ca="1">IF(Table1[[#This Row],[Field of work]]="Doctor",Table1[[#This Row],[Income]],0)</f>
        <v>0</v>
      </c>
      <c r="BV473">
        <f ca="1">IF(Table1[[#This Row],[Field of work]]="Construction",Table1[[#This Row],[Income]],0)</f>
        <v>0</v>
      </c>
      <c r="BW473">
        <f ca="1">IF(Table1[[#This Row],[Field of work]]="Teaching",Table1[[#This Row],[Income]],0)</f>
        <v>25473</v>
      </c>
      <c r="BX473">
        <f ca="1">IF(Table1[[#This Row],[Field of work]]="Music",Table1[[#This Row],[Income]],0)</f>
        <v>0</v>
      </c>
      <c r="BY473">
        <f ca="1">IF(Table1[[#This Row],[Field of work]]="Agriculture",Table1[[#This Row],[Income]],0)</f>
        <v>0</v>
      </c>
      <c r="CA473">
        <f ca="1">IF(Table1[[#This Row],[Debts]]&gt;Table1[[#This Row],[Income]],1,0)</f>
        <v>1</v>
      </c>
      <c r="CL473">
        <f ca="1">IF(Table1[[#This Row],[Net worth of the person]]&gt;$CN$3,Table1[[#This Row],[Age]],0)</f>
        <v>45</v>
      </c>
    </row>
    <row r="474" spans="1:90">
      <c r="A474">
        <f t="shared" ca="1" si="199"/>
        <v>1</v>
      </c>
      <c r="B474">
        <v>471</v>
      </c>
      <c r="C474" t="str">
        <f t="shared" ca="1" si="200"/>
        <v>men</v>
      </c>
      <c r="D474">
        <f t="shared" ca="1" si="201"/>
        <v>29</v>
      </c>
      <c r="E474">
        <f t="shared" ca="1" si="202"/>
        <v>3</v>
      </c>
      <c r="F474" t="str">
        <f t="shared" ca="1" si="190"/>
        <v>Construction</v>
      </c>
      <c r="G474">
        <f t="shared" ca="1" si="203"/>
        <v>5</v>
      </c>
      <c r="H474" t="str">
        <f t="shared" ca="1" si="191"/>
        <v>Diploma</v>
      </c>
      <c r="I474">
        <f t="shared" ca="1" si="215"/>
        <v>3</v>
      </c>
      <c r="J474">
        <f t="shared" ca="1" si="192"/>
        <v>2</v>
      </c>
      <c r="K474">
        <f t="shared" ca="1" si="204"/>
        <v>85155</v>
      </c>
      <c r="L474">
        <f t="shared" ca="1" si="205"/>
        <v>14</v>
      </c>
      <c r="M474" t="str">
        <f t="shared" ca="1" si="193"/>
        <v>Illinios</v>
      </c>
      <c r="N474">
        <f t="shared" ca="1" si="208"/>
        <v>425775</v>
      </c>
      <c r="O474">
        <f t="shared" ca="1" si="206"/>
        <v>270929.55390824325</v>
      </c>
      <c r="P474">
        <f t="shared" ca="1" si="209"/>
        <v>161437.78720466656</v>
      </c>
      <c r="Q474">
        <f t="shared" ca="1" si="207"/>
        <v>44457</v>
      </c>
      <c r="R474">
        <f t="shared" ca="1" si="210"/>
        <v>161317.03103691456</v>
      </c>
      <c r="S474">
        <f t="shared" ca="1" si="211"/>
        <v>114852.10560432938</v>
      </c>
      <c r="T474">
        <f t="shared" ca="1" si="212"/>
        <v>702064.89280899591</v>
      </c>
      <c r="U474">
        <f t="shared" ca="1" si="213"/>
        <v>476703.58494515781</v>
      </c>
      <c r="V474">
        <f t="shared" ca="1" si="214"/>
        <v>225361.3078638381</v>
      </c>
      <c r="X474">
        <f ca="1">IF(Table1[[#This Row],[Gender]]="men",1,0)</f>
        <v>1</v>
      </c>
      <c r="Y474">
        <f ca="1">IF(Table1[[#This Row],[Gender]]="women",1,0)</f>
        <v>0</v>
      </c>
      <c r="AE474">
        <f ca="1">IF(Table1[[#This Row],[Field of work]]="IT",1,0)</f>
        <v>0</v>
      </c>
      <c r="AF474">
        <f ca="1">IF(Table1[[#This Row],[Field of work]]="Doctor",1,0)</f>
        <v>0</v>
      </c>
      <c r="AG474">
        <f ca="1">IF(Table1[[#This Row],[Field of work]]="Construction",1,0)</f>
        <v>1</v>
      </c>
      <c r="AH474">
        <f ca="1">IF(Table1[[#This Row],[Field of work]]="Teaching",1,0)</f>
        <v>0</v>
      </c>
      <c r="AI474">
        <f ca="1">IF(Table1[[#This Row],[Field of work]]="Music",1,0)</f>
        <v>0</v>
      </c>
      <c r="AJ474">
        <f ca="1">IF(Table1[[#This Row],[Field of work]]="Agriculture",1,0)</f>
        <v>0</v>
      </c>
      <c r="AO474" s="8">
        <f t="shared" ca="1" si="194"/>
        <v>23459.564648065032</v>
      </c>
      <c r="AR474">
        <f t="shared" ca="1" si="195"/>
        <v>0</v>
      </c>
      <c r="AX474" s="16">
        <f t="shared" ca="1" si="196"/>
        <v>0.11675924147380114</v>
      </c>
      <c r="AY474" s="17">
        <f t="shared" ca="1" si="197"/>
        <v>1</v>
      </c>
      <c r="AZ474" s="17"/>
      <c r="BE474">
        <f t="shared" ca="1" si="198"/>
        <v>0</v>
      </c>
      <c r="BF474">
        <f ca="1">IF(Table1[[#This Row],[Area]]="California",Table1[[#This Row],[Income]],0)</f>
        <v>0</v>
      </c>
      <c r="BG474">
        <f ca="1">IF(Table1[[#This Row],[Area]]="Utah",Table1[[#This Row],[Income]],0)</f>
        <v>0</v>
      </c>
      <c r="BH474">
        <f ca="1">IF(Table1[[#This Row],[Area]]="North Carolina",Table1[[#This Row],[Income]],0)</f>
        <v>0</v>
      </c>
      <c r="BI474">
        <f ca="1">IF(Table1[[#This Row],[Area]]="Texas",Table1[[#This Row],[Income]],0)</f>
        <v>0</v>
      </c>
      <c r="BJ474">
        <f ca="1">IF(Table1[[#This Row],[Area]]="Pennsylvania",Table1[[#This Row],[Income]],0)</f>
        <v>0</v>
      </c>
      <c r="BK474">
        <f ca="1">IF(Table1[[#This Row],[Area]]="Hawaii",Table1[[#This Row],[Income]],0)</f>
        <v>0</v>
      </c>
      <c r="BL474">
        <f ca="1">IF(Table1[[#This Row],[Area]]="Tennessee",Table1[[#This Row],[Income]],0)</f>
        <v>0</v>
      </c>
      <c r="BM474">
        <f ca="1">IF(Table1[[#This Row],[Area]]="South Dakota",Table1[[#This Row],[Income]],0)</f>
        <v>0</v>
      </c>
      <c r="BN474">
        <f ca="1">IF(Table1[[#This Row],[Area]]="Massachusetts",Table1[[#This Row],[Income]],0)</f>
        <v>0</v>
      </c>
      <c r="BO474">
        <f ca="1">IF(Table1[[#This Row],[Area]]="New Jersey",Table1[[#This Row],[Income]],0)</f>
        <v>0</v>
      </c>
      <c r="BP474">
        <f ca="1">IF(Table1[[#This Row],[Area]]="Georgia",Table1[[#This Row],[Income]],0)</f>
        <v>0</v>
      </c>
      <c r="BQ474">
        <f ca="1">IF(Table1[[#This Row],[Area]]="Indiana",Table1[[#This Row],[Income]],0)</f>
        <v>0</v>
      </c>
      <c r="BR474">
        <f ca="1">IF(Table1[[#This Row],[Area]]="Illinios",Table1[[#This Row],[Income]],0)</f>
        <v>85155</v>
      </c>
      <c r="BT474">
        <f ca="1">IF(Table1[[#This Row],[Field of work]]="IT",Table1[[#This Row],[Income]],0)</f>
        <v>0</v>
      </c>
      <c r="BU474">
        <f ca="1">IF(Table1[[#This Row],[Field of work]]="Doctor",Table1[[#This Row],[Income]],0)</f>
        <v>0</v>
      </c>
      <c r="BV474">
        <f ca="1">IF(Table1[[#This Row],[Field of work]]="Construction",Table1[[#This Row],[Income]],0)</f>
        <v>85155</v>
      </c>
      <c r="BW474">
        <f ca="1">IF(Table1[[#This Row],[Field of work]]="Teaching",Table1[[#This Row],[Income]],0)</f>
        <v>0</v>
      </c>
      <c r="BX474">
        <f ca="1">IF(Table1[[#This Row],[Field of work]]="Music",Table1[[#This Row],[Income]],0)</f>
        <v>0</v>
      </c>
      <c r="BY474">
        <f ca="1">IF(Table1[[#This Row],[Field of work]]="Agriculture",Table1[[#This Row],[Income]],0)</f>
        <v>0</v>
      </c>
      <c r="CA474">
        <f ca="1">IF(Table1[[#This Row],[Debts]]&gt;Table1[[#This Row],[Income]],1,0)</f>
        <v>1</v>
      </c>
      <c r="CL474">
        <f ca="1">IF(Table1[[#This Row],[Net worth of the person]]&gt;$CN$3,Table1[[#This Row],[Age]],0)</f>
        <v>29</v>
      </c>
    </row>
    <row r="475" spans="1:90">
      <c r="A475">
        <f t="shared" ca="1" si="199"/>
        <v>1</v>
      </c>
      <c r="B475">
        <v>472</v>
      </c>
      <c r="C475" t="str">
        <f t="shared" ca="1" si="200"/>
        <v>men</v>
      </c>
      <c r="D475">
        <f t="shared" ca="1" si="201"/>
        <v>43</v>
      </c>
      <c r="E475">
        <f t="shared" ca="1" si="202"/>
        <v>2</v>
      </c>
      <c r="F475" t="str">
        <f t="shared" ca="1" si="190"/>
        <v>Doctor</v>
      </c>
      <c r="G475">
        <f t="shared" ca="1" si="203"/>
        <v>1</v>
      </c>
      <c r="H475" t="str">
        <f t="shared" ca="1" si="191"/>
        <v>High school</v>
      </c>
      <c r="I475">
        <f t="shared" ca="1" si="215"/>
        <v>0</v>
      </c>
      <c r="J475">
        <f t="shared" ca="1" si="192"/>
        <v>2</v>
      </c>
      <c r="K475">
        <f t="shared" ca="1" si="204"/>
        <v>34474</v>
      </c>
      <c r="L475">
        <f t="shared" ca="1" si="205"/>
        <v>10</v>
      </c>
      <c r="M475" t="str">
        <f t="shared" ca="1" si="193"/>
        <v>Massachusetts</v>
      </c>
      <c r="N475">
        <f t="shared" ca="1" si="208"/>
        <v>103422</v>
      </c>
      <c r="O475">
        <f t="shared" ca="1" si="206"/>
        <v>12075.474271703461</v>
      </c>
      <c r="P475">
        <f t="shared" ca="1" si="209"/>
        <v>46919.129296130064</v>
      </c>
      <c r="Q475">
        <f t="shared" ca="1" si="207"/>
        <v>5789</v>
      </c>
      <c r="R475">
        <f t="shared" ca="1" si="210"/>
        <v>5788.1105307014432</v>
      </c>
      <c r="S475">
        <f t="shared" ca="1" si="211"/>
        <v>37531.787292634493</v>
      </c>
      <c r="T475">
        <f t="shared" ca="1" si="212"/>
        <v>187872.91658876455</v>
      </c>
      <c r="U475">
        <f t="shared" ca="1" si="213"/>
        <v>23652.584802404905</v>
      </c>
      <c r="V475">
        <f t="shared" ca="1" si="214"/>
        <v>164220.33178635966</v>
      </c>
      <c r="X475">
        <f ca="1">IF(Table1[[#This Row],[Gender]]="men",1,0)</f>
        <v>1</v>
      </c>
      <c r="Y475">
        <f ca="1">IF(Table1[[#This Row],[Gender]]="women",1,0)</f>
        <v>0</v>
      </c>
      <c r="AE475">
        <f ca="1">IF(Table1[[#This Row],[Field of work]]="IT",1,0)</f>
        <v>0</v>
      </c>
      <c r="AF475">
        <f ca="1">IF(Table1[[#This Row],[Field of work]]="Doctor",1,0)</f>
        <v>1</v>
      </c>
      <c r="AG475">
        <f ca="1">IF(Table1[[#This Row],[Field of work]]="Construction",1,0)</f>
        <v>0</v>
      </c>
      <c r="AH475">
        <f ca="1">IF(Table1[[#This Row],[Field of work]]="Teaching",1,0)</f>
        <v>0</v>
      </c>
      <c r="AI475">
        <f ca="1">IF(Table1[[#This Row],[Field of work]]="Music",1,0)</f>
        <v>0</v>
      </c>
      <c r="AJ475">
        <f ca="1">IF(Table1[[#This Row],[Field of work]]="Agriculture",1,0)</f>
        <v>0</v>
      </c>
      <c r="AO475" s="8">
        <f t="shared" ca="1" si="194"/>
        <v>42501.499194352764</v>
      </c>
      <c r="AR475">
        <f t="shared" ca="1" si="195"/>
        <v>1</v>
      </c>
      <c r="AX475" s="16">
        <f t="shared" ca="1" si="196"/>
        <v>0.53174177589538507</v>
      </c>
      <c r="AY475" s="17">
        <f t="shared" ca="1" si="197"/>
        <v>0</v>
      </c>
      <c r="AZ475" s="17"/>
      <c r="BE475">
        <f t="shared" ca="1" si="198"/>
        <v>0</v>
      </c>
      <c r="BF475">
        <f ca="1">IF(Table1[[#This Row],[Area]]="California",Table1[[#This Row],[Income]],0)</f>
        <v>0</v>
      </c>
      <c r="BG475">
        <f ca="1">IF(Table1[[#This Row],[Area]]="Utah",Table1[[#This Row],[Income]],0)</f>
        <v>0</v>
      </c>
      <c r="BH475">
        <f ca="1">IF(Table1[[#This Row],[Area]]="North Carolina",Table1[[#This Row],[Income]],0)</f>
        <v>0</v>
      </c>
      <c r="BI475">
        <f ca="1">IF(Table1[[#This Row],[Area]]="Texas",Table1[[#This Row],[Income]],0)</f>
        <v>0</v>
      </c>
      <c r="BJ475">
        <f ca="1">IF(Table1[[#This Row],[Area]]="Pennsylvania",Table1[[#This Row],[Income]],0)</f>
        <v>0</v>
      </c>
      <c r="BK475">
        <f ca="1">IF(Table1[[#This Row],[Area]]="Hawaii",Table1[[#This Row],[Income]],0)</f>
        <v>0</v>
      </c>
      <c r="BL475">
        <f ca="1">IF(Table1[[#This Row],[Area]]="Tennessee",Table1[[#This Row],[Income]],0)</f>
        <v>0</v>
      </c>
      <c r="BM475">
        <f ca="1">IF(Table1[[#This Row],[Area]]="South Dakota",Table1[[#This Row],[Income]],0)</f>
        <v>0</v>
      </c>
      <c r="BN475">
        <f ca="1">IF(Table1[[#This Row],[Area]]="Massachusetts",Table1[[#This Row],[Income]],0)</f>
        <v>34474</v>
      </c>
      <c r="BO475">
        <f ca="1">IF(Table1[[#This Row],[Area]]="New Jersey",Table1[[#This Row],[Income]],0)</f>
        <v>0</v>
      </c>
      <c r="BP475">
        <f ca="1">IF(Table1[[#This Row],[Area]]="Georgia",Table1[[#This Row],[Income]],0)</f>
        <v>0</v>
      </c>
      <c r="BQ475">
        <f ca="1">IF(Table1[[#This Row],[Area]]="Indiana",Table1[[#This Row],[Income]],0)</f>
        <v>0</v>
      </c>
      <c r="BR475">
        <f ca="1">IF(Table1[[#This Row],[Area]]="Illinios",Table1[[#This Row],[Income]],0)</f>
        <v>0</v>
      </c>
      <c r="BT475">
        <f ca="1">IF(Table1[[#This Row],[Field of work]]="IT",Table1[[#This Row],[Income]],0)</f>
        <v>0</v>
      </c>
      <c r="BU475">
        <f ca="1">IF(Table1[[#This Row],[Field of work]]="Doctor",Table1[[#This Row],[Income]],0)</f>
        <v>34474</v>
      </c>
      <c r="BV475">
        <f ca="1">IF(Table1[[#This Row],[Field of work]]="Construction",Table1[[#This Row],[Income]],0)</f>
        <v>0</v>
      </c>
      <c r="BW475">
        <f ca="1">IF(Table1[[#This Row],[Field of work]]="Teaching",Table1[[#This Row],[Income]],0)</f>
        <v>0</v>
      </c>
      <c r="BX475">
        <f ca="1">IF(Table1[[#This Row],[Field of work]]="Music",Table1[[#This Row],[Income]],0)</f>
        <v>0</v>
      </c>
      <c r="BY475">
        <f ca="1">IF(Table1[[#This Row],[Field of work]]="Agriculture",Table1[[#This Row],[Income]],0)</f>
        <v>0</v>
      </c>
      <c r="CA475">
        <f ca="1">IF(Table1[[#This Row],[Debts]]&gt;Table1[[#This Row],[Income]],1,0)</f>
        <v>0</v>
      </c>
      <c r="CL475">
        <f ca="1">IF(Table1[[#This Row],[Net worth of the person]]&gt;$CN$3,Table1[[#This Row],[Age]],0)</f>
        <v>43</v>
      </c>
    </row>
    <row r="476" spans="1:90">
      <c r="A476">
        <f t="shared" ca="1" si="199"/>
        <v>1</v>
      </c>
      <c r="B476">
        <v>473</v>
      </c>
      <c r="C476" t="str">
        <f t="shared" ca="1" si="200"/>
        <v>men</v>
      </c>
      <c r="D476">
        <f t="shared" ca="1" si="201"/>
        <v>29</v>
      </c>
      <c r="E476">
        <f t="shared" ca="1" si="202"/>
        <v>3</v>
      </c>
      <c r="F476" t="str">
        <f t="shared" ca="1" si="190"/>
        <v>Construction</v>
      </c>
      <c r="G476">
        <f t="shared" ca="1" si="203"/>
        <v>1</v>
      </c>
      <c r="H476" t="str">
        <f t="shared" ca="1" si="191"/>
        <v>High school</v>
      </c>
      <c r="I476">
        <f t="shared" ca="1" si="215"/>
        <v>3</v>
      </c>
      <c r="J476">
        <f t="shared" ca="1" si="192"/>
        <v>3</v>
      </c>
      <c r="K476">
        <f t="shared" ca="1" si="204"/>
        <v>68751</v>
      </c>
      <c r="L476">
        <f t="shared" ca="1" si="205"/>
        <v>2</v>
      </c>
      <c r="M476" t="str">
        <f t="shared" ca="1" si="193"/>
        <v>California</v>
      </c>
      <c r="N476">
        <f t="shared" ca="1" si="208"/>
        <v>412506</v>
      </c>
      <c r="O476">
        <f t="shared" ca="1" si="206"/>
        <v>219346.67300750173</v>
      </c>
      <c r="P476">
        <f t="shared" ca="1" si="209"/>
        <v>127504.49758305828</v>
      </c>
      <c r="Q476">
        <f t="shared" ca="1" si="207"/>
        <v>36999</v>
      </c>
      <c r="R476">
        <f t="shared" ca="1" si="210"/>
        <v>36625.925399252345</v>
      </c>
      <c r="S476">
        <f t="shared" ca="1" si="211"/>
        <v>34997.860043344604</v>
      </c>
      <c r="T476">
        <f t="shared" ca="1" si="212"/>
        <v>575008.35762640287</v>
      </c>
      <c r="U476">
        <f t="shared" ca="1" si="213"/>
        <v>292971.59840675408</v>
      </c>
      <c r="V476">
        <f t="shared" ca="1" si="214"/>
        <v>282036.75921964878</v>
      </c>
      <c r="X476">
        <f ca="1">IF(Table1[[#This Row],[Gender]]="men",1,0)</f>
        <v>1</v>
      </c>
      <c r="Y476">
        <f ca="1">IF(Table1[[#This Row],[Gender]]="women",1,0)</f>
        <v>0</v>
      </c>
      <c r="AE476">
        <f ca="1">IF(Table1[[#This Row],[Field of work]]="IT",1,0)</f>
        <v>0</v>
      </c>
      <c r="AF476">
        <f ca="1">IF(Table1[[#This Row],[Field of work]]="Doctor",1,0)</f>
        <v>0</v>
      </c>
      <c r="AG476">
        <f ca="1">IF(Table1[[#This Row],[Field of work]]="Construction",1,0)</f>
        <v>1</v>
      </c>
      <c r="AH476">
        <f ca="1">IF(Table1[[#This Row],[Field of work]]="Teaching",1,0)</f>
        <v>0</v>
      </c>
      <c r="AI476">
        <f ca="1">IF(Table1[[#This Row],[Field of work]]="Music",1,0)</f>
        <v>0</v>
      </c>
      <c r="AJ476">
        <f ca="1">IF(Table1[[#This Row],[Field of work]]="Agriculture",1,0)</f>
        <v>0</v>
      </c>
      <c r="AO476" s="8">
        <f t="shared" ca="1" si="194"/>
        <v>43991.705046044757</v>
      </c>
      <c r="AR476">
        <f t="shared" ca="1" si="195"/>
        <v>1</v>
      </c>
      <c r="AX476" s="16">
        <f t="shared" ca="1" si="196"/>
        <v>0.42216007610016892</v>
      </c>
      <c r="AY476" s="17">
        <f t="shared" ca="1" si="197"/>
        <v>1</v>
      </c>
      <c r="AZ476" s="17"/>
      <c r="BE476">
        <f t="shared" ca="1" si="198"/>
        <v>0</v>
      </c>
      <c r="BF476">
        <f ca="1">IF(Table1[[#This Row],[Area]]="California",Table1[[#This Row],[Income]],0)</f>
        <v>68751</v>
      </c>
      <c r="BG476">
        <f ca="1">IF(Table1[[#This Row],[Area]]="Utah",Table1[[#This Row],[Income]],0)</f>
        <v>0</v>
      </c>
      <c r="BH476">
        <f ca="1">IF(Table1[[#This Row],[Area]]="North Carolina",Table1[[#This Row],[Income]],0)</f>
        <v>0</v>
      </c>
      <c r="BI476">
        <f ca="1">IF(Table1[[#This Row],[Area]]="Texas",Table1[[#This Row],[Income]],0)</f>
        <v>0</v>
      </c>
      <c r="BJ476">
        <f ca="1">IF(Table1[[#This Row],[Area]]="Pennsylvania",Table1[[#This Row],[Income]],0)</f>
        <v>0</v>
      </c>
      <c r="BK476">
        <f ca="1">IF(Table1[[#This Row],[Area]]="Hawaii",Table1[[#This Row],[Income]],0)</f>
        <v>0</v>
      </c>
      <c r="BL476">
        <f ca="1">IF(Table1[[#This Row],[Area]]="Tennessee",Table1[[#This Row],[Income]],0)</f>
        <v>0</v>
      </c>
      <c r="BM476">
        <f ca="1">IF(Table1[[#This Row],[Area]]="South Dakota",Table1[[#This Row],[Income]],0)</f>
        <v>0</v>
      </c>
      <c r="BN476">
        <f ca="1">IF(Table1[[#This Row],[Area]]="Massachusetts",Table1[[#This Row],[Income]],0)</f>
        <v>0</v>
      </c>
      <c r="BO476">
        <f ca="1">IF(Table1[[#This Row],[Area]]="New Jersey",Table1[[#This Row],[Income]],0)</f>
        <v>0</v>
      </c>
      <c r="BP476">
        <f ca="1">IF(Table1[[#This Row],[Area]]="Georgia",Table1[[#This Row],[Income]],0)</f>
        <v>0</v>
      </c>
      <c r="BQ476">
        <f ca="1">IF(Table1[[#This Row],[Area]]="Indiana",Table1[[#This Row],[Income]],0)</f>
        <v>0</v>
      </c>
      <c r="BR476">
        <f ca="1">IF(Table1[[#This Row],[Area]]="Illinios",Table1[[#This Row],[Income]],0)</f>
        <v>0</v>
      </c>
      <c r="BT476">
        <f ca="1">IF(Table1[[#This Row],[Field of work]]="IT",Table1[[#This Row],[Income]],0)</f>
        <v>0</v>
      </c>
      <c r="BU476">
        <f ca="1">IF(Table1[[#This Row],[Field of work]]="Doctor",Table1[[#This Row],[Income]],0)</f>
        <v>0</v>
      </c>
      <c r="BV476">
        <f ca="1">IF(Table1[[#This Row],[Field of work]]="Construction",Table1[[#This Row],[Income]],0)</f>
        <v>68751</v>
      </c>
      <c r="BW476">
        <f ca="1">IF(Table1[[#This Row],[Field of work]]="Teaching",Table1[[#This Row],[Income]],0)</f>
        <v>0</v>
      </c>
      <c r="BX476">
        <f ca="1">IF(Table1[[#This Row],[Field of work]]="Music",Table1[[#This Row],[Income]],0)</f>
        <v>0</v>
      </c>
      <c r="BY476">
        <f ca="1">IF(Table1[[#This Row],[Field of work]]="Agriculture",Table1[[#This Row],[Income]],0)</f>
        <v>0</v>
      </c>
      <c r="CA476">
        <f ca="1">IF(Table1[[#This Row],[Debts]]&gt;Table1[[#This Row],[Income]],1,0)</f>
        <v>0</v>
      </c>
      <c r="CL476">
        <f ca="1">IF(Table1[[#This Row],[Net worth of the person]]&gt;$CN$3,Table1[[#This Row],[Age]],0)</f>
        <v>29</v>
      </c>
    </row>
    <row r="477" spans="1:90">
      <c r="A477">
        <f t="shared" ca="1" si="199"/>
        <v>1</v>
      </c>
      <c r="B477">
        <v>474</v>
      </c>
      <c r="C477" t="str">
        <f t="shared" ca="1" si="200"/>
        <v>men</v>
      </c>
      <c r="D477">
        <f t="shared" ca="1" si="201"/>
        <v>35</v>
      </c>
      <c r="E477">
        <f t="shared" ca="1" si="202"/>
        <v>3</v>
      </c>
      <c r="F477" t="str">
        <f t="shared" ca="1" si="190"/>
        <v>Construction</v>
      </c>
      <c r="G477">
        <f t="shared" ca="1" si="203"/>
        <v>3</v>
      </c>
      <c r="H477" t="str">
        <f t="shared" ca="1" si="191"/>
        <v>Post Grad</v>
      </c>
      <c r="I477">
        <f t="shared" ca="1" si="215"/>
        <v>0</v>
      </c>
      <c r="J477">
        <f t="shared" ca="1" si="192"/>
        <v>1</v>
      </c>
      <c r="K477">
        <f t="shared" ca="1" si="204"/>
        <v>59774</v>
      </c>
      <c r="L477">
        <f t="shared" ca="1" si="205"/>
        <v>7</v>
      </c>
      <c r="M477" t="str">
        <f t="shared" ca="1" si="193"/>
        <v>Hawaii</v>
      </c>
      <c r="N477">
        <f t="shared" ca="1" si="208"/>
        <v>239096</v>
      </c>
      <c r="O477">
        <f t="shared" ca="1" si="206"/>
        <v>100936.785555246</v>
      </c>
      <c r="P477">
        <f t="shared" ca="1" si="209"/>
        <v>43991.705046044757</v>
      </c>
      <c r="Q477">
        <f t="shared" ca="1" si="207"/>
        <v>6117</v>
      </c>
      <c r="R477">
        <f t="shared" ca="1" si="210"/>
        <v>106792.84822008498</v>
      </c>
      <c r="S477">
        <f t="shared" ca="1" si="211"/>
        <v>48307.301875490142</v>
      </c>
      <c r="T477">
        <f t="shared" ca="1" si="212"/>
        <v>331395.00692153489</v>
      </c>
      <c r="U477">
        <f t="shared" ca="1" si="213"/>
        <v>213846.63377533096</v>
      </c>
      <c r="V477">
        <f t="shared" ca="1" si="214"/>
        <v>117548.37314620393</v>
      </c>
      <c r="X477">
        <f ca="1">IF(Table1[[#This Row],[Gender]]="men",1,0)</f>
        <v>1</v>
      </c>
      <c r="Y477">
        <f ca="1">IF(Table1[[#This Row],[Gender]]="women",1,0)</f>
        <v>0</v>
      </c>
      <c r="AE477">
        <f ca="1">IF(Table1[[#This Row],[Field of work]]="IT",1,0)</f>
        <v>0</v>
      </c>
      <c r="AF477">
        <f ca="1">IF(Table1[[#This Row],[Field of work]]="Doctor",1,0)</f>
        <v>0</v>
      </c>
      <c r="AG477">
        <f ca="1">IF(Table1[[#This Row],[Field of work]]="Construction",1,0)</f>
        <v>1</v>
      </c>
      <c r="AH477">
        <f ca="1">IF(Table1[[#This Row],[Field of work]]="Teaching",1,0)</f>
        <v>0</v>
      </c>
      <c r="AI477">
        <f ca="1">IF(Table1[[#This Row],[Field of work]]="Music",1,0)</f>
        <v>0</v>
      </c>
      <c r="AJ477">
        <f ca="1">IF(Table1[[#This Row],[Field of work]]="Agriculture",1,0)</f>
        <v>0</v>
      </c>
      <c r="AO477" s="8">
        <f t="shared" ca="1" si="194"/>
        <v>13777.827622307732</v>
      </c>
      <c r="AR477">
        <f t="shared" ca="1" si="195"/>
        <v>1</v>
      </c>
      <c r="AX477" s="16">
        <f t="shared" ca="1" si="196"/>
        <v>0.73518589283611824</v>
      </c>
      <c r="AY477" s="17">
        <f t="shared" ca="1" si="197"/>
        <v>0</v>
      </c>
      <c r="AZ477" s="17"/>
      <c r="BE477">
        <f t="shared" ca="1" si="198"/>
        <v>0</v>
      </c>
      <c r="BF477">
        <f ca="1">IF(Table1[[#This Row],[Area]]="California",Table1[[#This Row],[Income]],0)</f>
        <v>0</v>
      </c>
      <c r="BG477">
        <f ca="1">IF(Table1[[#This Row],[Area]]="Utah",Table1[[#This Row],[Income]],0)</f>
        <v>0</v>
      </c>
      <c r="BH477">
        <f ca="1">IF(Table1[[#This Row],[Area]]="North Carolina",Table1[[#This Row],[Income]],0)</f>
        <v>0</v>
      </c>
      <c r="BI477">
        <f ca="1">IF(Table1[[#This Row],[Area]]="Texas",Table1[[#This Row],[Income]],0)</f>
        <v>0</v>
      </c>
      <c r="BJ477">
        <f ca="1">IF(Table1[[#This Row],[Area]]="Pennsylvania",Table1[[#This Row],[Income]],0)</f>
        <v>0</v>
      </c>
      <c r="BK477">
        <f ca="1">IF(Table1[[#This Row],[Area]]="Hawaii",Table1[[#This Row],[Income]],0)</f>
        <v>59774</v>
      </c>
      <c r="BL477">
        <f ca="1">IF(Table1[[#This Row],[Area]]="Tennessee",Table1[[#This Row],[Income]],0)</f>
        <v>0</v>
      </c>
      <c r="BM477">
        <f ca="1">IF(Table1[[#This Row],[Area]]="South Dakota",Table1[[#This Row],[Income]],0)</f>
        <v>0</v>
      </c>
      <c r="BN477">
        <f ca="1">IF(Table1[[#This Row],[Area]]="Massachusetts",Table1[[#This Row],[Income]],0)</f>
        <v>0</v>
      </c>
      <c r="BO477">
        <f ca="1">IF(Table1[[#This Row],[Area]]="New Jersey",Table1[[#This Row],[Income]],0)</f>
        <v>0</v>
      </c>
      <c r="BP477">
        <f ca="1">IF(Table1[[#This Row],[Area]]="Georgia",Table1[[#This Row],[Income]],0)</f>
        <v>0</v>
      </c>
      <c r="BQ477">
        <f ca="1">IF(Table1[[#This Row],[Area]]="Indiana",Table1[[#This Row],[Income]],0)</f>
        <v>0</v>
      </c>
      <c r="BR477">
        <f ca="1">IF(Table1[[#This Row],[Area]]="Illinios",Table1[[#This Row],[Income]],0)</f>
        <v>0</v>
      </c>
      <c r="BT477">
        <f ca="1">IF(Table1[[#This Row],[Field of work]]="IT",Table1[[#This Row],[Income]],0)</f>
        <v>0</v>
      </c>
      <c r="BU477">
        <f ca="1">IF(Table1[[#This Row],[Field of work]]="Doctor",Table1[[#This Row],[Income]],0)</f>
        <v>0</v>
      </c>
      <c r="BV477">
        <f ca="1">IF(Table1[[#This Row],[Field of work]]="Construction",Table1[[#This Row],[Income]],0)</f>
        <v>59774</v>
      </c>
      <c r="BW477">
        <f ca="1">IF(Table1[[#This Row],[Field of work]]="Teaching",Table1[[#This Row],[Income]],0)</f>
        <v>0</v>
      </c>
      <c r="BX477">
        <f ca="1">IF(Table1[[#This Row],[Field of work]]="Music",Table1[[#This Row],[Income]],0)</f>
        <v>0</v>
      </c>
      <c r="BY477">
        <f ca="1">IF(Table1[[#This Row],[Field of work]]="Agriculture",Table1[[#This Row],[Income]],0)</f>
        <v>0</v>
      </c>
      <c r="CA477">
        <f ca="1">IF(Table1[[#This Row],[Debts]]&gt;Table1[[#This Row],[Income]],1,0)</f>
        <v>1</v>
      </c>
      <c r="CL477">
        <f ca="1">IF(Table1[[#This Row],[Net worth of the person]]&gt;$CN$3,Table1[[#This Row],[Age]],0)</f>
        <v>35</v>
      </c>
    </row>
    <row r="478" spans="1:90">
      <c r="A478">
        <f t="shared" ca="1" si="199"/>
        <v>2</v>
      </c>
      <c r="B478">
        <v>475</v>
      </c>
      <c r="C478" t="str">
        <f t="shared" ca="1" si="200"/>
        <v>women</v>
      </c>
      <c r="D478">
        <f t="shared" ca="1" si="201"/>
        <v>40</v>
      </c>
      <c r="E478">
        <f t="shared" ca="1" si="202"/>
        <v>6</v>
      </c>
      <c r="F478" t="str">
        <f t="shared" ca="1" si="190"/>
        <v>Agriculture</v>
      </c>
      <c r="G478">
        <f t="shared" ca="1" si="203"/>
        <v>4</v>
      </c>
      <c r="H478" t="str">
        <f t="shared" ca="1" si="191"/>
        <v>Phd</v>
      </c>
      <c r="I478">
        <f t="shared" ca="1" si="215"/>
        <v>1</v>
      </c>
      <c r="J478">
        <f t="shared" ca="1" si="192"/>
        <v>1</v>
      </c>
      <c r="K478">
        <f t="shared" ca="1" si="204"/>
        <v>42947</v>
      </c>
      <c r="L478">
        <f t="shared" ca="1" si="205"/>
        <v>3</v>
      </c>
      <c r="M478" t="str">
        <f t="shared" ca="1" si="193"/>
        <v>Utah</v>
      </c>
      <c r="N478">
        <f t="shared" ca="1" si="208"/>
        <v>171788</v>
      </c>
      <c r="O478">
        <f t="shared" ca="1" si="206"/>
        <v>126296.11415853108</v>
      </c>
      <c r="P478">
        <f t="shared" ca="1" si="209"/>
        <v>13777.827622307732</v>
      </c>
      <c r="Q478">
        <f t="shared" ca="1" si="207"/>
        <v>6898</v>
      </c>
      <c r="R478">
        <f t="shared" ca="1" si="210"/>
        <v>37035.397364874043</v>
      </c>
      <c r="S478">
        <f t="shared" ca="1" si="211"/>
        <v>27449.643459188257</v>
      </c>
      <c r="T478">
        <f t="shared" ca="1" si="212"/>
        <v>213015.47108149598</v>
      </c>
      <c r="U478">
        <f t="shared" ca="1" si="213"/>
        <v>170229.51152340512</v>
      </c>
      <c r="V478">
        <f t="shared" ca="1" si="214"/>
        <v>42785.959558090864</v>
      </c>
      <c r="X478">
        <f ca="1">IF(Table1[[#This Row],[Gender]]="men",1,0)</f>
        <v>0</v>
      </c>
      <c r="Y478">
        <f ca="1">IF(Table1[[#This Row],[Gender]]="women",1,0)</f>
        <v>1</v>
      </c>
      <c r="AE478">
        <f ca="1">IF(Table1[[#This Row],[Field of work]]="IT",1,0)</f>
        <v>0</v>
      </c>
      <c r="AF478">
        <f ca="1">IF(Table1[[#This Row],[Field of work]]="Doctor",1,0)</f>
        <v>0</v>
      </c>
      <c r="AG478">
        <f ca="1">IF(Table1[[#This Row],[Field of work]]="Construction",1,0)</f>
        <v>0</v>
      </c>
      <c r="AH478">
        <f ca="1">IF(Table1[[#This Row],[Field of work]]="Teaching",1,0)</f>
        <v>0</v>
      </c>
      <c r="AI478">
        <f ca="1">IF(Table1[[#This Row],[Field of work]]="Music",1,0)</f>
        <v>0</v>
      </c>
      <c r="AJ478">
        <f ca="1">IF(Table1[[#This Row],[Field of work]]="Agriculture",1,0)</f>
        <v>1</v>
      </c>
      <c r="AO478" s="8">
        <f t="shared" ca="1" si="194"/>
        <v>35699.502527709672</v>
      </c>
      <c r="AR478">
        <f t="shared" ca="1" si="195"/>
        <v>1</v>
      </c>
      <c r="AX478" s="16">
        <f t="shared" ca="1" si="196"/>
        <v>0.9209021865553686</v>
      </c>
      <c r="AY478" s="17">
        <f t="shared" ca="1" si="197"/>
        <v>0</v>
      </c>
      <c r="AZ478" s="17"/>
      <c r="BE478">
        <f t="shared" ca="1" si="198"/>
        <v>0</v>
      </c>
      <c r="BF478">
        <f ca="1">IF(Table1[[#This Row],[Area]]="California",Table1[[#This Row],[Income]],0)</f>
        <v>0</v>
      </c>
      <c r="BG478">
        <f ca="1">IF(Table1[[#This Row],[Area]]="Utah",Table1[[#This Row],[Income]],0)</f>
        <v>42947</v>
      </c>
      <c r="BH478">
        <f ca="1">IF(Table1[[#This Row],[Area]]="North Carolina",Table1[[#This Row],[Income]],0)</f>
        <v>0</v>
      </c>
      <c r="BI478">
        <f ca="1">IF(Table1[[#This Row],[Area]]="Texas",Table1[[#This Row],[Income]],0)</f>
        <v>0</v>
      </c>
      <c r="BJ478">
        <f ca="1">IF(Table1[[#This Row],[Area]]="Pennsylvania",Table1[[#This Row],[Income]],0)</f>
        <v>0</v>
      </c>
      <c r="BK478">
        <f ca="1">IF(Table1[[#This Row],[Area]]="Hawaii",Table1[[#This Row],[Income]],0)</f>
        <v>0</v>
      </c>
      <c r="BL478">
        <f ca="1">IF(Table1[[#This Row],[Area]]="Tennessee",Table1[[#This Row],[Income]],0)</f>
        <v>0</v>
      </c>
      <c r="BM478">
        <f ca="1">IF(Table1[[#This Row],[Area]]="South Dakota",Table1[[#This Row],[Income]],0)</f>
        <v>0</v>
      </c>
      <c r="BN478">
        <f ca="1">IF(Table1[[#This Row],[Area]]="Massachusetts",Table1[[#This Row],[Income]],0)</f>
        <v>0</v>
      </c>
      <c r="BO478">
        <f ca="1">IF(Table1[[#This Row],[Area]]="New Jersey",Table1[[#This Row],[Income]],0)</f>
        <v>0</v>
      </c>
      <c r="BP478">
        <f ca="1">IF(Table1[[#This Row],[Area]]="Georgia",Table1[[#This Row],[Income]],0)</f>
        <v>0</v>
      </c>
      <c r="BQ478">
        <f ca="1">IF(Table1[[#This Row],[Area]]="Indiana",Table1[[#This Row],[Income]],0)</f>
        <v>0</v>
      </c>
      <c r="BR478">
        <f ca="1">IF(Table1[[#This Row],[Area]]="Illinios",Table1[[#This Row],[Income]],0)</f>
        <v>0</v>
      </c>
      <c r="BT478">
        <f ca="1">IF(Table1[[#This Row],[Field of work]]="IT",Table1[[#This Row],[Income]],0)</f>
        <v>0</v>
      </c>
      <c r="BU478">
        <f ca="1">IF(Table1[[#This Row],[Field of work]]="Doctor",Table1[[#This Row],[Income]],0)</f>
        <v>0</v>
      </c>
      <c r="BV478">
        <f ca="1">IF(Table1[[#This Row],[Field of work]]="Construction",Table1[[#This Row],[Income]],0)</f>
        <v>0</v>
      </c>
      <c r="BW478">
        <f ca="1">IF(Table1[[#This Row],[Field of work]]="Teaching",Table1[[#This Row],[Income]],0)</f>
        <v>0</v>
      </c>
      <c r="BX478">
        <f ca="1">IF(Table1[[#This Row],[Field of work]]="Music",Table1[[#This Row],[Income]],0)</f>
        <v>0</v>
      </c>
      <c r="BY478">
        <f ca="1">IF(Table1[[#This Row],[Field of work]]="Agriculture",Table1[[#This Row],[Income]],0)</f>
        <v>42947</v>
      </c>
      <c r="CA478">
        <f ca="1">IF(Table1[[#This Row],[Debts]]&gt;Table1[[#This Row],[Income]],1,0)</f>
        <v>0</v>
      </c>
      <c r="CL478">
        <f ca="1">IF(Table1[[#This Row],[Net worth of the person]]&gt;$CN$3,Table1[[#This Row],[Age]],0)</f>
        <v>40</v>
      </c>
    </row>
    <row r="479" spans="1:90">
      <c r="A479">
        <f t="shared" ca="1" si="199"/>
        <v>2</v>
      </c>
      <c r="B479">
        <v>476</v>
      </c>
      <c r="C479" t="str">
        <f t="shared" ca="1" si="200"/>
        <v>women</v>
      </c>
      <c r="D479">
        <f t="shared" ca="1" si="201"/>
        <v>45</v>
      </c>
      <c r="E479">
        <f t="shared" ca="1" si="202"/>
        <v>2</v>
      </c>
      <c r="F479" t="str">
        <f t="shared" ca="1" si="190"/>
        <v>Doctor</v>
      </c>
      <c r="G479">
        <f t="shared" ca="1" si="203"/>
        <v>1</v>
      </c>
      <c r="H479" t="str">
        <f t="shared" ca="1" si="191"/>
        <v>High school</v>
      </c>
      <c r="I479">
        <f t="shared" ca="1" si="215"/>
        <v>0</v>
      </c>
      <c r="J479">
        <f t="shared" ca="1" si="192"/>
        <v>2</v>
      </c>
      <c r="K479">
        <f t="shared" ca="1" si="204"/>
        <v>39865</v>
      </c>
      <c r="L479">
        <f t="shared" ca="1" si="205"/>
        <v>11</v>
      </c>
      <c r="M479" t="str">
        <f t="shared" ca="1" si="193"/>
        <v>New Jersey</v>
      </c>
      <c r="N479">
        <f t="shared" ca="1" si="208"/>
        <v>119595</v>
      </c>
      <c r="O479">
        <f t="shared" ca="1" si="206"/>
        <v>110135.2970010893</v>
      </c>
      <c r="P479">
        <f t="shared" ca="1" si="209"/>
        <v>71399.005055419344</v>
      </c>
      <c r="Q479">
        <f t="shared" ca="1" si="207"/>
        <v>6274</v>
      </c>
      <c r="R479">
        <f t="shared" ca="1" si="210"/>
        <v>38746.601629953948</v>
      </c>
      <c r="S479">
        <f t="shared" ca="1" si="211"/>
        <v>53647.657880948871</v>
      </c>
      <c r="T479">
        <f t="shared" ca="1" si="212"/>
        <v>244641.6629363682</v>
      </c>
      <c r="U479">
        <f t="shared" ca="1" si="213"/>
        <v>155155.89863104327</v>
      </c>
      <c r="V479">
        <f t="shared" ca="1" si="214"/>
        <v>89485.764305324934</v>
      </c>
      <c r="X479">
        <f ca="1">IF(Table1[[#This Row],[Gender]]="men",1,0)</f>
        <v>0</v>
      </c>
      <c r="Y479">
        <f ca="1">IF(Table1[[#This Row],[Gender]]="women",1,0)</f>
        <v>1</v>
      </c>
      <c r="AE479">
        <f ca="1">IF(Table1[[#This Row],[Field of work]]="IT",1,0)</f>
        <v>0</v>
      </c>
      <c r="AF479">
        <f ca="1">IF(Table1[[#This Row],[Field of work]]="Doctor",1,0)</f>
        <v>1</v>
      </c>
      <c r="AG479">
        <f ca="1">IF(Table1[[#This Row],[Field of work]]="Construction",1,0)</f>
        <v>0</v>
      </c>
      <c r="AH479">
        <f ca="1">IF(Table1[[#This Row],[Field of work]]="Teaching",1,0)</f>
        <v>0</v>
      </c>
      <c r="AI479">
        <f ca="1">IF(Table1[[#This Row],[Field of work]]="Music",1,0)</f>
        <v>0</v>
      </c>
      <c r="AJ479">
        <f ca="1">IF(Table1[[#This Row],[Field of work]]="Agriculture",1,0)</f>
        <v>0</v>
      </c>
      <c r="AO479" s="8">
        <f t="shared" ca="1" si="194"/>
        <v>35334.921084462912</v>
      </c>
      <c r="AR479">
        <f t="shared" ca="1" si="195"/>
        <v>1</v>
      </c>
      <c r="AX479" s="16">
        <f t="shared" ca="1" si="196"/>
        <v>0.50011838372402129</v>
      </c>
      <c r="AY479" s="17">
        <f t="shared" ca="1" si="197"/>
        <v>0</v>
      </c>
      <c r="AZ479" s="17"/>
      <c r="BE479">
        <f t="shared" ca="1" si="198"/>
        <v>0</v>
      </c>
      <c r="BF479">
        <f ca="1">IF(Table1[[#This Row],[Area]]="California",Table1[[#This Row],[Income]],0)</f>
        <v>0</v>
      </c>
      <c r="BG479">
        <f ca="1">IF(Table1[[#This Row],[Area]]="Utah",Table1[[#This Row],[Income]],0)</f>
        <v>0</v>
      </c>
      <c r="BH479">
        <f ca="1">IF(Table1[[#This Row],[Area]]="North Carolina",Table1[[#This Row],[Income]],0)</f>
        <v>0</v>
      </c>
      <c r="BI479">
        <f ca="1">IF(Table1[[#This Row],[Area]]="Texas",Table1[[#This Row],[Income]],0)</f>
        <v>0</v>
      </c>
      <c r="BJ479">
        <f ca="1">IF(Table1[[#This Row],[Area]]="Pennsylvania",Table1[[#This Row],[Income]],0)</f>
        <v>0</v>
      </c>
      <c r="BK479">
        <f ca="1">IF(Table1[[#This Row],[Area]]="Hawaii",Table1[[#This Row],[Income]],0)</f>
        <v>0</v>
      </c>
      <c r="BL479">
        <f ca="1">IF(Table1[[#This Row],[Area]]="Tennessee",Table1[[#This Row],[Income]],0)</f>
        <v>0</v>
      </c>
      <c r="BM479">
        <f ca="1">IF(Table1[[#This Row],[Area]]="South Dakota",Table1[[#This Row],[Income]],0)</f>
        <v>0</v>
      </c>
      <c r="BN479">
        <f ca="1">IF(Table1[[#This Row],[Area]]="Massachusetts",Table1[[#This Row],[Income]],0)</f>
        <v>0</v>
      </c>
      <c r="BO479">
        <f ca="1">IF(Table1[[#This Row],[Area]]="New Jersey",Table1[[#This Row],[Income]],0)</f>
        <v>39865</v>
      </c>
      <c r="BP479">
        <f ca="1">IF(Table1[[#This Row],[Area]]="Georgia",Table1[[#This Row],[Income]],0)</f>
        <v>0</v>
      </c>
      <c r="BQ479">
        <f ca="1">IF(Table1[[#This Row],[Area]]="Indiana",Table1[[#This Row],[Income]],0)</f>
        <v>0</v>
      </c>
      <c r="BR479">
        <f ca="1">IF(Table1[[#This Row],[Area]]="Illinios",Table1[[#This Row],[Income]],0)</f>
        <v>0</v>
      </c>
      <c r="BT479">
        <f ca="1">IF(Table1[[#This Row],[Field of work]]="IT",Table1[[#This Row],[Income]],0)</f>
        <v>0</v>
      </c>
      <c r="BU479">
        <f ca="1">IF(Table1[[#This Row],[Field of work]]="Doctor",Table1[[#This Row],[Income]],0)</f>
        <v>39865</v>
      </c>
      <c r="BV479">
        <f ca="1">IF(Table1[[#This Row],[Field of work]]="Construction",Table1[[#This Row],[Income]],0)</f>
        <v>0</v>
      </c>
      <c r="BW479">
        <f ca="1">IF(Table1[[#This Row],[Field of work]]="Teaching",Table1[[#This Row],[Income]],0)</f>
        <v>0</v>
      </c>
      <c r="BX479">
        <f ca="1">IF(Table1[[#This Row],[Field of work]]="Music",Table1[[#This Row],[Income]],0)</f>
        <v>0</v>
      </c>
      <c r="BY479">
        <f ca="1">IF(Table1[[#This Row],[Field of work]]="Agriculture",Table1[[#This Row],[Income]],0)</f>
        <v>0</v>
      </c>
      <c r="CA479">
        <f ca="1">IF(Table1[[#This Row],[Debts]]&gt;Table1[[#This Row],[Income]],1,0)</f>
        <v>0</v>
      </c>
      <c r="CL479">
        <f ca="1">IF(Table1[[#This Row],[Net worth of the person]]&gt;$CN$3,Table1[[#This Row],[Age]],0)</f>
        <v>45</v>
      </c>
    </row>
    <row r="480" spans="1:90">
      <c r="A480">
        <f t="shared" ca="1" si="199"/>
        <v>2</v>
      </c>
      <c r="B480">
        <v>477</v>
      </c>
      <c r="C480" t="str">
        <f t="shared" ca="1" si="200"/>
        <v>women</v>
      </c>
      <c r="D480">
        <f t="shared" ca="1" si="201"/>
        <v>36</v>
      </c>
      <c r="E480">
        <f t="shared" ca="1" si="202"/>
        <v>4</v>
      </c>
      <c r="F480" t="str">
        <f t="shared" ca="1" si="190"/>
        <v>Teaching</v>
      </c>
      <c r="G480">
        <f t="shared" ca="1" si="203"/>
        <v>2</v>
      </c>
      <c r="H480" t="str">
        <f t="shared" ca="1" si="191"/>
        <v>Grad</v>
      </c>
      <c r="I480">
        <f t="shared" ca="1" si="215"/>
        <v>0</v>
      </c>
      <c r="J480">
        <f t="shared" ca="1" si="192"/>
        <v>1</v>
      </c>
      <c r="K480">
        <f t="shared" ca="1" si="204"/>
        <v>68329</v>
      </c>
      <c r="L480">
        <f t="shared" ca="1" si="205"/>
        <v>1</v>
      </c>
      <c r="M480" t="str">
        <f t="shared" ca="1" si="193"/>
        <v>Florida</v>
      </c>
      <c r="N480">
        <f t="shared" ca="1" si="208"/>
        <v>204987</v>
      </c>
      <c r="O480">
        <f t="shared" ca="1" si="206"/>
        <v>102517.76712443595</v>
      </c>
      <c r="P480">
        <f t="shared" ca="1" si="209"/>
        <v>35334.921084462912</v>
      </c>
      <c r="Q480">
        <f t="shared" ca="1" si="207"/>
        <v>20861</v>
      </c>
      <c r="R480">
        <f t="shared" ca="1" si="210"/>
        <v>44753.715260156059</v>
      </c>
      <c r="S480">
        <f t="shared" ca="1" si="211"/>
        <v>11538.387417494874</v>
      </c>
      <c r="T480">
        <f t="shared" ca="1" si="212"/>
        <v>251860.30850195777</v>
      </c>
      <c r="U480">
        <f t="shared" ca="1" si="213"/>
        <v>168132.482384592</v>
      </c>
      <c r="V480">
        <f t="shared" ca="1" si="214"/>
        <v>83727.826117365767</v>
      </c>
      <c r="X480">
        <f ca="1">IF(Table1[[#This Row],[Gender]]="men",1,0)</f>
        <v>0</v>
      </c>
      <c r="Y480">
        <f ca="1">IF(Table1[[#This Row],[Gender]]="women",1,0)</f>
        <v>1</v>
      </c>
      <c r="AE480">
        <f ca="1">IF(Table1[[#This Row],[Field of work]]="IT",1,0)</f>
        <v>0</v>
      </c>
      <c r="AF480">
        <f ca="1">IF(Table1[[#This Row],[Field of work]]="Doctor",1,0)</f>
        <v>0</v>
      </c>
      <c r="AG480">
        <f ca="1">IF(Table1[[#This Row],[Field of work]]="Construction",1,0)</f>
        <v>0</v>
      </c>
      <c r="AH480">
        <f ca="1">IF(Table1[[#This Row],[Field of work]]="Teaching",1,0)</f>
        <v>1</v>
      </c>
      <c r="AI480">
        <f ca="1">IF(Table1[[#This Row],[Field of work]]="Music",1,0)</f>
        <v>0</v>
      </c>
      <c r="AJ480">
        <f ca="1">IF(Table1[[#This Row],[Field of work]]="Agriculture",1,0)</f>
        <v>0</v>
      </c>
      <c r="AO480" s="8">
        <f t="shared" ca="1" si="194"/>
        <v>10131.710647070448</v>
      </c>
      <c r="AR480">
        <f t="shared" ca="1" si="195"/>
        <v>1</v>
      </c>
      <c r="AX480" s="16">
        <f t="shared" ca="1" si="196"/>
        <v>0.28816738377454099</v>
      </c>
      <c r="AY480" s="17">
        <f t="shared" ca="1" si="197"/>
        <v>1</v>
      </c>
      <c r="AZ480" s="17"/>
      <c r="BE480">
        <f t="shared" ca="1" si="198"/>
        <v>68329</v>
      </c>
      <c r="BF480">
        <f ca="1">IF(Table1[[#This Row],[Area]]="California",Table1[[#This Row],[Income]],0)</f>
        <v>0</v>
      </c>
      <c r="BG480">
        <f ca="1">IF(Table1[[#This Row],[Area]]="Utah",Table1[[#This Row],[Income]],0)</f>
        <v>0</v>
      </c>
      <c r="BH480">
        <f ca="1">IF(Table1[[#This Row],[Area]]="North Carolina",Table1[[#This Row],[Income]],0)</f>
        <v>0</v>
      </c>
      <c r="BI480">
        <f ca="1">IF(Table1[[#This Row],[Area]]="Texas",Table1[[#This Row],[Income]],0)</f>
        <v>0</v>
      </c>
      <c r="BJ480">
        <f ca="1">IF(Table1[[#This Row],[Area]]="Pennsylvania",Table1[[#This Row],[Income]],0)</f>
        <v>0</v>
      </c>
      <c r="BK480">
        <f ca="1">IF(Table1[[#This Row],[Area]]="Hawaii",Table1[[#This Row],[Income]],0)</f>
        <v>0</v>
      </c>
      <c r="BL480">
        <f ca="1">IF(Table1[[#This Row],[Area]]="Tennessee",Table1[[#This Row],[Income]],0)</f>
        <v>0</v>
      </c>
      <c r="BM480">
        <f ca="1">IF(Table1[[#This Row],[Area]]="South Dakota",Table1[[#This Row],[Income]],0)</f>
        <v>0</v>
      </c>
      <c r="BN480">
        <f ca="1">IF(Table1[[#This Row],[Area]]="Massachusetts",Table1[[#This Row],[Income]],0)</f>
        <v>0</v>
      </c>
      <c r="BO480">
        <f ca="1">IF(Table1[[#This Row],[Area]]="New Jersey",Table1[[#This Row],[Income]],0)</f>
        <v>0</v>
      </c>
      <c r="BP480">
        <f ca="1">IF(Table1[[#This Row],[Area]]="Georgia",Table1[[#This Row],[Income]],0)</f>
        <v>0</v>
      </c>
      <c r="BQ480">
        <f ca="1">IF(Table1[[#This Row],[Area]]="Indiana",Table1[[#This Row],[Income]],0)</f>
        <v>0</v>
      </c>
      <c r="BR480">
        <f ca="1">IF(Table1[[#This Row],[Area]]="Illinios",Table1[[#This Row],[Income]],0)</f>
        <v>0</v>
      </c>
      <c r="BT480">
        <f ca="1">IF(Table1[[#This Row],[Field of work]]="IT",Table1[[#This Row],[Income]],0)</f>
        <v>0</v>
      </c>
      <c r="BU480">
        <f ca="1">IF(Table1[[#This Row],[Field of work]]="Doctor",Table1[[#This Row],[Income]],0)</f>
        <v>0</v>
      </c>
      <c r="BV480">
        <f ca="1">IF(Table1[[#This Row],[Field of work]]="Construction",Table1[[#This Row],[Income]],0)</f>
        <v>0</v>
      </c>
      <c r="BW480">
        <f ca="1">IF(Table1[[#This Row],[Field of work]]="Teaching",Table1[[#This Row],[Income]],0)</f>
        <v>68329</v>
      </c>
      <c r="BX480">
        <f ca="1">IF(Table1[[#This Row],[Field of work]]="Music",Table1[[#This Row],[Income]],0)</f>
        <v>0</v>
      </c>
      <c r="BY480">
        <f ca="1">IF(Table1[[#This Row],[Field of work]]="Agriculture",Table1[[#This Row],[Income]],0)</f>
        <v>0</v>
      </c>
      <c r="CA480">
        <f ca="1">IF(Table1[[#This Row],[Debts]]&gt;Table1[[#This Row],[Income]],1,0)</f>
        <v>0</v>
      </c>
      <c r="CL480">
        <f ca="1">IF(Table1[[#This Row],[Net worth of the person]]&gt;$CN$3,Table1[[#This Row],[Age]],0)</f>
        <v>36</v>
      </c>
    </row>
    <row r="481" spans="1:90">
      <c r="A481">
        <f t="shared" ca="1" si="199"/>
        <v>2</v>
      </c>
      <c r="B481">
        <v>478</v>
      </c>
      <c r="C481" t="str">
        <f t="shared" ca="1" si="200"/>
        <v>women</v>
      </c>
      <c r="D481">
        <f t="shared" ca="1" si="201"/>
        <v>31</v>
      </c>
      <c r="E481">
        <f t="shared" ca="1" si="202"/>
        <v>5</v>
      </c>
      <c r="F481" t="str">
        <f t="shared" ca="1" si="190"/>
        <v>Music</v>
      </c>
      <c r="G481">
        <f t="shared" ca="1" si="203"/>
        <v>2</v>
      </c>
      <c r="H481" t="str">
        <f t="shared" ca="1" si="191"/>
        <v>Grad</v>
      </c>
      <c r="I481">
        <f t="shared" ca="1" si="215"/>
        <v>2</v>
      </c>
      <c r="J481">
        <f t="shared" ca="1" si="192"/>
        <v>3</v>
      </c>
      <c r="K481">
        <f t="shared" ca="1" si="204"/>
        <v>33418</v>
      </c>
      <c r="L481">
        <f t="shared" ca="1" si="205"/>
        <v>11</v>
      </c>
      <c r="M481" t="str">
        <f t="shared" ca="1" si="193"/>
        <v>New Jersey</v>
      </c>
      <c r="N481">
        <f t="shared" ca="1" si="208"/>
        <v>200508</v>
      </c>
      <c r="O481">
        <f t="shared" ca="1" si="206"/>
        <v>57779.865785865666</v>
      </c>
      <c r="P481">
        <f t="shared" ca="1" si="209"/>
        <v>30395.131941211341</v>
      </c>
      <c r="Q481">
        <f t="shared" ca="1" si="207"/>
        <v>24312</v>
      </c>
      <c r="R481">
        <f t="shared" ca="1" si="210"/>
        <v>22138.431047058682</v>
      </c>
      <c r="S481">
        <f t="shared" ca="1" si="211"/>
        <v>16341.774423307088</v>
      </c>
      <c r="T481">
        <f t="shared" ca="1" si="212"/>
        <v>247244.90636451845</v>
      </c>
      <c r="U481">
        <f t="shared" ca="1" si="213"/>
        <v>104230.29683292434</v>
      </c>
      <c r="V481">
        <f t="shared" ca="1" si="214"/>
        <v>143014.60953159409</v>
      </c>
      <c r="X481">
        <f ca="1">IF(Table1[[#This Row],[Gender]]="men",1,0)</f>
        <v>0</v>
      </c>
      <c r="Y481">
        <f ca="1">IF(Table1[[#This Row],[Gender]]="women",1,0)</f>
        <v>1</v>
      </c>
      <c r="AE481">
        <f ca="1">IF(Table1[[#This Row],[Field of work]]="IT",1,0)</f>
        <v>0</v>
      </c>
      <c r="AF481">
        <f ca="1">IF(Table1[[#This Row],[Field of work]]="Doctor",1,0)</f>
        <v>0</v>
      </c>
      <c r="AG481">
        <f ca="1">IF(Table1[[#This Row],[Field of work]]="Construction",1,0)</f>
        <v>0</v>
      </c>
      <c r="AH481">
        <f ca="1">IF(Table1[[#This Row],[Field of work]]="Teaching",1,0)</f>
        <v>0</v>
      </c>
      <c r="AI481">
        <f ca="1">IF(Table1[[#This Row],[Field of work]]="Music",1,0)</f>
        <v>1</v>
      </c>
      <c r="AJ481">
        <f ca="1">IF(Table1[[#This Row],[Field of work]]="Agriculture",1,0)</f>
        <v>0</v>
      </c>
      <c r="AO481" s="8">
        <f t="shared" ca="1" si="194"/>
        <v>15952.103450053843</v>
      </c>
      <c r="AR481">
        <f t="shared" ca="1" si="195"/>
        <v>1</v>
      </c>
      <c r="AX481" s="16">
        <f t="shared" ca="1" si="196"/>
        <v>0.88535468049910171</v>
      </c>
      <c r="AY481" s="17">
        <f t="shared" ca="1" si="197"/>
        <v>0</v>
      </c>
      <c r="AZ481" s="17"/>
      <c r="BE481">
        <f t="shared" ca="1" si="198"/>
        <v>0</v>
      </c>
      <c r="BF481">
        <f ca="1">IF(Table1[[#This Row],[Area]]="California",Table1[[#This Row],[Income]],0)</f>
        <v>0</v>
      </c>
      <c r="BG481">
        <f ca="1">IF(Table1[[#This Row],[Area]]="Utah",Table1[[#This Row],[Income]],0)</f>
        <v>0</v>
      </c>
      <c r="BH481">
        <f ca="1">IF(Table1[[#This Row],[Area]]="North Carolina",Table1[[#This Row],[Income]],0)</f>
        <v>0</v>
      </c>
      <c r="BI481">
        <f ca="1">IF(Table1[[#This Row],[Area]]="Texas",Table1[[#This Row],[Income]],0)</f>
        <v>0</v>
      </c>
      <c r="BJ481">
        <f ca="1">IF(Table1[[#This Row],[Area]]="Pennsylvania",Table1[[#This Row],[Income]],0)</f>
        <v>0</v>
      </c>
      <c r="BK481">
        <f ca="1">IF(Table1[[#This Row],[Area]]="Hawaii",Table1[[#This Row],[Income]],0)</f>
        <v>0</v>
      </c>
      <c r="BL481">
        <f ca="1">IF(Table1[[#This Row],[Area]]="Tennessee",Table1[[#This Row],[Income]],0)</f>
        <v>0</v>
      </c>
      <c r="BM481">
        <f ca="1">IF(Table1[[#This Row],[Area]]="South Dakota",Table1[[#This Row],[Income]],0)</f>
        <v>0</v>
      </c>
      <c r="BN481">
        <f ca="1">IF(Table1[[#This Row],[Area]]="Massachusetts",Table1[[#This Row],[Income]],0)</f>
        <v>0</v>
      </c>
      <c r="BO481">
        <f ca="1">IF(Table1[[#This Row],[Area]]="New Jersey",Table1[[#This Row],[Income]],0)</f>
        <v>33418</v>
      </c>
      <c r="BP481">
        <f ca="1">IF(Table1[[#This Row],[Area]]="Georgia",Table1[[#This Row],[Income]],0)</f>
        <v>0</v>
      </c>
      <c r="BQ481">
        <f ca="1">IF(Table1[[#This Row],[Area]]="Indiana",Table1[[#This Row],[Income]],0)</f>
        <v>0</v>
      </c>
      <c r="BR481">
        <f ca="1">IF(Table1[[#This Row],[Area]]="Illinios",Table1[[#This Row],[Income]],0)</f>
        <v>0</v>
      </c>
      <c r="BT481">
        <f ca="1">IF(Table1[[#This Row],[Field of work]]="IT",Table1[[#This Row],[Income]],0)</f>
        <v>0</v>
      </c>
      <c r="BU481">
        <f ca="1">IF(Table1[[#This Row],[Field of work]]="Doctor",Table1[[#This Row],[Income]],0)</f>
        <v>0</v>
      </c>
      <c r="BV481">
        <f ca="1">IF(Table1[[#This Row],[Field of work]]="Construction",Table1[[#This Row],[Income]],0)</f>
        <v>0</v>
      </c>
      <c r="BW481">
        <f ca="1">IF(Table1[[#This Row],[Field of work]]="Teaching",Table1[[#This Row],[Income]],0)</f>
        <v>0</v>
      </c>
      <c r="BX481">
        <f ca="1">IF(Table1[[#This Row],[Field of work]]="Music",Table1[[#This Row],[Income]],0)</f>
        <v>33418</v>
      </c>
      <c r="BY481">
        <f ca="1">IF(Table1[[#This Row],[Field of work]]="Agriculture",Table1[[#This Row],[Income]],0)</f>
        <v>0</v>
      </c>
      <c r="CA481">
        <f ca="1">IF(Table1[[#This Row],[Debts]]&gt;Table1[[#This Row],[Income]],1,0)</f>
        <v>0</v>
      </c>
      <c r="CL481">
        <f ca="1">IF(Table1[[#This Row],[Net worth of the person]]&gt;$CN$3,Table1[[#This Row],[Age]],0)</f>
        <v>31</v>
      </c>
    </row>
    <row r="482" spans="1:90">
      <c r="A482">
        <f t="shared" ca="1" si="199"/>
        <v>1</v>
      </c>
      <c r="B482">
        <v>479</v>
      </c>
      <c r="C482" t="str">
        <f t="shared" ca="1" si="200"/>
        <v>men</v>
      </c>
      <c r="D482">
        <f t="shared" ca="1" si="201"/>
        <v>30</v>
      </c>
      <c r="E482">
        <f t="shared" ca="1" si="202"/>
        <v>5</v>
      </c>
      <c r="F482" t="str">
        <f t="shared" ca="1" si="190"/>
        <v>Music</v>
      </c>
      <c r="G482">
        <f t="shared" ca="1" si="203"/>
        <v>5</v>
      </c>
      <c r="H482" t="str">
        <f t="shared" ca="1" si="191"/>
        <v>Diploma</v>
      </c>
      <c r="I482">
        <f t="shared" ca="1" si="215"/>
        <v>3</v>
      </c>
      <c r="J482">
        <f t="shared" ca="1" si="192"/>
        <v>1</v>
      </c>
      <c r="K482">
        <f t="shared" ca="1" si="204"/>
        <v>31533</v>
      </c>
      <c r="L482">
        <f t="shared" ca="1" si="205"/>
        <v>8</v>
      </c>
      <c r="M482" t="str">
        <f t="shared" ca="1" si="193"/>
        <v>Tennessee</v>
      </c>
      <c r="N482">
        <f t="shared" ca="1" si="208"/>
        <v>94599</v>
      </c>
      <c r="O482">
        <f t="shared" ca="1" si="206"/>
        <v>83753.667420534519</v>
      </c>
      <c r="P482">
        <f t="shared" ca="1" si="209"/>
        <v>15952.103450053843</v>
      </c>
      <c r="Q482">
        <f t="shared" ca="1" si="207"/>
        <v>15807</v>
      </c>
      <c r="R482">
        <f t="shared" ca="1" si="210"/>
        <v>56704.412913406311</v>
      </c>
      <c r="S482">
        <f t="shared" ca="1" si="211"/>
        <v>28996.751014653626</v>
      </c>
      <c r="T482">
        <f t="shared" ca="1" si="212"/>
        <v>139547.85446470746</v>
      </c>
      <c r="U482">
        <f t="shared" ca="1" si="213"/>
        <v>156265.08033394083</v>
      </c>
      <c r="V482">
        <f t="shared" ca="1" si="214"/>
        <v>-16717.225869233371</v>
      </c>
      <c r="X482">
        <f ca="1">IF(Table1[[#This Row],[Gender]]="men",1,0)</f>
        <v>1</v>
      </c>
      <c r="Y482">
        <f ca="1">IF(Table1[[#This Row],[Gender]]="women",1,0)</f>
        <v>0</v>
      </c>
      <c r="AE482">
        <f ca="1">IF(Table1[[#This Row],[Field of work]]="IT",1,0)</f>
        <v>0</v>
      </c>
      <c r="AF482">
        <f ca="1">IF(Table1[[#This Row],[Field of work]]="Doctor",1,0)</f>
        <v>0</v>
      </c>
      <c r="AG482">
        <f ca="1">IF(Table1[[#This Row],[Field of work]]="Construction",1,0)</f>
        <v>0</v>
      </c>
      <c r="AH482">
        <f ca="1">IF(Table1[[#This Row],[Field of work]]="Teaching",1,0)</f>
        <v>0</v>
      </c>
      <c r="AI482">
        <f ca="1">IF(Table1[[#This Row],[Field of work]]="Music",1,0)</f>
        <v>1</v>
      </c>
      <c r="AJ482">
        <f ca="1">IF(Table1[[#This Row],[Field of work]]="Agriculture",1,0)</f>
        <v>0</v>
      </c>
      <c r="AO482" s="8">
        <f t="shared" ca="1" si="194"/>
        <v>38894.041288112094</v>
      </c>
      <c r="AR482">
        <f t="shared" ca="1" si="195"/>
        <v>0</v>
      </c>
      <c r="AX482" s="16">
        <f t="shared" ca="1" si="196"/>
        <v>0.17005791903605494</v>
      </c>
      <c r="AY482" s="17">
        <f t="shared" ca="1" si="197"/>
        <v>1</v>
      </c>
      <c r="AZ482" s="17"/>
      <c r="BE482">
        <f t="shared" ca="1" si="198"/>
        <v>0</v>
      </c>
      <c r="BF482">
        <f ca="1">IF(Table1[[#This Row],[Area]]="California",Table1[[#This Row],[Income]],0)</f>
        <v>0</v>
      </c>
      <c r="BG482">
        <f ca="1">IF(Table1[[#This Row],[Area]]="Utah",Table1[[#This Row],[Income]],0)</f>
        <v>0</v>
      </c>
      <c r="BH482">
        <f ca="1">IF(Table1[[#This Row],[Area]]="North Carolina",Table1[[#This Row],[Income]],0)</f>
        <v>0</v>
      </c>
      <c r="BI482">
        <f ca="1">IF(Table1[[#This Row],[Area]]="Texas",Table1[[#This Row],[Income]],0)</f>
        <v>0</v>
      </c>
      <c r="BJ482">
        <f ca="1">IF(Table1[[#This Row],[Area]]="Pennsylvania",Table1[[#This Row],[Income]],0)</f>
        <v>0</v>
      </c>
      <c r="BK482">
        <f ca="1">IF(Table1[[#This Row],[Area]]="Hawaii",Table1[[#This Row],[Income]],0)</f>
        <v>0</v>
      </c>
      <c r="BL482">
        <f ca="1">IF(Table1[[#This Row],[Area]]="Tennessee",Table1[[#This Row],[Income]],0)</f>
        <v>31533</v>
      </c>
      <c r="BM482">
        <f ca="1">IF(Table1[[#This Row],[Area]]="South Dakota",Table1[[#This Row],[Income]],0)</f>
        <v>0</v>
      </c>
      <c r="BN482">
        <f ca="1">IF(Table1[[#This Row],[Area]]="Massachusetts",Table1[[#This Row],[Income]],0)</f>
        <v>0</v>
      </c>
      <c r="BO482">
        <f ca="1">IF(Table1[[#This Row],[Area]]="New Jersey",Table1[[#This Row],[Income]],0)</f>
        <v>0</v>
      </c>
      <c r="BP482">
        <f ca="1">IF(Table1[[#This Row],[Area]]="Georgia",Table1[[#This Row],[Income]],0)</f>
        <v>0</v>
      </c>
      <c r="BQ482">
        <f ca="1">IF(Table1[[#This Row],[Area]]="Indiana",Table1[[#This Row],[Income]],0)</f>
        <v>0</v>
      </c>
      <c r="BR482">
        <f ca="1">IF(Table1[[#This Row],[Area]]="Illinios",Table1[[#This Row],[Income]],0)</f>
        <v>0</v>
      </c>
      <c r="BT482">
        <f ca="1">IF(Table1[[#This Row],[Field of work]]="IT",Table1[[#This Row],[Income]],0)</f>
        <v>0</v>
      </c>
      <c r="BU482">
        <f ca="1">IF(Table1[[#This Row],[Field of work]]="Doctor",Table1[[#This Row],[Income]],0)</f>
        <v>0</v>
      </c>
      <c r="BV482">
        <f ca="1">IF(Table1[[#This Row],[Field of work]]="Construction",Table1[[#This Row],[Income]],0)</f>
        <v>0</v>
      </c>
      <c r="BW482">
        <f ca="1">IF(Table1[[#This Row],[Field of work]]="Teaching",Table1[[#This Row],[Income]],0)</f>
        <v>0</v>
      </c>
      <c r="BX482">
        <f ca="1">IF(Table1[[#This Row],[Field of work]]="Music",Table1[[#This Row],[Income]],0)</f>
        <v>31533</v>
      </c>
      <c r="BY482">
        <f ca="1">IF(Table1[[#This Row],[Field of work]]="Agriculture",Table1[[#This Row],[Income]],0)</f>
        <v>0</v>
      </c>
      <c r="CA482">
        <f ca="1">IF(Table1[[#This Row],[Debts]]&gt;Table1[[#This Row],[Income]],1,0)</f>
        <v>1</v>
      </c>
      <c r="CL482">
        <f ca="1">IF(Table1[[#This Row],[Net worth of the person]]&gt;$CN$3,Table1[[#This Row],[Age]],0)</f>
        <v>0</v>
      </c>
    </row>
    <row r="483" spans="1:90">
      <c r="A483">
        <f t="shared" ca="1" si="199"/>
        <v>1</v>
      </c>
      <c r="B483">
        <v>480</v>
      </c>
      <c r="C483" t="str">
        <f t="shared" ca="1" si="200"/>
        <v>men</v>
      </c>
      <c r="D483">
        <f t="shared" ca="1" si="201"/>
        <v>34</v>
      </c>
      <c r="E483">
        <f t="shared" ca="1" si="202"/>
        <v>4</v>
      </c>
      <c r="F483" t="str">
        <f t="shared" ca="1" si="190"/>
        <v>Teaching</v>
      </c>
      <c r="G483">
        <f t="shared" ca="1" si="203"/>
        <v>2</v>
      </c>
      <c r="H483" t="str">
        <f t="shared" ca="1" si="191"/>
        <v>Grad</v>
      </c>
      <c r="I483">
        <f t="shared" ca="1" si="215"/>
        <v>0</v>
      </c>
      <c r="J483">
        <f t="shared" ca="1" si="192"/>
        <v>1</v>
      </c>
      <c r="K483">
        <f t="shared" ca="1" si="204"/>
        <v>40212</v>
      </c>
      <c r="L483">
        <f t="shared" ca="1" si="205"/>
        <v>7</v>
      </c>
      <c r="M483" t="str">
        <f t="shared" ca="1" si="193"/>
        <v>Hawaii</v>
      </c>
      <c r="N483">
        <f t="shared" ca="1" si="208"/>
        <v>120636</v>
      </c>
      <c r="O483">
        <f t="shared" ca="1" si="206"/>
        <v>20515.107120833523</v>
      </c>
      <c r="P483">
        <f t="shared" ca="1" si="209"/>
        <v>38894.041288112094</v>
      </c>
      <c r="Q483">
        <f t="shared" ca="1" si="207"/>
        <v>36211</v>
      </c>
      <c r="R483">
        <f t="shared" ca="1" si="210"/>
        <v>43085.610402997867</v>
      </c>
      <c r="S483">
        <f t="shared" ca="1" si="211"/>
        <v>30228.199867231175</v>
      </c>
      <c r="T483">
        <f t="shared" ca="1" si="212"/>
        <v>189758.24115534325</v>
      </c>
      <c r="U483">
        <f t="shared" ca="1" si="213"/>
        <v>99811.717523831379</v>
      </c>
      <c r="V483">
        <f t="shared" ca="1" si="214"/>
        <v>89946.523631511867</v>
      </c>
      <c r="X483">
        <f ca="1">IF(Table1[[#This Row],[Gender]]="men",1,0)</f>
        <v>1</v>
      </c>
      <c r="Y483">
        <f ca="1">IF(Table1[[#This Row],[Gender]]="women",1,0)</f>
        <v>0</v>
      </c>
      <c r="AE483">
        <f ca="1">IF(Table1[[#This Row],[Field of work]]="IT",1,0)</f>
        <v>0</v>
      </c>
      <c r="AF483">
        <f ca="1">IF(Table1[[#This Row],[Field of work]]="Doctor",1,0)</f>
        <v>0</v>
      </c>
      <c r="AG483">
        <f ca="1">IF(Table1[[#This Row],[Field of work]]="Construction",1,0)</f>
        <v>0</v>
      </c>
      <c r="AH483">
        <f ca="1">IF(Table1[[#This Row],[Field of work]]="Teaching",1,0)</f>
        <v>1</v>
      </c>
      <c r="AI483">
        <f ca="1">IF(Table1[[#This Row],[Field of work]]="Music",1,0)</f>
        <v>0</v>
      </c>
      <c r="AJ483">
        <f ca="1">IF(Table1[[#This Row],[Field of work]]="Agriculture",1,0)</f>
        <v>0</v>
      </c>
      <c r="AO483" s="8">
        <f t="shared" ca="1" si="194"/>
        <v>62970.443847265953</v>
      </c>
      <c r="AR483">
        <f t="shared" ca="1" si="195"/>
        <v>1</v>
      </c>
      <c r="AX483" s="16">
        <f t="shared" ca="1" si="196"/>
        <v>0.93092757393433612</v>
      </c>
      <c r="AY483" s="17">
        <f t="shared" ca="1" si="197"/>
        <v>0</v>
      </c>
      <c r="AZ483" s="17"/>
      <c r="BE483">
        <f t="shared" ca="1" si="198"/>
        <v>0</v>
      </c>
      <c r="BF483">
        <f ca="1">IF(Table1[[#This Row],[Area]]="California",Table1[[#This Row],[Income]],0)</f>
        <v>0</v>
      </c>
      <c r="BG483">
        <f ca="1">IF(Table1[[#This Row],[Area]]="Utah",Table1[[#This Row],[Income]],0)</f>
        <v>0</v>
      </c>
      <c r="BH483">
        <f ca="1">IF(Table1[[#This Row],[Area]]="North Carolina",Table1[[#This Row],[Income]],0)</f>
        <v>0</v>
      </c>
      <c r="BI483">
        <f ca="1">IF(Table1[[#This Row],[Area]]="Texas",Table1[[#This Row],[Income]],0)</f>
        <v>0</v>
      </c>
      <c r="BJ483">
        <f ca="1">IF(Table1[[#This Row],[Area]]="Pennsylvania",Table1[[#This Row],[Income]],0)</f>
        <v>0</v>
      </c>
      <c r="BK483">
        <f ca="1">IF(Table1[[#This Row],[Area]]="Hawaii",Table1[[#This Row],[Income]],0)</f>
        <v>40212</v>
      </c>
      <c r="BL483">
        <f ca="1">IF(Table1[[#This Row],[Area]]="Tennessee",Table1[[#This Row],[Income]],0)</f>
        <v>0</v>
      </c>
      <c r="BM483">
        <f ca="1">IF(Table1[[#This Row],[Area]]="South Dakota",Table1[[#This Row],[Income]],0)</f>
        <v>0</v>
      </c>
      <c r="BN483">
        <f ca="1">IF(Table1[[#This Row],[Area]]="Massachusetts",Table1[[#This Row],[Income]],0)</f>
        <v>0</v>
      </c>
      <c r="BO483">
        <f ca="1">IF(Table1[[#This Row],[Area]]="New Jersey",Table1[[#This Row],[Income]],0)</f>
        <v>0</v>
      </c>
      <c r="BP483">
        <f ca="1">IF(Table1[[#This Row],[Area]]="Georgia",Table1[[#This Row],[Income]],0)</f>
        <v>0</v>
      </c>
      <c r="BQ483">
        <f ca="1">IF(Table1[[#This Row],[Area]]="Indiana",Table1[[#This Row],[Income]],0)</f>
        <v>0</v>
      </c>
      <c r="BR483">
        <f ca="1">IF(Table1[[#This Row],[Area]]="Illinios",Table1[[#This Row],[Income]],0)</f>
        <v>0</v>
      </c>
      <c r="BT483">
        <f ca="1">IF(Table1[[#This Row],[Field of work]]="IT",Table1[[#This Row],[Income]],0)</f>
        <v>0</v>
      </c>
      <c r="BU483">
        <f ca="1">IF(Table1[[#This Row],[Field of work]]="Doctor",Table1[[#This Row],[Income]],0)</f>
        <v>0</v>
      </c>
      <c r="BV483">
        <f ca="1">IF(Table1[[#This Row],[Field of work]]="Construction",Table1[[#This Row],[Income]],0)</f>
        <v>0</v>
      </c>
      <c r="BW483">
        <f ca="1">IF(Table1[[#This Row],[Field of work]]="Teaching",Table1[[#This Row],[Income]],0)</f>
        <v>40212</v>
      </c>
      <c r="BX483">
        <f ca="1">IF(Table1[[#This Row],[Field of work]]="Music",Table1[[#This Row],[Income]],0)</f>
        <v>0</v>
      </c>
      <c r="BY483">
        <f ca="1">IF(Table1[[#This Row],[Field of work]]="Agriculture",Table1[[#This Row],[Income]],0)</f>
        <v>0</v>
      </c>
      <c r="CA483">
        <f ca="1">IF(Table1[[#This Row],[Debts]]&gt;Table1[[#This Row],[Income]],1,0)</f>
        <v>1</v>
      </c>
      <c r="CL483">
        <f ca="1">IF(Table1[[#This Row],[Net worth of the person]]&gt;$CN$3,Table1[[#This Row],[Age]],0)</f>
        <v>34</v>
      </c>
    </row>
    <row r="484" spans="1:90">
      <c r="A484">
        <f t="shared" ca="1" si="199"/>
        <v>1</v>
      </c>
      <c r="B484">
        <v>481</v>
      </c>
      <c r="C484" t="str">
        <f t="shared" ca="1" si="200"/>
        <v>men</v>
      </c>
      <c r="D484">
        <f t="shared" ca="1" si="201"/>
        <v>28</v>
      </c>
      <c r="E484">
        <f t="shared" ca="1" si="202"/>
        <v>6</v>
      </c>
      <c r="F484" t="str">
        <f t="shared" ca="1" si="190"/>
        <v>Agriculture</v>
      </c>
      <c r="G484">
        <f t="shared" ca="1" si="203"/>
        <v>1</v>
      </c>
      <c r="H484" t="str">
        <f t="shared" ca="1" si="191"/>
        <v>High school</v>
      </c>
      <c r="I484">
        <f t="shared" ca="1" si="215"/>
        <v>1</v>
      </c>
      <c r="J484">
        <f t="shared" ca="1" si="192"/>
        <v>2</v>
      </c>
      <c r="K484">
        <f t="shared" ca="1" si="204"/>
        <v>72525</v>
      </c>
      <c r="L484">
        <f t="shared" ca="1" si="205"/>
        <v>3</v>
      </c>
      <c r="M484" t="str">
        <f t="shared" ca="1" si="193"/>
        <v>Utah</v>
      </c>
      <c r="N484">
        <f t="shared" ca="1" si="208"/>
        <v>435150</v>
      </c>
      <c r="O484">
        <f t="shared" ca="1" si="206"/>
        <v>405093.13379752636</v>
      </c>
      <c r="P484">
        <f t="shared" ca="1" si="209"/>
        <v>125940.88769453191</v>
      </c>
      <c r="Q484">
        <f t="shared" ca="1" si="207"/>
        <v>111634</v>
      </c>
      <c r="R484">
        <f t="shared" ca="1" si="210"/>
        <v>103474.16125894774</v>
      </c>
      <c r="S484">
        <f t="shared" ca="1" si="211"/>
        <v>107876.32767133974</v>
      </c>
      <c r="T484">
        <f t="shared" ca="1" si="212"/>
        <v>668967.21536587167</v>
      </c>
      <c r="U484">
        <f t="shared" ca="1" si="213"/>
        <v>620201.29505647416</v>
      </c>
      <c r="V484">
        <f t="shared" ca="1" si="214"/>
        <v>48765.920309397508</v>
      </c>
      <c r="X484">
        <f ca="1">IF(Table1[[#This Row],[Gender]]="men",1,0)</f>
        <v>1</v>
      </c>
      <c r="Y484">
        <f ca="1">IF(Table1[[#This Row],[Gender]]="women",1,0)</f>
        <v>0</v>
      </c>
      <c r="AE484">
        <f ca="1">IF(Table1[[#This Row],[Field of work]]="IT",1,0)</f>
        <v>0</v>
      </c>
      <c r="AF484">
        <f ca="1">IF(Table1[[#This Row],[Field of work]]="Doctor",1,0)</f>
        <v>0</v>
      </c>
      <c r="AG484">
        <f ca="1">IF(Table1[[#This Row],[Field of work]]="Construction",1,0)</f>
        <v>0</v>
      </c>
      <c r="AH484">
        <f ca="1">IF(Table1[[#This Row],[Field of work]]="Teaching",1,0)</f>
        <v>0</v>
      </c>
      <c r="AI484">
        <f ca="1">IF(Table1[[#This Row],[Field of work]]="Music",1,0)</f>
        <v>0</v>
      </c>
      <c r="AJ484">
        <f ca="1">IF(Table1[[#This Row],[Field of work]]="Agriculture",1,0)</f>
        <v>1</v>
      </c>
      <c r="AO484" s="8">
        <f t="shared" ca="1" si="194"/>
        <v>73557.577645048208</v>
      </c>
      <c r="AR484">
        <f t="shared" ca="1" si="195"/>
        <v>1</v>
      </c>
      <c r="AX484" s="16">
        <f t="shared" ca="1" si="196"/>
        <v>0.26635829162650759</v>
      </c>
      <c r="AY484" s="17">
        <f t="shared" ca="1" si="197"/>
        <v>1</v>
      </c>
      <c r="AZ484" s="17"/>
      <c r="BE484">
        <f t="shared" ca="1" si="198"/>
        <v>0</v>
      </c>
      <c r="BF484">
        <f ca="1">IF(Table1[[#This Row],[Area]]="California",Table1[[#This Row],[Income]],0)</f>
        <v>0</v>
      </c>
      <c r="BG484">
        <f ca="1">IF(Table1[[#This Row],[Area]]="Utah",Table1[[#This Row],[Income]],0)</f>
        <v>72525</v>
      </c>
      <c r="BH484">
        <f ca="1">IF(Table1[[#This Row],[Area]]="North Carolina",Table1[[#This Row],[Income]],0)</f>
        <v>0</v>
      </c>
      <c r="BI484">
        <f ca="1">IF(Table1[[#This Row],[Area]]="Texas",Table1[[#This Row],[Income]],0)</f>
        <v>0</v>
      </c>
      <c r="BJ484">
        <f ca="1">IF(Table1[[#This Row],[Area]]="Pennsylvania",Table1[[#This Row],[Income]],0)</f>
        <v>0</v>
      </c>
      <c r="BK484">
        <f ca="1">IF(Table1[[#This Row],[Area]]="Hawaii",Table1[[#This Row],[Income]],0)</f>
        <v>0</v>
      </c>
      <c r="BL484">
        <f ca="1">IF(Table1[[#This Row],[Area]]="Tennessee",Table1[[#This Row],[Income]],0)</f>
        <v>0</v>
      </c>
      <c r="BM484">
        <f ca="1">IF(Table1[[#This Row],[Area]]="South Dakota",Table1[[#This Row],[Income]],0)</f>
        <v>0</v>
      </c>
      <c r="BN484">
        <f ca="1">IF(Table1[[#This Row],[Area]]="Massachusetts",Table1[[#This Row],[Income]],0)</f>
        <v>0</v>
      </c>
      <c r="BO484">
        <f ca="1">IF(Table1[[#This Row],[Area]]="New Jersey",Table1[[#This Row],[Income]],0)</f>
        <v>0</v>
      </c>
      <c r="BP484">
        <f ca="1">IF(Table1[[#This Row],[Area]]="Georgia",Table1[[#This Row],[Income]],0)</f>
        <v>0</v>
      </c>
      <c r="BQ484">
        <f ca="1">IF(Table1[[#This Row],[Area]]="Indiana",Table1[[#This Row],[Income]],0)</f>
        <v>0</v>
      </c>
      <c r="BR484">
        <f ca="1">IF(Table1[[#This Row],[Area]]="Illinios",Table1[[#This Row],[Income]],0)</f>
        <v>0</v>
      </c>
      <c r="BT484">
        <f ca="1">IF(Table1[[#This Row],[Field of work]]="IT",Table1[[#This Row],[Income]],0)</f>
        <v>0</v>
      </c>
      <c r="BU484">
        <f ca="1">IF(Table1[[#This Row],[Field of work]]="Doctor",Table1[[#This Row],[Income]],0)</f>
        <v>0</v>
      </c>
      <c r="BV484">
        <f ca="1">IF(Table1[[#This Row],[Field of work]]="Construction",Table1[[#This Row],[Income]],0)</f>
        <v>0</v>
      </c>
      <c r="BW484">
        <f ca="1">IF(Table1[[#This Row],[Field of work]]="Teaching",Table1[[#This Row],[Income]],0)</f>
        <v>0</v>
      </c>
      <c r="BX484">
        <f ca="1">IF(Table1[[#This Row],[Field of work]]="Music",Table1[[#This Row],[Income]],0)</f>
        <v>0</v>
      </c>
      <c r="BY484">
        <f ca="1">IF(Table1[[#This Row],[Field of work]]="Agriculture",Table1[[#This Row],[Income]],0)</f>
        <v>72525</v>
      </c>
      <c r="CA484">
        <f ca="1">IF(Table1[[#This Row],[Debts]]&gt;Table1[[#This Row],[Income]],1,0)</f>
        <v>1</v>
      </c>
      <c r="CL484">
        <f ca="1">IF(Table1[[#This Row],[Net worth of the person]]&gt;$CN$3,Table1[[#This Row],[Age]],0)</f>
        <v>28</v>
      </c>
    </row>
    <row r="485" spans="1:90">
      <c r="A485">
        <f t="shared" ca="1" si="199"/>
        <v>1</v>
      </c>
      <c r="B485">
        <v>482</v>
      </c>
      <c r="C485" t="str">
        <f t="shared" ca="1" si="200"/>
        <v>men</v>
      </c>
      <c r="D485">
        <f t="shared" ca="1" si="201"/>
        <v>35</v>
      </c>
      <c r="E485">
        <f t="shared" ca="1" si="202"/>
        <v>3</v>
      </c>
      <c r="F485" t="str">
        <f t="shared" ca="1" si="190"/>
        <v>Construction</v>
      </c>
      <c r="G485">
        <f t="shared" ca="1" si="203"/>
        <v>3</v>
      </c>
      <c r="H485" t="str">
        <f t="shared" ca="1" si="191"/>
        <v>Post Grad</v>
      </c>
      <c r="I485">
        <f t="shared" ca="1" si="215"/>
        <v>2</v>
      </c>
      <c r="J485">
        <f t="shared" ca="1" si="192"/>
        <v>1</v>
      </c>
      <c r="K485">
        <f t="shared" ca="1" si="204"/>
        <v>87864</v>
      </c>
      <c r="L485">
        <f t="shared" ca="1" si="205"/>
        <v>8</v>
      </c>
      <c r="M485" t="str">
        <f t="shared" ca="1" si="193"/>
        <v>Tennessee</v>
      </c>
      <c r="N485">
        <f t="shared" ca="1" si="208"/>
        <v>527184</v>
      </c>
      <c r="O485">
        <f t="shared" ca="1" si="206"/>
        <v>140419.82961282879</v>
      </c>
      <c r="P485">
        <f t="shared" ca="1" si="209"/>
        <v>73557.577645048208</v>
      </c>
      <c r="Q485">
        <f t="shared" ca="1" si="207"/>
        <v>56540</v>
      </c>
      <c r="R485">
        <f t="shared" ca="1" si="210"/>
        <v>60591.552899951763</v>
      </c>
      <c r="S485">
        <f t="shared" ca="1" si="211"/>
        <v>36162.538179550022</v>
      </c>
      <c r="T485">
        <f t="shared" ca="1" si="212"/>
        <v>636904.11582459824</v>
      </c>
      <c r="U485">
        <f t="shared" ca="1" si="213"/>
        <v>257551.38251278055</v>
      </c>
      <c r="V485">
        <f t="shared" ca="1" si="214"/>
        <v>379352.73331181769</v>
      </c>
      <c r="X485">
        <f ca="1">IF(Table1[[#This Row],[Gender]]="men",1,0)</f>
        <v>1</v>
      </c>
      <c r="Y485">
        <f ca="1">IF(Table1[[#This Row],[Gender]]="women",1,0)</f>
        <v>0</v>
      </c>
      <c r="AE485">
        <f ca="1">IF(Table1[[#This Row],[Field of work]]="IT",1,0)</f>
        <v>0</v>
      </c>
      <c r="AF485">
        <f ca="1">IF(Table1[[#This Row],[Field of work]]="Doctor",1,0)</f>
        <v>0</v>
      </c>
      <c r="AG485">
        <f ca="1">IF(Table1[[#This Row],[Field of work]]="Construction",1,0)</f>
        <v>1</v>
      </c>
      <c r="AH485">
        <f ca="1">IF(Table1[[#This Row],[Field of work]]="Teaching",1,0)</f>
        <v>0</v>
      </c>
      <c r="AI485">
        <f ca="1">IF(Table1[[#This Row],[Field of work]]="Music",1,0)</f>
        <v>0</v>
      </c>
      <c r="AJ485">
        <f ca="1">IF(Table1[[#This Row],[Field of work]]="Agriculture",1,0)</f>
        <v>0</v>
      </c>
      <c r="AO485" s="8">
        <f t="shared" ca="1" si="194"/>
        <v>67352.364009446814</v>
      </c>
      <c r="AR485">
        <f t="shared" ca="1" si="195"/>
        <v>1</v>
      </c>
      <c r="AX485" s="16">
        <f t="shared" ca="1" si="196"/>
        <v>0.86977060550169694</v>
      </c>
      <c r="AY485" s="17">
        <f t="shared" ca="1" si="197"/>
        <v>0</v>
      </c>
      <c r="AZ485" s="17"/>
      <c r="BE485">
        <f t="shared" ca="1" si="198"/>
        <v>0</v>
      </c>
      <c r="BF485">
        <f ca="1">IF(Table1[[#This Row],[Area]]="California",Table1[[#This Row],[Income]],0)</f>
        <v>0</v>
      </c>
      <c r="BG485">
        <f ca="1">IF(Table1[[#This Row],[Area]]="Utah",Table1[[#This Row],[Income]],0)</f>
        <v>0</v>
      </c>
      <c r="BH485">
        <f ca="1">IF(Table1[[#This Row],[Area]]="North Carolina",Table1[[#This Row],[Income]],0)</f>
        <v>0</v>
      </c>
      <c r="BI485">
        <f ca="1">IF(Table1[[#This Row],[Area]]="Texas",Table1[[#This Row],[Income]],0)</f>
        <v>0</v>
      </c>
      <c r="BJ485">
        <f ca="1">IF(Table1[[#This Row],[Area]]="Pennsylvania",Table1[[#This Row],[Income]],0)</f>
        <v>0</v>
      </c>
      <c r="BK485">
        <f ca="1">IF(Table1[[#This Row],[Area]]="Hawaii",Table1[[#This Row],[Income]],0)</f>
        <v>0</v>
      </c>
      <c r="BL485">
        <f ca="1">IF(Table1[[#This Row],[Area]]="Tennessee",Table1[[#This Row],[Income]],0)</f>
        <v>87864</v>
      </c>
      <c r="BM485">
        <f ca="1">IF(Table1[[#This Row],[Area]]="South Dakota",Table1[[#This Row],[Income]],0)</f>
        <v>0</v>
      </c>
      <c r="BN485">
        <f ca="1">IF(Table1[[#This Row],[Area]]="Massachusetts",Table1[[#This Row],[Income]],0)</f>
        <v>0</v>
      </c>
      <c r="BO485">
        <f ca="1">IF(Table1[[#This Row],[Area]]="New Jersey",Table1[[#This Row],[Income]],0)</f>
        <v>0</v>
      </c>
      <c r="BP485">
        <f ca="1">IF(Table1[[#This Row],[Area]]="Georgia",Table1[[#This Row],[Income]],0)</f>
        <v>0</v>
      </c>
      <c r="BQ485">
        <f ca="1">IF(Table1[[#This Row],[Area]]="Indiana",Table1[[#This Row],[Income]],0)</f>
        <v>0</v>
      </c>
      <c r="BR485">
        <f ca="1">IF(Table1[[#This Row],[Area]]="Illinios",Table1[[#This Row],[Income]],0)</f>
        <v>0</v>
      </c>
      <c r="BT485">
        <f ca="1">IF(Table1[[#This Row],[Field of work]]="IT",Table1[[#This Row],[Income]],0)</f>
        <v>0</v>
      </c>
      <c r="BU485">
        <f ca="1">IF(Table1[[#This Row],[Field of work]]="Doctor",Table1[[#This Row],[Income]],0)</f>
        <v>0</v>
      </c>
      <c r="BV485">
        <f ca="1">IF(Table1[[#This Row],[Field of work]]="Construction",Table1[[#This Row],[Income]],0)</f>
        <v>87864</v>
      </c>
      <c r="BW485">
        <f ca="1">IF(Table1[[#This Row],[Field of work]]="Teaching",Table1[[#This Row],[Income]],0)</f>
        <v>0</v>
      </c>
      <c r="BX485">
        <f ca="1">IF(Table1[[#This Row],[Field of work]]="Music",Table1[[#This Row],[Income]],0)</f>
        <v>0</v>
      </c>
      <c r="BY485">
        <f ca="1">IF(Table1[[#This Row],[Field of work]]="Agriculture",Table1[[#This Row],[Income]],0)</f>
        <v>0</v>
      </c>
      <c r="CA485">
        <f ca="1">IF(Table1[[#This Row],[Debts]]&gt;Table1[[#This Row],[Income]],1,0)</f>
        <v>0</v>
      </c>
      <c r="CL485">
        <f ca="1">IF(Table1[[#This Row],[Net worth of the person]]&gt;$CN$3,Table1[[#This Row],[Age]],0)</f>
        <v>35</v>
      </c>
    </row>
    <row r="486" spans="1:90">
      <c r="A486">
        <f t="shared" ca="1" si="199"/>
        <v>1</v>
      </c>
      <c r="B486">
        <v>483</v>
      </c>
      <c r="C486" t="str">
        <f t="shared" ca="1" si="200"/>
        <v>men</v>
      </c>
      <c r="D486">
        <f t="shared" ca="1" si="201"/>
        <v>43</v>
      </c>
      <c r="E486">
        <f t="shared" ca="1" si="202"/>
        <v>5</v>
      </c>
      <c r="F486" t="str">
        <f t="shared" ca="1" si="190"/>
        <v>Music</v>
      </c>
      <c r="G486">
        <f t="shared" ca="1" si="203"/>
        <v>3</v>
      </c>
      <c r="H486" t="str">
        <f t="shared" ca="1" si="191"/>
        <v>Post Grad</v>
      </c>
      <c r="I486">
        <f t="shared" ca="1" si="215"/>
        <v>1</v>
      </c>
      <c r="J486">
        <f t="shared" ca="1" si="192"/>
        <v>1</v>
      </c>
      <c r="K486">
        <f t="shared" ca="1" si="204"/>
        <v>81182</v>
      </c>
      <c r="L486">
        <f t="shared" ca="1" si="205"/>
        <v>2</v>
      </c>
      <c r="M486" t="str">
        <f t="shared" ca="1" si="193"/>
        <v>California</v>
      </c>
      <c r="N486">
        <f t="shared" ca="1" si="208"/>
        <v>405910</v>
      </c>
      <c r="O486">
        <f t="shared" ca="1" si="206"/>
        <v>353048.58647919382</v>
      </c>
      <c r="P486">
        <f t="shared" ca="1" si="209"/>
        <v>67352.364009446814</v>
      </c>
      <c r="Q486">
        <f t="shared" ca="1" si="207"/>
        <v>35653</v>
      </c>
      <c r="R486">
        <f t="shared" ca="1" si="210"/>
        <v>54886.591313485405</v>
      </c>
      <c r="S486">
        <f t="shared" ca="1" si="211"/>
        <v>30346.801449643841</v>
      </c>
      <c r="T486">
        <f t="shared" ca="1" si="212"/>
        <v>503609.16545909067</v>
      </c>
      <c r="U486">
        <f t="shared" ca="1" si="213"/>
        <v>443588.17779267923</v>
      </c>
      <c r="V486">
        <f t="shared" ca="1" si="214"/>
        <v>60020.987666411442</v>
      </c>
      <c r="X486">
        <f ca="1">IF(Table1[[#This Row],[Gender]]="men",1,0)</f>
        <v>1</v>
      </c>
      <c r="Y486">
        <f ca="1">IF(Table1[[#This Row],[Gender]]="women",1,0)</f>
        <v>0</v>
      </c>
      <c r="AE486">
        <f ca="1">IF(Table1[[#This Row],[Field of work]]="IT",1,0)</f>
        <v>0</v>
      </c>
      <c r="AF486">
        <f ca="1">IF(Table1[[#This Row],[Field of work]]="Doctor",1,0)</f>
        <v>0</v>
      </c>
      <c r="AG486">
        <f ca="1">IF(Table1[[#This Row],[Field of work]]="Construction",1,0)</f>
        <v>0</v>
      </c>
      <c r="AH486">
        <f ca="1">IF(Table1[[#This Row],[Field of work]]="Teaching",1,0)</f>
        <v>0</v>
      </c>
      <c r="AI486">
        <f ca="1">IF(Table1[[#This Row],[Field of work]]="Music",1,0)</f>
        <v>1</v>
      </c>
      <c r="AJ486">
        <f ca="1">IF(Table1[[#This Row],[Field of work]]="Agriculture",1,0)</f>
        <v>0</v>
      </c>
      <c r="AO486" s="8">
        <f t="shared" ca="1" si="194"/>
        <v>18313.250032241413</v>
      </c>
      <c r="AR486">
        <f t="shared" ca="1" si="195"/>
        <v>1</v>
      </c>
      <c r="AX486" s="16">
        <f t="shared" ca="1" si="196"/>
        <v>0.24884958163504878</v>
      </c>
      <c r="AY486" s="17">
        <f t="shared" ca="1" si="197"/>
        <v>1</v>
      </c>
      <c r="AZ486" s="17"/>
      <c r="BE486">
        <f t="shared" ca="1" si="198"/>
        <v>0</v>
      </c>
      <c r="BF486">
        <f ca="1">IF(Table1[[#This Row],[Area]]="California",Table1[[#This Row],[Income]],0)</f>
        <v>81182</v>
      </c>
      <c r="BG486">
        <f ca="1">IF(Table1[[#This Row],[Area]]="Utah",Table1[[#This Row],[Income]],0)</f>
        <v>0</v>
      </c>
      <c r="BH486">
        <f ca="1">IF(Table1[[#This Row],[Area]]="North Carolina",Table1[[#This Row],[Income]],0)</f>
        <v>0</v>
      </c>
      <c r="BI486">
        <f ca="1">IF(Table1[[#This Row],[Area]]="Texas",Table1[[#This Row],[Income]],0)</f>
        <v>0</v>
      </c>
      <c r="BJ486">
        <f ca="1">IF(Table1[[#This Row],[Area]]="Pennsylvania",Table1[[#This Row],[Income]],0)</f>
        <v>0</v>
      </c>
      <c r="BK486">
        <f ca="1">IF(Table1[[#This Row],[Area]]="Hawaii",Table1[[#This Row],[Income]],0)</f>
        <v>0</v>
      </c>
      <c r="BL486">
        <f ca="1">IF(Table1[[#This Row],[Area]]="Tennessee",Table1[[#This Row],[Income]],0)</f>
        <v>0</v>
      </c>
      <c r="BM486">
        <f ca="1">IF(Table1[[#This Row],[Area]]="South Dakota",Table1[[#This Row],[Income]],0)</f>
        <v>0</v>
      </c>
      <c r="BN486">
        <f ca="1">IF(Table1[[#This Row],[Area]]="Massachusetts",Table1[[#This Row],[Income]],0)</f>
        <v>0</v>
      </c>
      <c r="BO486">
        <f ca="1">IF(Table1[[#This Row],[Area]]="New Jersey",Table1[[#This Row],[Income]],0)</f>
        <v>0</v>
      </c>
      <c r="BP486">
        <f ca="1">IF(Table1[[#This Row],[Area]]="Georgia",Table1[[#This Row],[Income]],0)</f>
        <v>0</v>
      </c>
      <c r="BQ486">
        <f ca="1">IF(Table1[[#This Row],[Area]]="Indiana",Table1[[#This Row],[Income]],0)</f>
        <v>0</v>
      </c>
      <c r="BR486">
        <f ca="1">IF(Table1[[#This Row],[Area]]="Illinios",Table1[[#This Row],[Income]],0)</f>
        <v>0</v>
      </c>
      <c r="BT486">
        <f ca="1">IF(Table1[[#This Row],[Field of work]]="IT",Table1[[#This Row],[Income]],0)</f>
        <v>0</v>
      </c>
      <c r="BU486">
        <f ca="1">IF(Table1[[#This Row],[Field of work]]="Doctor",Table1[[#This Row],[Income]],0)</f>
        <v>0</v>
      </c>
      <c r="BV486">
        <f ca="1">IF(Table1[[#This Row],[Field of work]]="Construction",Table1[[#This Row],[Income]],0)</f>
        <v>0</v>
      </c>
      <c r="BW486">
        <f ca="1">IF(Table1[[#This Row],[Field of work]]="Teaching",Table1[[#This Row],[Income]],0)</f>
        <v>0</v>
      </c>
      <c r="BX486">
        <f ca="1">IF(Table1[[#This Row],[Field of work]]="Music",Table1[[#This Row],[Income]],0)</f>
        <v>81182</v>
      </c>
      <c r="BY486">
        <f ca="1">IF(Table1[[#This Row],[Field of work]]="Agriculture",Table1[[#This Row],[Income]],0)</f>
        <v>0</v>
      </c>
      <c r="CA486">
        <f ca="1">IF(Table1[[#This Row],[Debts]]&gt;Table1[[#This Row],[Income]],1,0)</f>
        <v>0</v>
      </c>
      <c r="CL486">
        <f ca="1">IF(Table1[[#This Row],[Net worth of the person]]&gt;$CN$3,Table1[[#This Row],[Age]],0)</f>
        <v>43</v>
      </c>
    </row>
    <row r="487" spans="1:90">
      <c r="A487">
        <f t="shared" ca="1" si="199"/>
        <v>1</v>
      </c>
      <c r="B487">
        <v>484</v>
      </c>
      <c r="C487" t="str">
        <f t="shared" ca="1" si="200"/>
        <v>men</v>
      </c>
      <c r="D487">
        <f t="shared" ca="1" si="201"/>
        <v>35</v>
      </c>
      <c r="E487">
        <f t="shared" ca="1" si="202"/>
        <v>5</v>
      </c>
      <c r="F487" t="str">
        <f t="shared" ca="1" si="190"/>
        <v>Music</v>
      </c>
      <c r="G487">
        <f t="shared" ca="1" si="203"/>
        <v>5</v>
      </c>
      <c r="H487" t="str">
        <f t="shared" ca="1" si="191"/>
        <v>Diploma</v>
      </c>
      <c r="I487">
        <f t="shared" ca="1" si="215"/>
        <v>2</v>
      </c>
      <c r="J487">
        <f t="shared" ca="1" si="192"/>
        <v>2</v>
      </c>
      <c r="K487">
        <f t="shared" ca="1" si="204"/>
        <v>51524</v>
      </c>
      <c r="L487">
        <f t="shared" ca="1" si="205"/>
        <v>5</v>
      </c>
      <c r="M487" t="str">
        <f t="shared" ca="1" si="193"/>
        <v>Texas</v>
      </c>
      <c r="N487">
        <f t="shared" ca="1" si="208"/>
        <v>309144</v>
      </c>
      <c r="O487">
        <f t="shared" ca="1" si="206"/>
        <v>76930.355064985517</v>
      </c>
      <c r="P487">
        <f t="shared" ca="1" si="209"/>
        <v>36626.500064482825</v>
      </c>
      <c r="Q487">
        <f t="shared" ca="1" si="207"/>
        <v>5337</v>
      </c>
      <c r="R487">
        <f t="shared" ca="1" si="210"/>
        <v>80748.011979823248</v>
      </c>
      <c r="S487">
        <f t="shared" ca="1" si="211"/>
        <v>8476.9785317107653</v>
      </c>
      <c r="T487">
        <f t="shared" ca="1" si="212"/>
        <v>354247.47859619354</v>
      </c>
      <c r="U487">
        <f t="shared" ca="1" si="213"/>
        <v>163015.36704480875</v>
      </c>
      <c r="V487">
        <f t="shared" ca="1" si="214"/>
        <v>191232.11155138479</v>
      </c>
      <c r="X487">
        <f ca="1">IF(Table1[[#This Row],[Gender]]="men",1,0)</f>
        <v>1</v>
      </c>
      <c r="Y487">
        <f ca="1">IF(Table1[[#This Row],[Gender]]="women",1,0)</f>
        <v>0</v>
      </c>
      <c r="AE487">
        <f ca="1">IF(Table1[[#This Row],[Field of work]]="IT",1,0)</f>
        <v>0</v>
      </c>
      <c r="AF487">
        <f ca="1">IF(Table1[[#This Row],[Field of work]]="Doctor",1,0)</f>
        <v>0</v>
      </c>
      <c r="AG487">
        <f ca="1">IF(Table1[[#This Row],[Field of work]]="Construction",1,0)</f>
        <v>0</v>
      </c>
      <c r="AH487">
        <f ca="1">IF(Table1[[#This Row],[Field of work]]="Teaching",1,0)</f>
        <v>0</v>
      </c>
      <c r="AI487">
        <f ca="1">IF(Table1[[#This Row],[Field of work]]="Music",1,0)</f>
        <v>1</v>
      </c>
      <c r="AJ487">
        <f ca="1">IF(Table1[[#This Row],[Field of work]]="Agriculture",1,0)</f>
        <v>0</v>
      </c>
      <c r="AO487" s="8">
        <f t="shared" ca="1" si="194"/>
        <v>24930.957298537953</v>
      </c>
      <c r="AR487">
        <f t="shared" ca="1" si="195"/>
        <v>1</v>
      </c>
      <c r="AX487" s="16">
        <f t="shared" ca="1" si="196"/>
        <v>0.24977409293085642</v>
      </c>
      <c r="AY487" s="17">
        <f t="shared" ca="1" si="197"/>
        <v>1</v>
      </c>
      <c r="AZ487" s="17"/>
      <c r="BE487">
        <f t="shared" ca="1" si="198"/>
        <v>0</v>
      </c>
      <c r="BF487">
        <f ca="1">IF(Table1[[#This Row],[Area]]="California",Table1[[#This Row],[Income]],0)</f>
        <v>0</v>
      </c>
      <c r="BG487">
        <f ca="1">IF(Table1[[#This Row],[Area]]="Utah",Table1[[#This Row],[Income]],0)</f>
        <v>0</v>
      </c>
      <c r="BH487">
        <f ca="1">IF(Table1[[#This Row],[Area]]="North Carolina",Table1[[#This Row],[Income]],0)</f>
        <v>0</v>
      </c>
      <c r="BI487">
        <f ca="1">IF(Table1[[#This Row],[Area]]="Texas",Table1[[#This Row],[Income]],0)</f>
        <v>51524</v>
      </c>
      <c r="BJ487">
        <f ca="1">IF(Table1[[#This Row],[Area]]="Pennsylvania",Table1[[#This Row],[Income]],0)</f>
        <v>0</v>
      </c>
      <c r="BK487">
        <f ca="1">IF(Table1[[#This Row],[Area]]="Hawaii",Table1[[#This Row],[Income]],0)</f>
        <v>0</v>
      </c>
      <c r="BL487">
        <f ca="1">IF(Table1[[#This Row],[Area]]="Tennessee",Table1[[#This Row],[Income]],0)</f>
        <v>0</v>
      </c>
      <c r="BM487">
        <f ca="1">IF(Table1[[#This Row],[Area]]="South Dakota",Table1[[#This Row],[Income]],0)</f>
        <v>0</v>
      </c>
      <c r="BN487">
        <f ca="1">IF(Table1[[#This Row],[Area]]="Massachusetts",Table1[[#This Row],[Income]],0)</f>
        <v>0</v>
      </c>
      <c r="BO487">
        <f ca="1">IF(Table1[[#This Row],[Area]]="New Jersey",Table1[[#This Row],[Income]],0)</f>
        <v>0</v>
      </c>
      <c r="BP487">
        <f ca="1">IF(Table1[[#This Row],[Area]]="Georgia",Table1[[#This Row],[Income]],0)</f>
        <v>0</v>
      </c>
      <c r="BQ487">
        <f ca="1">IF(Table1[[#This Row],[Area]]="Indiana",Table1[[#This Row],[Income]],0)</f>
        <v>0</v>
      </c>
      <c r="BR487">
        <f ca="1">IF(Table1[[#This Row],[Area]]="Illinios",Table1[[#This Row],[Income]],0)</f>
        <v>0</v>
      </c>
      <c r="BT487">
        <f ca="1">IF(Table1[[#This Row],[Field of work]]="IT",Table1[[#This Row],[Income]],0)</f>
        <v>0</v>
      </c>
      <c r="BU487">
        <f ca="1">IF(Table1[[#This Row],[Field of work]]="Doctor",Table1[[#This Row],[Income]],0)</f>
        <v>0</v>
      </c>
      <c r="BV487">
        <f ca="1">IF(Table1[[#This Row],[Field of work]]="Construction",Table1[[#This Row],[Income]],0)</f>
        <v>0</v>
      </c>
      <c r="BW487">
        <f ca="1">IF(Table1[[#This Row],[Field of work]]="Teaching",Table1[[#This Row],[Income]],0)</f>
        <v>0</v>
      </c>
      <c r="BX487">
        <f ca="1">IF(Table1[[#This Row],[Field of work]]="Music",Table1[[#This Row],[Income]],0)</f>
        <v>51524</v>
      </c>
      <c r="BY487">
        <f ca="1">IF(Table1[[#This Row],[Field of work]]="Agriculture",Table1[[#This Row],[Income]],0)</f>
        <v>0</v>
      </c>
      <c r="CA487">
        <f ca="1">IF(Table1[[#This Row],[Debts]]&gt;Table1[[#This Row],[Income]],1,0)</f>
        <v>1</v>
      </c>
      <c r="CL487">
        <f ca="1">IF(Table1[[#This Row],[Net worth of the person]]&gt;$CN$3,Table1[[#This Row],[Age]],0)</f>
        <v>35</v>
      </c>
    </row>
    <row r="488" spans="1:90">
      <c r="A488">
        <f t="shared" ca="1" si="199"/>
        <v>2</v>
      </c>
      <c r="B488">
        <v>485</v>
      </c>
      <c r="C488" t="str">
        <f t="shared" ca="1" si="200"/>
        <v>women</v>
      </c>
      <c r="D488">
        <f t="shared" ca="1" si="201"/>
        <v>26</v>
      </c>
      <c r="E488">
        <f t="shared" ca="1" si="202"/>
        <v>3</v>
      </c>
      <c r="F488" t="str">
        <f t="shared" ca="1" si="190"/>
        <v>Construction</v>
      </c>
      <c r="G488">
        <f t="shared" ca="1" si="203"/>
        <v>5</v>
      </c>
      <c r="H488" t="str">
        <f t="shared" ca="1" si="191"/>
        <v>Diploma</v>
      </c>
      <c r="I488">
        <f t="shared" ca="1" si="215"/>
        <v>3</v>
      </c>
      <c r="J488">
        <f t="shared" ca="1" si="192"/>
        <v>3</v>
      </c>
      <c r="K488">
        <f t="shared" ca="1" si="204"/>
        <v>54407</v>
      </c>
      <c r="L488">
        <f t="shared" ca="1" si="205"/>
        <v>3</v>
      </c>
      <c r="M488" t="str">
        <f t="shared" ca="1" si="193"/>
        <v>Utah</v>
      </c>
      <c r="N488">
        <f t="shared" ca="1" si="208"/>
        <v>163221</v>
      </c>
      <c r="O488">
        <f t="shared" ca="1" si="206"/>
        <v>40768.377222267314</v>
      </c>
      <c r="P488">
        <f t="shared" ca="1" si="209"/>
        <v>74792.871895613862</v>
      </c>
      <c r="Q488">
        <f t="shared" ca="1" si="207"/>
        <v>60274</v>
      </c>
      <c r="R488">
        <f t="shared" ca="1" si="210"/>
        <v>30377.284142895605</v>
      </c>
      <c r="S488">
        <f t="shared" ca="1" si="211"/>
        <v>46028.69022749846</v>
      </c>
      <c r="T488">
        <f t="shared" ca="1" si="212"/>
        <v>284042.56212311232</v>
      </c>
      <c r="U488">
        <f t="shared" ca="1" si="213"/>
        <v>131419.66136516293</v>
      </c>
      <c r="V488">
        <f t="shared" ca="1" si="214"/>
        <v>152622.90075794939</v>
      </c>
      <c r="X488">
        <f ca="1">IF(Table1[[#This Row],[Gender]]="men",1,0)</f>
        <v>0</v>
      </c>
      <c r="Y488">
        <f ca="1">IF(Table1[[#This Row],[Gender]]="women",1,0)</f>
        <v>1</v>
      </c>
      <c r="AE488">
        <f ca="1">IF(Table1[[#This Row],[Field of work]]="IT",1,0)</f>
        <v>0</v>
      </c>
      <c r="AF488">
        <f ca="1">IF(Table1[[#This Row],[Field of work]]="Doctor",1,0)</f>
        <v>0</v>
      </c>
      <c r="AG488">
        <f ca="1">IF(Table1[[#This Row],[Field of work]]="Construction",1,0)</f>
        <v>1</v>
      </c>
      <c r="AH488">
        <f ca="1">IF(Table1[[#This Row],[Field of work]]="Teaching",1,0)</f>
        <v>0</v>
      </c>
      <c r="AI488">
        <f ca="1">IF(Table1[[#This Row],[Field of work]]="Music",1,0)</f>
        <v>0</v>
      </c>
      <c r="AJ488">
        <f ca="1">IF(Table1[[#This Row],[Field of work]]="Agriculture",1,0)</f>
        <v>0</v>
      </c>
      <c r="AO488" s="8">
        <f t="shared" ca="1" si="194"/>
        <v>22935.181297834719</v>
      </c>
      <c r="AR488">
        <f t="shared" ca="1" si="195"/>
        <v>1</v>
      </c>
      <c r="AX488" s="16">
        <f t="shared" ca="1" si="196"/>
        <v>0.51283138331022049</v>
      </c>
      <c r="AY488" s="17">
        <f t="shared" ca="1" si="197"/>
        <v>0</v>
      </c>
      <c r="AZ488" s="17"/>
      <c r="BE488">
        <f t="shared" ca="1" si="198"/>
        <v>0</v>
      </c>
      <c r="BF488">
        <f ca="1">IF(Table1[[#This Row],[Area]]="California",Table1[[#This Row],[Income]],0)</f>
        <v>0</v>
      </c>
      <c r="BG488">
        <f ca="1">IF(Table1[[#This Row],[Area]]="Utah",Table1[[#This Row],[Income]],0)</f>
        <v>54407</v>
      </c>
      <c r="BH488">
        <f ca="1">IF(Table1[[#This Row],[Area]]="North Carolina",Table1[[#This Row],[Income]],0)</f>
        <v>0</v>
      </c>
      <c r="BI488">
        <f ca="1">IF(Table1[[#This Row],[Area]]="Texas",Table1[[#This Row],[Income]],0)</f>
        <v>0</v>
      </c>
      <c r="BJ488">
        <f ca="1">IF(Table1[[#This Row],[Area]]="Pennsylvania",Table1[[#This Row],[Income]],0)</f>
        <v>0</v>
      </c>
      <c r="BK488">
        <f ca="1">IF(Table1[[#This Row],[Area]]="Hawaii",Table1[[#This Row],[Income]],0)</f>
        <v>0</v>
      </c>
      <c r="BL488">
        <f ca="1">IF(Table1[[#This Row],[Area]]="Tennessee",Table1[[#This Row],[Income]],0)</f>
        <v>0</v>
      </c>
      <c r="BM488">
        <f ca="1">IF(Table1[[#This Row],[Area]]="South Dakota",Table1[[#This Row],[Income]],0)</f>
        <v>0</v>
      </c>
      <c r="BN488">
        <f ca="1">IF(Table1[[#This Row],[Area]]="Massachusetts",Table1[[#This Row],[Income]],0)</f>
        <v>0</v>
      </c>
      <c r="BO488">
        <f ca="1">IF(Table1[[#This Row],[Area]]="New Jersey",Table1[[#This Row],[Income]],0)</f>
        <v>0</v>
      </c>
      <c r="BP488">
        <f ca="1">IF(Table1[[#This Row],[Area]]="Georgia",Table1[[#This Row],[Income]],0)</f>
        <v>0</v>
      </c>
      <c r="BQ488">
        <f ca="1">IF(Table1[[#This Row],[Area]]="Indiana",Table1[[#This Row],[Income]],0)</f>
        <v>0</v>
      </c>
      <c r="BR488">
        <f ca="1">IF(Table1[[#This Row],[Area]]="Illinios",Table1[[#This Row],[Income]],0)</f>
        <v>0</v>
      </c>
      <c r="BT488">
        <f ca="1">IF(Table1[[#This Row],[Field of work]]="IT",Table1[[#This Row],[Income]],0)</f>
        <v>0</v>
      </c>
      <c r="BU488">
        <f ca="1">IF(Table1[[#This Row],[Field of work]]="Doctor",Table1[[#This Row],[Income]],0)</f>
        <v>0</v>
      </c>
      <c r="BV488">
        <f ca="1">IF(Table1[[#This Row],[Field of work]]="Construction",Table1[[#This Row],[Income]],0)</f>
        <v>54407</v>
      </c>
      <c r="BW488">
        <f ca="1">IF(Table1[[#This Row],[Field of work]]="Teaching",Table1[[#This Row],[Income]],0)</f>
        <v>0</v>
      </c>
      <c r="BX488">
        <f ca="1">IF(Table1[[#This Row],[Field of work]]="Music",Table1[[#This Row],[Income]],0)</f>
        <v>0</v>
      </c>
      <c r="BY488">
        <f ca="1">IF(Table1[[#This Row],[Field of work]]="Agriculture",Table1[[#This Row],[Income]],0)</f>
        <v>0</v>
      </c>
      <c r="CA488">
        <f ca="1">IF(Table1[[#This Row],[Debts]]&gt;Table1[[#This Row],[Income]],1,0)</f>
        <v>0</v>
      </c>
      <c r="CL488">
        <f ca="1">IF(Table1[[#This Row],[Net worth of the person]]&gt;$CN$3,Table1[[#This Row],[Age]],0)</f>
        <v>26</v>
      </c>
    </row>
    <row r="489" spans="1:90">
      <c r="A489">
        <f t="shared" ca="1" si="199"/>
        <v>1</v>
      </c>
      <c r="B489">
        <v>486</v>
      </c>
      <c r="C489" t="str">
        <f t="shared" ca="1" si="200"/>
        <v>men</v>
      </c>
      <c r="D489">
        <f t="shared" ca="1" si="201"/>
        <v>36</v>
      </c>
      <c r="E489">
        <f t="shared" ca="1" si="202"/>
        <v>2</v>
      </c>
      <c r="F489" t="str">
        <f t="shared" ca="1" si="190"/>
        <v>Doctor</v>
      </c>
      <c r="G489">
        <f t="shared" ca="1" si="203"/>
        <v>1</v>
      </c>
      <c r="H489" t="str">
        <f t="shared" ca="1" si="191"/>
        <v>High school</v>
      </c>
      <c r="I489">
        <f t="shared" ca="1" si="215"/>
        <v>3</v>
      </c>
      <c r="J489">
        <f t="shared" ca="1" si="192"/>
        <v>2</v>
      </c>
      <c r="K489">
        <f t="shared" ca="1" si="204"/>
        <v>27771</v>
      </c>
      <c r="L489">
        <f t="shared" ca="1" si="205"/>
        <v>4</v>
      </c>
      <c r="M489" t="str">
        <f t="shared" ca="1" si="193"/>
        <v>North Carolina</v>
      </c>
      <c r="N489">
        <f t="shared" ca="1" si="208"/>
        <v>166626</v>
      </c>
      <c r="O489">
        <f t="shared" ca="1" si="206"/>
        <v>85451.0420754488</v>
      </c>
      <c r="P489">
        <f t="shared" ca="1" si="209"/>
        <v>45870.362595669438</v>
      </c>
      <c r="Q489">
        <f t="shared" ca="1" si="207"/>
        <v>45553</v>
      </c>
      <c r="R489">
        <f t="shared" ca="1" si="210"/>
        <v>18632.845023249894</v>
      </c>
      <c r="S489">
        <f t="shared" ca="1" si="211"/>
        <v>38069.950009945103</v>
      </c>
      <c r="T489">
        <f t="shared" ca="1" si="212"/>
        <v>250566.31260561454</v>
      </c>
      <c r="U489">
        <f t="shared" ca="1" si="213"/>
        <v>149636.8870986987</v>
      </c>
      <c r="V489">
        <f t="shared" ca="1" si="214"/>
        <v>100929.42550691584</v>
      </c>
      <c r="X489">
        <f ca="1">IF(Table1[[#This Row],[Gender]]="men",1,0)</f>
        <v>1</v>
      </c>
      <c r="Y489">
        <f ca="1">IF(Table1[[#This Row],[Gender]]="women",1,0)</f>
        <v>0</v>
      </c>
      <c r="AE489">
        <f ca="1">IF(Table1[[#This Row],[Field of work]]="IT",1,0)</f>
        <v>0</v>
      </c>
      <c r="AF489">
        <f ca="1">IF(Table1[[#This Row],[Field of work]]="Doctor",1,0)</f>
        <v>1</v>
      </c>
      <c r="AG489">
        <f ca="1">IF(Table1[[#This Row],[Field of work]]="Construction",1,0)</f>
        <v>0</v>
      </c>
      <c r="AH489">
        <f ca="1">IF(Table1[[#This Row],[Field of work]]="Teaching",1,0)</f>
        <v>0</v>
      </c>
      <c r="AI489">
        <f ca="1">IF(Table1[[#This Row],[Field of work]]="Music",1,0)</f>
        <v>0</v>
      </c>
      <c r="AJ489">
        <f ca="1">IF(Table1[[#This Row],[Field of work]]="Agriculture",1,0)</f>
        <v>0</v>
      </c>
      <c r="AO489" s="8">
        <f t="shared" ca="1" si="194"/>
        <v>13994.311329149867</v>
      </c>
      <c r="AR489">
        <f t="shared" ca="1" si="195"/>
        <v>1</v>
      </c>
      <c r="AX489" s="16">
        <f t="shared" ca="1" si="196"/>
        <v>0.95341613767930367</v>
      </c>
      <c r="AY489" s="17">
        <f t="shared" ca="1" si="197"/>
        <v>0</v>
      </c>
      <c r="AZ489" s="17"/>
      <c r="BE489">
        <f t="shared" ca="1" si="198"/>
        <v>0</v>
      </c>
      <c r="BF489">
        <f ca="1">IF(Table1[[#This Row],[Area]]="California",Table1[[#This Row],[Income]],0)</f>
        <v>0</v>
      </c>
      <c r="BG489">
        <f ca="1">IF(Table1[[#This Row],[Area]]="Utah",Table1[[#This Row],[Income]],0)</f>
        <v>0</v>
      </c>
      <c r="BH489">
        <f ca="1">IF(Table1[[#This Row],[Area]]="North Carolina",Table1[[#This Row],[Income]],0)</f>
        <v>27771</v>
      </c>
      <c r="BI489">
        <f ca="1">IF(Table1[[#This Row],[Area]]="Texas",Table1[[#This Row],[Income]],0)</f>
        <v>0</v>
      </c>
      <c r="BJ489">
        <f ca="1">IF(Table1[[#This Row],[Area]]="Pennsylvania",Table1[[#This Row],[Income]],0)</f>
        <v>0</v>
      </c>
      <c r="BK489">
        <f ca="1">IF(Table1[[#This Row],[Area]]="Hawaii",Table1[[#This Row],[Income]],0)</f>
        <v>0</v>
      </c>
      <c r="BL489">
        <f ca="1">IF(Table1[[#This Row],[Area]]="Tennessee",Table1[[#This Row],[Income]],0)</f>
        <v>0</v>
      </c>
      <c r="BM489">
        <f ca="1">IF(Table1[[#This Row],[Area]]="South Dakota",Table1[[#This Row],[Income]],0)</f>
        <v>0</v>
      </c>
      <c r="BN489">
        <f ca="1">IF(Table1[[#This Row],[Area]]="Massachusetts",Table1[[#This Row],[Income]],0)</f>
        <v>0</v>
      </c>
      <c r="BO489">
        <f ca="1">IF(Table1[[#This Row],[Area]]="New Jersey",Table1[[#This Row],[Income]],0)</f>
        <v>0</v>
      </c>
      <c r="BP489">
        <f ca="1">IF(Table1[[#This Row],[Area]]="Georgia",Table1[[#This Row],[Income]],0)</f>
        <v>0</v>
      </c>
      <c r="BQ489">
        <f ca="1">IF(Table1[[#This Row],[Area]]="Indiana",Table1[[#This Row],[Income]],0)</f>
        <v>0</v>
      </c>
      <c r="BR489">
        <f ca="1">IF(Table1[[#This Row],[Area]]="Illinios",Table1[[#This Row],[Income]],0)</f>
        <v>0</v>
      </c>
      <c r="BT489">
        <f ca="1">IF(Table1[[#This Row],[Field of work]]="IT",Table1[[#This Row],[Income]],0)</f>
        <v>0</v>
      </c>
      <c r="BU489">
        <f ca="1">IF(Table1[[#This Row],[Field of work]]="Doctor",Table1[[#This Row],[Income]],0)</f>
        <v>27771</v>
      </c>
      <c r="BV489">
        <f ca="1">IF(Table1[[#This Row],[Field of work]]="Construction",Table1[[#This Row],[Income]],0)</f>
        <v>0</v>
      </c>
      <c r="BW489">
        <f ca="1">IF(Table1[[#This Row],[Field of work]]="Teaching",Table1[[#This Row],[Income]],0)</f>
        <v>0</v>
      </c>
      <c r="BX489">
        <f ca="1">IF(Table1[[#This Row],[Field of work]]="Music",Table1[[#This Row],[Income]],0)</f>
        <v>0</v>
      </c>
      <c r="BY489">
        <f ca="1">IF(Table1[[#This Row],[Field of work]]="Agriculture",Table1[[#This Row],[Income]],0)</f>
        <v>0</v>
      </c>
      <c r="CA489">
        <f ca="1">IF(Table1[[#This Row],[Debts]]&gt;Table1[[#This Row],[Income]],1,0)</f>
        <v>0</v>
      </c>
      <c r="CL489">
        <f ca="1">IF(Table1[[#This Row],[Net worth of the person]]&gt;$CN$3,Table1[[#This Row],[Age]],0)</f>
        <v>36</v>
      </c>
    </row>
    <row r="490" spans="1:90">
      <c r="A490">
        <f t="shared" ca="1" si="199"/>
        <v>2</v>
      </c>
      <c r="B490">
        <v>487</v>
      </c>
      <c r="C490" t="str">
        <f t="shared" ca="1" si="200"/>
        <v>women</v>
      </c>
      <c r="D490">
        <f t="shared" ca="1" si="201"/>
        <v>38</v>
      </c>
      <c r="E490">
        <f t="shared" ca="1" si="202"/>
        <v>2</v>
      </c>
      <c r="F490" t="str">
        <f t="shared" ca="1" si="190"/>
        <v>Doctor</v>
      </c>
      <c r="G490">
        <f t="shared" ca="1" si="203"/>
        <v>1</v>
      </c>
      <c r="H490" t="str">
        <f t="shared" ca="1" si="191"/>
        <v>High school</v>
      </c>
      <c r="I490">
        <f t="shared" ca="1" si="215"/>
        <v>3</v>
      </c>
      <c r="J490">
        <f t="shared" ca="1" si="192"/>
        <v>1</v>
      </c>
      <c r="K490">
        <f t="shared" ca="1" si="204"/>
        <v>25600</v>
      </c>
      <c r="L490">
        <f t="shared" ca="1" si="205"/>
        <v>4</v>
      </c>
      <c r="M490" t="str">
        <f t="shared" ca="1" si="193"/>
        <v>North Carolina</v>
      </c>
      <c r="N490">
        <f t="shared" ca="1" si="208"/>
        <v>153600</v>
      </c>
      <c r="O490">
        <f t="shared" ca="1" si="206"/>
        <v>146444.71874754105</v>
      </c>
      <c r="P490">
        <f t="shared" ca="1" si="209"/>
        <v>13994.311329149867</v>
      </c>
      <c r="Q490">
        <f t="shared" ca="1" si="207"/>
        <v>6971</v>
      </c>
      <c r="R490">
        <f t="shared" ca="1" si="210"/>
        <v>46110.932482927077</v>
      </c>
      <c r="S490">
        <f t="shared" ca="1" si="211"/>
        <v>31072.425120371605</v>
      </c>
      <c r="T490">
        <f t="shared" ca="1" si="212"/>
        <v>198666.73644952147</v>
      </c>
      <c r="U490">
        <f t="shared" ca="1" si="213"/>
        <v>199526.65123046812</v>
      </c>
      <c r="V490">
        <f t="shared" ca="1" si="214"/>
        <v>-859.91478094665217</v>
      </c>
      <c r="X490">
        <f ca="1">IF(Table1[[#This Row],[Gender]]="men",1,0)</f>
        <v>0</v>
      </c>
      <c r="Y490">
        <f ca="1">IF(Table1[[#This Row],[Gender]]="women",1,0)</f>
        <v>1</v>
      </c>
      <c r="AE490">
        <f ca="1">IF(Table1[[#This Row],[Field of work]]="IT",1,0)</f>
        <v>0</v>
      </c>
      <c r="AF490">
        <f ca="1">IF(Table1[[#This Row],[Field of work]]="Doctor",1,0)</f>
        <v>1</v>
      </c>
      <c r="AG490">
        <f ca="1">IF(Table1[[#This Row],[Field of work]]="Construction",1,0)</f>
        <v>0</v>
      </c>
      <c r="AH490">
        <f ca="1">IF(Table1[[#This Row],[Field of work]]="Teaching",1,0)</f>
        <v>0</v>
      </c>
      <c r="AI490">
        <f ca="1">IF(Table1[[#This Row],[Field of work]]="Music",1,0)</f>
        <v>0</v>
      </c>
      <c r="AJ490">
        <f ca="1">IF(Table1[[#This Row],[Field of work]]="Agriculture",1,0)</f>
        <v>0</v>
      </c>
      <c r="AO490" s="8">
        <f t="shared" ca="1" si="194"/>
        <v>24110.82199468627</v>
      </c>
      <c r="AR490">
        <f t="shared" ca="1" si="195"/>
        <v>1</v>
      </c>
      <c r="AX490" s="16">
        <f t="shared" ca="1" si="196"/>
        <v>0.45361103122087421</v>
      </c>
      <c r="AY490" s="17">
        <f t="shared" ca="1" si="197"/>
        <v>1</v>
      </c>
      <c r="AZ490" s="17"/>
      <c r="BE490">
        <f t="shared" ca="1" si="198"/>
        <v>0</v>
      </c>
      <c r="BF490">
        <f ca="1">IF(Table1[[#This Row],[Area]]="California",Table1[[#This Row],[Income]],0)</f>
        <v>0</v>
      </c>
      <c r="BG490">
        <f ca="1">IF(Table1[[#This Row],[Area]]="Utah",Table1[[#This Row],[Income]],0)</f>
        <v>0</v>
      </c>
      <c r="BH490">
        <f ca="1">IF(Table1[[#This Row],[Area]]="North Carolina",Table1[[#This Row],[Income]],0)</f>
        <v>25600</v>
      </c>
      <c r="BI490">
        <f ca="1">IF(Table1[[#This Row],[Area]]="Texas",Table1[[#This Row],[Income]],0)</f>
        <v>0</v>
      </c>
      <c r="BJ490">
        <f ca="1">IF(Table1[[#This Row],[Area]]="Pennsylvania",Table1[[#This Row],[Income]],0)</f>
        <v>0</v>
      </c>
      <c r="BK490">
        <f ca="1">IF(Table1[[#This Row],[Area]]="Hawaii",Table1[[#This Row],[Income]],0)</f>
        <v>0</v>
      </c>
      <c r="BL490">
        <f ca="1">IF(Table1[[#This Row],[Area]]="Tennessee",Table1[[#This Row],[Income]],0)</f>
        <v>0</v>
      </c>
      <c r="BM490">
        <f ca="1">IF(Table1[[#This Row],[Area]]="South Dakota",Table1[[#This Row],[Income]],0)</f>
        <v>0</v>
      </c>
      <c r="BN490">
        <f ca="1">IF(Table1[[#This Row],[Area]]="Massachusetts",Table1[[#This Row],[Income]],0)</f>
        <v>0</v>
      </c>
      <c r="BO490">
        <f ca="1">IF(Table1[[#This Row],[Area]]="New Jersey",Table1[[#This Row],[Income]],0)</f>
        <v>0</v>
      </c>
      <c r="BP490">
        <f ca="1">IF(Table1[[#This Row],[Area]]="Georgia",Table1[[#This Row],[Income]],0)</f>
        <v>0</v>
      </c>
      <c r="BQ490">
        <f ca="1">IF(Table1[[#This Row],[Area]]="Indiana",Table1[[#This Row],[Income]],0)</f>
        <v>0</v>
      </c>
      <c r="BR490">
        <f ca="1">IF(Table1[[#This Row],[Area]]="Illinios",Table1[[#This Row],[Income]],0)</f>
        <v>0</v>
      </c>
      <c r="BT490">
        <f ca="1">IF(Table1[[#This Row],[Field of work]]="IT",Table1[[#This Row],[Income]],0)</f>
        <v>0</v>
      </c>
      <c r="BU490">
        <f ca="1">IF(Table1[[#This Row],[Field of work]]="Doctor",Table1[[#This Row],[Income]],0)</f>
        <v>25600</v>
      </c>
      <c r="BV490">
        <f ca="1">IF(Table1[[#This Row],[Field of work]]="Construction",Table1[[#This Row],[Income]],0)</f>
        <v>0</v>
      </c>
      <c r="BW490">
        <f ca="1">IF(Table1[[#This Row],[Field of work]]="Teaching",Table1[[#This Row],[Income]],0)</f>
        <v>0</v>
      </c>
      <c r="BX490">
        <f ca="1">IF(Table1[[#This Row],[Field of work]]="Music",Table1[[#This Row],[Income]],0)</f>
        <v>0</v>
      </c>
      <c r="BY490">
        <f ca="1">IF(Table1[[#This Row],[Field of work]]="Agriculture",Table1[[#This Row],[Income]],0)</f>
        <v>0</v>
      </c>
      <c r="CA490">
        <f ca="1">IF(Table1[[#This Row],[Debts]]&gt;Table1[[#This Row],[Income]],1,0)</f>
        <v>1</v>
      </c>
      <c r="CL490">
        <f ca="1">IF(Table1[[#This Row],[Net worth of the person]]&gt;$CN$3,Table1[[#This Row],[Age]],0)</f>
        <v>0</v>
      </c>
    </row>
    <row r="491" spans="1:90">
      <c r="A491">
        <f t="shared" ca="1" si="199"/>
        <v>1</v>
      </c>
      <c r="B491">
        <v>488</v>
      </c>
      <c r="C491" t="str">
        <f t="shared" ca="1" si="200"/>
        <v>men</v>
      </c>
      <c r="D491">
        <f t="shared" ca="1" si="201"/>
        <v>32</v>
      </c>
      <c r="E491">
        <f t="shared" ca="1" si="202"/>
        <v>5</v>
      </c>
      <c r="F491" t="str">
        <f t="shared" ca="1" si="190"/>
        <v>Music</v>
      </c>
      <c r="G491">
        <f t="shared" ca="1" si="203"/>
        <v>2</v>
      </c>
      <c r="H491" t="str">
        <f t="shared" ca="1" si="191"/>
        <v>Grad</v>
      </c>
      <c r="I491">
        <f t="shared" ca="1" si="215"/>
        <v>2</v>
      </c>
      <c r="J491">
        <f t="shared" ca="1" si="192"/>
        <v>2</v>
      </c>
      <c r="K491">
        <f t="shared" ca="1" si="204"/>
        <v>28394</v>
      </c>
      <c r="L491">
        <f t="shared" ca="1" si="205"/>
        <v>4</v>
      </c>
      <c r="M491" t="str">
        <f t="shared" ca="1" si="193"/>
        <v>North Carolina</v>
      </c>
      <c r="N491">
        <f t="shared" ca="1" si="208"/>
        <v>85182</v>
      </c>
      <c r="O491">
        <f t="shared" ca="1" si="206"/>
        <v>38639.494861456507</v>
      </c>
      <c r="P491">
        <f t="shared" ca="1" si="209"/>
        <v>48221.64398937254</v>
      </c>
      <c r="Q491">
        <f t="shared" ca="1" si="207"/>
        <v>41509</v>
      </c>
      <c r="R491">
        <f t="shared" ca="1" si="210"/>
        <v>37499.888521972236</v>
      </c>
      <c r="S491">
        <f t="shared" ca="1" si="211"/>
        <v>36219.211527757026</v>
      </c>
      <c r="T491">
        <f t="shared" ca="1" si="212"/>
        <v>169622.85551712956</v>
      </c>
      <c r="U491">
        <f t="shared" ca="1" si="213"/>
        <v>117648.38338342874</v>
      </c>
      <c r="V491">
        <f t="shared" ca="1" si="214"/>
        <v>51974.472133700823</v>
      </c>
      <c r="X491">
        <f ca="1">IF(Table1[[#This Row],[Gender]]="men",1,0)</f>
        <v>1</v>
      </c>
      <c r="Y491">
        <f ca="1">IF(Table1[[#This Row],[Gender]]="women",1,0)</f>
        <v>0</v>
      </c>
      <c r="AE491">
        <f ca="1">IF(Table1[[#This Row],[Field of work]]="IT",1,0)</f>
        <v>0</v>
      </c>
      <c r="AF491">
        <f ca="1">IF(Table1[[#This Row],[Field of work]]="Doctor",1,0)</f>
        <v>0</v>
      </c>
      <c r="AG491">
        <f ca="1">IF(Table1[[#This Row],[Field of work]]="Construction",1,0)</f>
        <v>0</v>
      </c>
      <c r="AH491">
        <f ca="1">IF(Table1[[#This Row],[Field of work]]="Teaching",1,0)</f>
        <v>0</v>
      </c>
      <c r="AI491">
        <f ca="1">IF(Table1[[#This Row],[Field of work]]="Music",1,0)</f>
        <v>1</v>
      </c>
      <c r="AJ491">
        <f ca="1">IF(Table1[[#This Row],[Field of work]]="Agriculture",1,0)</f>
        <v>0</v>
      </c>
      <c r="AO491" s="8">
        <f t="shared" ca="1" si="194"/>
        <v>1572.9827397942927</v>
      </c>
      <c r="AR491">
        <f t="shared" ca="1" si="195"/>
        <v>0</v>
      </c>
      <c r="AX491" s="16">
        <f t="shared" ca="1" si="196"/>
        <v>0.33262756766493262</v>
      </c>
      <c r="AY491" s="17">
        <f t="shared" ca="1" si="197"/>
        <v>1</v>
      </c>
      <c r="AZ491" s="17"/>
      <c r="BE491">
        <f t="shared" ca="1" si="198"/>
        <v>0</v>
      </c>
      <c r="BF491">
        <f ca="1">IF(Table1[[#This Row],[Area]]="California",Table1[[#This Row],[Income]],0)</f>
        <v>0</v>
      </c>
      <c r="BG491">
        <f ca="1">IF(Table1[[#This Row],[Area]]="Utah",Table1[[#This Row],[Income]],0)</f>
        <v>0</v>
      </c>
      <c r="BH491">
        <f ca="1">IF(Table1[[#This Row],[Area]]="North Carolina",Table1[[#This Row],[Income]],0)</f>
        <v>28394</v>
      </c>
      <c r="BI491">
        <f ca="1">IF(Table1[[#This Row],[Area]]="Texas",Table1[[#This Row],[Income]],0)</f>
        <v>0</v>
      </c>
      <c r="BJ491">
        <f ca="1">IF(Table1[[#This Row],[Area]]="Pennsylvania",Table1[[#This Row],[Income]],0)</f>
        <v>0</v>
      </c>
      <c r="BK491">
        <f ca="1">IF(Table1[[#This Row],[Area]]="Hawaii",Table1[[#This Row],[Income]],0)</f>
        <v>0</v>
      </c>
      <c r="BL491">
        <f ca="1">IF(Table1[[#This Row],[Area]]="Tennessee",Table1[[#This Row],[Income]],0)</f>
        <v>0</v>
      </c>
      <c r="BM491">
        <f ca="1">IF(Table1[[#This Row],[Area]]="South Dakota",Table1[[#This Row],[Income]],0)</f>
        <v>0</v>
      </c>
      <c r="BN491">
        <f ca="1">IF(Table1[[#This Row],[Area]]="Massachusetts",Table1[[#This Row],[Income]],0)</f>
        <v>0</v>
      </c>
      <c r="BO491">
        <f ca="1">IF(Table1[[#This Row],[Area]]="New Jersey",Table1[[#This Row],[Income]],0)</f>
        <v>0</v>
      </c>
      <c r="BP491">
        <f ca="1">IF(Table1[[#This Row],[Area]]="Georgia",Table1[[#This Row],[Income]],0)</f>
        <v>0</v>
      </c>
      <c r="BQ491">
        <f ca="1">IF(Table1[[#This Row],[Area]]="Indiana",Table1[[#This Row],[Income]],0)</f>
        <v>0</v>
      </c>
      <c r="BR491">
        <f ca="1">IF(Table1[[#This Row],[Area]]="Illinios",Table1[[#This Row],[Income]],0)</f>
        <v>0</v>
      </c>
      <c r="BT491">
        <f ca="1">IF(Table1[[#This Row],[Field of work]]="IT",Table1[[#This Row],[Income]],0)</f>
        <v>0</v>
      </c>
      <c r="BU491">
        <f ca="1">IF(Table1[[#This Row],[Field of work]]="Doctor",Table1[[#This Row],[Income]],0)</f>
        <v>0</v>
      </c>
      <c r="BV491">
        <f ca="1">IF(Table1[[#This Row],[Field of work]]="Construction",Table1[[#This Row],[Income]],0)</f>
        <v>0</v>
      </c>
      <c r="BW491">
        <f ca="1">IF(Table1[[#This Row],[Field of work]]="Teaching",Table1[[#This Row],[Income]],0)</f>
        <v>0</v>
      </c>
      <c r="BX491">
        <f ca="1">IF(Table1[[#This Row],[Field of work]]="Music",Table1[[#This Row],[Income]],0)</f>
        <v>28394</v>
      </c>
      <c r="BY491">
        <f ca="1">IF(Table1[[#This Row],[Field of work]]="Agriculture",Table1[[#This Row],[Income]],0)</f>
        <v>0</v>
      </c>
      <c r="CA491">
        <f ca="1">IF(Table1[[#This Row],[Debts]]&gt;Table1[[#This Row],[Income]],1,0)</f>
        <v>1</v>
      </c>
      <c r="CL491">
        <f ca="1">IF(Table1[[#This Row],[Net worth of the person]]&gt;$CN$3,Table1[[#This Row],[Age]],0)</f>
        <v>32</v>
      </c>
    </row>
    <row r="492" spans="1:90">
      <c r="A492">
        <f t="shared" ca="1" si="199"/>
        <v>2</v>
      </c>
      <c r="B492">
        <v>489</v>
      </c>
      <c r="C492" t="str">
        <f t="shared" ca="1" si="200"/>
        <v>women</v>
      </c>
      <c r="D492">
        <f t="shared" ca="1" si="201"/>
        <v>33</v>
      </c>
      <c r="E492">
        <f t="shared" ca="1" si="202"/>
        <v>4</v>
      </c>
      <c r="F492" t="str">
        <f t="shared" ca="1" si="190"/>
        <v>Teaching</v>
      </c>
      <c r="G492">
        <f t="shared" ca="1" si="203"/>
        <v>1</v>
      </c>
      <c r="H492" t="str">
        <f t="shared" ca="1" si="191"/>
        <v>High school</v>
      </c>
      <c r="I492">
        <f t="shared" ca="1" si="215"/>
        <v>0</v>
      </c>
      <c r="J492">
        <f t="shared" ca="1" si="192"/>
        <v>1</v>
      </c>
      <c r="K492">
        <f t="shared" ca="1" si="204"/>
        <v>26747</v>
      </c>
      <c r="L492">
        <f t="shared" ca="1" si="205"/>
        <v>11</v>
      </c>
      <c r="M492" t="str">
        <f t="shared" ca="1" si="193"/>
        <v>New Jersey</v>
      </c>
      <c r="N492">
        <f t="shared" ca="1" si="208"/>
        <v>133735</v>
      </c>
      <c r="O492">
        <f t="shared" ca="1" si="206"/>
        <v>44483.947761669762</v>
      </c>
      <c r="P492">
        <f t="shared" ca="1" si="209"/>
        <v>1572.9827397942927</v>
      </c>
      <c r="Q492">
        <f t="shared" ca="1" si="207"/>
        <v>387</v>
      </c>
      <c r="R492">
        <f t="shared" ca="1" si="210"/>
        <v>16745.655177223405</v>
      </c>
      <c r="S492">
        <f t="shared" ca="1" si="211"/>
        <v>448.57207152577644</v>
      </c>
      <c r="T492">
        <f t="shared" ca="1" si="212"/>
        <v>135756.55481132006</v>
      </c>
      <c r="U492">
        <f t="shared" ca="1" si="213"/>
        <v>61616.602938893164</v>
      </c>
      <c r="V492">
        <f t="shared" ca="1" si="214"/>
        <v>74139.9518724269</v>
      </c>
      <c r="X492">
        <f ca="1">IF(Table1[[#This Row],[Gender]]="men",1,0)</f>
        <v>0</v>
      </c>
      <c r="Y492">
        <f ca="1">IF(Table1[[#This Row],[Gender]]="women",1,0)</f>
        <v>1</v>
      </c>
      <c r="AE492">
        <f ca="1">IF(Table1[[#This Row],[Field of work]]="IT",1,0)</f>
        <v>0</v>
      </c>
      <c r="AF492">
        <f ca="1">IF(Table1[[#This Row],[Field of work]]="Doctor",1,0)</f>
        <v>0</v>
      </c>
      <c r="AG492">
        <f ca="1">IF(Table1[[#This Row],[Field of work]]="Construction",1,0)</f>
        <v>0</v>
      </c>
      <c r="AH492">
        <f ca="1">IF(Table1[[#This Row],[Field of work]]="Teaching",1,0)</f>
        <v>1</v>
      </c>
      <c r="AI492">
        <f ca="1">IF(Table1[[#This Row],[Field of work]]="Music",1,0)</f>
        <v>0</v>
      </c>
      <c r="AJ492">
        <f ca="1">IF(Table1[[#This Row],[Field of work]]="Agriculture",1,0)</f>
        <v>0</v>
      </c>
      <c r="AO492" s="8">
        <f t="shared" ca="1" si="194"/>
        <v>27712.906765900723</v>
      </c>
      <c r="AR492">
        <f t="shared" ca="1" si="195"/>
        <v>1</v>
      </c>
      <c r="AX492" s="16">
        <f t="shared" ca="1" si="196"/>
        <v>0.47448139959114422</v>
      </c>
      <c r="AY492" s="17">
        <f t="shared" ca="1" si="197"/>
        <v>1</v>
      </c>
      <c r="AZ492" s="17"/>
      <c r="BE492">
        <f t="shared" ca="1" si="198"/>
        <v>0</v>
      </c>
      <c r="BF492">
        <f ca="1">IF(Table1[[#This Row],[Area]]="California",Table1[[#This Row],[Income]],0)</f>
        <v>0</v>
      </c>
      <c r="BG492">
        <f ca="1">IF(Table1[[#This Row],[Area]]="Utah",Table1[[#This Row],[Income]],0)</f>
        <v>0</v>
      </c>
      <c r="BH492">
        <f ca="1">IF(Table1[[#This Row],[Area]]="North Carolina",Table1[[#This Row],[Income]],0)</f>
        <v>0</v>
      </c>
      <c r="BI492">
        <f ca="1">IF(Table1[[#This Row],[Area]]="Texas",Table1[[#This Row],[Income]],0)</f>
        <v>0</v>
      </c>
      <c r="BJ492">
        <f ca="1">IF(Table1[[#This Row],[Area]]="Pennsylvania",Table1[[#This Row],[Income]],0)</f>
        <v>0</v>
      </c>
      <c r="BK492">
        <f ca="1">IF(Table1[[#This Row],[Area]]="Hawaii",Table1[[#This Row],[Income]],0)</f>
        <v>0</v>
      </c>
      <c r="BL492">
        <f ca="1">IF(Table1[[#This Row],[Area]]="Tennessee",Table1[[#This Row],[Income]],0)</f>
        <v>0</v>
      </c>
      <c r="BM492">
        <f ca="1">IF(Table1[[#This Row],[Area]]="South Dakota",Table1[[#This Row],[Income]],0)</f>
        <v>0</v>
      </c>
      <c r="BN492">
        <f ca="1">IF(Table1[[#This Row],[Area]]="Massachusetts",Table1[[#This Row],[Income]],0)</f>
        <v>0</v>
      </c>
      <c r="BO492">
        <f ca="1">IF(Table1[[#This Row],[Area]]="New Jersey",Table1[[#This Row],[Income]],0)</f>
        <v>26747</v>
      </c>
      <c r="BP492">
        <f ca="1">IF(Table1[[#This Row],[Area]]="Georgia",Table1[[#This Row],[Income]],0)</f>
        <v>0</v>
      </c>
      <c r="BQ492">
        <f ca="1">IF(Table1[[#This Row],[Area]]="Indiana",Table1[[#This Row],[Income]],0)</f>
        <v>0</v>
      </c>
      <c r="BR492">
        <f ca="1">IF(Table1[[#This Row],[Area]]="Illinios",Table1[[#This Row],[Income]],0)</f>
        <v>0</v>
      </c>
      <c r="BT492">
        <f ca="1">IF(Table1[[#This Row],[Field of work]]="IT",Table1[[#This Row],[Income]],0)</f>
        <v>0</v>
      </c>
      <c r="BU492">
        <f ca="1">IF(Table1[[#This Row],[Field of work]]="Doctor",Table1[[#This Row],[Income]],0)</f>
        <v>0</v>
      </c>
      <c r="BV492">
        <f ca="1">IF(Table1[[#This Row],[Field of work]]="Construction",Table1[[#This Row],[Income]],0)</f>
        <v>0</v>
      </c>
      <c r="BW492">
        <f ca="1">IF(Table1[[#This Row],[Field of work]]="Teaching",Table1[[#This Row],[Income]],0)</f>
        <v>26747</v>
      </c>
      <c r="BX492">
        <f ca="1">IF(Table1[[#This Row],[Field of work]]="Music",Table1[[#This Row],[Income]],0)</f>
        <v>0</v>
      </c>
      <c r="BY492">
        <f ca="1">IF(Table1[[#This Row],[Field of work]]="Agriculture",Table1[[#This Row],[Income]],0)</f>
        <v>0</v>
      </c>
      <c r="CA492">
        <f ca="1">IF(Table1[[#This Row],[Debts]]&gt;Table1[[#This Row],[Income]],1,0)</f>
        <v>0</v>
      </c>
      <c r="CL492">
        <f ca="1">IF(Table1[[#This Row],[Net worth of the person]]&gt;$CN$3,Table1[[#This Row],[Age]],0)</f>
        <v>33</v>
      </c>
    </row>
    <row r="493" spans="1:90">
      <c r="A493">
        <f t="shared" ca="1" si="199"/>
        <v>2</v>
      </c>
      <c r="B493">
        <v>490</v>
      </c>
      <c r="C493" t="str">
        <f t="shared" ca="1" si="200"/>
        <v>women</v>
      </c>
      <c r="D493">
        <f t="shared" ca="1" si="201"/>
        <v>36</v>
      </c>
      <c r="E493">
        <f t="shared" ca="1" si="202"/>
        <v>2</v>
      </c>
      <c r="F493" t="str">
        <f t="shared" ca="1" si="190"/>
        <v>Doctor</v>
      </c>
      <c r="G493">
        <f t="shared" ca="1" si="203"/>
        <v>1</v>
      </c>
      <c r="H493" t="str">
        <f t="shared" ca="1" si="191"/>
        <v>High school</v>
      </c>
      <c r="I493">
        <f t="shared" ca="1" si="215"/>
        <v>0</v>
      </c>
      <c r="J493">
        <f t="shared" ca="1" si="192"/>
        <v>1</v>
      </c>
      <c r="K493">
        <f t="shared" ca="1" si="204"/>
        <v>56943</v>
      </c>
      <c r="L493">
        <f t="shared" ca="1" si="205"/>
        <v>14</v>
      </c>
      <c r="M493" t="str">
        <f t="shared" ca="1" si="193"/>
        <v>Illinios</v>
      </c>
      <c r="N493">
        <f t="shared" ca="1" si="208"/>
        <v>341658</v>
      </c>
      <c r="O493">
        <f t="shared" ca="1" si="206"/>
        <v>162110.36602151114</v>
      </c>
      <c r="P493">
        <f t="shared" ca="1" si="209"/>
        <v>27712.906765900723</v>
      </c>
      <c r="Q493">
        <f t="shared" ca="1" si="207"/>
        <v>7225</v>
      </c>
      <c r="R493">
        <f t="shared" ca="1" si="210"/>
        <v>41679.409146322352</v>
      </c>
      <c r="S493">
        <f t="shared" ca="1" si="211"/>
        <v>63581.186846670433</v>
      </c>
      <c r="T493">
        <f t="shared" ca="1" si="212"/>
        <v>432952.09361257113</v>
      </c>
      <c r="U493">
        <f t="shared" ca="1" si="213"/>
        <v>211014.77516783349</v>
      </c>
      <c r="V493">
        <f t="shared" ca="1" si="214"/>
        <v>221937.31844473764</v>
      </c>
      <c r="X493">
        <f ca="1">IF(Table1[[#This Row],[Gender]]="men",1,0)</f>
        <v>0</v>
      </c>
      <c r="Y493">
        <f ca="1">IF(Table1[[#This Row],[Gender]]="women",1,0)</f>
        <v>1</v>
      </c>
      <c r="AE493">
        <f ca="1">IF(Table1[[#This Row],[Field of work]]="IT",1,0)</f>
        <v>0</v>
      </c>
      <c r="AF493">
        <f ca="1">IF(Table1[[#This Row],[Field of work]]="Doctor",1,0)</f>
        <v>1</v>
      </c>
      <c r="AG493">
        <f ca="1">IF(Table1[[#This Row],[Field of work]]="Construction",1,0)</f>
        <v>0</v>
      </c>
      <c r="AH493">
        <f ca="1">IF(Table1[[#This Row],[Field of work]]="Teaching",1,0)</f>
        <v>0</v>
      </c>
      <c r="AI493">
        <f ca="1">IF(Table1[[#This Row],[Field of work]]="Music",1,0)</f>
        <v>0</v>
      </c>
      <c r="AJ493">
        <f ca="1">IF(Table1[[#This Row],[Field of work]]="Agriculture",1,0)</f>
        <v>0</v>
      </c>
      <c r="AO493" s="8">
        <f t="shared" ca="1" si="194"/>
        <v>19478.373447136928</v>
      </c>
      <c r="AR493">
        <f t="shared" ca="1" si="195"/>
        <v>1</v>
      </c>
      <c r="AX493" s="16">
        <f t="shared" ca="1" si="196"/>
        <v>0.94147974281494839</v>
      </c>
      <c r="AY493" s="17">
        <f t="shared" ca="1" si="197"/>
        <v>0</v>
      </c>
      <c r="AZ493" s="17"/>
      <c r="BE493">
        <f t="shared" ca="1" si="198"/>
        <v>0</v>
      </c>
      <c r="BF493">
        <f ca="1">IF(Table1[[#This Row],[Area]]="California",Table1[[#This Row],[Income]],0)</f>
        <v>0</v>
      </c>
      <c r="BG493">
        <f ca="1">IF(Table1[[#This Row],[Area]]="Utah",Table1[[#This Row],[Income]],0)</f>
        <v>0</v>
      </c>
      <c r="BH493">
        <f ca="1">IF(Table1[[#This Row],[Area]]="North Carolina",Table1[[#This Row],[Income]],0)</f>
        <v>0</v>
      </c>
      <c r="BI493">
        <f ca="1">IF(Table1[[#This Row],[Area]]="Texas",Table1[[#This Row],[Income]],0)</f>
        <v>0</v>
      </c>
      <c r="BJ493">
        <f ca="1">IF(Table1[[#This Row],[Area]]="Pennsylvania",Table1[[#This Row],[Income]],0)</f>
        <v>0</v>
      </c>
      <c r="BK493">
        <f ca="1">IF(Table1[[#This Row],[Area]]="Hawaii",Table1[[#This Row],[Income]],0)</f>
        <v>0</v>
      </c>
      <c r="BL493">
        <f ca="1">IF(Table1[[#This Row],[Area]]="Tennessee",Table1[[#This Row],[Income]],0)</f>
        <v>0</v>
      </c>
      <c r="BM493">
        <f ca="1">IF(Table1[[#This Row],[Area]]="South Dakota",Table1[[#This Row],[Income]],0)</f>
        <v>0</v>
      </c>
      <c r="BN493">
        <f ca="1">IF(Table1[[#This Row],[Area]]="Massachusetts",Table1[[#This Row],[Income]],0)</f>
        <v>0</v>
      </c>
      <c r="BO493">
        <f ca="1">IF(Table1[[#This Row],[Area]]="New Jersey",Table1[[#This Row],[Income]],0)</f>
        <v>0</v>
      </c>
      <c r="BP493">
        <f ca="1">IF(Table1[[#This Row],[Area]]="Georgia",Table1[[#This Row],[Income]],0)</f>
        <v>0</v>
      </c>
      <c r="BQ493">
        <f ca="1">IF(Table1[[#This Row],[Area]]="Indiana",Table1[[#This Row],[Income]],0)</f>
        <v>0</v>
      </c>
      <c r="BR493">
        <f ca="1">IF(Table1[[#This Row],[Area]]="Illinios",Table1[[#This Row],[Income]],0)</f>
        <v>56943</v>
      </c>
      <c r="BT493">
        <f ca="1">IF(Table1[[#This Row],[Field of work]]="IT",Table1[[#This Row],[Income]],0)</f>
        <v>0</v>
      </c>
      <c r="BU493">
        <f ca="1">IF(Table1[[#This Row],[Field of work]]="Doctor",Table1[[#This Row],[Income]],0)</f>
        <v>56943</v>
      </c>
      <c r="BV493">
        <f ca="1">IF(Table1[[#This Row],[Field of work]]="Construction",Table1[[#This Row],[Income]],0)</f>
        <v>0</v>
      </c>
      <c r="BW493">
        <f ca="1">IF(Table1[[#This Row],[Field of work]]="Teaching",Table1[[#This Row],[Income]],0)</f>
        <v>0</v>
      </c>
      <c r="BX493">
        <f ca="1">IF(Table1[[#This Row],[Field of work]]="Music",Table1[[#This Row],[Income]],0)</f>
        <v>0</v>
      </c>
      <c r="BY493">
        <f ca="1">IF(Table1[[#This Row],[Field of work]]="Agriculture",Table1[[#This Row],[Income]],0)</f>
        <v>0</v>
      </c>
      <c r="CA493">
        <f ca="1">IF(Table1[[#This Row],[Debts]]&gt;Table1[[#This Row],[Income]],1,0)</f>
        <v>0</v>
      </c>
      <c r="CL493">
        <f ca="1">IF(Table1[[#This Row],[Net worth of the person]]&gt;$CN$3,Table1[[#This Row],[Age]],0)</f>
        <v>36</v>
      </c>
    </row>
    <row r="494" spans="1:90">
      <c r="A494">
        <f t="shared" ca="1" si="199"/>
        <v>2</v>
      </c>
      <c r="B494">
        <v>491</v>
      </c>
      <c r="C494" t="str">
        <f t="shared" ca="1" si="200"/>
        <v>women</v>
      </c>
      <c r="D494">
        <f t="shared" ca="1" si="201"/>
        <v>45</v>
      </c>
      <c r="E494">
        <f t="shared" ca="1" si="202"/>
        <v>1</v>
      </c>
      <c r="F494" t="str">
        <f t="shared" ca="1" si="190"/>
        <v>IT</v>
      </c>
      <c r="G494">
        <f t="shared" ca="1" si="203"/>
        <v>2</v>
      </c>
      <c r="H494" t="str">
        <f t="shared" ca="1" si="191"/>
        <v>Grad</v>
      </c>
      <c r="I494">
        <f t="shared" ca="1" si="215"/>
        <v>3</v>
      </c>
      <c r="J494">
        <f t="shared" ca="1" si="192"/>
        <v>3</v>
      </c>
      <c r="K494">
        <f t="shared" ca="1" si="204"/>
        <v>48072</v>
      </c>
      <c r="L494">
        <f t="shared" ca="1" si="205"/>
        <v>1</v>
      </c>
      <c r="M494" t="str">
        <f t="shared" ca="1" si="193"/>
        <v>Florida</v>
      </c>
      <c r="N494">
        <f t="shared" ca="1" si="208"/>
        <v>144216</v>
      </c>
      <c r="O494">
        <f t="shared" ca="1" si="206"/>
        <v>135776.4425898006</v>
      </c>
      <c r="P494">
        <f t="shared" ca="1" si="209"/>
        <v>58435.120341410788</v>
      </c>
      <c r="Q494">
        <f t="shared" ca="1" si="207"/>
        <v>35205</v>
      </c>
      <c r="R494">
        <f t="shared" ca="1" si="210"/>
        <v>95640.032826006514</v>
      </c>
      <c r="S494">
        <f t="shared" ca="1" si="211"/>
        <v>25414.913523500589</v>
      </c>
      <c r="T494">
        <f t="shared" ca="1" si="212"/>
        <v>228066.03386491138</v>
      </c>
      <c r="U494">
        <f t="shared" ca="1" si="213"/>
        <v>266621.4754158071</v>
      </c>
      <c r="V494">
        <f t="shared" ca="1" si="214"/>
        <v>-38555.441550895717</v>
      </c>
      <c r="X494">
        <f ca="1">IF(Table1[[#This Row],[Gender]]="men",1,0)</f>
        <v>0</v>
      </c>
      <c r="Y494">
        <f ca="1">IF(Table1[[#This Row],[Gender]]="women",1,0)</f>
        <v>1</v>
      </c>
      <c r="AE494">
        <f ca="1">IF(Table1[[#This Row],[Field of work]]="IT",1,0)</f>
        <v>1</v>
      </c>
      <c r="AF494">
        <f ca="1">IF(Table1[[#This Row],[Field of work]]="Doctor",1,0)</f>
        <v>0</v>
      </c>
      <c r="AG494">
        <f ca="1">IF(Table1[[#This Row],[Field of work]]="Construction",1,0)</f>
        <v>0</v>
      </c>
      <c r="AH494">
        <f ca="1">IF(Table1[[#This Row],[Field of work]]="Teaching",1,0)</f>
        <v>0</v>
      </c>
      <c r="AI494">
        <f ca="1">IF(Table1[[#This Row],[Field of work]]="Music",1,0)</f>
        <v>0</v>
      </c>
      <c r="AJ494">
        <f ca="1">IF(Table1[[#This Row],[Field of work]]="Agriculture",1,0)</f>
        <v>0</v>
      </c>
      <c r="AO494" s="8">
        <f t="shared" ca="1" si="194"/>
        <v>13377.181895717706</v>
      </c>
      <c r="AR494">
        <f t="shared" ca="1" si="195"/>
        <v>1</v>
      </c>
      <c r="AX494" s="16">
        <f t="shared" ca="1" si="196"/>
        <v>0.9663176133819853</v>
      </c>
      <c r="AY494" s="17">
        <f t="shared" ca="1" si="197"/>
        <v>0</v>
      </c>
      <c r="AZ494" s="17"/>
      <c r="BE494">
        <f t="shared" ca="1" si="198"/>
        <v>48072</v>
      </c>
      <c r="BF494">
        <f ca="1">IF(Table1[[#This Row],[Area]]="California",Table1[[#This Row],[Income]],0)</f>
        <v>0</v>
      </c>
      <c r="BG494">
        <f ca="1">IF(Table1[[#This Row],[Area]]="Utah",Table1[[#This Row],[Income]],0)</f>
        <v>0</v>
      </c>
      <c r="BH494">
        <f ca="1">IF(Table1[[#This Row],[Area]]="North Carolina",Table1[[#This Row],[Income]],0)</f>
        <v>0</v>
      </c>
      <c r="BI494">
        <f ca="1">IF(Table1[[#This Row],[Area]]="Texas",Table1[[#This Row],[Income]],0)</f>
        <v>0</v>
      </c>
      <c r="BJ494">
        <f ca="1">IF(Table1[[#This Row],[Area]]="Pennsylvania",Table1[[#This Row],[Income]],0)</f>
        <v>0</v>
      </c>
      <c r="BK494">
        <f ca="1">IF(Table1[[#This Row],[Area]]="Hawaii",Table1[[#This Row],[Income]],0)</f>
        <v>0</v>
      </c>
      <c r="BL494">
        <f ca="1">IF(Table1[[#This Row],[Area]]="Tennessee",Table1[[#This Row],[Income]],0)</f>
        <v>0</v>
      </c>
      <c r="BM494">
        <f ca="1">IF(Table1[[#This Row],[Area]]="South Dakota",Table1[[#This Row],[Income]],0)</f>
        <v>0</v>
      </c>
      <c r="BN494">
        <f ca="1">IF(Table1[[#This Row],[Area]]="Massachusetts",Table1[[#This Row],[Income]],0)</f>
        <v>0</v>
      </c>
      <c r="BO494">
        <f ca="1">IF(Table1[[#This Row],[Area]]="New Jersey",Table1[[#This Row],[Income]],0)</f>
        <v>0</v>
      </c>
      <c r="BP494">
        <f ca="1">IF(Table1[[#This Row],[Area]]="Georgia",Table1[[#This Row],[Income]],0)</f>
        <v>0</v>
      </c>
      <c r="BQ494">
        <f ca="1">IF(Table1[[#This Row],[Area]]="Indiana",Table1[[#This Row],[Income]],0)</f>
        <v>0</v>
      </c>
      <c r="BR494">
        <f ca="1">IF(Table1[[#This Row],[Area]]="Illinios",Table1[[#This Row],[Income]],0)</f>
        <v>0</v>
      </c>
      <c r="BT494">
        <f ca="1">IF(Table1[[#This Row],[Field of work]]="IT",Table1[[#This Row],[Income]],0)</f>
        <v>48072</v>
      </c>
      <c r="BU494">
        <f ca="1">IF(Table1[[#This Row],[Field of work]]="Doctor",Table1[[#This Row],[Income]],0)</f>
        <v>0</v>
      </c>
      <c r="BV494">
        <f ca="1">IF(Table1[[#This Row],[Field of work]]="Construction",Table1[[#This Row],[Income]],0)</f>
        <v>0</v>
      </c>
      <c r="BW494">
        <f ca="1">IF(Table1[[#This Row],[Field of work]]="Teaching",Table1[[#This Row],[Income]],0)</f>
        <v>0</v>
      </c>
      <c r="BX494">
        <f ca="1">IF(Table1[[#This Row],[Field of work]]="Music",Table1[[#This Row],[Income]],0)</f>
        <v>0</v>
      </c>
      <c r="BY494">
        <f ca="1">IF(Table1[[#This Row],[Field of work]]="Agriculture",Table1[[#This Row],[Income]],0)</f>
        <v>0</v>
      </c>
      <c r="CA494">
        <f ca="1">IF(Table1[[#This Row],[Debts]]&gt;Table1[[#This Row],[Income]],1,0)</f>
        <v>1</v>
      </c>
      <c r="CL494">
        <f ca="1">IF(Table1[[#This Row],[Net worth of the person]]&gt;$CN$3,Table1[[#This Row],[Age]],0)</f>
        <v>0</v>
      </c>
    </row>
    <row r="495" spans="1:90">
      <c r="A495">
        <f t="shared" ca="1" si="199"/>
        <v>2</v>
      </c>
      <c r="B495">
        <v>492</v>
      </c>
      <c r="C495" t="str">
        <f t="shared" ca="1" si="200"/>
        <v>women</v>
      </c>
      <c r="D495">
        <f t="shared" ca="1" si="201"/>
        <v>41</v>
      </c>
      <c r="E495">
        <f t="shared" ca="1" si="202"/>
        <v>4</v>
      </c>
      <c r="F495" t="str">
        <f t="shared" ca="1" si="190"/>
        <v>Teaching</v>
      </c>
      <c r="G495">
        <f t="shared" ca="1" si="203"/>
        <v>2</v>
      </c>
      <c r="H495" t="str">
        <f t="shared" ca="1" si="191"/>
        <v>Grad</v>
      </c>
      <c r="I495">
        <f t="shared" ca="1" si="215"/>
        <v>0</v>
      </c>
      <c r="J495">
        <f t="shared" ca="1" si="192"/>
        <v>1</v>
      </c>
      <c r="K495">
        <f t="shared" ca="1" si="204"/>
        <v>72259</v>
      </c>
      <c r="L495">
        <f t="shared" ca="1" si="205"/>
        <v>12</v>
      </c>
      <c r="M495" t="str">
        <f t="shared" ca="1" si="193"/>
        <v>Georgia</v>
      </c>
      <c r="N495">
        <f t="shared" ca="1" si="208"/>
        <v>361295</v>
      </c>
      <c r="O495">
        <f t="shared" ca="1" si="206"/>
        <v>349125.7221268444</v>
      </c>
      <c r="P495">
        <f t="shared" ca="1" si="209"/>
        <v>13377.181895717706</v>
      </c>
      <c r="Q495">
        <f t="shared" ca="1" si="207"/>
        <v>1109</v>
      </c>
      <c r="R495">
        <f t="shared" ca="1" si="210"/>
        <v>43330.19516425061</v>
      </c>
      <c r="S495">
        <f t="shared" ca="1" si="211"/>
        <v>4325.0872446812518</v>
      </c>
      <c r="T495">
        <f t="shared" ca="1" si="212"/>
        <v>378997.26914039894</v>
      </c>
      <c r="U495">
        <f t="shared" ca="1" si="213"/>
        <v>393564.91729109501</v>
      </c>
      <c r="V495">
        <f t="shared" ca="1" si="214"/>
        <v>-14567.64815069607</v>
      </c>
      <c r="X495">
        <f ca="1">IF(Table1[[#This Row],[Gender]]="men",1,0)</f>
        <v>0</v>
      </c>
      <c r="Y495">
        <f ca="1">IF(Table1[[#This Row],[Gender]]="women",1,0)</f>
        <v>1</v>
      </c>
      <c r="AE495">
        <f ca="1">IF(Table1[[#This Row],[Field of work]]="IT",1,0)</f>
        <v>0</v>
      </c>
      <c r="AF495">
        <f ca="1">IF(Table1[[#This Row],[Field of work]]="Doctor",1,0)</f>
        <v>0</v>
      </c>
      <c r="AG495">
        <f ca="1">IF(Table1[[#This Row],[Field of work]]="Construction",1,0)</f>
        <v>0</v>
      </c>
      <c r="AH495">
        <f ca="1">IF(Table1[[#This Row],[Field of work]]="Teaching",1,0)</f>
        <v>1</v>
      </c>
      <c r="AI495">
        <f ca="1">IF(Table1[[#This Row],[Field of work]]="Music",1,0)</f>
        <v>0</v>
      </c>
      <c r="AJ495">
        <f ca="1">IF(Table1[[#This Row],[Field of work]]="Agriculture",1,0)</f>
        <v>0</v>
      </c>
      <c r="AO495" s="8">
        <f t="shared" ca="1" si="194"/>
        <v>14731.095865005111</v>
      </c>
      <c r="AR495">
        <f t="shared" ca="1" si="195"/>
        <v>1</v>
      </c>
      <c r="AX495" s="16">
        <f t="shared" ca="1" si="196"/>
        <v>0.80117085855626369</v>
      </c>
      <c r="AY495" s="17">
        <f t="shared" ca="1" si="197"/>
        <v>0</v>
      </c>
      <c r="AZ495" s="17"/>
      <c r="BE495">
        <f t="shared" ca="1" si="198"/>
        <v>0</v>
      </c>
      <c r="BF495">
        <f ca="1">IF(Table1[[#This Row],[Area]]="California",Table1[[#This Row],[Income]],0)</f>
        <v>0</v>
      </c>
      <c r="BG495">
        <f ca="1">IF(Table1[[#This Row],[Area]]="Utah",Table1[[#This Row],[Income]],0)</f>
        <v>0</v>
      </c>
      <c r="BH495">
        <f ca="1">IF(Table1[[#This Row],[Area]]="North Carolina",Table1[[#This Row],[Income]],0)</f>
        <v>0</v>
      </c>
      <c r="BI495">
        <f ca="1">IF(Table1[[#This Row],[Area]]="Texas",Table1[[#This Row],[Income]],0)</f>
        <v>0</v>
      </c>
      <c r="BJ495">
        <f ca="1">IF(Table1[[#This Row],[Area]]="Pennsylvania",Table1[[#This Row],[Income]],0)</f>
        <v>0</v>
      </c>
      <c r="BK495">
        <f ca="1">IF(Table1[[#This Row],[Area]]="Hawaii",Table1[[#This Row],[Income]],0)</f>
        <v>0</v>
      </c>
      <c r="BL495">
        <f ca="1">IF(Table1[[#This Row],[Area]]="Tennessee",Table1[[#This Row],[Income]],0)</f>
        <v>0</v>
      </c>
      <c r="BM495">
        <f ca="1">IF(Table1[[#This Row],[Area]]="South Dakota",Table1[[#This Row],[Income]],0)</f>
        <v>0</v>
      </c>
      <c r="BN495">
        <f ca="1">IF(Table1[[#This Row],[Area]]="Massachusetts",Table1[[#This Row],[Income]],0)</f>
        <v>0</v>
      </c>
      <c r="BO495">
        <f ca="1">IF(Table1[[#This Row],[Area]]="New Jersey",Table1[[#This Row],[Income]],0)</f>
        <v>0</v>
      </c>
      <c r="BP495">
        <f ca="1">IF(Table1[[#This Row],[Area]]="Georgia",Table1[[#This Row],[Income]],0)</f>
        <v>72259</v>
      </c>
      <c r="BQ495">
        <f ca="1">IF(Table1[[#This Row],[Area]]="Indiana",Table1[[#This Row],[Income]],0)</f>
        <v>0</v>
      </c>
      <c r="BR495">
        <f ca="1">IF(Table1[[#This Row],[Area]]="Illinios",Table1[[#This Row],[Income]],0)</f>
        <v>0</v>
      </c>
      <c r="BT495">
        <f ca="1">IF(Table1[[#This Row],[Field of work]]="IT",Table1[[#This Row],[Income]],0)</f>
        <v>0</v>
      </c>
      <c r="BU495">
        <f ca="1">IF(Table1[[#This Row],[Field of work]]="Doctor",Table1[[#This Row],[Income]],0)</f>
        <v>0</v>
      </c>
      <c r="BV495">
        <f ca="1">IF(Table1[[#This Row],[Field of work]]="Construction",Table1[[#This Row],[Income]],0)</f>
        <v>0</v>
      </c>
      <c r="BW495">
        <f ca="1">IF(Table1[[#This Row],[Field of work]]="Teaching",Table1[[#This Row],[Income]],0)</f>
        <v>72259</v>
      </c>
      <c r="BX495">
        <f ca="1">IF(Table1[[#This Row],[Field of work]]="Music",Table1[[#This Row],[Income]],0)</f>
        <v>0</v>
      </c>
      <c r="BY495">
        <f ca="1">IF(Table1[[#This Row],[Field of work]]="Agriculture",Table1[[#This Row],[Income]],0)</f>
        <v>0</v>
      </c>
      <c r="CA495">
        <f ca="1">IF(Table1[[#This Row],[Debts]]&gt;Table1[[#This Row],[Income]],1,0)</f>
        <v>0</v>
      </c>
      <c r="CL495">
        <f ca="1">IF(Table1[[#This Row],[Net worth of the person]]&gt;$CN$3,Table1[[#This Row],[Age]],0)</f>
        <v>0</v>
      </c>
    </row>
    <row r="496" spans="1:90">
      <c r="A496">
        <f t="shared" ca="1" si="199"/>
        <v>1</v>
      </c>
      <c r="B496">
        <v>493</v>
      </c>
      <c r="C496" t="str">
        <f t="shared" ca="1" si="200"/>
        <v>men</v>
      </c>
      <c r="D496">
        <f t="shared" ca="1" si="201"/>
        <v>30</v>
      </c>
      <c r="E496">
        <f t="shared" ca="1" si="202"/>
        <v>3</v>
      </c>
      <c r="F496" t="str">
        <f t="shared" ca="1" si="190"/>
        <v>Construction</v>
      </c>
      <c r="G496">
        <f t="shared" ca="1" si="203"/>
        <v>4</v>
      </c>
      <c r="H496" t="str">
        <f t="shared" ca="1" si="191"/>
        <v>Phd</v>
      </c>
      <c r="I496">
        <f t="shared" ca="1" si="215"/>
        <v>3</v>
      </c>
      <c r="J496">
        <f t="shared" ca="1" si="192"/>
        <v>1</v>
      </c>
      <c r="K496">
        <f t="shared" ca="1" si="204"/>
        <v>53087</v>
      </c>
      <c r="L496">
        <f t="shared" ca="1" si="205"/>
        <v>14</v>
      </c>
      <c r="M496" t="str">
        <f t="shared" ca="1" si="193"/>
        <v>Illinios</v>
      </c>
      <c r="N496">
        <f t="shared" ca="1" si="208"/>
        <v>318522</v>
      </c>
      <c r="O496">
        <f t="shared" ca="1" si="206"/>
        <v>255190.54420905822</v>
      </c>
      <c r="P496">
        <f t="shared" ca="1" si="209"/>
        <v>14731.095865005111</v>
      </c>
      <c r="Q496">
        <f t="shared" ca="1" si="207"/>
        <v>6590</v>
      </c>
      <c r="R496">
        <f t="shared" ca="1" si="210"/>
        <v>85717.742684397454</v>
      </c>
      <c r="S496">
        <f t="shared" ca="1" si="211"/>
        <v>66216.489464970044</v>
      </c>
      <c r="T496">
        <f t="shared" ca="1" si="212"/>
        <v>399469.58532997512</v>
      </c>
      <c r="U496">
        <f t="shared" ca="1" si="213"/>
        <v>347498.28689345566</v>
      </c>
      <c r="V496">
        <f t="shared" ca="1" si="214"/>
        <v>51971.298436519457</v>
      </c>
      <c r="X496">
        <f ca="1">IF(Table1[[#This Row],[Gender]]="men",1,0)</f>
        <v>1</v>
      </c>
      <c r="Y496">
        <f ca="1">IF(Table1[[#This Row],[Gender]]="women",1,0)</f>
        <v>0</v>
      </c>
      <c r="AE496">
        <f ca="1">IF(Table1[[#This Row],[Field of work]]="IT",1,0)</f>
        <v>0</v>
      </c>
      <c r="AF496">
        <f ca="1">IF(Table1[[#This Row],[Field of work]]="Doctor",1,0)</f>
        <v>0</v>
      </c>
      <c r="AG496">
        <f ca="1">IF(Table1[[#This Row],[Field of work]]="Construction",1,0)</f>
        <v>1</v>
      </c>
      <c r="AH496">
        <f ca="1">IF(Table1[[#This Row],[Field of work]]="Teaching",1,0)</f>
        <v>0</v>
      </c>
      <c r="AI496">
        <f ca="1">IF(Table1[[#This Row],[Field of work]]="Music",1,0)</f>
        <v>0</v>
      </c>
      <c r="AJ496">
        <f ca="1">IF(Table1[[#This Row],[Field of work]]="Agriculture",1,0)</f>
        <v>0</v>
      </c>
      <c r="AO496" s="8">
        <f t="shared" ca="1" si="194"/>
        <v>586.60060088701118</v>
      </c>
      <c r="AR496">
        <f t="shared" ca="1" si="195"/>
        <v>1</v>
      </c>
      <c r="AX496" s="16">
        <f t="shared" ca="1" si="196"/>
        <v>0.65740266217095056</v>
      </c>
      <c r="AY496" s="17">
        <f t="shared" ca="1" si="197"/>
        <v>0</v>
      </c>
      <c r="AZ496" s="17"/>
      <c r="BE496">
        <f t="shared" ca="1" si="198"/>
        <v>0</v>
      </c>
      <c r="BF496">
        <f ca="1">IF(Table1[[#This Row],[Area]]="California",Table1[[#This Row],[Income]],0)</f>
        <v>0</v>
      </c>
      <c r="BG496">
        <f ca="1">IF(Table1[[#This Row],[Area]]="Utah",Table1[[#This Row],[Income]],0)</f>
        <v>0</v>
      </c>
      <c r="BH496">
        <f ca="1">IF(Table1[[#This Row],[Area]]="North Carolina",Table1[[#This Row],[Income]],0)</f>
        <v>0</v>
      </c>
      <c r="BI496">
        <f ca="1">IF(Table1[[#This Row],[Area]]="Texas",Table1[[#This Row],[Income]],0)</f>
        <v>0</v>
      </c>
      <c r="BJ496">
        <f ca="1">IF(Table1[[#This Row],[Area]]="Pennsylvania",Table1[[#This Row],[Income]],0)</f>
        <v>0</v>
      </c>
      <c r="BK496">
        <f ca="1">IF(Table1[[#This Row],[Area]]="Hawaii",Table1[[#This Row],[Income]],0)</f>
        <v>0</v>
      </c>
      <c r="BL496">
        <f ca="1">IF(Table1[[#This Row],[Area]]="Tennessee",Table1[[#This Row],[Income]],0)</f>
        <v>0</v>
      </c>
      <c r="BM496">
        <f ca="1">IF(Table1[[#This Row],[Area]]="South Dakota",Table1[[#This Row],[Income]],0)</f>
        <v>0</v>
      </c>
      <c r="BN496">
        <f ca="1">IF(Table1[[#This Row],[Area]]="Massachusetts",Table1[[#This Row],[Income]],0)</f>
        <v>0</v>
      </c>
      <c r="BO496">
        <f ca="1">IF(Table1[[#This Row],[Area]]="New Jersey",Table1[[#This Row],[Income]],0)</f>
        <v>0</v>
      </c>
      <c r="BP496">
        <f ca="1">IF(Table1[[#This Row],[Area]]="Georgia",Table1[[#This Row],[Income]],0)</f>
        <v>0</v>
      </c>
      <c r="BQ496">
        <f ca="1">IF(Table1[[#This Row],[Area]]="Indiana",Table1[[#This Row],[Income]],0)</f>
        <v>0</v>
      </c>
      <c r="BR496">
        <f ca="1">IF(Table1[[#This Row],[Area]]="Illinios",Table1[[#This Row],[Income]],0)</f>
        <v>53087</v>
      </c>
      <c r="BT496">
        <f ca="1">IF(Table1[[#This Row],[Field of work]]="IT",Table1[[#This Row],[Income]],0)</f>
        <v>0</v>
      </c>
      <c r="BU496">
        <f ca="1">IF(Table1[[#This Row],[Field of work]]="Doctor",Table1[[#This Row],[Income]],0)</f>
        <v>0</v>
      </c>
      <c r="BV496">
        <f ca="1">IF(Table1[[#This Row],[Field of work]]="Construction",Table1[[#This Row],[Income]],0)</f>
        <v>53087</v>
      </c>
      <c r="BW496">
        <f ca="1">IF(Table1[[#This Row],[Field of work]]="Teaching",Table1[[#This Row],[Income]],0)</f>
        <v>0</v>
      </c>
      <c r="BX496">
        <f ca="1">IF(Table1[[#This Row],[Field of work]]="Music",Table1[[#This Row],[Income]],0)</f>
        <v>0</v>
      </c>
      <c r="BY496">
        <f ca="1">IF(Table1[[#This Row],[Field of work]]="Agriculture",Table1[[#This Row],[Income]],0)</f>
        <v>0</v>
      </c>
      <c r="CA496">
        <f ca="1">IF(Table1[[#This Row],[Debts]]&gt;Table1[[#This Row],[Income]],1,0)</f>
        <v>1</v>
      </c>
      <c r="CL496">
        <f ca="1">IF(Table1[[#This Row],[Net worth of the person]]&gt;$CN$3,Table1[[#This Row],[Age]],0)</f>
        <v>30</v>
      </c>
    </row>
    <row r="497" spans="1:90">
      <c r="A497">
        <f t="shared" ca="1" si="199"/>
        <v>1</v>
      </c>
      <c r="B497">
        <v>494</v>
      </c>
      <c r="C497" t="str">
        <f t="shared" ca="1" si="200"/>
        <v>men</v>
      </c>
      <c r="D497">
        <f t="shared" ca="1" si="201"/>
        <v>43</v>
      </c>
      <c r="E497">
        <f t="shared" ca="1" si="202"/>
        <v>2</v>
      </c>
      <c r="F497" t="str">
        <f t="shared" ca="1" si="190"/>
        <v>Doctor</v>
      </c>
      <c r="G497">
        <f t="shared" ca="1" si="203"/>
        <v>2</v>
      </c>
      <c r="H497" t="str">
        <f t="shared" ca="1" si="191"/>
        <v>Grad</v>
      </c>
      <c r="I497">
        <f t="shared" ca="1" si="215"/>
        <v>2</v>
      </c>
      <c r="J497">
        <f t="shared" ca="1" si="192"/>
        <v>2</v>
      </c>
      <c r="K497">
        <f t="shared" ca="1" si="204"/>
        <v>30108</v>
      </c>
      <c r="L497">
        <f t="shared" ca="1" si="205"/>
        <v>13</v>
      </c>
      <c r="M497" t="str">
        <f t="shared" ca="1" si="193"/>
        <v>Indiana</v>
      </c>
      <c r="N497">
        <f t="shared" ca="1" si="208"/>
        <v>90324</v>
      </c>
      <c r="O497">
        <f t="shared" ca="1" si="206"/>
        <v>59379.238057928938</v>
      </c>
      <c r="P497">
        <f t="shared" ca="1" si="209"/>
        <v>1173.2012017740224</v>
      </c>
      <c r="Q497">
        <f t="shared" ca="1" si="207"/>
        <v>471</v>
      </c>
      <c r="R497">
        <f t="shared" ca="1" si="210"/>
        <v>56164.828958116283</v>
      </c>
      <c r="S497">
        <f t="shared" ca="1" si="211"/>
        <v>29415.891115256221</v>
      </c>
      <c r="T497">
        <f t="shared" ca="1" si="212"/>
        <v>120913.09231703024</v>
      </c>
      <c r="U497">
        <f t="shared" ca="1" si="213"/>
        <v>116015.06701604521</v>
      </c>
      <c r="V497">
        <f t="shared" ca="1" si="214"/>
        <v>4898.0253009850276</v>
      </c>
      <c r="X497">
        <f ca="1">IF(Table1[[#This Row],[Gender]]="men",1,0)</f>
        <v>1</v>
      </c>
      <c r="Y497">
        <f ca="1">IF(Table1[[#This Row],[Gender]]="women",1,0)</f>
        <v>0</v>
      </c>
      <c r="AE497">
        <f ca="1">IF(Table1[[#This Row],[Field of work]]="IT",1,0)</f>
        <v>0</v>
      </c>
      <c r="AF497">
        <f ca="1">IF(Table1[[#This Row],[Field of work]]="Doctor",1,0)</f>
        <v>1</v>
      </c>
      <c r="AG497">
        <f ca="1">IF(Table1[[#This Row],[Field of work]]="Construction",1,0)</f>
        <v>0</v>
      </c>
      <c r="AH497">
        <f ca="1">IF(Table1[[#This Row],[Field of work]]="Teaching",1,0)</f>
        <v>0</v>
      </c>
      <c r="AI497">
        <f ca="1">IF(Table1[[#This Row],[Field of work]]="Music",1,0)</f>
        <v>0</v>
      </c>
      <c r="AJ497">
        <f ca="1">IF(Table1[[#This Row],[Field of work]]="Agriculture",1,0)</f>
        <v>0</v>
      </c>
      <c r="AO497" s="8">
        <f t="shared" ca="1" si="194"/>
        <v>35929.228021346491</v>
      </c>
      <c r="AR497">
        <f t="shared" ca="1" si="195"/>
        <v>1</v>
      </c>
      <c r="AX497" s="16">
        <f t="shared" ca="1" si="196"/>
        <v>0.76268185296802948</v>
      </c>
      <c r="AY497" s="17">
        <f t="shared" ca="1" si="197"/>
        <v>0</v>
      </c>
      <c r="AZ497" s="17"/>
      <c r="BE497">
        <f t="shared" ca="1" si="198"/>
        <v>0</v>
      </c>
      <c r="BF497">
        <f ca="1">IF(Table1[[#This Row],[Area]]="California",Table1[[#This Row],[Income]],0)</f>
        <v>0</v>
      </c>
      <c r="BG497">
        <f ca="1">IF(Table1[[#This Row],[Area]]="Utah",Table1[[#This Row],[Income]],0)</f>
        <v>0</v>
      </c>
      <c r="BH497">
        <f ca="1">IF(Table1[[#This Row],[Area]]="North Carolina",Table1[[#This Row],[Income]],0)</f>
        <v>0</v>
      </c>
      <c r="BI497">
        <f ca="1">IF(Table1[[#This Row],[Area]]="Texas",Table1[[#This Row],[Income]],0)</f>
        <v>0</v>
      </c>
      <c r="BJ497">
        <f ca="1">IF(Table1[[#This Row],[Area]]="Pennsylvania",Table1[[#This Row],[Income]],0)</f>
        <v>0</v>
      </c>
      <c r="BK497">
        <f ca="1">IF(Table1[[#This Row],[Area]]="Hawaii",Table1[[#This Row],[Income]],0)</f>
        <v>0</v>
      </c>
      <c r="BL497">
        <f ca="1">IF(Table1[[#This Row],[Area]]="Tennessee",Table1[[#This Row],[Income]],0)</f>
        <v>0</v>
      </c>
      <c r="BM497">
        <f ca="1">IF(Table1[[#This Row],[Area]]="South Dakota",Table1[[#This Row],[Income]],0)</f>
        <v>0</v>
      </c>
      <c r="BN497">
        <f ca="1">IF(Table1[[#This Row],[Area]]="Massachusetts",Table1[[#This Row],[Income]],0)</f>
        <v>0</v>
      </c>
      <c r="BO497">
        <f ca="1">IF(Table1[[#This Row],[Area]]="New Jersey",Table1[[#This Row],[Income]],0)</f>
        <v>0</v>
      </c>
      <c r="BP497">
        <f ca="1">IF(Table1[[#This Row],[Area]]="Georgia",Table1[[#This Row],[Income]],0)</f>
        <v>0</v>
      </c>
      <c r="BQ497">
        <f ca="1">IF(Table1[[#This Row],[Area]]="Indiana",Table1[[#This Row],[Income]],0)</f>
        <v>30108</v>
      </c>
      <c r="BR497">
        <f ca="1">IF(Table1[[#This Row],[Area]]="Illinios",Table1[[#This Row],[Income]],0)</f>
        <v>0</v>
      </c>
      <c r="BT497">
        <f ca="1">IF(Table1[[#This Row],[Field of work]]="IT",Table1[[#This Row],[Income]],0)</f>
        <v>0</v>
      </c>
      <c r="BU497">
        <f ca="1">IF(Table1[[#This Row],[Field of work]]="Doctor",Table1[[#This Row],[Income]],0)</f>
        <v>30108</v>
      </c>
      <c r="BV497">
        <f ca="1">IF(Table1[[#This Row],[Field of work]]="Construction",Table1[[#This Row],[Income]],0)</f>
        <v>0</v>
      </c>
      <c r="BW497">
        <f ca="1">IF(Table1[[#This Row],[Field of work]]="Teaching",Table1[[#This Row],[Income]],0)</f>
        <v>0</v>
      </c>
      <c r="BX497">
        <f ca="1">IF(Table1[[#This Row],[Field of work]]="Music",Table1[[#This Row],[Income]],0)</f>
        <v>0</v>
      </c>
      <c r="BY497">
        <f ca="1">IF(Table1[[#This Row],[Field of work]]="Agriculture",Table1[[#This Row],[Income]],0)</f>
        <v>0</v>
      </c>
      <c r="CA497">
        <f ca="1">IF(Table1[[#This Row],[Debts]]&gt;Table1[[#This Row],[Income]],1,0)</f>
        <v>1</v>
      </c>
      <c r="CL497">
        <f ca="1">IF(Table1[[#This Row],[Net worth of the person]]&gt;$CN$3,Table1[[#This Row],[Age]],0)</f>
        <v>43</v>
      </c>
    </row>
    <row r="498" spans="1:90">
      <c r="A498">
        <f t="shared" ca="1" si="199"/>
        <v>1</v>
      </c>
      <c r="B498">
        <v>495</v>
      </c>
      <c r="C498" t="str">
        <f t="shared" ca="1" si="200"/>
        <v>men</v>
      </c>
      <c r="D498">
        <f t="shared" ca="1" si="201"/>
        <v>31</v>
      </c>
      <c r="E498">
        <f t="shared" ca="1" si="202"/>
        <v>6</v>
      </c>
      <c r="F498" t="str">
        <f t="shared" ca="1" si="190"/>
        <v>Agriculture</v>
      </c>
      <c r="G498">
        <f t="shared" ca="1" si="203"/>
        <v>3</v>
      </c>
      <c r="H498" t="str">
        <f t="shared" ca="1" si="191"/>
        <v>Post Grad</v>
      </c>
      <c r="I498">
        <f t="shared" ca="1" si="215"/>
        <v>1</v>
      </c>
      <c r="J498">
        <f t="shared" ca="1" si="192"/>
        <v>1</v>
      </c>
      <c r="K498">
        <f t="shared" ca="1" si="204"/>
        <v>71502</v>
      </c>
      <c r="L498">
        <f t="shared" ca="1" si="205"/>
        <v>5</v>
      </c>
      <c r="M498" t="str">
        <f t="shared" ca="1" si="193"/>
        <v>Texas</v>
      </c>
      <c r="N498">
        <f t="shared" ca="1" si="208"/>
        <v>357510</v>
      </c>
      <c r="O498">
        <f t="shared" ca="1" si="206"/>
        <v>272666.38925460022</v>
      </c>
      <c r="P498">
        <f t="shared" ca="1" si="209"/>
        <v>35929.228021346491</v>
      </c>
      <c r="Q498">
        <f t="shared" ca="1" si="207"/>
        <v>6725</v>
      </c>
      <c r="R498">
        <f t="shared" ca="1" si="210"/>
        <v>134265.84377628271</v>
      </c>
      <c r="S498">
        <f t="shared" ca="1" si="211"/>
        <v>42819.616201665594</v>
      </c>
      <c r="T498">
        <f t="shared" ca="1" si="212"/>
        <v>436258.8442230121</v>
      </c>
      <c r="U498">
        <f t="shared" ca="1" si="213"/>
        <v>413657.2330308829</v>
      </c>
      <c r="V498">
        <f t="shared" ca="1" si="214"/>
        <v>22601.611192129203</v>
      </c>
      <c r="X498">
        <f ca="1">IF(Table1[[#This Row],[Gender]]="men",1,0)</f>
        <v>1</v>
      </c>
      <c r="Y498">
        <f ca="1">IF(Table1[[#This Row],[Gender]]="women",1,0)</f>
        <v>0</v>
      </c>
      <c r="AE498">
        <f ca="1">IF(Table1[[#This Row],[Field of work]]="IT",1,0)</f>
        <v>0</v>
      </c>
      <c r="AF498">
        <f ca="1">IF(Table1[[#This Row],[Field of work]]="Doctor",1,0)</f>
        <v>0</v>
      </c>
      <c r="AG498">
        <f ca="1">IF(Table1[[#This Row],[Field of work]]="Construction",1,0)</f>
        <v>0</v>
      </c>
      <c r="AH498">
        <f ca="1">IF(Table1[[#This Row],[Field of work]]="Teaching",1,0)</f>
        <v>0</v>
      </c>
      <c r="AI498">
        <f ca="1">IF(Table1[[#This Row],[Field of work]]="Music",1,0)</f>
        <v>0</v>
      </c>
      <c r="AJ498">
        <f ca="1">IF(Table1[[#This Row],[Field of work]]="Agriculture",1,0)</f>
        <v>1</v>
      </c>
      <c r="AO498" s="8">
        <f t="shared" ca="1" si="194"/>
        <v>5560.375631144826</v>
      </c>
      <c r="AR498">
        <f t="shared" ca="1" si="195"/>
        <v>0</v>
      </c>
      <c r="AX498" s="16">
        <f t="shared" ca="1" si="196"/>
        <v>2.0880104794879006E-2</v>
      </c>
      <c r="AY498" s="17">
        <f t="shared" ca="1" si="197"/>
        <v>1</v>
      </c>
      <c r="AZ498" s="17"/>
      <c r="BE498">
        <f t="shared" ca="1" si="198"/>
        <v>0</v>
      </c>
      <c r="BF498">
        <f ca="1">IF(Table1[[#This Row],[Area]]="California",Table1[[#This Row],[Income]],0)</f>
        <v>0</v>
      </c>
      <c r="BG498">
        <f ca="1">IF(Table1[[#This Row],[Area]]="Utah",Table1[[#This Row],[Income]],0)</f>
        <v>0</v>
      </c>
      <c r="BH498">
        <f ca="1">IF(Table1[[#This Row],[Area]]="North Carolina",Table1[[#This Row],[Income]],0)</f>
        <v>0</v>
      </c>
      <c r="BI498">
        <f ca="1">IF(Table1[[#This Row],[Area]]="Texas",Table1[[#This Row],[Income]],0)</f>
        <v>71502</v>
      </c>
      <c r="BJ498">
        <f ca="1">IF(Table1[[#This Row],[Area]]="Pennsylvania",Table1[[#This Row],[Income]],0)</f>
        <v>0</v>
      </c>
      <c r="BK498">
        <f ca="1">IF(Table1[[#This Row],[Area]]="Hawaii",Table1[[#This Row],[Income]],0)</f>
        <v>0</v>
      </c>
      <c r="BL498">
        <f ca="1">IF(Table1[[#This Row],[Area]]="Tennessee",Table1[[#This Row],[Income]],0)</f>
        <v>0</v>
      </c>
      <c r="BM498">
        <f ca="1">IF(Table1[[#This Row],[Area]]="South Dakota",Table1[[#This Row],[Income]],0)</f>
        <v>0</v>
      </c>
      <c r="BN498">
        <f ca="1">IF(Table1[[#This Row],[Area]]="Massachusetts",Table1[[#This Row],[Income]],0)</f>
        <v>0</v>
      </c>
      <c r="BO498">
        <f ca="1">IF(Table1[[#This Row],[Area]]="New Jersey",Table1[[#This Row],[Income]],0)</f>
        <v>0</v>
      </c>
      <c r="BP498">
        <f ca="1">IF(Table1[[#This Row],[Area]]="Georgia",Table1[[#This Row],[Income]],0)</f>
        <v>0</v>
      </c>
      <c r="BQ498">
        <f ca="1">IF(Table1[[#This Row],[Area]]="Indiana",Table1[[#This Row],[Income]],0)</f>
        <v>0</v>
      </c>
      <c r="BR498">
        <f ca="1">IF(Table1[[#This Row],[Area]]="Illinios",Table1[[#This Row],[Income]],0)</f>
        <v>0</v>
      </c>
      <c r="BT498">
        <f ca="1">IF(Table1[[#This Row],[Field of work]]="IT",Table1[[#This Row],[Income]],0)</f>
        <v>0</v>
      </c>
      <c r="BU498">
        <f ca="1">IF(Table1[[#This Row],[Field of work]]="Doctor",Table1[[#This Row],[Income]],0)</f>
        <v>0</v>
      </c>
      <c r="BV498">
        <f ca="1">IF(Table1[[#This Row],[Field of work]]="Construction",Table1[[#This Row],[Income]],0)</f>
        <v>0</v>
      </c>
      <c r="BW498">
        <f ca="1">IF(Table1[[#This Row],[Field of work]]="Teaching",Table1[[#This Row],[Income]],0)</f>
        <v>0</v>
      </c>
      <c r="BX498">
        <f ca="1">IF(Table1[[#This Row],[Field of work]]="Music",Table1[[#This Row],[Income]],0)</f>
        <v>0</v>
      </c>
      <c r="BY498">
        <f ca="1">IF(Table1[[#This Row],[Field of work]]="Agriculture",Table1[[#This Row],[Income]],0)</f>
        <v>71502</v>
      </c>
      <c r="CA498">
        <f ca="1">IF(Table1[[#This Row],[Debts]]&gt;Table1[[#This Row],[Income]],1,0)</f>
        <v>1</v>
      </c>
      <c r="CL498">
        <f ca="1">IF(Table1[[#This Row],[Net worth of the person]]&gt;$CN$3,Table1[[#This Row],[Age]],0)</f>
        <v>31</v>
      </c>
    </row>
    <row r="499" spans="1:90">
      <c r="A499">
        <f t="shared" ca="1" si="199"/>
        <v>1</v>
      </c>
      <c r="B499">
        <v>496</v>
      </c>
      <c r="C499" t="str">
        <f t="shared" ca="1" si="200"/>
        <v>men</v>
      </c>
      <c r="D499">
        <f t="shared" ca="1" si="201"/>
        <v>30</v>
      </c>
      <c r="E499">
        <f t="shared" ca="1" si="202"/>
        <v>5</v>
      </c>
      <c r="F499" t="str">
        <f t="shared" ca="1" si="190"/>
        <v>Music</v>
      </c>
      <c r="G499">
        <f t="shared" ca="1" si="203"/>
        <v>3</v>
      </c>
      <c r="H499" t="str">
        <f t="shared" ca="1" si="191"/>
        <v>Post Grad</v>
      </c>
      <c r="I499">
        <f t="shared" ca="1" si="215"/>
        <v>0</v>
      </c>
      <c r="J499">
        <f t="shared" ca="1" si="192"/>
        <v>3</v>
      </c>
      <c r="K499">
        <f t="shared" ca="1" si="204"/>
        <v>78678</v>
      </c>
      <c r="L499">
        <f t="shared" ca="1" si="205"/>
        <v>9</v>
      </c>
      <c r="M499" t="str">
        <f t="shared" ca="1" si="193"/>
        <v>South Dakota</v>
      </c>
      <c r="N499">
        <f t="shared" ca="1" si="208"/>
        <v>314712</v>
      </c>
      <c r="O499">
        <f t="shared" ca="1" si="206"/>
        <v>6571.2195402059615</v>
      </c>
      <c r="P499">
        <f t="shared" ca="1" si="209"/>
        <v>16681.126893434477</v>
      </c>
      <c r="Q499">
        <f t="shared" ca="1" si="207"/>
        <v>9557</v>
      </c>
      <c r="R499">
        <f t="shared" ca="1" si="210"/>
        <v>15884.793275368995</v>
      </c>
      <c r="S499">
        <f t="shared" ca="1" si="211"/>
        <v>81309.781376621439</v>
      </c>
      <c r="T499">
        <f t="shared" ca="1" si="212"/>
        <v>412702.90827005595</v>
      </c>
      <c r="U499">
        <f t="shared" ca="1" si="213"/>
        <v>32013.012815574955</v>
      </c>
      <c r="V499">
        <f t="shared" ca="1" si="214"/>
        <v>380689.89545448101</v>
      </c>
      <c r="X499">
        <f ca="1">IF(Table1[[#This Row],[Gender]]="men",1,0)</f>
        <v>1</v>
      </c>
      <c r="Y499">
        <f ca="1">IF(Table1[[#This Row],[Gender]]="women",1,0)</f>
        <v>0</v>
      </c>
      <c r="AE499">
        <f ca="1">IF(Table1[[#This Row],[Field of work]]="IT",1,0)</f>
        <v>0</v>
      </c>
      <c r="AF499">
        <f ca="1">IF(Table1[[#This Row],[Field of work]]="Doctor",1,0)</f>
        <v>0</v>
      </c>
      <c r="AG499">
        <f ca="1">IF(Table1[[#This Row],[Field of work]]="Construction",1,0)</f>
        <v>0</v>
      </c>
      <c r="AH499">
        <f ca="1">IF(Table1[[#This Row],[Field of work]]="Teaching",1,0)</f>
        <v>0</v>
      </c>
      <c r="AI499">
        <f ca="1">IF(Table1[[#This Row],[Field of work]]="Music",1,0)</f>
        <v>1</v>
      </c>
      <c r="AJ499">
        <f ca="1">IF(Table1[[#This Row],[Field of work]]="Agriculture",1,0)</f>
        <v>0</v>
      </c>
      <c r="AO499" s="8">
        <f t="shared" ca="1" si="194"/>
        <v>19667.527524697074</v>
      </c>
      <c r="AR499">
        <f t="shared" ca="1" si="195"/>
        <v>0</v>
      </c>
      <c r="AX499" s="16">
        <f t="shared" ca="1" si="196"/>
        <v>9.186258868013264E-2</v>
      </c>
      <c r="AY499" s="17">
        <f t="shared" ca="1" si="197"/>
        <v>1</v>
      </c>
      <c r="AZ499" s="17"/>
      <c r="BE499">
        <f t="shared" ca="1" si="198"/>
        <v>0</v>
      </c>
      <c r="BF499">
        <f ca="1">IF(Table1[[#This Row],[Area]]="California",Table1[[#This Row],[Income]],0)</f>
        <v>0</v>
      </c>
      <c r="BG499">
        <f ca="1">IF(Table1[[#This Row],[Area]]="Utah",Table1[[#This Row],[Income]],0)</f>
        <v>0</v>
      </c>
      <c r="BH499">
        <f ca="1">IF(Table1[[#This Row],[Area]]="North Carolina",Table1[[#This Row],[Income]],0)</f>
        <v>0</v>
      </c>
      <c r="BI499">
        <f ca="1">IF(Table1[[#This Row],[Area]]="Texas",Table1[[#This Row],[Income]],0)</f>
        <v>0</v>
      </c>
      <c r="BJ499">
        <f ca="1">IF(Table1[[#This Row],[Area]]="Pennsylvania",Table1[[#This Row],[Income]],0)</f>
        <v>0</v>
      </c>
      <c r="BK499">
        <f ca="1">IF(Table1[[#This Row],[Area]]="Hawaii",Table1[[#This Row],[Income]],0)</f>
        <v>0</v>
      </c>
      <c r="BL499">
        <f ca="1">IF(Table1[[#This Row],[Area]]="Tennessee",Table1[[#This Row],[Income]],0)</f>
        <v>0</v>
      </c>
      <c r="BM499">
        <f ca="1">IF(Table1[[#This Row],[Area]]="South Dakota",Table1[[#This Row],[Income]],0)</f>
        <v>78678</v>
      </c>
      <c r="BN499">
        <f ca="1">IF(Table1[[#This Row],[Area]]="Massachusetts",Table1[[#This Row],[Income]],0)</f>
        <v>0</v>
      </c>
      <c r="BO499">
        <f ca="1">IF(Table1[[#This Row],[Area]]="New Jersey",Table1[[#This Row],[Income]],0)</f>
        <v>0</v>
      </c>
      <c r="BP499">
        <f ca="1">IF(Table1[[#This Row],[Area]]="Georgia",Table1[[#This Row],[Income]],0)</f>
        <v>0</v>
      </c>
      <c r="BQ499">
        <f ca="1">IF(Table1[[#This Row],[Area]]="Indiana",Table1[[#This Row],[Income]],0)</f>
        <v>0</v>
      </c>
      <c r="BR499">
        <f ca="1">IF(Table1[[#This Row],[Area]]="Illinios",Table1[[#This Row],[Income]],0)</f>
        <v>0</v>
      </c>
      <c r="BT499">
        <f ca="1">IF(Table1[[#This Row],[Field of work]]="IT",Table1[[#This Row],[Income]],0)</f>
        <v>0</v>
      </c>
      <c r="BU499">
        <f ca="1">IF(Table1[[#This Row],[Field of work]]="Doctor",Table1[[#This Row],[Income]],0)</f>
        <v>0</v>
      </c>
      <c r="BV499">
        <f ca="1">IF(Table1[[#This Row],[Field of work]]="Construction",Table1[[#This Row],[Income]],0)</f>
        <v>0</v>
      </c>
      <c r="BW499">
        <f ca="1">IF(Table1[[#This Row],[Field of work]]="Teaching",Table1[[#This Row],[Income]],0)</f>
        <v>0</v>
      </c>
      <c r="BX499">
        <f ca="1">IF(Table1[[#This Row],[Field of work]]="Music",Table1[[#This Row],[Income]],0)</f>
        <v>78678</v>
      </c>
      <c r="BY499">
        <f ca="1">IF(Table1[[#This Row],[Field of work]]="Agriculture",Table1[[#This Row],[Income]],0)</f>
        <v>0</v>
      </c>
      <c r="CA499">
        <f ca="1">IF(Table1[[#This Row],[Debts]]&gt;Table1[[#This Row],[Income]],1,0)</f>
        <v>0</v>
      </c>
      <c r="CL499">
        <f ca="1">IF(Table1[[#This Row],[Net worth of the person]]&gt;$CN$3,Table1[[#This Row],[Age]],0)</f>
        <v>30</v>
      </c>
    </row>
    <row r="500" spans="1:90">
      <c r="A500">
        <f t="shared" ca="1" si="199"/>
        <v>1</v>
      </c>
      <c r="B500">
        <v>497</v>
      </c>
      <c r="C500" t="str">
        <f t="shared" ca="1" si="200"/>
        <v>men</v>
      </c>
      <c r="D500">
        <f t="shared" ca="1" si="201"/>
        <v>30</v>
      </c>
      <c r="E500">
        <f t="shared" ca="1" si="202"/>
        <v>5</v>
      </c>
      <c r="F500" t="str">
        <f t="shared" ca="1" si="190"/>
        <v>Music</v>
      </c>
      <c r="G500">
        <f t="shared" ca="1" si="203"/>
        <v>1</v>
      </c>
      <c r="H500" t="str">
        <f t="shared" ca="1" si="191"/>
        <v>High school</v>
      </c>
      <c r="I500">
        <f t="shared" ca="1" si="215"/>
        <v>1</v>
      </c>
      <c r="J500">
        <f t="shared" ca="1" si="192"/>
        <v>2</v>
      </c>
      <c r="K500">
        <f t="shared" ca="1" si="204"/>
        <v>39351</v>
      </c>
      <c r="L500">
        <f t="shared" ca="1" si="205"/>
        <v>12</v>
      </c>
      <c r="M500" t="str">
        <f t="shared" ca="1" si="193"/>
        <v>Georgia</v>
      </c>
      <c r="N500">
        <f t="shared" ca="1" si="208"/>
        <v>236106</v>
      </c>
      <c r="O500">
        <f t="shared" ca="1" si="206"/>
        <v>21689.308362911397</v>
      </c>
      <c r="P500">
        <f t="shared" ca="1" si="209"/>
        <v>39335.055049394148</v>
      </c>
      <c r="Q500">
        <f t="shared" ca="1" si="207"/>
        <v>32092</v>
      </c>
      <c r="R500">
        <f t="shared" ca="1" si="210"/>
        <v>12668.845540478631</v>
      </c>
      <c r="S500">
        <f t="shared" ca="1" si="211"/>
        <v>11050.694273638328</v>
      </c>
      <c r="T500">
        <f t="shared" ca="1" si="212"/>
        <v>286491.74932303245</v>
      </c>
      <c r="U500">
        <f t="shared" ca="1" si="213"/>
        <v>66450.153903390034</v>
      </c>
      <c r="V500">
        <f t="shared" ca="1" si="214"/>
        <v>220041.5954196424</v>
      </c>
      <c r="X500">
        <f ca="1">IF(Table1[[#This Row],[Gender]]="men",1,0)</f>
        <v>1</v>
      </c>
      <c r="Y500">
        <f ca="1">IF(Table1[[#This Row],[Gender]]="women",1,0)</f>
        <v>0</v>
      </c>
      <c r="AE500">
        <f ca="1">IF(Table1[[#This Row],[Field of work]]="IT",1,0)</f>
        <v>0</v>
      </c>
      <c r="AF500">
        <f ca="1">IF(Table1[[#This Row],[Field of work]]="Doctor",1,0)</f>
        <v>0</v>
      </c>
      <c r="AG500">
        <f ca="1">IF(Table1[[#This Row],[Field of work]]="Construction",1,0)</f>
        <v>0</v>
      </c>
      <c r="AH500">
        <f ca="1">IF(Table1[[#This Row],[Field of work]]="Teaching",1,0)</f>
        <v>0</v>
      </c>
      <c r="AI500">
        <f ca="1">IF(Table1[[#This Row],[Field of work]]="Music",1,0)</f>
        <v>1</v>
      </c>
      <c r="AJ500">
        <f ca="1">IF(Table1[[#This Row],[Field of work]]="Agriculture",1,0)</f>
        <v>0</v>
      </c>
      <c r="AO500" s="8">
        <f t="shared" ca="1" si="194"/>
        <v>10690.861401657208</v>
      </c>
      <c r="AR500">
        <f t="shared" ca="1" si="195"/>
        <v>1</v>
      </c>
      <c r="AX500" s="16">
        <f t="shared" ca="1" si="196"/>
        <v>0.11886882134591692</v>
      </c>
      <c r="AY500" s="17">
        <f t="shared" ca="1" si="197"/>
        <v>1</v>
      </c>
      <c r="AZ500" s="17"/>
      <c r="BE500">
        <f t="shared" ca="1" si="198"/>
        <v>0</v>
      </c>
      <c r="BF500">
        <f ca="1">IF(Table1[[#This Row],[Area]]="California",Table1[[#This Row],[Income]],0)</f>
        <v>0</v>
      </c>
      <c r="BG500">
        <f ca="1">IF(Table1[[#This Row],[Area]]="Utah",Table1[[#This Row],[Income]],0)</f>
        <v>0</v>
      </c>
      <c r="BH500">
        <f ca="1">IF(Table1[[#This Row],[Area]]="North Carolina",Table1[[#This Row],[Income]],0)</f>
        <v>0</v>
      </c>
      <c r="BI500">
        <f ca="1">IF(Table1[[#This Row],[Area]]="Texas",Table1[[#This Row],[Income]],0)</f>
        <v>0</v>
      </c>
      <c r="BJ500">
        <f ca="1">IF(Table1[[#This Row],[Area]]="Pennsylvania",Table1[[#This Row],[Income]],0)</f>
        <v>0</v>
      </c>
      <c r="BK500">
        <f ca="1">IF(Table1[[#This Row],[Area]]="Hawaii",Table1[[#This Row],[Income]],0)</f>
        <v>0</v>
      </c>
      <c r="BL500">
        <f ca="1">IF(Table1[[#This Row],[Area]]="Tennessee",Table1[[#This Row],[Income]],0)</f>
        <v>0</v>
      </c>
      <c r="BM500">
        <f ca="1">IF(Table1[[#This Row],[Area]]="South Dakota",Table1[[#This Row],[Income]],0)</f>
        <v>0</v>
      </c>
      <c r="BN500">
        <f ca="1">IF(Table1[[#This Row],[Area]]="Massachusetts",Table1[[#This Row],[Income]],0)</f>
        <v>0</v>
      </c>
      <c r="BO500">
        <f ca="1">IF(Table1[[#This Row],[Area]]="New Jersey",Table1[[#This Row],[Income]],0)</f>
        <v>0</v>
      </c>
      <c r="BP500">
        <f ca="1">IF(Table1[[#This Row],[Area]]="Georgia",Table1[[#This Row],[Income]],0)</f>
        <v>39351</v>
      </c>
      <c r="BQ500">
        <f ca="1">IF(Table1[[#This Row],[Area]]="Indiana",Table1[[#This Row],[Income]],0)</f>
        <v>0</v>
      </c>
      <c r="BR500">
        <f ca="1">IF(Table1[[#This Row],[Area]]="Illinios",Table1[[#This Row],[Income]],0)</f>
        <v>0</v>
      </c>
      <c r="BT500">
        <f ca="1">IF(Table1[[#This Row],[Field of work]]="IT",Table1[[#This Row],[Income]],0)</f>
        <v>0</v>
      </c>
      <c r="BU500">
        <f ca="1">IF(Table1[[#This Row],[Field of work]]="Doctor",Table1[[#This Row],[Income]],0)</f>
        <v>0</v>
      </c>
      <c r="BV500">
        <f ca="1">IF(Table1[[#This Row],[Field of work]]="Construction",Table1[[#This Row],[Income]],0)</f>
        <v>0</v>
      </c>
      <c r="BW500">
        <f ca="1">IF(Table1[[#This Row],[Field of work]]="Teaching",Table1[[#This Row],[Income]],0)</f>
        <v>0</v>
      </c>
      <c r="BX500">
        <f ca="1">IF(Table1[[#This Row],[Field of work]]="Music",Table1[[#This Row],[Income]],0)</f>
        <v>39351</v>
      </c>
      <c r="BY500">
        <f ca="1">IF(Table1[[#This Row],[Field of work]]="Agriculture",Table1[[#This Row],[Income]],0)</f>
        <v>0</v>
      </c>
      <c r="CA500">
        <f ca="1">IF(Table1[[#This Row],[Debts]]&gt;Table1[[#This Row],[Income]],1,0)</f>
        <v>0</v>
      </c>
      <c r="CL500">
        <f ca="1">IF(Table1[[#This Row],[Net worth of the person]]&gt;$CN$3,Table1[[#This Row],[Age]],0)</f>
        <v>30</v>
      </c>
    </row>
    <row r="501" spans="1:90">
      <c r="A501">
        <f t="shared" ca="1" si="199"/>
        <v>2</v>
      </c>
      <c r="B501">
        <v>498</v>
      </c>
      <c r="C501" t="str">
        <f t="shared" ca="1" si="200"/>
        <v>women</v>
      </c>
      <c r="D501">
        <f t="shared" ca="1" si="201"/>
        <v>39</v>
      </c>
      <c r="E501">
        <f t="shared" ca="1" si="202"/>
        <v>5</v>
      </c>
      <c r="F501" t="str">
        <f t="shared" ca="1" si="190"/>
        <v>Music</v>
      </c>
      <c r="G501">
        <f t="shared" ca="1" si="203"/>
        <v>4</v>
      </c>
      <c r="H501" t="str">
        <f t="shared" ca="1" si="191"/>
        <v>Phd</v>
      </c>
      <c r="I501">
        <f t="shared" ca="1" si="215"/>
        <v>3</v>
      </c>
      <c r="J501">
        <f t="shared" ca="1" si="192"/>
        <v>3</v>
      </c>
      <c r="K501">
        <f t="shared" ca="1" si="204"/>
        <v>48799</v>
      </c>
      <c r="L501">
        <f t="shared" ca="1" si="205"/>
        <v>3</v>
      </c>
      <c r="M501" t="str">
        <f t="shared" ca="1" si="193"/>
        <v>Utah</v>
      </c>
      <c r="N501">
        <f t="shared" ca="1" si="208"/>
        <v>292794</v>
      </c>
      <c r="O501">
        <f t="shared" ca="1" si="206"/>
        <v>34804.077677156398</v>
      </c>
      <c r="P501">
        <f t="shared" ca="1" si="209"/>
        <v>32072.584204971627</v>
      </c>
      <c r="Q501">
        <f t="shared" ca="1" si="207"/>
        <v>28546</v>
      </c>
      <c r="R501">
        <f t="shared" ca="1" si="210"/>
        <v>86769.887381168097</v>
      </c>
      <c r="S501">
        <f t="shared" ca="1" si="211"/>
        <v>48299.601352368511</v>
      </c>
      <c r="T501">
        <f t="shared" ca="1" si="212"/>
        <v>373166.18555734016</v>
      </c>
      <c r="U501">
        <f t="shared" ca="1" si="213"/>
        <v>150119.96505832451</v>
      </c>
      <c r="V501">
        <f t="shared" ca="1" si="214"/>
        <v>223046.22049901565</v>
      </c>
      <c r="X501">
        <f ca="1">IF(Table1[[#This Row],[Gender]]="men",1,0)</f>
        <v>0</v>
      </c>
      <c r="Y501">
        <f ca="1">IF(Table1[[#This Row],[Gender]]="women",1,0)</f>
        <v>1</v>
      </c>
      <c r="AE501">
        <f ca="1">IF(Table1[[#This Row],[Field of work]]="IT",1,0)</f>
        <v>0</v>
      </c>
      <c r="AF501">
        <f ca="1">IF(Table1[[#This Row],[Field of work]]="Doctor",1,0)</f>
        <v>0</v>
      </c>
      <c r="AG501">
        <f ca="1">IF(Table1[[#This Row],[Field of work]]="Construction",1,0)</f>
        <v>0</v>
      </c>
      <c r="AH501">
        <f ca="1">IF(Table1[[#This Row],[Field of work]]="Teaching",1,0)</f>
        <v>0</v>
      </c>
      <c r="AI501">
        <f ca="1">IF(Table1[[#This Row],[Field of work]]="Music",1,0)</f>
        <v>1</v>
      </c>
      <c r="AJ501">
        <f ca="1">IF(Table1[[#This Row],[Field of work]]="Agriculture",1,0)</f>
        <v>0</v>
      </c>
      <c r="AO501" s="8">
        <f t="shared" ca="1" si="194"/>
        <v>11630.686726589858</v>
      </c>
      <c r="AR501">
        <f t="shared" ca="1" si="195"/>
        <v>1</v>
      </c>
      <c r="AX501" s="16">
        <f t="shared" ca="1" si="196"/>
        <v>0.71509763844987595</v>
      </c>
      <c r="AY501" s="17">
        <f t="shared" ca="1" si="197"/>
        <v>0</v>
      </c>
      <c r="AZ501" s="17"/>
      <c r="BE501">
        <f t="shared" ca="1" si="198"/>
        <v>0</v>
      </c>
      <c r="BF501">
        <f ca="1">IF(Table1[[#This Row],[Area]]="California",Table1[[#This Row],[Income]],0)</f>
        <v>0</v>
      </c>
      <c r="BG501">
        <f ca="1">IF(Table1[[#This Row],[Area]]="Utah",Table1[[#This Row],[Income]],0)</f>
        <v>48799</v>
      </c>
      <c r="BH501">
        <f ca="1">IF(Table1[[#This Row],[Area]]="North Carolina",Table1[[#This Row],[Income]],0)</f>
        <v>0</v>
      </c>
      <c r="BI501">
        <f ca="1">IF(Table1[[#This Row],[Area]]="Texas",Table1[[#This Row],[Income]],0)</f>
        <v>0</v>
      </c>
      <c r="BJ501">
        <f ca="1">IF(Table1[[#This Row],[Area]]="Pennsylvania",Table1[[#This Row],[Income]],0)</f>
        <v>0</v>
      </c>
      <c r="BK501">
        <f ca="1">IF(Table1[[#This Row],[Area]]="Hawaii",Table1[[#This Row],[Income]],0)</f>
        <v>0</v>
      </c>
      <c r="BL501">
        <f ca="1">IF(Table1[[#This Row],[Area]]="Tennessee",Table1[[#This Row],[Income]],0)</f>
        <v>0</v>
      </c>
      <c r="BM501">
        <f ca="1">IF(Table1[[#This Row],[Area]]="South Dakota",Table1[[#This Row],[Income]],0)</f>
        <v>0</v>
      </c>
      <c r="BN501">
        <f ca="1">IF(Table1[[#This Row],[Area]]="Massachusetts",Table1[[#This Row],[Income]],0)</f>
        <v>0</v>
      </c>
      <c r="BO501">
        <f ca="1">IF(Table1[[#This Row],[Area]]="New Jersey",Table1[[#This Row],[Income]],0)</f>
        <v>0</v>
      </c>
      <c r="BP501">
        <f ca="1">IF(Table1[[#This Row],[Area]]="Georgia",Table1[[#This Row],[Income]],0)</f>
        <v>0</v>
      </c>
      <c r="BQ501">
        <f ca="1">IF(Table1[[#This Row],[Area]]="Indiana",Table1[[#This Row],[Income]],0)</f>
        <v>0</v>
      </c>
      <c r="BR501">
        <f ca="1">IF(Table1[[#This Row],[Area]]="Illinios",Table1[[#This Row],[Income]],0)</f>
        <v>0</v>
      </c>
      <c r="BT501">
        <f ca="1">IF(Table1[[#This Row],[Field of work]]="IT",Table1[[#This Row],[Income]],0)</f>
        <v>0</v>
      </c>
      <c r="BU501">
        <f ca="1">IF(Table1[[#This Row],[Field of work]]="Doctor",Table1[[#This Row],[Income]],0)</f>
        <v>0</v>
      </c>
      <c r="BV501">
        <f ca="1">IF(Table1[[#This Row],[Field of work]]="Construction",Table1[[#This Row],[Income]],0)</f>
        <v>0</v>
      </c>
      <c r="BW501">
        <f ca="1">IF(Table1[[#This Row],[Field of work]]="Teaching",Table1[[#This Row],[Income]],0)</f>
        <v>0</v>
      </c>
      <c r="BX501">
        <f ca="1">IF(Table1[[#This Row],[Field of work]]="Music",Table1[[#This Row],[Income]],0)</f>
        <v>48799</v>
      </c>
      <c r="BY501">
        <f ca="1">IF(Table1[[#This Row],[Field of work]]="Agriculture",Table1[[#This Row],[Income]],0)</f>
        <v>0</v>
      </c>
      <c r="CA501">
        <f ca="1">IF(Table1[[#This Row],[Debts]]&gt;Table1[[#This Row],[Income]],1,0)</f>
        <v>1</v>
      </c>
      <c r="CL501">
        <f ca="1">IF(Table1[[#This Row],[Net worth of the person]]&gt;$CN$3,Table1[[#This Row],[Age]],0)</f>
        <v>39</v>
      </c>
    </row>
    <row r="502" spans="1:90">
      <c r="A502">
        <f t="shared" ca="1" si="199"/>
        <v>2</v>
      </c>
      <c r="B502">
        <v>499</v>
      </c>
      <c r="C502" t="str">
        <f t="shared" ca="1" si="200"/>
        <v>women</v>
      </c>
      <c r="D502">
        <f t="shared" ca="1" si="201"/>
        <v>27</v>
      </c>
      <c r="E502">
        <f t="shared" ca="1" si="202"/>
        <v>5</v>
      </c>
      <c r="F502" t="str">
        <f t="shared" ca="1" si="190"/>
        <v>Music</v>
      </c>
      <c r="G502">
        <f t="shared" ca="1" si="203"/>
        <v>1</v>
      </c>
      <c r="H502" t="str">
        <f t="shared" ca="1" si="191"/>
        <v>High school</v>
      </c>
      <c r="I502">
        <f t="shared" ca="1" si="215"/>
        <v>3</v>
      </c>
      <c r="J502">
        <f t="shared" ca="1" si="192"/>
        <v>2</v>
      </c>
      <c r="K502">
        <f t="shared" ca="1" si="204"/>
        <v>52271</v>
      </c>
      <c r="L502">
        <f t="shared" ca="1" si="205"/>
        <v>9</v>
      </c>
      <c r="M502" t="str">
        <f t="shared" ca="1" si="193"/>
        <v>South Dakota</v>
      </c>
      <c r="N502">
        <f t="shared" ca="1" si="208"/>
        <v>156813</v>
      </c>
      <c r="O502">
        <f t="shared" ca="1" si="206"/>
        <v>112136.6059782404</v>
      </c>
      <c r="P502">
        <f t="shared" ca="1" si="209"/>
        <v>23261.373453179716</v>
      </c>
      <c r="Q502">
        <f t="shared" ca="1" si="207"/>
        <v>5925</v>
      </c>
      <c r="R502">
        <f t="shared" ca="1" si="210"/>
        <v>21617.311528766786</v>
      </c>
      <c r="S502">
        <f t="shared" ca="1" si="211"/>
        <v>41465.129542544782</v>
      </c>
      <c r="T502">
        <f t="shared" ca="1" si="212"/>
        <v>221539.5029957245</v>
      </c>
      <c r="U502">
        <f t="shared" ca="1" si="213"/>
        <v>139678.91750700719</v>
      </c>
      <c r="V502">
        <f t="shared" ca="1" si="214"/>
        <v>81860.585488717305</v>
      </c>
      <c r="X502">
        <f ca="1">IF(Table1[[#This Row],[Gender]]="men",1,0)</f>
        <v>0</v>
      </c>
      <c r="Y502">
        <f ca="1">IF(Table1[[#This Row],[Gender]]="women",1,0)</f>
        <v>1</v>
      </c>
      <c r="AE502">
        <f ca="1">IF(Table1[[#This Row],[Field of work]]="IT",1,0)</f>
        <v>0</v>
      </c>
      <c r="AF502">
        <f ca="1">IF(Table1[[#This Row],[Field of work]]="Doctor",1,0)</f>
        <v>0</v>
      </c>
      <c r="AG502">
        <f ca="1">IF(Table1[[#This Row],[Field of work]]="Construction",1,0)</f>
        <v>0</v>
      </c>
      <c r="AH502">
        <f ca="1">IF(Table1[[#This Row],[Field of work]]="Teaching",1,0)</f>
        <v>0</v>
      </c>
      <c r="AI502">
        <f ca="1">IF(Table1[[#This Row],[Field of work]]="Music",1,0)</f>
        <v>1</v>
      </c>
      <c r="AJ502">
        <f ca="1">IF(Table1[[#This Row],[Field of work]]="Agriculture",1,0)</f>
        <v>0</v>
      </c>
      <c r="AO502" s="8">
        <f t="shared" ca="1" si="194"/>
        <v>65226.952170461547</v>
      </c>
      <c r="AR502">
        <f t="shared" ca="1" si="195"/>
        <v>1</v>
      </c>
      <c r="AX502" s="16">
        <f t="shared" ca="1" si="196"/>
        <v>0.82860153999538222</v>
      </c>
      <c r="AY502" s="17">
        <f t="shared" ca="1" si="197"/>
        <v>0</v>
      </c>
      <c r="AZ502" s="17"/>
      <c r="BE502">
        <f t="shared" ca="1" si="198"/>
        <v>0</v>
      </c>
      <c r="BF502">
        <f ca="1">IF(Table1[[#This Row],[Area]]="California",Table1[[#This Row],[Income]],0)</f>
        <v>0</v>
      </c>
      <c r="BG502">
        <f ca="1">IF(Table1[[#This Row],[Area]]="Utah",Table1[[#This Row],[Income]],0)</f>
        <v>0</v>
      </c>
      <c r="BH502">
        <f ca="1">IF(Table1[[#This Row],[Area]]="North Carolina",Table1[[#This Row],[Income]],0)</f>
        <v>0</v>
      </c>
      <c r="BI502">
        <f ca="1">IF(Table1[[#This Row],[Area]]="Texas",Table1[[#This Row],[Income]],0)</f>
        <v>0</v>
      </c>
      <c r="BJ502">
        <f ca="1">IF(Table1[[#This Row],[Area]]="Pennsylvania",Table1[[#This Row],[Income]],0)</f>
        <v>0</v>
      </c>
      <c r="BK502">
        <f ca="1">IF(Table1[[#This Row],[Area]]="Hawaii",Table1[[#This Row],[Income]],0)</f>
        <v>0</v>
      </c>
      <c r="BL502">
        <f ca="1">IF(Table1[[#This Row],[Area]]="Tennessee",Table1[[#This Row],[Income]],0)</f>
        <v>0</v>
      </c>
      <c r="BM502">
        <f ca="1">IF(Table1[[#This Row],[Area]]="South Dakota",Table1[[#This Row],[Income]],0)</f>
        <v>52271</v>
      </c>
      <c r="BN502">
        <f ca="1">IF(Table1[[#This Row],[Area]]="Massachusetts",Table1[[#This Row],[Income]],0)</f>
        <v>0</v>
      </c>
      <c r="BO502">
        <f ca="1">IF(Table1[[#This Row],[Area]]="New Jersey",Table1[[#This Row],[Income]],0)</f>
        <v>0</v>
      </c>
      <c r="BP502">
        <f ca="1">IF(Table1[[#This Row],[Area]]="Georgia",Table1[[#This Row],[Income]],0)</f>
        <v>0</v>
      </c>
      <c r="BQ502">
        <f ca="1">IF(Table1[[#This Row],[Area]]="Indiana",Table1[[#This Row],[Income]],0)</f>
        <v>0</v>
      </c>
      <c r="BR502">
        <f ca="1">IF(Table1[[#This Row],[Area]]="Illinios",Table1[[#This Row],[Income]],0)</f>
        <v>0</v>
      </c>
      <c r="BT502">
        <f ca="1">IF(Table1[[#This Row],[Field of work]]="IT",Table1[[#This Row],[Income]],0)</f>
        <v>0</v>
      </c>
      <c r="BU502">
        <f ca="1">IF(Table1[[#This Row],[Field of work]]="Doctor",Table1[[#This Row],[Income]],0)</f>
        <v>0</v>
      </c>
      <c r="BV502">
        <f ca="1">IF(Table1[[#This Row],[Field of work]]="Construction",Table1[[#This Row],[Income]],0)</f>
        <v>0</v>
      </c>
      <c r="BW502">
        <f ca="1">IF(Table1[[#This Row],[Field of work]]="Teaching",Table1[[#This Row],[Income]],0)</f>
        <v>0</v>
      </c>
      <c r="BX502">
        <f ca="1">IF(Table1[[#This Row],[Field of work]]="Music",Table1[[#This Row],[Income]],0)</f>
        <v>52271</v>
      </c>
      <c r="BY502">
        <f ca="1">IF(Table1[[#This Row],[Field of work]]="Agriculture",Table1[[#This Row],[Income]],0)</f>
        <v>0</v>
      </c>
      <c r="CA502">
        <f ca="1">IF(Table1[[#This Row],[Debts]]&gt;Table1[[#This Row],[Income]],1,0)</f>
        <v>0</v>
      </c>
      <c r="CL502">
        <f ca="1">IF(Table1[[#This Row],[Net worth of the person]]&gt;$CN$3,Table1[[#This Row],[Age]],0)</f>
        <v>27</v>
      </c>
    </row>
    <row r="503" spans="1:90">
      <c r="A503">
        <f t="shared" ca="1" si="199"/>
        <v>2</v>
      </c>
      <c r="B503">
        <v>500</v>
      </c>
      <c r="C503" t="str">
        <f t="shared" ca="1" si="200"/>
        <v>women</v>
      </c>
      <c r="D503">
        <f t="shared" ca="1" si="201"/>
        <v>41</v>
      </c>
      <c r="E503">
        <f t="shared" ca="1" si="202"/>
        <v>5</v>
      </c>
      <c r="F503" t="str">
        <f t="shared" ca="1" si="190"/>
        <v>Music</v>
      </c>
      <c r="G503">
        <f t="shared" ca="1" si="203"/>
        <v>1</v>
      </c>
      <c r="H503" t="str">
        <f t="shared" ca="1" si="191"/>
        <v>High school</v>
      </c>
      <c r="I503">
        <f t="shared" ca="1" si="215"/>
        <v>0</v>
      </c>
      <c r="J503">
        <f t="shared" ca="1" si="192"/>
        <v>1</v>
      </c>
      <c r="K503">
        <f t="shared" ca="1" si="204"/>
        <v>76411</v>
      </c>
      <c r="L503">
        <f t="shared" ca="1" si="205"/>
        <v>7</v>
      </c>
      <c r="M503" t="str">
        <f t="shared" ca="1" si="193"/>
        <v>Hawaii</v>
      </c>
      <c r="N503">
        <f t="shared" ca="1" si="208"/>
        <v>305644</v>
      </c>
      <c r="O503">
        <f t="shared" ca="1" si="206"/>
        <v>253257.0890903486</v>
      </c>
      <c r="P503">
        <f t="shared" ca="1" si="209"/>
        <v>65226.952170461547</v>
      </c>
      <c r="Q503">
        <f t="shared" ca="1" si="207"/>
        <v>27074</v>
      </c>
      <c r="R503">
        <f t="shared" ca="1" si="210"/>
        <v>152287.99732765814</v>
      </c>
      <c r="S503">
        <f t="shared" ca="1" si="211"/>
        <v>48398.000882896034</v>
      </c>
      <c r="T503">
        <f t="shared" ca="1" si="212"/>
        <v>419268.95305335755</v>
      </c>
      <c r="U503">
        <f t="shared" ca="1" si="213"/>
        <v>432619.08641800669</v>
      </c>
      <c r="V503">
        <f t="shared" ca="1" si="214"/>
        <v>-13350.13336464914</v>
      </c>
      <c r="X503">
        <f ca="1">IF(Table1[[#This Row],[Gender]]="men",1,0)</f>
        <v>0</v>
      </c>
      <c r="Y503">
        <f ca="1">IF(Table1[[#This Row],[Gender]]="women",1,0)</f>
        <v>1</v>
      </c>
      <c r="AE503">
        <f ca="1">IF(Table1[[#This Row],[Field of work]]="IT",1,0)</f>
        <v>0</v>
      </c>
      <c r="AF503">
        <f ca="1">IF(Table1[[#This Row],[Field of work]]="Doctor",1,0)</f>
        <v>0</v>
      </c>
      <c r="AG503">
        <f ca="1">IF(Table1[[#This Row],[Field of work]]="Construction",1,0)</f>
        <v>0</v>
      </c>
      <c r="AH503">
        <f ca="1">IF(Table1[[#This Row],[Field of work]]="Teaching",1,0)</f>
        <v>0</v>
      </c>
      <c r="AI503">
        <f ca="1">IF(Table1[[#This Row],[Field of work]]="Music",1,0)</f>
        <v>1</v>
      </c>
      <c r="AJ503">
        <f ca="1">IF(Table1[[#This Row],[Field of work]]="Agriculture",1,0)</f>
        <v>0</v>
      </c>
      <c r="AO503" s="8" t="e">
        <f>P504/J504</f>
        <v>#DIV/0!</v>
      </c>
      <c r="AR503">
        <f t="shared" si="195"/>
        <v>0</v>
      </c>
      <c r="AX503" s="16" t="e">
        <f t="shared" si="196"/>
        <v>#DIV/0!</v>
      </c>
      <c r="AY503" s="17" t="e">
        <f t="shared" si="197"/>
        <v>#DIV/0!</v>
      </c>
      <c r="AZ503" s="17"/>
      <c r="BE503">
        <f t="shared" ca="1" si="198"/>
        <v>0</v>
      </c>
      <c r="BF503">
        <f ca="1">IF(Table1[[#This Row],[Area]]="California",Table1[[#This Row],[Income]],0)</f>
        <v>0</v>
      </c>
      <c r="BG503">
        <f ca="1">IF(Table1[[#This Row],[Area]]="Utah",Table1[[#This Row],[Income]],0)</f>
        <v>0</v>
      </c>
      <c r="BH503">
        <f ca="1">IF(Table1[[#This Row],[Area]]="North Carolina",Table1[[#This Row],[Income]],0)</f>
        <v>0</v>
      </c>
      <c r="BI503">
        <f ca="1">IF(Table1[[#This Row],[Area]]="Texas",Table1[[#This Row],[Income]],0)</f>
        <v>0</v>
      </c>
      <c r="BJ503">
        <f ca="1">IF(Table1[[#This Row],[Area]]="Pennsylvania",Table1[[#This Row],[Income]],0)</f>
        <v>0</v>
      </c>
      <c r="BK503">
        <f ca="1">IF(Table1[[#This Row],[Area]]="Hawaii",Table1[[#This Row],[Income]],0)</f>
        <v>76411</v>
      </c>
      <c r="BL503">
        <f ca="1">IF(Table1[[#This Row],[Area]]="Tennessee",Table1[[#This Row],[Income]],0)</f>
        <v>0</v>
      </c>
      <c r="BM503">
        <f ca="1">IF(Table1[[#This Row],[Area]]="South Dakota",Table1[[#This Row],[Income]],0)</f>
        <v>0</v>
      </c>
      <c r="BN503">
        <f ca="1">IF(Table1[[#This Row],[Area]]="Massachusetts",Table1[[#This Row],[Income]],0)</f>
        <v>0</v>
      </c>
      <c r="BO503">
        <f ca="1">IF(Table1[[#This Row],[Area]]="New Jersey",Table1[[#This Row],[Income]],0)</f>
        <v>0</v>
      </c>
      <c r="BP503">
        <f ca="1">IF(Table1[[#This Row],[Area]]="Georgia",Table1[[#This Row],[Income]],0)</f>
        <v>0</v>
      </c>
      <c r="BQ503">
        <f ca="1">IF(Table1[[#This Row],[Area]]="Indiana",Table1[[#This Row],[Income]],0)</f>
        <v>0</v>
      </c>
      <c r="BR503">
        <f ca="1">IF(Table1[[#This Row],[Area]]="Illinios",Table1[[#This Row],[Income]],0)</f>
        <v>0</v>
      </c>
      <c r="BT503">
        <f ca="1">IF(Table1[[#This Row],[Field of work]]="IT",Table1[[#This Row],[Income]],0)</f>
        <v>0</v>
      </c>
      <c r="BU503">
        <f ca="1">IF(Table1[[#This Row],[Field of work]]="Doctor",Table1[[#This Row],[Income]],0)</f>
        <v>0</v>
      </c>
      <c r="BV503">
        <f ca="1">IF(Table1[[#This Row],[Field of work]]="Construction",Table1[[#This Row],[Income]],0)</f>
        <v>0</v>
      </c>
      <c r="BW503">
        <f ca="1">IF(Table1[[#This Row],[Field of work]]="Teaching",Table1[[#This Row],[Income]],0)</f>
        <v>0</v>
      </c>
      <c r="BX503">
        <f ca="1">IF(Table1[[#This Row],[Field of work]]="Music",Table1[[#This Row],[Income]],0)</f>
        <v>76411</v>
      </c>
      <c r="BY503">
        <f ca="1">IF(Table1[[#This Row],[Field of work]]="Agriculture",Table1[[#This Row],[Income]],0)</f>
        <v>0</v>
      </c>
      <c r="CA503">
        <f ca="1">IF(Table1[[#This Row],[Debts]]&gt;Table1[[#This Row],[Income]],1,0)</f>
        <v>1</v>
      </c>
      <c r="CL503">
        <f ca="1">IF(Table1[[#This Row],[Net worth of the person]]&gt;$CN$3,Table1[[#This Row],[Age]],0)</f>
        <v>0</v>
      </c>
    </row>
    <row r="504" spans="1:90">
      <c r="BE504" s="10">
        <f t="shared" ref="BE504:BR504" ca="1" si="216">AVERAGEIF(BE4:BE503,"&lt;&gt;0")</f>
        <v>55548.066666666666</v>
      </c>
      <c r="BF504" s="10">
        <f t="shared" ca="1" si="216"/>
        <v>56521.1875</v>
      </c>
      <c r="BG504" s="10">
        <f t="shared" ca="1" si="216"/>
        <v>54848.589743589742</v>
      </c>
      <c r="BH504" s="10">
        <f t="shared" ca="1" si="216"/>
        <v>57992.355555555558</v>
      </c>
      <c r="BI504" s="10">
        <f t="shared" ca="1" si="216"/>
        <v>60724.875</v>
      </c>
      <c r="BJ504" s="10">
        <f t="shared" ca="1" si="216"/>
        <v>62639.1875</v>
      </c>
      <c r="BK504" s="10">
        <f t="shared" ca="1" si="216"/>
        <v>58385.166666666664</v>
      </c>
      <c r="BL504" s="10">
        <f t="shared" ca="1" si="216"/>
        <v>58135.76470588235</v>
      </c>
      <c r="BM504" s="10">
        <f t="shared" ca="1" si="216"/>
        <v>60391.897435897437</v>
      </c>
      <c r="BN504" s="10">
        <f t="shared" ca="1" si="216"/>
        <v>53811.6</v>
      </c>
      <c r="BO504" s="10">
        <f t="shared" ca="1" si="216"/>
        <v>54289.024390243903</v>
      </c>
      <c r="BP504" s="28">
        <f t="shared" ca="1" si="216"/>
        <v>58771</v>
      </c>
      <c r="BQ504" s="28">
        <f t="shared" ca="1" si="216"/>
        <v>58407.25</v>
      </c>
      <c r="BR504" s="28">
        <f t="shared" ca="1" si="216"/>
        <v>60013</v>
      </c>
      <c r="BS504" s="20"/>
      <c r="BT504" s="27">
        <f t="shared" ref="BT504:BY504" ca="1" si="217">AVERAGEIF(BT4:BT503,"&lt;&gt;0")</f>
        <v>60459.775000000001</v>
      </c>
      <c r="BU504" s="27">
        <f t="shared" ca="1" si="217"/>
        <v>58813.202020202021</v>
      </c>
      <c r="BV504" s="27">
        <f t="shared" ca="1" si="217"/>
        <v>60563.224719101127</v>
      </c>
      <c r="BW504" s="27">
        <f t="shared" ca="1" si="217"/>
        <v>56625.602564102563</v>
      </c>
      <c r="BX504" s="27">
        <f t="shared" ca="1" si="217"/>
        <v>55569.173333333332</v>
      </c>
      <c r="BY504" s="27">
        <f t="shared" ca="1" si="217"/>
        <v>53579.797468354431</v>
      </c>
      <c r="BZ504" s="20"/>
      <c r="CA504" s="20"/>
      <c r="CB504" s="20"/>
      <c r="CC504" s="20"/>
      <c r="CD504" s="20"/>
      <c r="CE504" s="20"/>
    </row>
  </sheetData>
  <mergeCells count="4">
    <mergeCell ref="AA2:AB2"/>
    <mergeCell ref="AL2:AM2"/>
    <mergeCell ref="BT2:BY2"/>
    <mergeCell ref="BE2:BR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72FE-3069-9542-8C2B-524A763A7079}">
  <dimension ref="C2:S59"/>
  <sheetViews>
    <sheetView zoomScale="75" zoomScaleNormal="86" workbookViewId="0">
      <selection activeCell="T39" sqref="T39"/>
    </sheetView>
  </sheetViews>
  <sheetFormatPr baseColWidth="10" defaultRowHeight="16"/>
  <cols>
    <col min="3" max="4" width="11.5" bestFit="1" customWidth="1"/>
    <col min="5" max="5" width="12.83203125" customWidth="1"/>
    <col min="6" max="6" width="14" customWidth="1"/>
    <col min="7" max="7" width="11.6640625" customWidth="1"/>
    <col min="8" max="8" width="12.1640625" customWidth="1"/>
    <col min="9" max="9" width="11.1640625" customWidth="1"/>
    <col min="10" max="10" width="11.33203125" customWidth="1"/>
    <col min="11" max="11" width="14" customWidth="1"/>
    <col min="12" max="12" width="13.83203125" customWidth="1"/>
    <col min="13" max="13" width="11.6640625" customWidth="1"/>
    <col min="14" max="14" width="11.33203125" customWidth="1"/>
    <col min="16" max="16" width="12.1640625" customWidth="1"/>
    <col min="18" max="18" width="11.6640625" customWidth="1"/>
  </cols>
  <sheetData>
    <row r="2" spans="3:19" ht="17" thickBot="1"/>
    <row r="3" spans="3:19">
      <c r="C3" s="123" t="s">
        <v>89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5"/>
    </row>
    <row r="4" spans="3:19" ht="17" thickBot="1">
      <c r="C4" s="126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8"/>
    </row>
    <row r="5" spans="3:19">
      <c r="C5" s="99" t="s">
        <v>73</v>
      </c>
      <c r="D5" s="131"/>
      <c r="E5" s="131"/>
      <c r="F5" s="99" t="s">
        <v>74</v>
      </c>
      <c r="G5" s="100"/>
      <c r="H5" s="134" t="s">
        <v>81</v>
      </c>
      <c r="I5" s="135"/>
      <c r="J5" s="135"/>
      <c r="K5" s="135"/>
      <c r="L5" s="135"/>
      <c r="M5" s="135"/>
      <c r="N5" s="134" t="s">
        <v>85</v>
      </c>
      <c r="O5" s="135"/>
      <c r="P5" s="135"/>
      <c r="Q5" s="135"/>
      <c r="R5" s="135"/>
      <c r="S5" s="138"/>
    </row>
    <row r="6" spans="3:19" ht="17" thickBot="1">
      <c r="C6" s="101"/>
      <c r="D6" s="106"/>
      <c r="E6" s="106"/>
      <c r="F6" s="101"/>
      <c r="G6" s="102"/>
      <c r="H6" s="136"/>
      <c r="I6" s="137"/>
      <c r="J6" s="137"/>
      <c r="K6" s="137"/>
      <c r="L6" s="137"/>
      <c r="M6" s="137"/>
      <c r="N6" s="136"/>
      <c r="O6" s="137"/>
      <c r="P6" s="137"/>
      <c r="Q6" s="137"/>
      <c r="R6" s="137"/>
      <c r="S6" s="139"/>
    </row>
    <row r="7" spans="3:19" ht="17" thickBot="1">
      <c r="C7" s="132" t="s">
        <v>45</v>
      </c>
      <c r="D7" s="133"/>
      <c r="E7" s="39" t="s">
        <v>46</v>
      </c>
      <c r="F7" s="119">
        <f ca="1">'Population analysis p1'!AD3</f>
        <v>34.857999999999997</v>
      </c>
      <c r="G7" s="120"/>
      <c r="H7" s="44" t="s">
        <v>82</v>
      </c>
      <c r="I7" s="44" t="s">
        <v>83</v>
      </c>
      <c r="J7" s="44" t="s">
        <v>5</v>
      </c>
      <c r="K7" s="44" t="s">
        <v>84</v>
      </c>
      <c r="L7" s="44" t="s">
        <v>7</v>
      </c>
      <c r="M7" s="46" t="s">
        <v>8</v>
      </c>
      <c r="N7" s="44" t="s">
        <v>82</v>
      </c>
      <c r="O7" s="44" t="s">
        <v>83</v>
      </c>
      <c r="P7" s="44" t="s">
        <v>5</v>
      </c>
      <c r="Q7" s="44" t="s">
        <v>84</v>
      </c>
      <c r="R7" s="44" t="s">
        <v>7</v>
      </c>
      <c r="S7" s="44" t="s">
        <v>8</v>
      </c>
    </row>
    <row r="8" spans="3:19" ht="17" thickBot="1">
      <c r="C8" s="103">
        <f ca="1">'Population analysis p1'!AA4</f>
        <v>238</v>
      </c>
      <c r="D8" s="105"/>
      <c r="E8" s="103">
        <f ca="1">'Population analysis p1'!AB4</f>
        <v>262</v>
      </c>
      <c r="F8" s="129"/>
      <c r="G8" s="130"/>
      <c r="H8" s="44">
        <f ca="1">'Population analysis p1'!AM3</f>
        <v>80</v>
      </c>
      <c r="I8" s="45">
        <f ca="1">'Population analysis p1'!AM4</f>
        <v>99</v>
      </c>
      <c r="J8" s="45">
        <f ca="1">'Population analysis p1'!AM5</f>
        <v>89</v>
      </c>
      <c r="K8" s="45">
        <f ca="1">'Population analysis p1'!AM6</f>
        <v>78</v>
      </c>
      <c r="L8" s="45">
        <f ca="1">'Population analysis p1'!AM7</f>
        <v>75</v>
      </c>
      <c r="M8" s="47">
        <f ca="1">'Population analysis p1'!AM8</f>
        <v>79</v>
      </c>
      <c r="N8" s="44">
        <f ca="1">'Population analysis p1'!BT504</f>
        <v>60459.775000000001</v>
      </c>
      <c r="O8" s="45">
        <f ca="1">'Population analysis p1'!BU504</f>
        <v>58813.202020202021</v>
      </c>
      <c r="P8" s="45">
        <f ca="1">'Population analysis p1'!BV504</f>
        <v>60563.224719101127</v>
      </c>
      <c r="Q8" s="45">
        <f ca="1">'Population analysis p1'!BW504</f>
        <v>56625.602564102563</v>
      </c>
      <c r="R8" s="45">
        <f ca="1">'Population analysis p1'!BX504</f>
        <v>55569.173333333332</v>
      </c>
      <c r="S8" s="45">
        <f ca="1">'Population analysis p1'!BY504</f>
        <v>53579.797468354431</v>
      </c>
    </row>
    <row r="9" spans="3:19" ht="17" thickBot="1">
      <c r="C9" s="101"/>
      <c r="D9" s="102"/>
      <c r="E9" s="101"/>
      <c r="F9" s="99" t="s">
        <v>75</v>
      </c>
      <c r="G9" s="100"/>
      <c r="H9" s="29"/>
      <c r="I9" s="30"/>
      <c r="J9" s="30"/>
      <c r="K9" s="30"/>
      <c r="L9" s="30"/>
      <c r="M9" s="31"/>
      <c r="N9" s="33"/>
      <c r="O9" s="33"/>
      <c r="P9" s="33"/>
      <c r="Q9" s="33"/>
      <c r="R9" s="33"/>
      <c r="S9" s="31"/>
    </row>
    <row r="10" spans="3:19" ht="17" thickBot="1">
      <c r="C10" s="29"/>
      <c r="D10" s="30"/>
      <c r="E10" s="30"/>
      <c r="F10" s="101"/>
      <c r="G10" s="102"/>
      <c r="H10" s="32"/>
      <c r="I10" s="33"/>
      <c r="J10" s="33"/>
      <c r="K10" s="33"/>
      <c r="L10" s="33"/>
      <c r="M10" s="34"/>
      <c r="N10" s="33"/>
      <c r="O10" s="33"/>
      <c r="P10" s="33"/>
      <c r="Q10" s="33"/>
      <c r="R10" s="33"/>
      <c r="S10" s="34"/>
    </row>
    <row r="11" spans="3:19">
      <c r="C11" s="32"/>
      <c r="D11" s="33"/>
      <c r="E11" s="33"/>
      <c r="F11" s="107">
        <f ca="1">'Population analysis p1'!AD7</f>
        <v>57733.41</v>
      </c>
      <c r="G11" s="108"/>
      <c r="H11" s="32"/>
      <c r="I11" s="33"/>
      <c r="J11" s="33"/>
      <c r="K11" s="33"/>
      <c r="L11" s="33"/>
      <c r="M11" s="34"/>
      <c r="N11" s="33"/>
      <c r="O11" s="33"/>
      <c r="P11" s="33"/>
      <c r="Q11" s="33"/>
      <c r="R11" s="33"/>
      <c r="S11" s="34"/>
    </row>
    <row r="12" spans="3:19" ht="17" thickBot="1">
      <c r="C12" s="32"/>
      <c r="D12" s="33"/>
      <c r="E12" s="33"/>
      <c r="F12" s="109"/>
      <c r="G12" s="110"/>
      <c r="H12" s="32"/>
      <c r="I12" s="33"/>
      <c r="J12" s="33"/>
      <c r="K12" s="33"/>
      <c r="L12" s="33"/>
      <c r="M12" s="34"/>
      <c r="N12" s="33"/>
      <c r="O12" s="33"/>
      <c r="P12" s="33"/>
      <c r="Q12" s="33"/>
      <c r="R12" s="33"/>
      <c r="S12" s="34"/>
    </row>
    <row r="13" spans="3:19">
      <c r="C13" s="32"/>
      <c r="D13" s="33"/>
      <c r="E13" s="33"/>
      <c r="F13" s="99" t="s">
        <v>76</v>
      </c>
      <c r="G13" s="100"/>
      <c r="H13" s="32"/>
      <c r="I13" s="33"/>
      <c r="J13" s="33"/>
      <c r="K13" s="33"/>
      <c r="L13" s="33"/>
      <c r="M13" s="34"/>
      <c r="N13" s="33"/>
      <c r="O13" s="33"/>
      <c r="P13" s="33"/>
      <c r="Q13" s="33"/>
      <c r="R13" s="33"/>
      <c r="S13" s="34"/>
    </row>
    <row r="14" spans="3:19" ht="17" thickBot="1">
      <c r="C14" s="32"/>
      <c r="D14" s="33"/>
      <c r="E14" s="33"/>
      <c r="F14" s="101"/>
      <c r="G14" s="102"/>
      <c r="H14" s="32"/>
      <c r="I14" s="33"/>
      <c r="J14" s="33"/>
      <c r="K14" s="33"/>
      <c r="L14" s="33"/>
      <c r="M14" s="34"/>
      <c r="N14" s="38"/>
      <c r="O14" s="33"/>
      <c r="P14" s="33"/>
      <c r="Q14" s="33"/>
      <c r="R14" s="33"/>
      <c r="S14" s="34"/>
    </row>
    <row r="15" spans="3:19">
      <c r="C15" s="32"/>
      <c r="D15" s="33"/>
      <c r="E15" s="33"/>
      <c r="F15" s="107">
        <f ca="1">'Population analysis p1'!AP3</f>
        <v>29169.457413504151</v>
      </c>
      <c r="G15" s="108"/>
      <c r="H15" s="32"/>
      <c r="I15" s="33"/>
      <c r="J15" s="33"/>
      <c r="K15" s="33"/>
      <c r="L15" s="33"/>
      <c r="M15" s="34"/>
      <c r="N15" s="38"/>
      <c r="O15" s="33"/>
      <c r="P15" s="33"/>
      <c r="Q15" s="33"/>
      <c r="R15" s="33"/>
      <c r="S15" s="34"/>
    </row>
    <row r="16" spans="3:19" ht="17" thickBot="1">
      <c r="C16" s="32"/>
      <c r="D16" s="33"/>
      <c r="E16" s="33"/>
      <c r="F16" s="109"/>
      <c r="G16" s="110"/>
      <c r="H16" s="32"/>
      <c r="I16" s="33"/>
      <c r="J16" s="33"/>
      <c r="K16" s="33"/>
      <c r="L16" s="33"/>
      <c r="M16" s="34"/>
      <c r="N16" s="38"/>
      <c r="O16" s="33"/>
      <c r="P16" s="33"/>
      <c r="Q16" s="33"/>
      <c r="R16" s="33"/>
      <c r="S16" s="34"/>
    </row>
    <row r="17" spans="3:19">
      <c r="C17" s="32"/>
      <c r="D17" s="33"/>
      <c r="E17" s="33"/>
      <c r="F17" s="111" t="s">
        <v>77</v>
      </c>
      <c r="G17" s="112"/>
      <c r="H17" s="32"/>
      <c r="I17" s="33"/>
      <c r="J17" s="33"/>
      <c r="K17" s="33"/>
      <c r="L17" s="33"/>
      <c r="M17" s="34"/>
      <c r="N17" s="38"/>
      <c r="O17" s="33"/>
      <c r="P17" s="33"/>
      <c r="Q17" s="33"/>
      <c r="R17" s="33"/>
      <c r="S17" s="34"/>
    </row>
    <row r="18" spans="3:19" ht="17" thickBot="1">
      <c r="C18" s="32"/>
      <c r="D18" s="33"/>
      <c r="E18" s="33"/>
      <c r="F18" s="113"/>
      <c r="G18" s="114"/>
      <c r="H18" s="32"/>
      <c r="I18" s="33"/>
      <c r="J18" s="33"/>
      <c r="K18" s="33"/>
      <c r="L18" s="33"/>
      <c r="M18" s="34"/>
      <c r="N18" s="38"/>
      <c r="O18" s="33"/>
      <c r="P18" s="33"/>
      <c r="Q18" s="33"/>
      <c r="R18" s="33"/>
      <c r="S18" s="34"/>
    </row>
    <row r="19" spans="3:19">
      <c r="C19" s="32"/>
      <c r="D19" s="33"/>
      <c r="E19" s="33"/>
      <c r="F19" s="107">
        <f ca="1">'Population analysis p1'!AV2</f>
        <v>425</v>
      </c>
      <c r="G19" s="108"/>
      <c r="H19" s="32"/>
      <c r="I19" s="33"/>
      <c r="J19" s="33"/>
      <c r="K19" s="33"/>
      <c r="L19" s="33"/>
      <c r="M19" s="34"/>
      <c r="N19" s="33"/>
      <c r="O19" s="33"/>
      <c r="P19" s="33"/>
      <c r="Q19" s="33"/>
      <c r="R19" s="33"/>
      <c r="S19" s="34"/>
    </row>
    <row r="20" spans="3:19" ht="17" thickBot="1">
      <c r="C20" s="32"/>
      <c r="D20" s="33"/>
      <c r="E20" s="33"/>
      <c r="F20" s="109"/>
      <c r="G20" s="110"/>
      <c r="H20" s="32"/>
      <c r="I20" s="33"/>
      <c r="J20" s="33"/>
      <c r="K20" s="33"/>
      <c r="L20" s="33"/>
      <c r="M20" s="34"/>
      <c r="N20" s="33"/>
      <c r="O20" s="33"/>
      <c r="P20" s="33"/>
      <c r="Q20" s="33"/>
      <c r="R20" s="33"/>
      <c r="S20" s="34"/>
    </row>
    <row r="21" spans="3:19">
      <c r="C21" s="32"/>
      <c r="D21" s="33"/>
      <c r="E21" s="33"/>
      <c r="F21" s="111" t="s">
        <v>78</v>
      </c>
      <c r="G21" s="112"/>
      <c r="H21" s="32"/>
      <c r="I21" s="33"/>
      <c r="J21" s="33"/>
      <c r="K21" s="33"/>
      <c r="L21" s="33"/>
      <c r="M21" s="34"/>
      <c r="N21" s="33"/>
      <c r="O21" s="33"/>
      <c r="P21" s="33"/>
      <c r="Q21" s="33"/>
      <c r="R21" s="33"/>
      <c r="S21" s="34"/>
    </row>
    <row r="22" spans="3:19" ht="17" thickBot="1">
      <c r="C22" s="32"/>
      <c r="D22" s="33"/>
      <c r="E22" s="33"/>
      <c r="F22" s="113"/>
      <c r="G22" s="114"/>
      <c r="H22" s="32"/>
      <c r="I22" s="33"/>
      <c r="J22" s="33"/>
      <c r="K22" s="33"/>
      <c r="L22" s="33"/>
      <c r="M22" s="34"/>
      <c r="N22" s="33"/>
      <c r="O22" s="33"/>
      <c r="P22" s="33"/>
      <c r="Q22" s="33"/>
      <c r="R22" s="33"/>
      <c r="S22" s="34"/>
    </row>
    <row r="23" spans="3:19">
      <c r="C23" s="32"/>
      <c r="D23" s="33"/>
      <c r="E23" s="33"/>
      <c r="F23" s="107">
        <f ca="1">'Population analysis p1'!BC2</f>
        <v>244</v>
      </c>
      <c r="G23" s="108"/>
      <c r="H23" s="32"/>
      <c r="I23" s="33"/>
      <c r="J23" s="33"/>
      <c r="K23" s="33"/>
      <c r="L23" s="33"/>
      <c r="M23" s="34"/>
      <c r="N23" s="33"/>
      <c r="O23" s="33"/>
      <c r="P23" s="33"/>
      <c r="Q23" s="33"/>
      <c r="R23" s="33"/>
      <c r="S23" s="34"/>
    </row>
    <row r="24" spans="3:19" ht="17" thickBot="1">
      <c r="C24" s="32"/>
      <c r="D24" s="33"/>
      <c r="E24" s="34"/>
      <c r="F24" s="109"/>
      <c r="G24" s="110"/>
      <c r="H24" s="32"/>
      <c r="I24" s="33"/>
      <c r="J24" s="33"/>
      <c r="K24" s="33"/>
      <c r="L24" s="33"/>
      <c r="M24" s="34"/>
      <c r="N24" s="33"/>
      <c r="O24" s="33"/>
      <c r="P24" s="33"/>
      <c r="Q24" s="35"/>
      <c r="R24" s="35"/>
      <c r="S24" s="34"/>
    </row>
    <row r="25" spans="3:19">
      <c r="C25" s="32"/>
      <c r="D25" s="33"/>
      <c r="E25" s="33"/>
      <c r="F25" s="111" t="s">
        <v>86</v>
      </c>
      <c r="G25" s="112"/>
      <c r="H25" s="33"/>
      <c r="I25" s="33"/>
      <c r="J25" s="33"/>
      <c r="K25" s="33"/>
      <c r="L25" s="33"/>
      <c r="M25" s="34"/>
      <c r="N25" s="33"/>
      <c r="O25" s="33"/>
      <c r="P25" s="33"/>
      <c r="Q25" s="30"/>
      <c r="R25" s="30"/>
      <c r="S25" s="34"/>
    </row>
    <row r="26" spans="3:19" ht="17" thickBot="1">
      <c r="C26" s="32"/>
      <c r="D26" s="33"/>
      <c r="E26" s="33"/>
      <c r="F26" s="113"/>
      <c r="G26" s="114"/>
      <c r="H26" s="33"/>
      <c r="I26" s="33"/>
      <c r="J26" s="33"/>
      <c r="K26" s="33"/>
      <c r="L26" s="33"/>
      <c r="M26" s="34"/>
      <c r="N26" s="33"/>
      <c r="O26" s="33"/>
      <c r="P26" s="33"/>
      <c r="Q26" s="33"/>
      <c r="R26" s="33"/>
      <c r="S26" s="34"/>
    </row>
    <row r="27" spans="3:19">
      <c r="C27" s="32"/>
      <c r="D27" s="33"/>
      <c r="E27" s="33"/>
      <c r="F27" s="115">
        <f ca="1">'Population analysis p1'!CF3</f>
        <v>0.48599999999999999</v>
      </c>
      <c r="G27" s="116"/>
      <c r="H27" s="33"/>
      <c r="I27" s="33"/>
      <c r="J27" s="33"/>
      <c r="K27" s="33"/>
      <c r="L27" s="33"/>
      <c r="M27" s="34"/>
      <c r="N27" s="33"/>
      <c r="O27" s="33"/>
      <c r="P27" s="33"/>
      <c r="Q27" s="33"/>
      <c r="R27" s="33"/>
      <c r="S27" s="34"/>
    </row>
    <row r="28" spans="3:19" ht="17" thickBot="1">
      <c r="C28" s="32"/>
      <c r="D28" s="33"/>
      <c r="E28" s="33"/>
      <c r="F28" s="117"/>
      <c r="G28" s="118"/>
      <c r="H28" s="33"/>
      <c r="I28" s="33"/>
      <c r="J28" s="33"/>
      <c r="K28" s="33"/>
      <c r="L28" s="33"/>
      <c r="M28" s="34"/>
      <c r="N28" s="33"/>
      <c r="O28" s="33"/>
      <c r="P28" s="33"/>
      <c r="Q28" s="33"/>
      <c r="R28" s="33"/>
      <c r="S28" s="34"/>
    </row>
    <row r="29" spans="3:19" ht="16" customHeight="1">
      <c r="C29" s="32"/>
      <c r="D29" s="33"/>
      <c r="E29" s="33"/>
      <c r="F29" s="111" t="s">
        <v>88</v>
      </c>
      <c r="G29" s="112"/>
      <c r="H29" s="33"/>
      <c r="I29" s="33"/>
      <c r="J29" s="33"/>
      <c r="K29" s="33"/>
      <c r="L29" s="33"/>
      <c r="M29" s="34"/>
      <c r="N29" s="33"/>
      <c r="O29" s="33"/>
      <c r="P29" s="33"/>
      <c r="Q29" s="33"/>
      <c r="R29" s="33"/>
      <c r="S29" s="34"/>
    </row>
    <row r="30" spans="3:19" ht="17" thickBot="1">
      <c r="C30" s="32"/>
      <c r="D30" s="33"/>
      <c r="E30" s="33"/>
      <c r="F30" s="113"/>
      <c r="G30" s="114"/>
      <c r="H30" s="33"/>
      <c r="I30" s="33"/>
      <c r="J30" s="33"/>
      <c r="K30" s="33"/>
      <c r="L30" s="33"/>
      <c r="M30" s="34"/>
      <c r="N30" s="33"/>
      <c r="O30" s="33"/>
      <c r="P30" s="33"/>
      <c r="Q30" s="33"/>
      <c r="R30" s="33"/>
      <c r="S30" s="34"/>
    </row>
    <row r="31" spans="3:19">
      <c r="C31" s="32"/>
      <c r="D31" s="33"/>
      <c r="E31" s="33"/>
      <c r="F31" s="119">
        <f ca="1">'Population analysis p1'!CP3</f>
        <v>34.703862660944203</v>
      </c>
      <c r="G31" s="120"/>
      <c r="H31" s="33"/>
      <c r="I31" s="33"/>
      <c r="J31" s="33"/>
      <c r="K31" s="33"/>
      <c r="L31" s="33"/>
      <c r="M31" s="34"/>
      <c r="N31" s="33"/>
      <c r="O31" s="33"/>
      <c r="P31" s="33"/>
      <c r="Q31" s="33"/>
      <c r="R31" s="33"/>
      <c r="S31" s="34"/>
    </row>
    <row r="32" spans="3:19" ht="17" thickBot="1">
      <c r="C32" s="32"/>
      <c r="D32" s="33"/>
      <c r="E32" s="33"/>
      <c r="F32" s="121"/>
      <c r="G32" s="122"/>
      <c r="H32" s="33"/>
      <c r="I32" s="33"/>
      <c r="J32" s="33"/>
      <c r="K32" s="33"/>
      <c r="L32" s="33"/>
      <c r="M32" s="36"/>
      <c r="N32" s="33"/>
      <c r="O32" s="33"/>
      <c r="P32" s="33"/>
      <c r="Q32" s="35"/>
      <c r="R32" s="35"/>
      <c r="S32" s="36"/>
    </row>
    <row r="33" spans="3:19" ht="17" thickBot="1">
      <c r="C33" s="103" t="s">
        <v>79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5"/>
      <c r="Q33" s="96" t="s">
        <v>87</v>
      </c>
      <c r="R33" s="96"/>
      <c r="S33" s="96"/>
    </row>
    <row r="34" spans="3:19" ht="17" thickBot="1">
      <c r="C34" s="101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2"/>
      <c r="Q34" s="45">
        <v>1</v>
      </c>
      <c r="R34" s="45">
        <v>2</v>
      </c>
      <c r="S34" s="45">
        <v>3</v>
      </c>
    </row>
    <row r="35" spans="3:19" ht="17" thickBot="1">
      <c r="C35" s="40" t="s">
        <v>19</v>
      </c>
      <c r="D35" s="40" t="s">
        <v>20</v>
      </c>
      <c r="E35" s="40" t="s">
        <v>21</v>
      </c>
      <c r="F35" s="41" t="s">
        <v>80</v>
      </c>
      <c r="G35" s="40" t="s">
        <v>23</v>
      </c>
      <c r="H35" s="40" t="s">
        <v>24</v>
      </c>
      <c r="I35" s="40" t="s">
        <v>68</v>
      </c>
      <c r="J35" s="40" t="s">
        <v>25</v>
      </c>
      <c r="K35" s="40" t="s">
        <v>26</v>
      </c>
      <c r="L35" s="40" t="s">
        <v>27</v>
      </c>
      <c r="M35" s="40" t="s">
        <v>28</v>
      </c>
      <c r="N35" s="40" t="s">
        <v>29</v>
      </c>
      <c r="O35" s="40" t="s">
        <v>30</v>
      </c>
      <c r="P35" s="40" t="s">
        <v>31</v>
      </c>
      <c r="Q35" s="96">
        <v>100000</v>
      </c>
      <c r="R35" s="97">
        <v>0.5</v>
      </c>
      <c r="S35" s="98">
        <v>1000</v>
      </c>
    </row>
    <row r="36" spans="3:19" ht="17" thickBot="1">
      <c r="C36" s="42">
        <f ca="1">'Population analysis p1'!BE504</f>
        <v>55548.066666666666</v>
      </c>
      <c r="D36" s="42">
        <f ca="1">'Population analysis p1'!BF504</f>
        <v>56521.1875</v>
      </c>
      <c r="E36" s="42">
        <f ca="1">'Population analysis p1'!BG504</f>
        <v>54848.589743589742</v>
      </c>
      <c r="F36" s="42">
        <f ca="1">'Population analysis p1'!BH504</f>
        <v>57992.355555555558</v>
      </c>
      <c r="G36" s="42">
        <f ca="1">'Population analysis p1'!BI504</f>
        <v>60724.875</v>
      </c>
      <c r="H36" s="42">
        <f ca="1">'Population analysis p1'!BJ504</f>
        <v>62639.1875</v>
      </c>
      <c r="I36" s="42">
        <f ca="1">'Population analysis p1'!BK504</f>
        <v>58385.166666666664</v>
      </c>
      <c r="J36" s="42">
        <f ca="1">'Population analysis p1'!BL504</f>
        <v>58135.76470588235</v>
      </c>
      <c r="K36" s="42">
        <f ca="1">'Population analysis p1'!BM504</f>
        <v>60391.897435897437</v>
      </c>
      <c r="L36" s="42">
        <f ca="1">'Population analysis p1'!BN504</f>
        <v>53811.6</v>
      </c>
      <c r="M36" s="42">
        <f ca="1">'Population analysis p1'!BO504</f>
        <v>54289.024390243903</v>
      </c>
      <c r="N36" s="42">
        <f ca="1">'Population analysis p1'!BP504</f>
        <v>58771</v>
      </c>
      <c r="O36" s="43">
        <f ca="1">'Population analysis p1'!BQ504</f>
        <v>58407.25</v>
      </c>
      <c r="P36" s="43">
        <f ca="1">'Population analysis p1'!BR504</f>
        <v>60013</v>
      </c>
      <c r="Q36" s="96"/>
      <c r="R36" s="96"/>
      <c r="S36" s="98"/>
    </row>
    <row r="37" spans="3:19">
      <c r="C37" s="29"/>
      <c r="D37" s="30"/>
      <c r="E37" s="30"/>
      <c r="F37" s="30"/>
      <c r="G37" s="48"/>
      <c r="H37" s="48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1" t="s">
        <v>90</v>
      </c>
    </row>
    <row r="38" spans="3:19">
      <c r="C38" s="32"/>
      <c r="D38" s="33"/>
      <c r="E38" s="33"/>
      <c r="F38" s="33"/>
      <c r="G38" s="37"/>
      <c r="H38" s="3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4"/>
    </row>
    <row r="39" spans="3:19">
      <c r="C39" s="32"/>
      <c r="D39" s="33"/>
      <c r="E39" s="33"/>
      <c r="F39" s="33"/>
      <c r="G39" s="37"/>
      <c r="H39" s="37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4"/>
    </row>
    <row r="40" spans="3:19"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4"/>
    </row>
    <row r="41" spans="3:19">
      <c r="C41" s="32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4"/>
    </row>
    <row r="42" spans="3:19">
      <c r="C42" s="32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4"/>
    </row>
    <row r="43" spans="3:19"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/>
    </row>
    <row r="44" spans="3:19"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4"/>
    </row>
    <row r="45" spans="3:19">
      <c r="C45" s="32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4"/>
    </row>
    <row r="46" spans="3:19">
      <c r="C46" s="32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4"/>
    </row>
    <row r="47" spans="3:19">
      <c r="C47" s="32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4"/>
    </row>
    <row r="48" spans="3:19"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4"/>
    </row>
    <row r="49" spans="3:19">
      <c r="C49" s="32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4"/>
    </row>
    <row r="50" spans="3:19">
      <c r="C50" s="32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4"/>
    </row>
    <row r="51" spans="3:19"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4"/>
    </row>
    <row r="52" spans="3:19">
      <c r="C52" s="32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4"/>
    </row>
    <row r="53" spans="3:19">
      <c r="C53" s="32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4"/>
    </row>
    <row r="54" spans="3:19">
      <c r="C54" s="32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4"/>
    </row>
    <row r="55" spans="3:19">
      <c r="C55" s="32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4"/>
    </row>
    <row r="56" spans="3:19">
      <c r="C56" s="32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4"/>
    </row>
    <row r="57" spans="3:19"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4"/>
    </row>
    <row r="58" spans="3:19">
      <c r="C58" s="32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4"/>
    </row>
    <row r="59" spans="3:19" ht="17" thickBot="1">
      <c r="C59" s="49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6"/>
    </row>
  </sheetData>
  <mergeCells count="26">
    <mergeCell ref="C3:S4"/>
    <mergeCell ref="F7:G8"/>
    <mergeCell ref="F9:G10"/>
    <mergeCell ref="F11:G12"/>
    <mergeCell ref="C5:E6"/>
    <mergeCell ref="C7:D7"/>
    <mergeCell ref="C8:D9"/>
    <mergeCell ref="E8:E9"/>
    <mergeCell ref="F5:G6"/>
    <mergeCell ref="H5:M6"/>
    <mergeCell ref="N5:S6"/>
    <mergeCell ref="Q33:S33"/>
    <mergeCell ref="Q35:Q36"/>
    <mergeCell ref="R35:R36"/>
    <mergeCell ref="S35:S36"/>
    <mergeCell ref="F13:G14"/>
    <mergeCell ref="C33:P34"/>
    <mergeCell ref="F15:G16"/>
    <mergeCell ref="F17:G18"/>
    <mergeCell ref="F19:G20"/>
    <mergeCell ref="F21:G22"/>
    <mergeCell ref="F23:G24"/>
    <mergeCell ref="F25:G26"/>
    <mergeCell ref="F27:G28"/>
    <mergeCell ref="F29:G30"/>
    <mergeCell ref="F31:G3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5659-7879-2940-A157-17355B6E891B}">
  <dimension ref="A1:AQ283"/>
  <sheetViews>
    <sheetView zoomScale="98" workbookViewId="0">
      <selection activeCell="S14" sqref="S14"/>
    </sheetView>
  </sheetViews>
  <sheetFormatPr baseColWidth="10" defaultRowHeight="16"/>
  <cols>
    <col min="1" max="1" width="14.33203125" customWidth="1"/>
    <col min="3" max="3" width="14.5" hidden="1" customWidth="1"/>
    <col min="6" max="6" width="12.6640625" customWidth="1"/>
    <col min="7" max="7" width="12.6640625" hidden="1" customWidth="1"/>
    <col min="9" max="9" width="11" customWidth="1"/>
    <col min="10" max="10" width="10.83203125" style="61"/>
    <col min="11" max="11" width="17" customWidth="1"/>
    <col min="12" max="13" width="16.6640625" style="64" customWidth="1"/>
    <col min="14" max="14" width="20.83203125" customWidth="1"/>
    <col min="15" max="15" width="11.5" bestFit="1" customWidth="1"/>
    <col min="40" max="41" width="10.83203125" customWidth="1"/>
  </cols>
  <sheetData>
    <row r="1" spans="1:43">
      <c r="A1" s="52" t="s">
        <v>657</v>
      </c>
      <c r="B1" s="52" t="s">
        <v>642</v>
      </c>
      <c r="C1" s="52" t="s">
        <v>641</v>
      </c>
      <c r="D1" s="52" t="s">
        <v>643</v>
      </c>
      <c r="E1" s="52" t="s">
        <v>644</v>
      </c>
      <c r="F1" s="52" t="s">
        <v>645</v>
      </c>
      <c r="G1" s="52" t="s">
        <v>656</v>
      </c>
      <c r="H1" s="52" t="s">
        <v>646</v>
      </c>
      <c r="I1" s="52" t="s">
        <v>647</v>
      </c>
      <c r="J1" s="59" t="s">
        <v>41</v>
      </c>
      <c r="K1" s="52" t="s">
        <v>653</v>
      </c>
      <c r="L1" s="62" t="s">
        <v>654</v>
      </c>
      <c r="M1" s="62"/>
    </row>
    <row r="2" spans="1:43">
      <c r="A2" s="53" t="s">
        <v>91</v>
      </c>
      <c r="B2" s="54">
        <v>93.507999999999996</v>
      </c>
      <c r="C2" s="53" t="s">
        <v>91</v>
      </c>
      <c r="D2" s="55">
        <v>93.6</v>
      </c>
      <c r="E2" s="55">
        <v>93.75</v>
      </c>
      <c r="F2" s="55">
        <v>93.454999999999998</v>
      </c>
      <c r="G2" s="54">
        <v>93.507999999999996</v>
      </c>
      <c r="H2" s="55" t="s">
        <v>92</v>
      </c>
      <c r="I2" s="56">
        <v>-8.9999999999999998E-4</v>
      </c>
      <c r="J2" s="60">
        <f>ABS(Table3[[#This Row],[Change%]])</f>
        <v>8.9999999999999998E-4</v>
      </c>
      <c r="K2" s="55">
        <f>Table3[[#This Row],[High]]-Table3[[#This Row],[Low]]</f>
        <v>0.29500000000000171</v>
      </c>
      <c r="L2" s="63">
        <f>Table3[[#This Row],[Volatolity in $]]/Table3[[#This Row],[Open]]</f>
        <v>3.15170940170942E-3</v>
      </c>
      <c r="M2" s="63"/>
    </row>
    <row r="3" spans="1:43">
      <c r="A3" s="53" t="s">
        <v>93</v>
      </c>
      <c r="B3" s="57">
        <v>93.587999999999994</v>
      </c>
      <c r="C3" s="53" t="s">
        <v>93</v>
      </c>
      <c r="D3" s="55">
        <v>93.215000000000003</v>
      </c>
      <c r="E3" s="55">
        <v>93.605000000000004</v>
      </c>
      <c r="F3" s="55">
        <v>93.215000000000003</v>
      </c>
      <c r="G3" s="57">
        <v>93.587999999999994</v>
      </c>
      <c r="H3" s="55" t="s">
        <v>94</v>
      </c>
      <c r="I3" s="58">
        <v>4.7999999999999996E-3</v>
      </c>
      <c r="J3" s="60">
        <f>ABS(Table3[[#This Row],[Change%]])</f>
        <v>4.7999999999999996E-3</v>
      </c>
      <c r="K3" s="55">
        <f>Table3[[#This Row],[High]]-Table3[[#This Row],[Low]]</f>
        <v>0.39000000000000057</v>
      </c>
      <c r="L3" s="63">
        <f>Table3[[#This Row],[Volatolity in $]]/Table3[[#This Row],[Open]]</f>
        <v>4.1838759856246376E-3</v>
      </c>
      <c r="M3" s="63"/>
    </row>
    <row r="4" spans="1:43">
      <c r="A4" s="53" t="s">
        <v>95</v>
      </c>
      <c r="B4" s="54">
        <v>93.144000000000005</v>
      </c>
      <c r="C4" s="53" t="s">
        <v>95</v>
      </c>
      <c r="D4" s="55">
        <v>93.155000000000001</v>
      </c>
      <c r="E4" s="55">
        <v>93.275000000000006</v>
      </c>
      <c r="F4" s="55">
        <v>92.944999999999993</v>
      </c>
      <c r="G4" s="54">
        <v>93.144000000000005</v>
      </c>
      <c r="H4" s="55" t="s">
        <v>96</v>
      </c>
      <c r="I4" s="56">
        <v>0</v>
      </c>
      <c r="J4" s="60">
        <f>ABS(Table3[[#This Row],[Change%]])</f>
        <v>0</v>
      </c>
      <c r="K4" s="55">
        <f>Table3[[#This Row],[High]]-Table3[[#This Row],[Low]]</f>
        <v>0.33000000000001251</v>
      </c>
      <c r="L4" s="63">
        <f>Table3[[#This Row],[Volatolity in $]]/Table3[[#This Row],[Open]]</f>
        <v>3.5424829585101445E-3</v>
      </c>
      <c r="M4" s="63"/>
    </row>
    <row r="5" spans="1:43">
      <c r="A5" s="53" t="s">
        <v>97</v>
      </c>
      <c r="B5" s="57">
        <v>93.144999999999996</v>
      </c>
      <c r="C5" s="53" t="s">
        <v>97</v>
      </c>
      <c r="D5" s="55">
        <v>92.61</v>
      </c>
      <c r="E5" s="55">
        <v>93.174999999999997</v>
      </c>
      <c r="F5" s="55">
        <v>92.61</v>
      </c>
      <c r="G5" s="57">
        <v>93.144999999999996</v>
      </c>
      <c r="H5" s="55" t="s">
        <v>98</v>
      </c>
      <c r="I5" s="58">
        <v>5.7000000000000002E-3</v>
      </c>
      <c r="J5" s="60">
        <f>ABS(Table3[[#This Row],[Change%]])</f>
        <v>5.7000000000000002E-3</v>
      </c>
      <c r="K5" s="55">
        <f>Table3[[#This Row],[High]]-Table3[[#This Row],[Low]]</f>
        <v>0.56499999999999773</v>
      </c>
      <c r="L5" s="63">
        <f>Table3[[#This Row],[Volatolity in $]]/Table3[[#This Row],[Open]]</f>
        <v>6.1008530396285251E-3</v>
      </c>
      <c r="M5" s="63"/>
    </row>
    <row r="6" spans="1:43">
      <c r="A6" s="53" t="s">
        <v>99</v>
      </c>
      <c r="B6" s="57">
        <v>92.619</v>
      </c>
      <c r="C6" s="53" t="s">
        <v>99</v>
      </c>
      <c r="D6" s="55">
        <v>92.545000000000002</v>
      </c>
      <c r="E6" s="55">
        <v>92.665000000000006</v>
      </c>
      <c r="F6" s="55">
        <v>92.474999999999994</v>
      </c>
      <c r="G6" s="57">
        <v>92.619</v>
      </c>
      <c r="H6" s="55" t="s">
        <v>100</v>
      </c>
      <c r="I6" s="58">
        <v>1.1999999999999999E-3</v>
      </c>
      <c r="J6" s="60">
        <f>ABS(Table3[[#This Row],[Change%]])</f>
        <v>1.1999999999999999E-3</v>
      </c>
      <c r="K6" s="55">
        <f>Table3[[#This Row],[High]]-Table3[[#This Row],[Low]]</f>
        <v>0.19000000000001194</v>
      </c>
      <c r="L6" s="63">
        <f>Table3[[#This Row],[Volatolity in $]]/Table3[[#This Row],[Open]]</f>
        <v>2.0530552704091194E-3</v>
      </c>
      <c r="M6" s="63"/>
    </row>
    <row r="7" spans="1:43">
      <c r="A7" s="53" t="s">
        <v>101</v>
      </c>
      <c r="B7" s="54">
        <v>92.512</v>
      </c>
      <c r="C7" s="53" t="s">
        <v>101</v>
      </c>
      <c r="D7" s="55">
        <v>92.99</v>
      </c>
      <c r="E7" s="55">
        <v>93.01</v>
      </c>
      <c r="F7" s="55">
        <v>92.47</v>
      </c>
      <c r="G7" s="54">
        <v>92.512</v>
      </c>
      <c r="H7" s="55" t="s">
        <v>102</v>
      </c>
      <c r="I7" s="56">
        <v>-5.7000000000000002E-3</v>
      </c>
      <c r="J7" s="60">
        <f>ABS(Table3[[#This Row],[Change%]])</f>
        <v>5.7000000000000002E-3</v>
      </c>
      <c r="K7" s="55">
        <f>Table3[[#This Row],[High]]-Table3[[#This Row],[Low]]</f>
        <v>0.54000000000000625</v>
      </c>
      <c r="L7" s="63">
        <f>Table3[[#This Row],[Volatolity in $]]/Table3[[#This Row],[Open]]</f>
        <v>5.8070760296806785E-3</v>
      </c>
      <c r="M7" s="63"/>
    </row>
    <row r="8" spans="1:43" ht="17" thickBot="1">
      <c r="A8" s="53" t="s">
        <v>103</v>
      </c>
      <c r="B8" s="57">
        <v>93.037999999999997</v>
      </c>
      <c r="C8" s="53" t="s">
        <v>103</v>
      </c>
      <c r="D8" s="55">
        <v>92.905000000000001</v>
      </c>
      <c r="E8" s="55">
        <v>93.045000000000002</v>
      </c>
      <c r="F8" s="55">
        <v>92.844999999999999</v>
      </c>
      <c r="G8" s="57">
        <v>93.037999999999997</v>
      </c>
      <c r="H8" s="55" t="s">
        <v>104</v>
      </c>
      <c r="I8" s="58">
        <v>1.2999999999999999E-3</v>
      </c>
      <c r="J8" s="60">
        <f>ABS(Table3[[#This Row],[Change%]])</f>
        <v>1.2999999999999999E-3</v>
      </c>
      <c r="K8" s="55">
        <f>Table3[[#This Row],[High]]-Table3[[#This Row],[Low]]</f>
        <v>0.20000000000000284</v>
      </c>
      <c r="L8" s="63">
        <f>Table3[[#This Row],[Volatolity in $]]/Table3[[#This Row],[Open]]</f>
        <v>2.1527366664873026E-3</v>
      </c>
      <c r="M8" s="63"/>
    </row>
    <row r="9" spans="1:43">
      <c r="A9" s="53" t="s">
        <v>105</v>
      </c>
      <c r="B9" s="54">
        <v>92.918000000000006</v>
      </c>
      <c r="C9" s="53" t="s">
        <v>105</v>
      </c>
      <c r="D9" s="55">
        <v>93.07</v>
      </c>
      <c r="E9" s="55">
        <v>93.204999999999998</v>
      </c>
      <c r="F9" s="55">
        <v>92.8</v>
      </c>
      <c r="G9" s="54">
        <v>92.918000000000006</v>
      </c>
      <c r="H9" s="55" t="s">
        <v>106</v>
      </c>
      <c r="I9" s="56">
        <v>-1.5E-3</v>
      </c>
      <c r="J9" s="60">
        <f>ABS(Table3[[#This Row],[Change%]])</f>
        <v>1.5E-3</v>
      </c>
      <c r="K9" s="55">
        <f>Table3[[#This Row],[High]]-Table3[[#This Row],[Low]]</f>
        <v>0.40500000000000114</v>
      </c>
      <c r="L9" s="63">
        <f>Table3[[#This Row],[Volatolity in $]]/Table3[[#This Row],[Open]]</f>
        <v>4.3515633394219533E-3</v>
      </c>
      <c r="M9" s="63"/>
      <c r="AB9" s="140" t="s">
        <v>89</v>
      </c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5"/>
    </row>
    <row r="10" spans="1:43" ht="17" thickBot="1">
      <c r="A10" s="53" t="s">
        <v>107</v>
      </c>
      <c r="B10" s="57">
        <v>93.055000000000007</v>
      </c>
      <c r="C10" s="53" t="s">
        <v>107</v>
      </c>
      <c r="D10" s="55">
        <v>92.974999999999994</v>
      </c>
      <c r="E10" s="55">
        <v>93.144999999999996</v>
      </c>
      <c r="F10" s="55">
        <v>92.944999999999993</v>
      </c>
      <c r="G10" s="57">
        <v>93.055000000000007</v>
      </c>
      <c r="H10" s="55" t="s">
        <v>108</v>
      </c>
      <c r="I10" s="58">
        <v>1.2999999999999999E-3</v>
      </c>
      <c r="J10" s="60">
        <f>ABS(Table3[[#This Row],[Change%]])</f>
        <v>1.2999999999999999E-3</v>
      </c>
      <c r="K10" s="55">
        <f>Table3[[#This Row],[High]]-Table3[[#This Row],[Low]]</f>
        <v>0.20000000000000284</v>
      </c>
      <c r="L10" s="63">
        <f>Table3[[#This Row],[Volatolity in $]]/Table3[[#This Row],[Open]]</f>
        <v>2.151115891368678E-3</v>
      </c>
      <c r="M10" s="63"/>
      <c r="N10" t="s">
        <v>649</v>
      </c>
      <c r="O10" s="12">
        <f>MAX(E:E)</f>
        <v>95.87</v>
      </c>
      <c r="AB10" s="101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2"/>
    </row>
    <row r="11" spans="1:43" ht="17" thickBot="1">
      <c r="A11" s="53" t="s">
        <v>109</v>
      </c>
      <c r="B11" s="57">
        <v>92.938000000000002</v>
      </c>
      <c r="C11" s="53" t="s">
        <v>109</v>
      </c>
      <c r="D11" s="55">
        <v>92.79</v>
      </c>
      <c r="E11" s="55">
        <v>92.995000000000005</v>
      </c>
      <c r="F11" s="55">
        <v>92.72</v>
      </c>
      <c r="G11" s="57">
        <v>92.938000000000002</v>
      </c>
      <c r="H11" s="55" t="s">
        <v>110</v>
      </c>
      <c r="I11" s="58">
        <v>1.5E-3</v>
      </c>
      <c r="J11" s="60">
        <f>ABS(Table3[[#This Row],[Change%]])</f>
        <v>1.5E-3</v>
      </c>
      <c r="K11" s="55">
        <f>Table3[[#This Row],[High]]-Table3[[#This Row],[Low]]</f>
        <v>0.27500000000000568</v>
      </c>
      <c r="L11" s="63">
        <f>Table3[[#This Row],[Volatolity in $]]/Table3[[#This Row],[Open]]</f>
        <v>2.9636814311887667E-3</v>
      </c>
      <c r="M11" s="63"/>
      <c r="N11" t="s">
        <v>648</v>
      </c>
      <c r="O11" s="12">
        <f>MIN(F:F)</f>
        <v>89.165000000000006</v>
      </c>
      <c r="AB11" s="101" t="s">
        <v>660</v>
      </c>
      <c r="AC11" s="106"/>
      <c r="AD11" s="106"/>
      <c r="AE11" s="102"/>
      <c r="AF11" s="101" t="s">
        <v>661</v>
      </c>
      <c r="AG11" s="106"/>
      <c r="AH11" s="106"/>
      <c r="AI11" s="102"/>
      <c r="AJ11" s="132" t="s">
        <v>662</v>
      </c>
      <c r="AK11" s="141"/>
      <c r="AL11" s="141"/>
      <c r="AM11" s="133"/>
      <c r="AN11" s="132" t="s">
        <v>663</v>
      </c>
      <c r="AO11" s="141"/>
      <c r="AP11" s="141"/>
      <c r="AQ11" s="133"/>
    </row>
    <row r="12" spans="1:43" ht="17" thickBot="1">
      <c r="A12" s="53" t="s">
        <v>111</v>
      </c>
      <c r="B12" s="57">
        <v>92.8</v>
      </c>
      <c r="C12" s="53" t="s">
        <v>111</v>
      </c>
      <c r="D12" s="55">
        <v>92.284999999999997</v>
      </c>
      <c r="E12" s="55">
        <v>92.844999999999999</v>
      </c>
      <c r="F12" s="55">
        <v>92.265000000000001</v>
      </c>
      <c r="G12" s="57">
        <v>92.8</v>
      </c>
      <c r="H12" s="55" t="s">
        <v>112</v>
      </c>
      <c r="I12" s="58">
        <v>5.8999999999999999E-3</v>
      </c>
      <c r="J12" s="60">
        <f>ABS(Table3[[#This Row],[Change%]])</f>
        <v>5.8999999999999999E-3</v>
      </c>
      <c r="K12" s="55">
        <f>Table3[[#This Row],[High]]-Table3[[#This Row],[Low]]</f>
        <v>0.57999999999999829</v>
      </c>
      <c r="L12" s="63">
        <f>Table3[[#This Row],[Volatolity in $]]/Table3[[#This Row],[Open]]</f>
        <v>6.2848783659316069E-3</v>
      </c>
      <c r="M12" s="63"/>
      <c r="N12" t="s">
        <v>650</v>
      </c>
      <c r="O12">
        <f>_xlfn.STDEV.P(Table3[Open])</f>
        <v>1.3383386490797993</v>
      </c>
      <c r="AB12" s="132" t="s">
        <v>644</v>
      </c>
      <c r="AC12" s="133"/>
      <c r="AD12" s="132" t="s">
        <v>645</v>
      </c>
      <c r="AE12" s="133"/>
      <c r="AF12" s="132" t="s">
        <v>644</v>
      </c>
      <c r="AG12" s="133"/>
      <c r="AH12" s="132" t="s">
        <v>645</v>
      </c>
      <c r="AI12" s="133"/>
      <c r="AJ12" s="132" t="s">
        <v>644</v>
      </c>
      <c r="AK12" s="133"/>
      <c r="AL12" s="132" t="s">
        <v>645</v>
      </c>
      <c r="AM12" s="133"/>
      <c r="AN12" s="101" t="s">
        <v>664</v>
      </c>
      <c r="AO12" s="102"/>
      <c r="AP12" s="132" t="s">
        <v>665</v>
      </c>
      <c r="AQ12" s="133"/>
    </row>
    <row r="13" spans="1:43">
      <c r="A13" s="53" t="s">
        <v>113</v>
      </c>
      <c r="B13" s="54">
        <v>92.251999999999995</v>
      </c>
      <c r="C13" s="53" t="s">
        <v>113</v>
      </c>
      <c r="D13" s="55">
        <v>92.28</v>
      </c>
      <c r="E13" s="55">
        <v>92.36</v>
      </c>
      <c r="F13" s="55">
        <v>92.12</v>
      </c>
      <c r="G13" s="54">
        <v>92.251999999999995</v>
      </c>
      <c r="H13" s="55" t="s">
        <v>114</v>
      </c>
      <c r="I13" s="56">
        <v>-2.0000000000000001E-4</v>
      </c>
      <c r="J13" s="60">
        <f>ABS(Table3[[#This Row],[Change%]])</f>
        <v>2.0000000000000001E-4</v>
      </c>
      <c r="K13" s="55">
        <f>Table3[[#This Row],[High]]-Table3[[#This Row],[Low]]</f>
        <v>0.23999999999999488</v>
      </c>
      <c r="L13" s="63">
        <f>Table3[[#This Row],[Volatolity in $]]/Table3[[#This Row],[Open]]</f>
        <v>2.6007802340701656E-3</v>
      </c>
      <c r="M13" s="63"/>
      <c r="N13" t="s">
        <v>651</v>
      </c>
      <c r="O13" s="61">
        <f>MAX(J:J)</f>
        <v>9.5999999999999992E-3</v>
      </c>
      <c r="AB13" s="107">
        <f>O10</f>
        <v>95.87</v>
      </c>
      <c r="AC13" s="105"/>
      <c r="AD13" s="107">
        <f>O11</f>
        <v>89.165000000000006</v>
      </c>
      <c r="AE13" s="105"/>
      <c r="AF13" s="115">
        <f>O13</f>
        <v>9.5999999999999992E-3</v>
      </c>
      <c r="AG13" s="105"/>
      <c r="AH13" s="115">
        <f>O14</f>
        <v>0</v>
      </c>
      <c r="AI13" s="105"/>
      <c r="AJ13" s="107">
        <f>O17</f>
        <v>98.546677298159608</v>
      </c>
      <c r="AK13" s="105"/>
      <c r="AL13" s="107">
        <f>O18</f>
        <v>91.84167729815961</v>
      </c>
      <c r="AM13" s="105"/>
      <c r="AN13" s="103">
        <f>O12</f>
        <v>1.3383386490797993</v>
      </c>
      <c r="AO13" s="105"/>
      <c r="AP13" s="115">
        <f>O16</f>
        <v>5.3449644985963662E-3</v>
      </c>
      <c r="AQ13" s="105"/>
    </row>
    <row r="14" spans="1:43" ht="17" thickBot="1">
      <c r="A14" s="53" t="s">
        <v>115</v>
      </c>
      <c r="B14" s="57">
        <v>92.274000000000001</v>
      </c>
      <c r="C14" s="53" t="s">
        <v>115</v>
      </c>
      <c r="D14" s="55">
        <v>92.045000000000002</v>
      </c>
      <c r="E14" s="55">
        <v>92.314999999999998</v>
      </c>
      <c r="F14" s="55">
        <v>91.82</v>
      </c>
      <c r="G14" s="57">
        <v>92.274000000000001</v>
      </c>
      <c r="H14" s="55" t="s">
        <v>116</v>
      </c>
      <c r="I14" s="58">
        <v>2E-3</v>
      </c>
      <c r="J14" s="60">
        <f>ABS(Table3[[#This Row],[Change%]])</f>
        <v>2E-3</v>
      </c>
      <c r="K14" s="55">
        <f>Table3[[#This Row],[High]]-Table3[[#This Row],[Low]]</f>
        <v>0.49500000000000455</v>
      </c>
      <c r="L14" s="63">
        <f>Table3[[#This Row],[Volatolity in $]]/Table3[[#This Row],[Open]]</f>
        <v>5.3778043348362706E-3</v>
      </c>
      <c r="M14" s="63"/>
      <c r="N14" t="s">
        <v>652</v>
      </c>
      <c r="O14" s="61">
        <f>MIN(J:J)</f>
        <v>0</v>
      </c>
      <c r="AB14" s="101"/>
      <c r="AC14" s="102"/>
      <c r="AD14" s="101"/>
      <c r="AE14" s="102"/>
      <c r="AF14" s="101"/>
      <c r="AG14" s="102"/>
      <c r="AH14" s="101"/>
      <c r="AI14" s="102"/>
      <c r="AJ14" s="101"/>
      <c r="AK14" s="102"/>
      <c r="AL14" s="101"/>
      <c r="AM14" s="102"/>
      <c r="AN14" s="101"/>
      <c r="AO14" s="102"/>
      <c r="AP14" s="101"/>
      <c r="AQ14" s="102"/>
    </row>
    <row r="15" spans="1:43">
      <c r="A15" s="53" t="s">
        <v>117</v>
      </c>
      <c r="B15" s="57">
        <v>92.087999999999994</v>
      </c>
      <c r="C15" s="53" t="s">
        <v>117</v>
      </c>
      <c r="D15" s="55">
        <v>92.06</v>
      </c>
      <c r="E15" s="55">
        <v>92.16</v>
      </c>
      <c r="F15" s="55">
        <v>91.894999999999996</v>
      </c>
      <c r="G15" s="57">
        <v>92.087999999999994</v>
      </c>
      <c r="H15" s="55" t="s">
        <v>118</v>
      </c>
      <c r="I15" s="58">
        <v>2.0000000000000001E-4</v>
      </c>
      <c r="J15" s="60">
        <f>ABS(Table3[[#This Row],[Change%]])</f>
        <v>2.0000000000000001E-4</v>
      </c>
      <c r="K15" s="55">
        <f>Table3[[#This Row],[High]]-Table3[[#This Row],[Low]]</f>
        <v>0.26500000000000057</v>
      </c>
      <c r="L15" s="63">
        <f>Table3[[#This Row],[Volatolity in $]]/Table3[[#This Row],[Open]]</f>
        <v>2.8785574625244466E-3</v>
      </c>
      <c r="M15" s="63"/>
      <c r="O15" t="s">
        <v>90</v>
      </c>
      <c r="AB15" s="32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4"/>
    </row>
    <row r="16" spans="1:43">
      <c r="A16" s="53" t="s">
        <v>119</v>
      </c>
      <c r="B16" s="54">
        <v>92.064999999999998</v>
      </c>
      <c r="C16" s="53" t="s">
        <v>119</v>
      </c>
      <c r="D16" s="55">
        <v>92.15</v>
      </c>
      <c r="E16" s="55">
        <v>92.18</v>
      </c>
      <c r="F16" s="55">
        <v>91.92</v>
      </c>
      <c r="G16" s="54">
        <v>92.064999999999998</v>
      </c>
      <c r="H16" s="55" t="s">
        <v>120</v>
      </c>
      <c r="I16" s="56">
        <v>-1.2999999999999999E-3</v>
      </c>
      <c r="J16" s="60">
        <f>ABS(Table3[[#This Row],[Change%]])</f>
        <v>1.2999999999999999E-3</v>
      </c>
      <c r="K16" s="55">
        <f>Table3[[#This Row],[High]]-Table3[[#This Row],[Low]]</f>
        <v>0.26000000000000512</v>
      </c>
      <c r="L16" s="63">
        <f>Table3[[#This Row],[Volatolity in $]]/Table3[[#This Row],[Open]]</f>
        <v>2.8214867064569192E-3</v>
      </c>
      <c r="M16" s="63"/>
      <c r="N16" t="s">
        <v>655</v>
      </c>
      <c r="O16" s="61">
        <f>AVERAGE(L:L)</f>
        <v>5.3449644985963662E-3</v>
      </c>
      <c r="AB16" s="32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4"/>
    </row>
    <row r="17" spans="1:43">
      <c r="A17" s="53" t="s">
        <v>121</v>
      </c>
      <c r="B17" s="57">
        <v>92.188000000000002</v>
      </c>
      <c r="C17" s="53" t="s">
        <v>121</v>
      </c>
      <c r="D17" s="55">
        <v>91.894999999999996</v>
      </c>
      <c r="E17" s="55">
        <v>92.215000000000003</v>
      </c>
      <c r="F17" s="55">
        <v>91.78</v>
      </c>
      <c r="G17" s="57">
        <v>92.188000000000002</v>
      </c>
      <c r="H17" s="55" t="s">
        <v>122</v>
      </c>
      <c r="I17" s="58">
        <v>3.5000000000000001E-3</v>
      </c>
      <c r="J17" s="60">
        <f>ABS(Table3[[#This Row],[Change%]])</f>
        <v>3.5000000000000001E-3</v>
      </c>
      <c r="K17" s="55">
        <f>Table3[[#This Row],[High]]-Table3[[#This Row],[Low]]</f>
        <v>0.43500000000000227</v>
      </c>
      <c r="L17" s="63">
        <f>Table3[[#This Row],[Volatolity in $]]/Table3[[#This Row],[Open]]</f>
        <v>4.733663420207871E-3</v>
      </c>
      <c r="M17" s="63"/>
      <c r="N17" t="s">
        <v>658</v>
      </c>
      <c r="O17" s="12">
        <f>O10+2*O12</f>
        <v>98.546677298159608</v>
      </c>
      <c r="AB17" s="32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4"/>
    </row>
    <row r="18" spans="1:43">
      <c r="A18" s="53" t="s">
        <v>123</v>
      </c>
      <c r="B18" s="54">
        <v>91.870999999999995</v>
      </c>
      <c r="C18" s="53" t="s">
        <v>123</v>
      </c>
      <c r="D18" s="55">
        <v>92.254999999999995</v>
      </c>
      <c r="E18" s="55">
        <v>92.29</v>
      </c>
      <c r="F18" s="55">
        <v>91.85</v>
      </c>
      <c r="G18" s="54">
        <v>91.870999999999995</v>
      </c>
      <c r="H18" s="55" t="s">
        <v>124</v>
      </c>
      <c r="I18" s="56">
        <v>-4.7999999999999996E-3</v>
      </c>
      <c r="J18" s="60">
        <f>ABS(Table3[[#This Row],[Change%]])</f>
        <v>4.7999999999999996E-3</v>
      </c>
      <c r="K18" s="55">
        <f>Table3[[#This Row],[High]]-Table3[[#This Row],[Low]]</f>
        <v>0.44000000000001194</v>
      </c>
      <c r="L18" s="63">
        <f>Table3[[#This Row],[Volatolity in $]]/Table3[[#This Row],[Open]]</f>
        <v>4.7693891929977989E-3</v>
      </c>
      <c r="M18" s="63"/>
      <c r="N18" t="s">
        <v>659</v>
      </c>
      <c r="O18" s="12">
        <f>O11+2*O12</f>
        <v>91.84167729815961</v>
      </c>
      <c r="AB18" s="32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4"/>
    </row>
    <row r="19" spans="1:43">
      <c r="A19" s="53" t="s">
        <v>125</v>
      </c>
      <c r="B19" s="54">
        <v>92.316999999999993</v>
      </c>
      <c r="C19" s="53" t="s">
        <v>125</v>
      </c>
      <c r="D19" s="55">
        <v>92.46</v>
      </c>
      <c r="E19" s="55">
        <v>92.784999999999997</v>
      </c>
      <c r="F19" s="55">
        <v>92.234999999999999</v>
      </c>
      <c r="G19" s="54">
        <v>92.316999999999993</v>
      </c>
      <c r="H19" s="55" t="s">
        <v>126</v>
      </c>
      <c r="I19" s="56">
        <v>-1.2999999999999999E-3</v>
      </c>
      <c r="J19" s="60">
        <f>ABS(Table3[[#This Row],[Change%]])</f>
        <v>1.2999999999999999E-3</v>
      </c>
      <c r="K19" s="55">
        <f>Table3[[#This Row],[High]]-Table3[[#This Row],[Low]]</f>
        <v>0.54999999999999716</v>
      </c>
      <c r="L19" s="63">
        <f>Table3[[#This Row],[Volatolity in $]]/Table3[[#This Row],[Open]]</f>
        <v>5.948518278174315E-3</v>
      </c>
      <c r="M19" s="63"/>
      <c r="AB19" s="32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4"/>
    </row>
    <row r="20" spans="1:43">
      <c r="A20" s="53" t="s">
        <v>127</v>
      </c>
      <c r="B20" s="54">
        <v>92.436000000000007</v>
      </c>
      <c r="C20" s="53" t="s">
        <v>127</v>
      </c>
      <c r="D20" s="55">
        <v>92.625</v>
      </c>
      <c r="E20" s="55">
        <v>92.844999999999999</v>
      </c>
      <c r="F20" s="55">
        <v>92.32</v>
      </c>
      <c r="G20" s="54">
        <v>92.436000000000007</v>
      </c>
      <c r="H20" s="55" t="s">
        <v>128</v>
      </c>
      <c r="I20" s="56">
        <v>-2.3E-3</v>
      </c>
      <c r="J20" s="60">
        <f>ABS(Table3[[#This Row],[Change%]])</f>
        <v>2.3E-3</v>
      </c>
      <c r="K20" s="55">
        <f>Table3[[#This Row],[High]]-Table3[[#This Row],[Low]]</f>
        <v>0.52500000000000568</v>
      </c>
      <c r="L20" s="63">
        <f>Table3[[#This Row],[Volatolity in $]]/Table3[[#This Row],[Open]]</f>
        <v>5.6680161943320449E-3</v>
      </c>
      <c r="M20" s="63"/>
      <c r="AB20" s="32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4"/>
    </row>
    <row r="21" spans="1:43">
      <c r="A21" s="53" t="s">
        <v>129</v>
      </c>
      <c r="B21" s="54">
        <v>92.650999999999996</v>
      </c>
      <c r="C21" s="53" t="s">
        <v>129</v>
      </c>
      <c r="D21" s="55">
        <v>92.915000000000006</v>
      </c>
      <c r="E21" s="55">
        <v>92.974999999999994</v>
      </c>
      <c r="F21" s="55">
        <v>92.54</v>
      </c>
      <c r="G21" s="54">
        <v>92.650999999999996</v>
      </c>
      <c r="H21" s="55" t="s">
        <v>130</v>
      </c>
      <c r="I21" s="56">
        <v>-3.0000000000000001E-3</v>
      </c>
      <c r="J21" s="60">
        <f>ABS(Table3[[#This Row],[Change%]])</f>
        <v>3.0000000000000001E-3</v>
      </c>
      <c r="K21" s="55">
        <f>Table3[[#This Row],[High]]-Table3[[#This Row],[Low]]</f>
        <v>0.43499999999998806</v>
      </c>
      <c r="L21" s="63">
        <f>Table3[[#This Row],[Volatolity in $]]/Table3[[#This Row],[Open]]</f>
        <v>4.6816983264272513E-3</v>
      </c>
      <c r="M21" s="63"/>
      <c r="AB21" s="32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4"/>
    </row>
    <row r="22" spans="1:43">
      <c r="A22" s="53" t="s">
        <v>131</v>
      </c>
      <c r="B22" s="57">
        <v>92.927999999999997</v>
      </c>
      <c r="C22" s="53" t="s">
        <v>131</v>
      </c>
      <c r="D22" s="55">
        <v>92.85</v>
      </c>
      <c r="E22" s="55">
        <v>93.04</v>
      </c>
      <c r="F22" s="55">
        <v>92.784999999999997</v>
      </c>
      <c r="G22" s="57">
        <v>92.927999999999997</v>
      </c>
      <c r="H22" s="55" t="s">
        <v>132</v>
      </c>
      <c r="I22" s="58">
        <v>1.1000000000000001E-3</v>
      </c>
      <c r="J22" s="60">
        <f>ABS(Table3[[#This Row],[Change%]])</f>
        <v>1.1000000000000001E-3</v>
      </c>
      <c r="K22" s="55">
        <f>Table3[[#This Row],[High]]-Table3[[#This Row],[Low]]</f>
        <v>0.25500000000000966</v>
      </c>
      <c r="L22" s="63">
        <f>Table3[[#This Row],[Volatolity in $]]/Table3[[#This Row],[Open]]</f>
        <v>2.7463651050081816E-3</v>
      </c>
      <c r="M22" s="63"/>
      <c r="AB22" s="32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4"/>
    </row>
    <row r="23" spans="1:43">
      <c r="A23" s="53" t="s">
        <v>133</v>
      </c>
      <c r="B23" s="57">
        <v>92.83</v>
      </c>
      <c r="C23" s="53" t="s">
        <v>133</v>
      </c>
      <c r="D23" s="55">
        <v>92.81</v>
      </c>
      <c r="E23" s="55">
        <v>92.93</v>
      </c>
      <c r="F23" s="55">
        <v>92.504999999999995</v>
      </c>
      <c r="G23" s="57">
        <v>92.83</v>
      </c>
      <c r="H23" s="55" t="s">
        <v>134</v>
      </c>
      <c r="I23" s="58">
        <v>8.0000000000000004E-4</v>
      </c>
      <c r="J23" s="60">
        <f>ABS(Table3[[#This Row],[Change%]])</f>
        <v>8.0000000000000004E-4</v>
      </c>
      <c r="K23" s="55">
        <f>Table3[[#This Row],[High]]-Table3[[#This Row],[Low]]</f>
        <v>0.42500000000001137</v>
      </c>
      <c r="L23" s="63">
        <f>Table3[[#This Row],[Volatolity in $]]/Table3[[#This Row],[Open]]</f>
        <v>4.5792479258701798E-3</v>
      </c>
      <c r="M23" s="63"/>
      <c r="AB23" s="32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4"/>
    </row>
    <row r="24" spans="1:43">
      <c r="A24" s="53" t="s">
        <v>135</v>
      </c>
      <c r="B24" s="54">
        <v>92.759</v>
      </c>
      <c r="C24" s="53" t="s">
        <v>135</v>
      </c>
      <c r="D24" s="55">
        <v>92.97</v>
      </c>
      <c r="E24" s="55">
        <v>93.194999999999993</v>
      </c>
      <c r="F24" s="55">
        <v>92.73</v>
      </c>
      <c r="G24" s="54">
        <v>92.759</v>
      </c>
      <c r="H24" s="55" t="s">
        <v>136</v>
      </c>
      <c r="I24" s="56">
        <v>-2.3999999999999998E-3</v>
      </c>
      <c r="J24" s="60">
        <f>ABS(Table3[[#This Row],[Change%]])</f>
        <v>2.3999999999999998E-3</v>
      </c>
      <c r="K24" s="55">
        <f>Table3[[#This Row],[High]]-Table3[[#This Row],[Low]]</f>
        <v>0.4649999999999892</v>
      </c>
      <c r="L24" s="63">
        <f>Table3[[#This Row],[Volatolity in $]]/Table3[[#This Row],[Open]]</f>
        <v>5.0016134236849433E-3</v>
      </c>
      <c r="M24" s="63"/>
      <c r="AB24" s="32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4"/>
    </row>
    <row r="25" spans="1:43">
      <c r="A25" s="53" t="s">
        <v>137</v>
      </c>
      <c r="B25" s="57">
        <v>92.978999999999999</v>
      </c>
      <c r="C25" s="53" t="s">
        <v>137</v>
      </c>
      <c r="D25" s="55">
        <v>92.875</v>
      </c>
      <c r="E25" s="55">
        <v>93.18</v>
      </c>
      <c r="F25" s="55">
        <v>92.805000000000007</v>
      </c>
      <c r="G25" s="57">
        <v>92.978999999999999</v>
      </c>
      <c r="H25" s="55" t="s">
        <v>138</v>
      </c>
      <c r="I25" s="58">
        <v>8.9999999999999998E-4</v>
      </c>
      <c r="J25" s="60">
        <f>ABS(Table3[[#This Row],[Change%]])</f>
        <v>8.9999999999999998E-4</v>
      </c>
      <c r="K25" s="55">
        <f>Table3[[#This Row],[High]]-Table3[[#This Row],[Low]]</f>
        <v>0.375</v>
      </c>
      <c r="L25" s="63">
        <f>Table3[[#This Row],[Volatolity in $]]/Table3[[#This Row],[Open]]</f>
        <v>4.0376850605652759E-3</v>
      </c>
      <c r="M25" s="63"/>
      <c r="AB25" s="32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4"/>
    </row>
    <row r="26" spans="1:43">
      <c r="A26" s="53" t="s">
        <v>139</v>
      </c>
      <c r="B26" s="57">
        <v>92.9</v>
      </c>
      <c r="C26" s="53" t="s">
        <v>139</v>
      </c>
      <c r="D26" s="55">
        <v>92.7</v>
      </c>
      <c r="E26" s="55">
        <v>93.05</v>
      </c>
      <c r="F26" s="55">
        <v>92.63</v>
      </c>
      <c r="G26" s="57">
        <v>92.9</v>
      </c>
      <c r="H26" s="55" t="s">
        <v>140</v>
      </c>
      <c r="I26" s="58">
        <v>2.3E-3</v>
      </c>
      <c r="J26" s="60">
        <f>ABS(Table3[[#This Row],[Change%]])</f>
        <v>2.3E-3</v>
      </c>
      <c r="K26" s="55">
        <f>Table3[[#This Row],[High]]-Table3[[#This Row],[Low]]</f>
        <v>0.42000000000000171</v>
      </c>
      <c r="L26" s="63">
        <f>Table3[[#This Row],[Volatolity in $]]/Table3[[#This Row],[Open]]</f>
        <v>4.5307443365695975E-3</v>
      </c>
      <c r="M26" s="63"/>
      <c r="AB26" s="32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4"/>
    </row>
    <row r="27" spans="1:43">
      <c r="A27" s="53" t="s">
        <v>141</v>
      </c>
      <c r="B27" s="57">
        <v>92.686999999999998</v>
      </c>
      <c r="C27" s="53" t="s">
        <v>141</v>
      </c>
      <c r="D27" s="55">
        <v>92.584999999999994</v>
      </c>
      <c r="E27" s="55">
        <v>92.76</v>
      </c>
      <c r="F27" s="55">
        <v>92.53</v>
      </c>
      <c r="G27" s="57">
        <v>92.686999999999998</v>
      </c>
      <c r="H27" s="55" t="s">
        <v>142</v>
      </c>
      <c r="I27" s="58">
        <v>5.9999999999999995E-4</v>
      </c>
      <c r="J27" s="60">
        <f>ABS(Table3[[#This Row],[Change%]])</f>
        <v>5.9999999999999995E-4</v>
      </c>
      <c r="K27" s="55">
        <f>Table3[[#This Row],[High]]-Table3[[#This Row],[Low]]</f>
        <v>0.23000000000000398</v>
      </c>
      <c r="L27" s="63">
        <f>Table3[[#This Row],[Volatolity in $]]/Table3[[#This Row],[Open]]</f>
        <v>2.4842037047038286E-3</v>
      </c>
      <c r="M27" s="63"/>
      <c r="AB27" s="32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4"/>
    </row>
    <row r="28" spans="1:43" ht="17" thickBot="1">
      <c r="A28" s="53" t="s">
        <v>143</v>
      </c>
      <c r="B28" s="57">
        <v>92.631</v>
      </c>
      <c r="C28" s="53" t="s">
        <v>143</v>
      </c>
      <c r="D28" s="55">
        <v>92.405000000000001</v>
      </c>
      <c r="E28" s="55">
        <v>92.694999999999993</v>
      </c>
      <c r="F28" s="55">
        <v>92.275000000000006</v>
      </c>
      <c r="G28" s="57">
        <v>92.631</v>
      </c>
      <c r="H28" s="55" t="s">
        <v>144</v>
      </c>
      <c r="I28" s="58">
        <v>2.3999999999999998E-3</v>
      </c>
      <c r="J28" s="60">
        <f>ABS(Table3[[#This Row],[Change%]])</f>
        <v>2.3999999999999998E-3</v>
      </c>
      <c r="K28" s="55">
        <f>Table3[[#This Row],[High]]-Table3[[#This Row],[Low]]</f>
        <v>0.41999999999998749</v>
      </c>
      <c r="L28" s="63">
        <f>Table3[[#This Row],[Volatolity in $]]/Table3[[#This Row],[Open]]</f>
        <v>4.5452085926084894E-3</v>
      </c>
      <c r="M28" s="63"/>
      <c r="AB28" s="49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6"/>
    </row>
    <row r="29" spans="1:43">
      <c r="A29" s="53" t="s">
        <v>145</v>
      </c>
      <c r="B29" s="54">
        <v>92.405000000000001</v>
      </c>
      <c r="C29" s="53" t="s">
        <v>145</v>
      </c>
      <c r="D29" s="55">
        <v>92.795000000000002</v>
      </c>
      <c r="E29" s="55">
        <v>92.834999999999994</v>
      </c>
      <c r="F29" s="55">
        <v>92.344999999999999</v>
      </c>
      <c r="G29" s="54">
        <v>92.405000000000001</v>
      </c>
      <c r="H29" s="55" t="s">
        <v>146</v>
      </c>
      <c r="I29" s="56">
        <v>-3.8E-3</v>
      </c>
      <c r="J29" s="60">
        <f>ABS(Table3[[#This Row],[Change%]])</f>
        <v>3.8E-3</v>
      </c>
      <c r="K29" s="55">
        <f>Table3[[#This Row],[High]]-Table3[[#This Row],[Low]]</f>
        <v>0.48999999999999488</v>
      </c>
      <c r="L29" s="63">
        <f>Table3[[#This Row],[Volatolity in $]]/Table3[[#This Row],[Open]]</f>
        <v>5.2804569211702661E-3</v>
      </c>
      <c r="M29" s="63"/>
    </row>
    <row r="30" spans="1:43">
      <c r="A30" s="53" t="s">
        <v>147</v>
      </c>
      <c r="B30" s="57">
        <v>92.759</v>
      </c>
      <c r="C30" s="53" t="s">
        <v>147</v>
      </c>
      <c r="D30" s="55">
        <v>92.204999999999998</v>
      </c>
      <c r="E30" s="55">
        <v>92.81</v>
      </c>
      <c r="F30" s="55">
        <v>92.135000000000005</v>
      </c>
      <c r="G30" s="57">
        <v>92.759</v>
      </c>
      <c r="H30" s="55" t="s">
        <v>148</v>
      </c>
      <c r="I30" s="58">
        <v>5.4999999999999997E-3</v>
      </c>
      <c r="J30" s="60">
        <f>ABS(Table3[[#This Row],[Change%]])</f>
        <v>5.4999999999999997E-3</v>
      </c>
      <c r="K30" s="55">
        <f>Table3[[#This Row],[High]]-Table3[[#This Row],[Low]]</f>
        <v>0.67499999999999716</v>
      </c>
      <c r="L30" s="63">
        <f>Table3[[#This Row],[Volatolity in $]]/Table3[[#This Row],[Open]]</f>
        <v>7.3206442166910378E-3</v>
      </c>
      <c r="M30" s="63"/>
    </row>
    <row r="31" spans="1:43">
      <c r="A31" s="53" t="s">
        <v>149</v>
      </c>
      <c r="B31" s="57">
        <v>92.256</v>
      </c>
      <c r="C31" s="53" t="s">
        <v>149</v>
      </c>
      <c r="D31" s="55">
        <v>92.14</v>
      </c>
      <c r="E31" s="55">
        <v>92.42</v>
      </c>
      <c r="F31" s="55">
        <v>92.075000000000003</v>
      </c>
      <c r="G31" s="57">
        <v>92.256</v>
      </c>
      <c r="H31" s="55" t="s">
        <v>150</v>
      </c>
      <c r="I31" s="58">
        <v>1.5E-3</v>
      </c>
      <c r="J31" s="60">
        <f>ABS(Table3[[#This Row],[Change%]])</f>
        <v>1.5E-3</v>
      </c>
      <c r="K31" s="55">
        <f>Table3[[#This Row],[High]]-Table3[[#This Row],[Low]]</f>
        <v>0.34499999999999886</v>
      </c>
      <c r="L31" s="63">
        <f>Table3[[#This Row],[Volatolity in $]]/Table3[[#This Row],[Open]]</f>
        <v>3.7443021489038295E-3</v>
      </c>
      <c r="M31" s="63"/>
    </row>
    <row r="32" spans="1:43">
      <c r="A32" s="53" t="s">
        <v>151</v>
      </c>
      <c r="B32" s="54">
        <v>92.116</v>
      </c>
      <c r="C32" s="53" t="s">
        <v>151</v>
      </c>
      <c r="D32" s="55">
        <v>92.38</v>
      </c>
      <c r="E32" s="55">
        <v>92.545000000000002</v>
      </c>
      <c r="F32" s="55">
        <v>92.084999999999994</v>
      </c>
      <c r="G32" s="54">
        <v>92.116</v>
      </c>
      <c r="H32" s="55" t="s">
        <v>152</v>
      </c>
      <c r="I32" s="56">
        <v>-3.0999999999999999E-3</v>
      </c>
      <c r="J32" s="60">
        <f>ABS(Table3[[#This Row],[Change%]])</f>
        <v>3.0999999999999999E-3</v>
      </c>
      <c r="K32" s="55">
        <f>Table3[[#This Row],[High]]-Table3[[#This Row],[Low]]</f>
        <v>0.46000000000000796</v>
      </c>
      <c r="L32" s="63">
        <f>Table3[[#This Row],[Volatolity in $]]/Table3[[#This Row],[Open]]</f>
        <v>4.9794327776575883E-3</v>
      </c>
      <c r="M32" s="63"/>
    </row>
    <row r="33" spans="1:13">
      <c r="A33" s="53" t="s">
        <v>153</v>
      </c>
      <c r="B33" s="54">
        <v>92.406000000000006</v>
      </c>
      <c r="C33" s="53" t="s">
        <v>153</v>
      </c>
      <c r="D33" s="55">
        <v>92.704999999999998</v>
      </c>
      <c r="E33" s="55">
        <v>92.79</v>
      </c>
      <c r="F33" s="55">
        <v>92.24</v>
      </c>
      <c r="G33" s="54">
        <v>92.406000000000006</v>
      </c>
      <c r="H33" s="55" t="s">
        <v>154</v>
      </c>
      <c r="I33" s="56">
        <v>-2.5999999999999999E-3</v>
      </c>
      <c r="J33" s="60">
        <f>ABS(Table3[[#This Row],[Change%]])</f>
        <v>2.5999999999999999E-3</v>
      </c>
      <c r="K33" s="55">
        <f>Table3[[#This Row],[High]]-Table3[[#This Row],[Low]]</f>
        <v>0.55000000000001137</v>
      </c>
      <c r="L33" s="63">
        <f>Table3[[#This Row],[Volatolity in $]]/Table3[[#This Row],[Open]]</f>
        <v>5.9327975837334705E-3</v>
      </c>
      <c r="M33" s="63"/>
    </row>
    <row r="34" spans="1:13">
      <c r="A34" s="53" t="s">
        <v>155</v>
      </c>
      <c r="B34" s="57">
        <v>92.644999999999996</v>
      </c>
      <c r="C34" s="53" t="s">
        <v>155</v>
      </c>
      <c r="D34" s="55">
        <v>92.54</v>
      </c>
      <c r="E34" s="55">
        <v>92.84</v>
      </c>
      <c r="F34" s="55">
        <v>92.415000000000006</v>
      </c>
      <c r="G34" s="57">
        <v>92.644999999999996</v>
      </c>
      <c r="H34" s="55" t="s">
        <v>156</v>
      </c>
      <c r="I34" s="58">
        <v>1.1000000000000001E-3</v>
      </c>
      <c r="J34" s="60">
        <f>ABS(Table3[[#This Row],[Change%]])</f>
        <v>1.1000000000000001E-3</v>
      </c>
      <c r="K34" s="55">
        <f>Table3[[#This Row],[High]]-Table3[[#This Row],[Low]]</f>
        <v>0.42499999999999716</v>
      </c>
      <c r="L34" s="63">
        <f>Table3[[#This Row],[Volatolity in $]]/Table3[[#This Row],[Open]]</f>
        <v>4.5926086016857262E-3</v>
      </c>
      <c r="M34" s="63"/>
    </row>
    <row r="35" spans="1:13">
      <c r="A35" s="53" t="s">
        <v>157</v>
      </c>
      <c r="B35" s="57">
        <v>92.543000000000006</v>
      </c>
      <c r="C35" s="53" t="s">
        <v>157</v>
      </c>
      <c r="D35" s="55">
        <v>92.254999999999995</v>
      </c>
      <c r="E35" s="55">
        <v>92.655000000000001</v>
      </c>
      <c r="F35" s="55">
        <v>91.995000000000005</v>
      </c>
      <c r="G35" s="57">
        <v>92.543000000000006</v>
      </c>
      <c r="H35" s="55" t="s">
        <v>158</v>
      </c>
      <c r="I35" s="58">
        <v>1.4E-3</v>
      </c>
      <c r="J35" s="60">
        <f>ABS(Table3[[#This Row],[Change%]])</f>
        <v>1.4E-3</v>
      </c>
      <c r="K35" s="55">
        <f>Table3[[#This Row],[High]]-Table3[[#This Row],[Low]]</f>
        <v>0.65999999999999659</v>
      </c>
      <c r="L35" s="63">
        <f>Table3[[#This Row],[Volatolity in $]]/Table3[[#This Row],[Open]]</f>
        <v>7.1540837894964677E-3</v>
      </c>
      <c r="M35" s="63"/>
    </row>
    <row r="36" spans="1:13">
      <c r="A36" s="53" t="s">
        <v>159</v>
      </c>
      <c r="B36" s="54">
        <v>92.412999999999997</v>
      </c>
      <c r="C36" s="53" t="s">
        <v>159</v>
      </c>
      <c r="D36" s="55">
        <v>92.25</v>
      </c>
      <c r="E36" s="55">
        <v>92.355000000000004</v>
      </c>
      <c r="F36" s="55">
        <v>92.135000000000005</v>
      </c>
      <c r="G36" s="54">
        <v>92.412999999999997</v>
      </c>
      <c r="H36" s="55" t="s">
        <v>160</v>
      </c>
      <c r="I36" s="56">
        <v>0</v>
      </c>
      <c r="J36" s="60">
        <f>ABS(Table3[[#This Row],[Change%]])</f>
        <v>0</v>
      </c>
      <c r="K36" s="55">
        <f>Table3[[#This Row],[High]]-Table3[[#This Row],[Low]]</f>
        <v>0.21999999999999886</v>
      </c>
      <c r="L36" s="63">
        <f>Table3[[#This Row],[Volatolity in $]]/Table3[[#This Row],[Open]]</f>
        <v>2.3848238482384702E-3</v>
      </c>
      <c r="M36" s="63"/>
    </row>
    <row r="37" spans="1:13">
      <c r="A37" s="53" t="s">
        <v>161</v>
      </c>
      <c r="B37" s="54">
        <v>92.412999999999997</v>
      </c>
      <c r="C37" s="53" t="s">
        <v>161</v>
      </c>
      <c r="D37" s="55">
        <v>92.575000000000003</v>
      </c>
      <c r="E37" s="55">
        <v>92.76</v>
      </c>
      <c r="F37" s="55">
        <v>92.17</v>
      </c>
      <c r="G37" s="54">
        <v>92.412999999999997</v>
      </c>
      <c r="H37" s="55" t="s">
        <v>162</v>
      </c>
      <c r="I37" s="56">
        <v>-2E-3</v>
      </c>
      <c r="J37" s="60">
        <f>ABS(Table3[[#This Row],[Change%]])</f>
        <v>2E-3</v>
      </c>
      <c r="K37" s="55">
        <f>Table3[[#This Row],[High]]-Table3[[#This Row],[Low]]</f>
        <v>0.59000000000000341</v>
      </c>
      <c r="L37" s="63">
        <f>Table3[[#This Row],[Volatolity in $]]/Table3[[#This Row],[Open]]</f>
        <v>6.3732109100729508E-3</v>
      </c>
      <c r="M37" s="63"/>
    </row>
    <row r="38" spans="1:13">
      <c r="A38" s="53" t="s">
        <v>163</v>
      </c>
      <c r="B38" s="57">
        <v>92.593999999999994</v>
      </c>
      <c r="C38" s="53" t="s">
        <v>163</v>
      </c>
      <c r="D38" s="55">
        <v>92.355000000000004</v>
      </c>
      <c r="E38" s="55">
        <v>92.6</v>
      </c>
      <c r="F38" s="55">
        <v>92.254999999999995</v>
      </c>
      <c r="G38" s="57">
        <v>92.593999999999994</v>
      </c>
      <c r="H38" s="55" t="s">
        <v>164</v>
      </c>
      <c r="I38" s="58">
        <v>1.8E-3</v>
      </c>
      <c r="J38" s="60">
        <f>ABS(Table3[[#This Row],[Change%]])</f>
        <v>1.8E-3</v>
      </c>
      <c r="K38" s="55">
        <f>Table3[[#This Row],[High]]-Table3[[#This Row],[Low]]</f>
        <v>0.34499999999999886</v>
      </c>
      <c r="L38" s="63">
        <f>Table3[[#This Row],[Volatolity in $]]/Table3[[#This Row],[Open]]</f>
        <v>3.7355855124248699E-3</v>
      </c>
      <c r="M38" s="63"/>
    </row>
    <row r="39" spans="1:13">
      <c r="A39" s="53" t="s">
        <v>165</v>
      </c>
      <c r="B39" s="57">
        <v>92.430999999999997</v>
      </c>
      <c r="C39" s="53" t="s">
        <v>165</v>
      </c>
      <c r="D39" s="55">
        <v>92.07</v>
      </c>
      <c r="E39" s="55">
        <v>92.44</v>
      </c>
      <c r="F39" s="55">
        <v>92</v>
      </c>
      <c r="G39" s="57">
        <v>92.430999999999997</v>
      </c>
      <c r="H39" s="55" t="s">
        <v>166</v>
      </c>
      <c r="I39" s="58">
        <v>4.1999999999999997E-3</v>
      </c>
      <c r="J39" s="60">
        <f>ABS(Table3[[#This Row],[Change%]])</f>
        <v>4.1999999999999997E-3</v>
      </c>
      <c r="K39" s="55">
        <f>Table3[[#This Row],[High]]-Table3[[#This Row],[Low]]</f>
        <v>0.43999999999999773</v>
      </c>
      <c r="L39" s="63">
        <f>Table3[[#This Row],[Volatolity in $]]/Table3[[#This Row],[Open]]</f>
        <v>4.7789725209079802E-3</v>
      </c>
      <c r="M39" s="63"/>
    </row>
    <row r="40" spans="1:13">
      <c r="A40" s="53" t="s">
        <v>167</v>
      </c>
      <c r="B40" s="57">
        <v>92.040999999999997</v>
      </c>
      <c r="C40" s="53" t="s">
        <v>167</v>
      </c>
      <c r="D40" s="55">
        <v>91.87</v>
      </c>
      <c r="E40" s="55">
        <v>92.194999999999993</v>
      </c>
      <c r="F40" s="55">
        <v>91.85</v>
      </c>
      <c r="G40" s="57">
        <v>92.040999999999997</v>
      </c>
      <c r="H40" s="55" t="s">
        <v>168</v>
      </c>
      <c r="I40" s="58">
        <v>1.8E-3</v>
      </c>
      <c r="J40" s="60">
        <f>ABS(Table3[[#This Row],[Change%]])</f>
        <v>1.8E-3</v>
      </c>
      <c r="K40" s="55">
        <f>Table3[[#This Row],[High]]-Table3[[#This Row],[Low]]</f>
        <v>0.34499999999999886</v>
      </c>
      <c r="L40" s="63">
        <f>Table3[[#This Row],[Volatolity in $]]/Table3[[#This Row],[Open]]</f>
        <v>3.7553064112332518E-3</v>
      </c>
      <c r="M40" s="63"/>
    </row>
    <row r="41" spans="1:13">
      <c r="A41" s="53" t="s">
        <v>169</v>
      </c>
      <c r="B41" s="57">
        <v>91.876000000000005</v>
      </c>
      <c r="C41" s="53" t="s">
        <v>169</v>
      </c>
      <c r="D41" s="55">
        <v>91.82</v>
      </c>
      <c r="E41" s="55">
        <v>92.01</v>
      </c>
      <c r="F41" s="55">
        <v>91.685000000000002</v>
      </c>
      <c r="G41" s="57">
        <v>91.876000000000005</v>
      </c>
      <c r="H41" s="55" t="s">
        <v>170</v>
      </c>
      <c r="I41" s="58">
        <v>2.9999999999999997E-4</v>
      </c>
      <c r="J41" s="60">
        <f>ABS(Table3[[#This Row],[Change%]])</f>
        <v>2.9999999999999997E-4</v>
      </c>
      <c r="K41" s="55">
        <f>Table3[[#This Row],[High]]-Table3[[#This Row],[Low]]</f>
        <v>0.32500000000000284</v>
      </c>
      <c r="L41" s="63">
        <f>Table3[[#This Row],[Volatolity in $]]/Table3[[#This Row],[Open]]</f>
        <v>3.5395338706164545E-3</v>
      </c>
      <c r="M41" s="63"/>
    </row>
    <row r="42" spans="1:13">
      <c r="A42" s="53" t="s">
        <v>171</v>
      </c>
      <c r="B42" s="57">
        <v>91.843999999999994</v>
      </c>
      <c r="C42" s="53" t="s">
        <v>171</v>
      </c>
      <c r="D42" s="55">
        <v>91.83</v>
      </c>
      <c r="E42" s="55">
        <v>91.864999999999995</v>
      </c>
      <c r="F42" s="55">
        <v>91.52</v>
      </c>
      <c r="G42" s="57">
        <v>91.843999999999994</v>
      </c>
      <c r="H42" s="55" t="s">
        <v>172</v>
      </c>
      <c r="I42" s="58">
        <v>5.0000000000000001E-4</v>
      </c>
      <c r="J42" s="60">
        <f>ABS(Table3[[#This Row],[Change%]])</f>
        <v>5.0000000000000001E-4</v>
      </c>
      <c r="K42" s="55">
        <f>Table3[[#This Row],[High]]-Table3[[#This Row],[Low]]</f>
        <v>0.34499999999999886</v>
      </c>
      <c r="L42" s="63">
        <f>Table3[[#This Row],[Volatolity in $]]/Table3[[#This Row],[Open]]</f>
        <v>3.7569421757595433E-3</v>
      </c>
      <c r="M42" s="63"/>
    </row>
    <row r="43" spans="1:13">
      <c r="A43" s="53" t="s">
        <v>173</v>
      </c>
      <c r="B43" s="57">
        <v>91.795000000000002</v>
      </c>
      <c r="C43" s="53" t="s">
        <v>173</v>
      </c>
      <c r="D43" s="55">
        <v>91.805000000000007</v>
      </c>
      <c r="E43" s="55">
        <v>91.915000000000006</v>
      </c>
      <c r="F43" s="55">
        <v>91.644999999999996</v>
      </c>
      <c r="G43" s="57">
        <v>91.795000000000002</v>
      </c>
      <c r="H43" s="55" t="s">
        <v>174</v>
      </c>
      <c r="I43" s="58">
        <v>1E-4</v>
      </c>
      <c r="J43" s="60">
        <f>ABS(Table3[[#This Row],[Change%]])</f>
        <v>1E-4</v>
      </c>
      <c r="K43" s="55">
        <f>Table3[[#This Row],[High]]-Table3[[#This Row],[Low]]</f>
        <v>0.27000000000001023</v>
      </c>
      <c r="L43" s="63">
        <f>Table3[[#This Row],[Volatolity in $]]/Table3[[#This Row],[Open]]</f>
        <v>2.9410162845162052E-3</v>
      </c>
      <c r="M43" s="63"/>
    </row>
    <row r="44" spans="1:13">
      <c r="A44" s="53" t="s">
        <v>175</v>
      </c>
      <c r="B44" s="57">
        <v>91.784999999999997</v>
      </c>
      <c r="C44" s="53" t="s">
        <v>175</v>
      </c>
      <c r="D44" s="55">
        <v>91.734999999999999</v>
      </c>
      <c r="E44" s="55">
        <v>91.894999999999996</v>
      </c>
      <c r="F44" s="55">
        <v>91.504999999999995</v>
      </c>
      <c r="G44" s="57">
        <v>91.784999999999997</v>
      </c>
      <c r="H44" s="55" t="s">
        <v>176</v>
      </c>
      <c r="I44" s="58">
        <v>4.0000000000000002E-4</v>
      </c>
      <c r="J44" s="60">
        <f>ABS(Table3[[#This Row],[Change%]])</f>
        <v>4.0000000000000002E-4</v>
      </c>
      <c r="K44" s="55">
        <f>Table3[[#This Row],[High]]-Table3[[#This Row],[Low]]</f>
        <v>0.39000000000000057</v>
      </c>
      <c r="L44" s="63">
        <f>Table3[[#This Row],[Volatolity in $]]/Table3[[#This Row],[Open]]</f>
        <v>4.2513762467978481E-3</v>
      </c>
      <c r="M44" s="63"/>
    </row>
    <row r="45" spans="1:13">
      <c r="A45" s="53" t="s">
        <v>177</v>
      </c>
      <c r="B45" s="54">
        <v>91.751000000000005</v>
      </c>
      <c r="C45" s="53" t="s">
        <v>177</v>
      </c>
      <c r="D45" s="55">
        <v>91.89</v>
      </c>
      <c r="E45" s="55">
        <v>92.135000000000005</v>
      </c>
      <c r="F45" s="55">
        <v>91.644999999999996</v>
      </c>
      <c r="G45" s="54">
        <v>91.751000000000005</v>
      </c>
      <c r="H45" s="55" t="s">
        <v>178</v>
      </c>
      <c r="I45" s="56">
        <v>-1.4E-3</v>
      </c>
      <c r="J45" s="60">
        <f>ABS(Table3[[#This Row],[Change%]])</f>
        <v>1.4E-3</v>
      </c>
      <c r="K45" s="55">
        <f>Table3[[#This Row],[High]]-Table3[[#This Row],[Low]]</f>
        <v>0.49000000000000909</v>
      </c>
      <c r="L45" s="63">
        <f>Table3[[#This Row],[Volatolity in $]]/Table3[[#This Row],[Open]]</f>
        <v>5.3324627271738936E-3</v>
      </c>
      <c r="M45" s="63"/>
    </row>
    <row r="46" spans="1:13">
      <c r="A46" s="53" t="s">
        <v>179</v>
      </c>
      <c r="B46" s="54">
        <v>91.881</v>
      </c>
      <c r="C46" s="53" t="s">
        <v>179</v>
      </c>
      <c r="D46" s="55">
        <v>92.28</v>
      </c>
      <c r="E46" s="55">
        <v>92.36</v>
      </c>
      <c r="F46" s="55">
        <v>91.82</v>
      </c>
      <c r="G46" s="54">
        <v>91.881</v>
      </c>
      <c r="H46" s="55" t="s">
        <v>180</v>
      </c>
      <c r="I46" s="56">
        <v>-3.5999999999999999E-3</v>
      </c>
      <c r="J46" s="60">
        <f>ABS(Table3[[#This Row],[Change%]])</f>
        <v>3.5999999999999999E-3</v>
      </c>
      <c r="K46" s="55">
        <f>Table3[[#This Row],[High]]-Table3[[#This Row],[Low]]</f>
        <v>0.54000000000000625</v>
      </c>
      <c r="L46" s="63">
        <f>Table3[[#This Row],[Volatolity in $]]/Table3[[#This Row],[Open]]</f>
        <v>5.8517555266580654E-3</v>
      </c>
      <c r="M46" s="63"/>
    </row>
    <row r="47" spans="1:13">
      <c r="A47" s="53" t="s">
        <v>181</v>
      </c>
      <c r="B47" s="57">
        <v>92.209000000000003</v>
      </c>
      <c r="C47" s="53" t="s">
        <v>181</v>
      </c>
      <c r="D47" s="55">
        <v>91.86</v>
      </c>
      <c r="E47" s="55">
        <v>92.394999999999996</v>
      </c>
      <c r="F47" s="55">
        <v>91.805000000000007</v>
      </c>
      <c r="G47" s="57">
        <v>92.209000000000003</v>
      </c>
      <c r="H47" s="55" t="s">
        <v>182</v>
      </c>
      <c r="I47" s="58">
        <v>3.7000000000000002E-3</v>
      </c>
      <c r="J47" s="60">
        <f>ABS(Table3[[#This Row],[Change%]])</f>
        <v>3.7000000000000002E-3</v>
      </c>
      <c r="K47" s="55">
        <f>Table3[[#This Row],[High]]-Table3[[#This Row],[Low]]</f>
        <v>0.5899999999999892</v>
      </c>
      <c r="L47" s="63">
        <f>Table3[[#This Row],[Volatolity in $]]/Table3[[#This Row],[Open]]</f>
        <v>6.4228173307205446E-3</v>
      </c>
      <c r="M47" s="63"/>
    </row>
    <row r="48" spans="1:13">
      <c r="A48" s="53" t="s">
        <v>183</v>
      </c>
      <c r="B48" s="57">
        <v>91.873000000000005</v>
      </c>
      <c r="C48" s="53" t="s">
        <v>183</v>
      </c>
      <c r="D48" s="55">
        <v>91.375</v>
      </c>
      <c r="E48" s="55">
        <v>91.995000000000005</v>
      </c>
      <c r="F48" s="55">
        <v>91.284999999999997</v>
      </c>
      <c r="G48" s="57">
        <v>91.873000000000005</v>
      </c>
      <c r="H48" s="55" t="s">
        <v>184</v>
      </c>
      <c r="I48" s="58">
        <v>7.3000000000000001E-3</v>
      </c>
      <c r="J48" s="60">
        <f>ABS(Table3[[#This Row],[Change%]])</f>
        <v>7.3000000000000001E-3</v>
      </c>
      <c r="K48" s="55">
        <f>Table3[[#This Row],[High]]-Table3[[#This Row],[Low]]</f>
        <v>0.71000000000000796</v>
      </c>
      <c r="L48" s="63">
        <f>Table3[[#This Row],[Volatolity in $]]/Table3[[#This Row],[Open]]</f>
        <v>7.7701778385773782E-3</v>
      </c>
      <c r="M48" s="63"/>
    </row>
    <row r="49" spans="1:13">
      <c r="A49" s="53" t="s">
        <v>185</v>
      </c>
      <c r="B49" s="57">
        <v>91.207999999999998</v>
      </c>
      <c r="C49" s="53" t="s">
        <v>185</v>
      </c>
      <c r="D49" s="55">
        <v>90.49</v>
      </c>
      <c r="E49" s="55">
        <v>91.385000000000005</v>
      </c>
      <c r="F49" s="55">
        <v>90.41</v>
      </c>
      <c r="G49" s="57">
        <v>91.207999999999998</v>
      </c>
      <c r="H49" s="55" t="s">
        <v>186</v>
      </c>
      <c r="I49" s="58">
        <v>7.7999999999999996E-3</v>
      </c>
      <c r="J49" s="60">
        <f>ABS(Table3[[#This Row],[Change%]])</f>
        <v>7.7999999999999996E-3</v>
      </c>
      <c r="K49" s="55">
        <f>Table3[[#This Row],[High]]-Table3[[#This Row],[Low]]</f>
        <v>0.97500000000000853</v>
      </c>
      <c r="L49" s="63">
        <f>Table3[[#This Row],[Volatolity in $]]/Table3[[#This Row],[Open]]</f>
        <v>1.0774671234390635E-2</v>
      </c>
      <c r="M49" s="63"/>
    </row>
    <row r="50" spans="1:13">
      <c r="A50" s="53" t="s">
        <v>187</v>
      </c>
      <c r="B50" s="57">
        <v>90.501999999999995</v>
      </c>
      <c r="C50" s="53" t="s">
        <v>187</v>
      </c>
      <c r="D50" s="55">
        <v>90.47</v>
      </c>
      <c r="E50" s="55">
        <v>90.64</v>
      </c>
      <c r="F50" s="55">
        <v>90.31</v>
      </c>
      <c r="G50" s="57">
        <v>90.501999999999995</v>
      </c>
      <c r="H50" s="55" t="s">
        <v>188</v>
      </c>
      <c r="I50" s="58">
        <v>2.9999999999999997E-4</v>
      </c>
      <c r="J50" s="60">
        <f>ABS(Table3[[#This Row],[Change%]])</f>
        <v>2.9999999999999997E-4</v>
      </c>
      <c r="K50" s="55">
        <f>Table3[[#This Row],[High]]-Table3[[#This Row],[Low]]</f>
        <v>0.32999999999999829</v>
      </c>
      <c r="L50" s="63">
        <f>Table3[[#This Row],[Volatolity in $]]/Table3[[#This Row],[Open]]</f>
        <v>3.6476179949154228E-3</v>
      </c>
      <c r="M50" s="63"/>
    </row>
    <row r="51" spans="1:13">
      <c r="A51" s="53" t="s">
        <v>189</v>
      </c>
      <c r="B51" s="54">
        <v>90.474999999999994</v>
      </c>
      <c r="C51" s="53" t="s">
        <v>189</v>
      </c>
      <c r="D51" s="55">
        <v>90.484999999999999</v>
      </c>
      <c r="E51" s="55">
        <v>90.564999999999998</v>
      </c>
      <c r="F51" s="55">
        <v>90.484999999999999</v>
      </c>
      <c r="G51" s="54">
        <v>90.474999999999994</v>
      </c>
      <c r="H51" s="55" t="s">
        <v>190</v>
      </c>
      <c r="I51" s="56">
        <v>-8.0000000000000004E-4</v>
      </c>
      <c r="J51" s="60">
        <f>ABS(Table3[[#This Row],[Change%]])</f>
        <v>8.0000000000000004E-4</v>
      </c>
      <c r="K51" s="55">
        <f>Table3[[#This Row],[High]]-Table3[[#This Row],[Low]]</f>
        <v>7.9999999999998295E-2</v>
      </c>
      <c r="L51" s="63">
        <f>Table3[[#This Row],[Volatolity in $]]/Table3[[#This Row],[Open]]</f>
        <v>8.8412444051498367E-4</v>
      </c>
      <c r="M51" s="63"/>
    </row>
    <row r="52" spans="1:13">
      <c r="A52" s="53" t="s">
        <v>191</v>
      </c>
      <c r="B52" s="57">
        <v>90.55</v>
      </c>
      <c r="C52" s="53" t="s">
        <v>191</v>
      </c>
      <c r="D52" s="55">
        <v>90.06</v>
      </c>
      <c r="E52" s="55">
        <v>90.61</v>
      </c>
      <c r="F52" s="55">
        <v>89.96</v>
      </c>
      <c r="G52" s="57">
        <v>90.55</v>
      </c>
      <c r="H52" s="55" t="s">
        <v>192</v>
      </c>
      <c r="I52" s="58">
        <v>5.1999999999999998E-3</v>
      </c>
      <c r="J52" s="60">
        <f>ABS(Table3[[#This Row],[Change%]])</f>
        <v>5.1999999999999998E-3</v>
      </c>
      <c r="K52" s="55">
        <f>Table3[[#This Row],[High]]-Table3[[#This Row],[Low]]</f>
        <v>0.65000000000000568</v>
      </c>
      <c r="L52" s="63">
        <f>Table3[[#This Row],[Volatolity in $]]/Table3[[#This Row],[Open]]</f>
        <v>7.2174106151455218E-3</v>
      </c>
      <c r="M52" s="63"/>
    </row>
    <row r="53" spans="1:13">
      <c r="A53" s="53" t="s">
        <v>193</v>
      </c>
      <c r="B53" s="54">
        <v>90.078000000000003</v>
      </c>
      <c r="C53" s="53" t="s">
        <v>193</v>
      </c>
      <c r="D53" s="55">
        <v>90.15</v>
      </c>
      <c r="E53" s="55">
        <v>90.325000000000003</v>
      </c>
      <c r="F53" s="55">
        <v>89.99</v>
      </c>
      <c r="G53" s="54">
        <v>90.078000000000003</v>
      </c>
      <c r="H53" s="55" t="s">
        <v>194</v>
      </c>
      <c r="I53" s="56">
        <v>-5.0000000000000001E-4</v>
      </c>
      <c r="J53" s="60">
        <f>ABS(Table3[[#This Row],[Change%]])</f>
        <v>5.0000000000000001E-4</v>
      </c>
      <c r="K53" s="55">
        <f>Table3[[#This Row],[High]]-Table3[[#This Row],[Low]]</f>
        <v>0.33500000000000796</v>
      </c>
      <c r="L53" s="63">
        <f>Table3[[#This Row],[Volatolity in $]]/Table3[[#This Row],[Open]]</f>
        <v>3.7160288408209421E-3</v>
      </c>
      <c r="M53" s="63"/>
    </row>
    <row r="54" spans="1:13">
      <c r="A54" s="53" t="s">
        <v>195</v>
      </c>
      <c r="B54" s="57">
        <v>90.120999999999995</v>
      </c>
      <c r="C54" s="53" t="s">
        <v>195</v>
      </c>
      <c r="D54" s="55">
        <v>90.135000000000005</v>
      </c>
      <c r="E54" s="55">
        <v>90.17</v>
      </c>
      <c r="F54" s="55">
        <v>89.83</v>
      </c>
      <c r="G54" s="57">
        <v>90.120999999999995</v>
      </c>
      <c r="H54" s="55" t="s">
        <v>196</v>
      </c>
      <c r="I54" s="58">
        <v>5.0000000000000001E-4</v>
      </c>
      <c r="J54" s="60">
        <f>ABS(Table3[[#This Row],[Change%]])</f>
        <v>5.0000000000000001E-4</v>
      </c>
      <c r="K54" s="55">
        <f>Table3[[#This Row],[High]]-Table3[[#This Row],[Low]]</f>
        <v>0.34000000000000341</v>
      </c>
      <c r="L54" s="63">
        <f>Table3[[#This Row],[Volatolity in $]]/Table3[[#This Row],[Open]]</f>
        <v>3.7721195983802451E-3</v>
      </c>
      <c r="M54" s="63"/>
    </row>
    <row r="55" spans="1:13">
      <c r="A55" s="53" t="s">
        <v>197</v>
      </c>
      <c r="B55" s="57">
        <v>90.075999999999993</v>
      </c>
      <c r="C55" s="53" t="s">
        <v>197</v>
      </c>
      <c r="D55" s="55">
        <v>89.995000000000005</v>
      </c>
      <c r="E55" s="55">
        <v>90.174999999999997</v>
      </c>
      <c r="F55" s="55">
        <v>89.95</v>
      </c>
      <c r="G55" s="57">
        <v>90.075999999999993</v>
      </c>
      <c r="H55" s="55" t="s">
        <v>198</v>
      </c>
      <c r="I55" s="58">
        <v>1.4E-3</v>
      </c>
      <c r="J55" s="60">
        <f>ABS(Table3[[#This Row],[Change%]])</f>
        <v>1.4E-3</v>
      </c>
      <c r="K55" s="55">
        <f>Table3[[#This Row],[High]]-Table3[[#This Row],[Low]]</f>
        <v>0.22499999999999432</v>
      </c>
      <c r="L55" s="63">
        <f>Table3[[#This Row],[Volatolity in $]]/Table3[[#This Row],[Open]]</f>
        <v>2.5001388966053037E-3</v>
      </c>
      <c r="M55" s="63"/>
    </row>
    <row r="56" spans="1:13">
      <c r="A56" s="53" t="s">
        <v>199</v>
      </c>
      <c r="B56" s="54">
        <v>89.945999999999998</v>
      </c>
      <c r="C56" s="53" t="s">
        <v>199</v>
      </c>
      <c r="D56" s="55">
        <v>90.15</v>
      </c>
      <c r="E56" s="55">
        <v>90.3</v>
      </c>
      <c r="F56" s="55">
        <v>89.905000000000001</v>
      </c>
      <c r="G56" s="54">
        <v>89.945999999999998</v>
      </c>
      <c r="H56" s="55" t="s">
        <v>200</v>
      </c>
      <c r="I56" s="56">
        <v>-2.0999999999999999E-3</v>
      </c>
      <c r="J56" s="60">
        <f>ABS(Table3[[#This Row],[Change%]])</f>
        <v>2.0999999999999999E-3</v>
      </c>
      <c r="K56" s="55">
        <f>Table3[[#This Row],[High]]-Table3[[#This Row],[Low]]</f>
        <v>0.39499999999999602</v>
      </c>
      <c r="L56" s="63">
        <f>Table3[[#This Row],[Volatolity in $]]/Table3[[#This Row],[Open]]</f>
        <v>4.3815862451469329E-3</v>
      </c>
      <c r="M56" s="63"/>
    </row>
    <row r="57" spans="1:13">
      <c r="A57" s="53" t="s">
        <v>201</v>
      </c>
      <c r="B57" s="54">
        <v>90.132999999999996</v>
      </c>
      <c r="C57" s="53" t="s">
        <v>201</v>
      </c>
      <c r="D57" s="55">
        <v>90.49</v>
      </c>
      <c r="E57" s="55">
        <v>90.625</v>
      </c>
      <c r="F57" s="55">
        <v>90.015000000000001</v>
      </c>
      <c r="G57" s="54">
        <v>90.132999999999996</v>
      </c>
      <c r="H57" s="55" t="s">
        <v>202</v>
      </c>
      <c r="I57" s="56">
        <v>-4.1000000000000003E-3</v>
      </c>
      <c r="J57" s="60">
        <f>ABS(Table3[[#This Row],[Change%]])</f>
        <v>4.1000000000000003E-3</v>
      </c>
      <c r="K57" s="55">
        <f>Table3[[#This Row],[High]]-Table3[[#This Row],[Low]]</f>
        <v>0.60999999999999943</v>
      </c>
      <c r="L57" s="63">
        <f>Table3[[#This Row],[Volatolity in $]]/Table3[[#This Row],[Open]]</f>
        <v>6.741076362028948E-3</v>
      </c>
      <c r="M57" s="63"/>
    </row>
    <row r="58" spans="1:13">
      <c r="A58" s="53" t="s">
        <v>203</v>
      </c>
      <c r="B58" s="57">
        <v>90.501000000000005</v>
      </c>
      <c r="C58" s="53" t="s">
        <v>203</v>
      </c>
      <c r="D58" s="55">
        <v>89.905000000000001</v>
      </c>
      <c r="E58" s="55">
        <v>90.555000000000007</v>
      </c>
      <c r="F58" s="55">
        <v>89.88</v>
      </c>
      <c r="G58" s="57">
        <v>90.501000000000005</v>
      </c>
      <c r="H58" s="55" t="s">
        <v>204</v>
      </c>
      <c r="I58" s="58">
        <v>6.7000000000000002E-3</v>
      </c>
      <c r="J58" s="60">
        <f>ABS(Table3[[#This Row],[Change%]])</f>
        <v>6.7000000000000002E-3</v>
      </c>
      <c r="K58" s="55">
        <f>Table3[[#This Row],[High]]-Table3[[#This Row],[Low]]</f>
        <v>0.67500000000001137</v>
      </c>
      <c r="L58" s="63">
        <f>Table3[[#This Row],[Volatolity in $]]/Table3[[#This Row],[Open]]</f>
        <v>7.5079250319783257E-3</v>
      </c>
      <c r="M58" s="63"/>
    </row>
    <row r="59" spans="1:13">
      <c r="A59" s="53" t="s">
        <v>205</v>
      </c>
      <c r="B59" s="57">
        <v>89.900999999999996</v>
      </c>
      <c r="C59" s="53" t="s">
        <v>205</v>
      </c>
      <c r="D59" s="55">
        <v>89.91</v>
      </c>
      <c r="E59" s="55">
        <v>90.234999999999999</v>
      </c>
      <c r="F59" s="55">
        <v>89.855000000000004</v>
      </c>
      <c r="G59" s="57">
        <v>89.900999999999996</v>
      </c>
      <c r="H59" s="55" t="s">
        <v>206</v>
      </c>
      <c r="I59" s="58">
        <v>8.9999999999999998E-4</v>
      </c>
      <c r="J59" s="60">
        <f>ABS(Table3[[#This Row],[Change%]])</f>
        <v>8.9999999999999998E-4</v>
      </c>
      <c r="K59" s="55">
        <f>Table3[[#This Row],[High]]-Table3[[#This Row],[Low]]</f>
        <v>0.37999999999999545</v>
      </c>
      <c r="L59" s="63">
        <f>Table3[[#This Row],[Volatolity in $]]/Table3[[#This Row],[Open]]</f>
        <v>4.2264486708930649E-3</v>
      </c>
      <c r="M59" s="63"/>
    </row>
    <row r="60" spans="1:13">
      <c r="A60" s="53" t="s">
        <v>207</v>
      </c>
      <c r="B60" s="54">
        <v>89.819000000000003</v>
      </c>
      <c r="C60" s="53" t="s">
        <v>207</v>
      </c>
      <c r="D60" s="55">
        <v>89.795000000000002</v>
      </c>
      <c r="E60" s="55">
        <v>89.94</v>
      </c>
      <c r="F60" s="55">
        <v>89.65</v>
      </c>
      <c r="G60" s="54">
        <v>89.819000000000003</v>
      </c>
      <c r="H60" s="55" t="s">
        <v>208</v>
      </c>
      <c r="I60" s="56">
        <v>-1.9E-3</v>
      </c>
      <c r="J60" s="60">
        <f>ABS(Table3[[#This Row],[Change%]])</f>
        <v>1.9E-3</v>
      </c>
      <c r="K60" s="55">
        <f>Table3[[#This Row],[High]]-Table3[[#This Row],[Low]]</f>
        <v>0.28999999999999204</v>
      </c>
      <c r="L60" s="63">
        <f>Table3[[#This Row],[Volatolity in $]]/Table3[[#This Row],[Open]]</f>
        <v>3.2295784843253193E-3</v>
      </c>
      <c r="M60" s="63"/>
    </row>
    <row r="61" spans="1:13">
      <c r="A61" s="53" t="s">
        <v>209</v>
      </c>
      <c r="B61" s="54">
        <v>89.992999999999995</v>
      </c>
      <c r="C61" s="53" t="s">
        <v>209</v>
      </c>
      <c r="D61" s="55">
        <v>89.995000000000005</v>
      </c>
      <c r="E61" s="55">
        <v>90.114999999999995</v>
      </c>
      <c r="F61" s="55">
        <v>89.805000000000007</v>
      </c>
      <c r="G61" s="54">
        <v>89.992999999999995</v>
      </c>
      <c r="H61" s="55" t="s">
        <v>210</v>
      </c>
      <c r="I61" s="56">
        <v>0</v>
      </c>
      <c r="J61" s="60">
        <f>ABS(Table3[[#This Row],[Change%]])</f>
        <v>0</v>
      </c>
      <c r="K61" s="55">
        <f>Table3[[#This Row],[High]]-Table3[[#This Row],[Low]]</f>
        <v>0.30999999999998806</v>
      </c>
      <c r="L61" s="63">
        <f>Table3[[#This Row],[Volatolity in $]]/Table3[[#This Row],[Open]]</f>
        <v>3.4446358131005948E-3</v>
      </c>
      <c r="M61" s="63"/>
    </row>
    <row r="62" spans="1:13">
      <c r="A62" s="53" t="s">
        <v>211</v>
      </c>
      <c r="B62" s="57">
        <v>89.992999999999995</v>
      </c>
      <c r="C62" s="53" t="s">
        <v>211</v>
      </c>
      <c r="D62" s="55">
        <v>89.995000000000005</v>
      </c>
      <c r="E62" s="55">
        <v>90.43</v>
      </c>
      <c r="F62" s="55">
        <v>89.97</v>
      </c>
      <c r="G62" s="57">
        <v>89.992999999999995</v>
      </c>
      <c r="H62" s="55" t="s">
        <v>212</v>
      </c>
      <c r="I62" s="58">
        <v>4.0000000000000002E-4</v>
      </c>
      <c r="J62" s="60">
        <f>ABS(Table3[[#This Row],[Change%]])</f>
        <v>4.0000000000000002E-4</v>
      </c>
      <c r="K62" s="55">
        <f>Table3[[#This Row],[High]]-Table3[[#This Row],[Low]]</f>
        <v>0.46000000000000796</v>
      </c>
      <c r="L62" s="63">
        <f>Table3[[#This Row],[Volatolity in $]]/Table3[[#This Row],[Open]]</f>
        <v>5.1113950775043939E-3</v>
      </c>
      <c r="M62" s="63"/>
    </row>
    <row r="63" spans="1:13">
      <c r="A63" s="53" t="s">
        <v>213</v>
      </c>
      <c r="B63" s="54">
        <v>89.959000000000003</v>
      </c>
      <c r="C63" s="53" t="s">
        <v>213</v>
      </c>
      <c r="D63" s="55">
        <v>90.075000000000003</v>
      </c>
      <c r="E63" s="55">
        <v>90.18</v>
      </c>
      <c r="F63" s="55">
        <v>89.894999999999996</v>
      </c>
      <c r="G63" s="54">
        <v>89.959000000000003</v>
      </c>
      <c r="H63" s="55" t="s">
        <v>214</v>
      </c>
      <c r="I63" s="56">
        <v>-8.0000000000000004E-4</v>
      </c>
      <c r="J63" s="60">
        <f>ABS(Table3[[#This Row],[Change%]])</f>
        <v>8.0000000000000004E-4</v>
      </c>
      <c r="K63" s="55">
        <f>Table3[[#This Row],[High]]-Table3[[#This Row],[Low]]</f>
        <v>0.2850000000000108</v>
      </c>
      <c r="L63" s="63">
        <f>Table3[[#This Row],[Volatolity in $]]/Table3[[#This Row],[Open]]</f>
        <v>3.1640299750209356E-3</v>
      </c>
      <c r="M63" s="63"/>
    </row>
    <row r="64" spans="1:13">
      <c r="A64" s="53" t="s">
        <v>215</v>
      </c>
      <c r="B64" s="57">
        <v>90.03</v>
      </c>
      <c r="C64" s="53" t="s">
        <v>215</v>
      </c>
      <c r="D64" s="55">
        <v>89.694999999999993</v>
      </c>
      <c r="E64" s="55">
        <v>90.105000000000004</v>
      </c>
      <c r="F64" s="55">
        <v>89.58</v>
      </c>
      <c r="G64" s="57">
        <v>90.03</v>
      </c>
      <c r="H64" s="55" t="s">
        <v>216</v>
      </c>
      <c r="I64" s="58">
        <v>4.4999999999999997E-3</v>
      </c>
      <c r="J64" s="60">
        <f>ABS(Table3[[#This Row],[Change%]])</f>
        <v>4.4999999999999997E-3</v>
      </c>
      <c r="K64" s="55">
        <f>Table3[[#This Row],[High]]-Table3[[#This Row],[Low]]</f>
        <v>0.52500000000000568</v>
      </c>
      <c r="L64" s="63">
        <f>Table3[[#This Row],[Volatolity in $]]/Table3[[#This Row],[Open]]</f>
        <v>5.8531690729695714E-3</v>
      </c>
      <c r="M64" s="63"/>
    </row>
    <row r="65" spans="1:13">
      <c r="A65" s="53" t="s">
        <v>217</v>
      </c>
      <c r="B65" s="54">
        <v>89.628</v>
      </c>
      <c r="C65" s="53" t="s">
        <v>217</v>
      </c>
      <c r="D65" s="55">
        <v>89.834999999999994</v>
      </c>
      <c r="E65" s="55">
        <v>89.855000000000004</v>
      </c>
      <c r="F65" s="55">
        <v>89.515000000000001</v>
      </c>
      <c r="G65" s="54">
        <v>89.628</v>
      </c>
      <c r="H65" s="55" t="s">
        <v>218</v>
      </c>
      <c r="I65" s="56">
        <v>-2.3E-3</v>
      </c>
      <c r="J65" s="60">
        <f>ABS(Table3[[#This Row],[Change%]])</f>
        <v>2.3E-3</v>
      </c>
      <c r="K65" s="55">
        <f>Table3[[#This Row],[High]]-Table3[[#This Row],[Low]]</f>
        <v>0.34000000000000341</v>
      </c>
      <c r="L65" s="63">
        <f>Table3[[#This Row],[Volatolity in $]]/Table3[[#This Row],[Open]]</f>
        <v>3.7847164245561689E-3</v>
      </c>
      <c r="M65" s="63"/>
    </row>
    <row r="66" spans="1:13">
      <c r="A66" s="53" t="s">
        <v>219</v>
      </c>
      <c r="B66" s="54">
        <v>89.837999999999994</v>
      </c>
      <c r="C66" s="53" t="s">
        <v>219</v>
      </c>
      <c r="D66" s="55">
        <v>90.015000000000001</v>
      </c>
      <c r="E66" s="55">
        <v>90.105000000000004</v>
      </c>
      <c r="F66" s="55">
        <v>89.75</v>
      </c>
      <c r="G66" s="54">
        <v>89.837999999999994</v>
      </c>
      <c r="H66" s="55" t="s">
        <v>220</v>
      </c>
      <c r="I66" s="56">
        <v>-1.9E-3</v>
      </c>
      <c r="J66" s="60">
        <f>ABS(Table3[[#This Row],[Change%]])</f>
        <v>1.9E-3</v>
      </c>
      <c r="K66" s="55">
        <f>Table3[[#This Row],[High]]-Table3[[#This Row],[Low]]</f>
        <v>0.35500000000000398</v>
      </c>
      <c r="L66" s="63">
        <f>Table3[[#This Row],[Volatolity in $]]/Table3[[#This Row],[Open]]</f>
        <v>3.9437871465867243E-3</v>
      </c>
      <c r="M66" s="63"/>
    </row>
    <row r="67" spans="1:13">
      <c r="A67" s="53" t="s">
        <v>221</v>
      </c>
      <c r="B67" s="57">
        <v>90.004999999999995</v>
      </c>
      <c r="C67" s="53" t="s">
        <v>221</v>
      </c>
      <c r="D67" s="55">
        <v>89.79</v>
      </c>
      <c r="E67" s="55">
        <v>90.155000000000001</v>
      </c>
      <c r="F67" s="55">
        <v>89.63</v>
      </c>
      <c r="G67" s="57">
        <v>90.004999999999995</v>
      </c>
      <c r="H67" s="55" t="s">
        <v>222</v>
      </c>
      <c r="I67" s="58">
        <v>2.3E-3</v>
      </c>
      <c r="J67" s="60">
        <f>ABS(Table3[[#This Row],[Change%]])</f>
        <v>2.3E-3</v>
      </c>
      <c r="K67" s="55">
        <f>Table3[[#This Row],[High]]-Table3[[#This Row],[Low]]</f>
        <v>0.52500000000000568</v>
      </c>
      <c r="L67" s="63">
        <f>Table3[[#This Row],[Volatolity in $]]/Table3[[#This Row],[Open]]</f>
        <v>5.8469762779820205E-3</v>
      </c>
      <c r="M67" s="63"/>
    </row>
    <row r="68" spans="1:13">
      <c r="A68" s="53" t="s">
        <v>223</v>
      </c>
      <c r="B68" s="54">
        <v>89.795000000000002</v>
      </c>
      <c r="C68" s="53" t="s">
        <v>223</v>
      </c>
      <c r="D68" s="55">
        <v>90.204999999999998</v>
      </c>
      <c r="E68" s="55">
        <v>90.224999999999994</v>
      </c>
      <c r="F68" s="55">
        <v>89.734999999999999</v>
      </c>
      <c r="G68" s="54">
        <v>89.795000000000002</v>
      </c>
      <c r="H68" s="55" t="s">
        <v>224</v>
      </c>
      <c r="I68" s="56">
        <v>-4.4000000000000003E-3</v>
      </c>
      <c r="J68" s="60">
        <f>ABS(Table3[[#This Row],[Change%]])</f>
        <v>4.4000000000000003E-3</v>
      </c>
      <c r="K68" s="55">
        <f>Table3[[#This Row],[High]]-Table3[[#This Row],[Low]]</f>
        <v>0.48999999999999488</v>
      </c>
      <c r="L68" s="63">
        <f>Table3[[#This Row],[Volatolity in $]]/Table3[[#This Row],[Open]]</f>
        <v>5.4320713929382506E-3</v>
      </c>
      <c r="M68" s="63"/>
    </row>
    <row r="69" spans="1:13">
      <c r="A69" s="53" t="s">
        <v>225</v>
      </c>
      <c r="B69" s="57">
        <v>90.191000000000003</v>
      </c>
      <c r="C69" s="53" t="s">
        <v>225</v>
      </c>
      <c r="D69" s="55">
        <v>89.775000000000006</v>
      </c>
      <c r="E69" s="55">
        <v>90.28</v>
      </c>
      <c r="F69" s="55">
        <v>89.68</v>
      </c>
      <c r="G69" s="57">
        <v>90.191000000000003</v>
      </c>
      <c r="H69" s="55" t="s">
        <v>226</v>
      </c>
      <c r="I69" s="58">
        <v>5.1000000000000004E-3</v>
      </c>
      <c r="J69" s="60">
        <f>ABS(Table3[[#This Row],[Change%]])</f>
        <v>5.1000000000000004E-3</v>
      </c>
      <c r="K69" s="55">
        <f>Table3[[#This Row],[High]]-Table3[[#This Row],[Low]]</f>
        <v>0.59999999999999432</v>
      </c>
      <c r="L69" s="63">
        <f>Table3[[#This Row],[Volatolity in $]]/Table3[[#This Row],[Open]]</f>
        <v>6.6833751044276723E-3</v>
      </c>
      <c r="M69" s="63"/>
    </row>
    <row r="70" spans="1:13">
      <c r="A70" s="53" t="s">
        <v>227</v>
      </c>
      <c r="B70" s="54">
        <v>89.733999999999995</v>
      </c>
      <c r="C70" s="53" t="s">
        <v>227</v>
      </c>
      <c r="D70" s="55">
        <v>90.185000000000002</v>
      </c>
      <c r="E70" s="55">
        <v>90.19</v>
      </c>
      <c r="F70" s="55">
        <v>89.674999999999997</v>
      </c>
      <c r="G70" s="54">
        <v>89.733999999999995</v>
      </c>
      <c r="H70" s="55" t="s">
        <v>228</v>
      </c>
      <c r="I70" s="56">
        <v>-4.4999999999999997E-3</v>
      </c>
      <c r="J70" s="60">
        <f>ABS(Table3[[#This Row],[Change%]])</f>
        <v>4.4999999999999997E-3</v>
      </c>
      <c r="K70" s="55">
        <f>Table3[[#This Row],[High]]-Table3[[#This Row],[Low]]</f>
        <v>0.51500000000000057</v>
      </c>
      <c r="L70" s="63">
        <f>Table3[[#This Row],[Volatolity in $]]/Table3[[#This Row],[Open]]</f>
        <v>5.7104840051006326E-3</v>
      </c>
      <c r="M70" s="63"/>
    </row>
    <row r="71" spans="1:13">
      <c r="A71" s="53" t="s">
        <v>229</v>
      </c>
      <c r="B71" s="54">
        <v>90.141999999999996</v>
      </c>
      <c r="C71" s="53" t="s">
        <v>229</v>
      </c>
      <c r="D71" s="55">
        <v>90.344999999999999</v>
      </c>
      <c r="E71" s="55">
        <v>90.415000000000006</v>
      </c>
      <c r="F71" s="55">
        <v>90.125</v>
      </c>
      <c r="G71" s="54">
        <v>90.141999999999996</v>
      </c>
      <c r="H71" s="55" t="s">
        <v>230</v>
      </c>
      <c r="I71" s="56">
        <v>-1.9E-3</v>
      </c>
      <c r="J71" s="60">
        <f>ABS(Table3[[#This Row],[Change%]])</f>
        <v>1.9E-3</v>
      </c>
      <c r="K71" s="55">
        <f>Table3[[#This Row],[High]]-Table3[[#This Row],[Low]]</f>
        <v>0.29000000000000625</v>
      </c>
      <c r="L71" s="63">
        <f>Table3[[#This Row],[Volatolity in $]]/Table3[[#This Row],[Open]]</f>
        <v>3.2099175383253778E-3</v>
      </c>
      <c r="M71" s="63"/>
    </row>
    <row r="72" spans="1:13">
      <c r="A72" s="53" t="s">
        <v>231</v>
      </c>
      <c r="B72" s="54">
        <v>90.317999999999998</v>
      </c>
      <c r="C72" s="53" t="s">
        <v>231</v>
      </c>
      <c r="D72" s="55">
        <v>90.734999999999999</v>
      </c>
      <c r="E72" s="55">
        <v>90.795000000000002</v>
      </c>
      <c r="F72" s="55">
        <v>90.27</v>
      </c>
      <c r="G72" s="54">
        <v>90.317999999999998</v>
      </c>
      <c r="H72" s="55" t="s">
        <v>232</v>
      </c>
      <c r="I72" s="56">
        <v>-4.5999999999999999E-3</v>
      </c>
      <c r="J72" s="60">
        <f>ABS(Table3[[#This Row],[Change%]])</f>
        <v>4.5999999999999999E-3</v>
      </c>
      <c r="K72" s="55">
        <f>Table3[[#This Row],[High]]-Table3[[#This Row],[Low]]</f>
        <v>0.52500000000000568</v>
      </c>
      <c r="L72" s="63">
        <f>Table3[[#This Row],[Volatolity in $]]/Table3[[#This Row],[Open]]</f>
        <v>5.7860803438585517E-3</v>
      </c>
      <c r="M72" s="63"/>
    </row>
    <row r="73" spans="1:13">
      <c r="A73" s="53" t="s">
        <v>233</v>
      </c>
      <c r="B73" s="57">
        <v>90.734999999999999</v>
      </c>
      <c r="C73" s="53" t="s">
        <v>233</v>
      </c>
      <c r="D73" s="55">
        <v>90.734999999999999</v>
      </c>
      <c r="E73" s="55">
        <v>90.91</v>
      </c>
      <c r="F73" s="55">
        <v>90.575000000000003</v>
      </c>
      <c r="G73" s="57">
        <v>90.734999999999999</v>
      </c>
      <c r="H73" s="55" t="s">
        <v>234</v>
      </c>
      <c r="I73" s="58">
        <v>5.0000000000000001E-4</v>
      </c>
      <c r="J73" s="60">
        <f>ABS(Table3[[#This Row],[Change%]])</f>
        <v>5.0000000000000001E-4</v>
      </c>
      <c r="K73" s="55">
        <f>Table3[[#This Row],[High]]-Table3[[#This Row],[Low]]</f>
        <v>0.33499999999999375</v>
      </c>
      <c r="L73" s="63">
        <f>Table3[[#This Row],[Volatolity in $]]/Table3[[#This Row],[Open]]</f>
        <v>3.6920703146524907E-3</v>
      </c>
      <c r="M73" s="63"/>
    </row>
    <row r="74" spans="1:13">
      <c r="A74" s="53" t="s">
        <v>235</v>
      </c>
      <c r="B74" s="57">
        <v>90.686000000000007</v>
      </c>
      <c r="C74" s="53" t="s">
        <v>235</v>
      </c>
      <c r="D74" s="55">
        <v>90.185000000000002</v>
      </c>
      <c r="E74" s="55">
        <v>90.79</v>
      </c>
      <c r="F74" s="55">
        <v>90.13</v>
      </c>
      <c r="G74" s="57">
        <v>90.686000000000007</v>
      </c>
      <c r="H74" s="55" t="s">
        <v>236</v>
      </c>
      <c r="I74" s="58">
        <v>6.1999999999999998E-3</v>
      </c>
      <c r="J74" s="60">
        <f>ABS(Table3[[#This Row],[Change%]])</f>
        <v>6.1999999999999998E-3</v>
      </c>
      <c r="K74" s="55">
        <f>Table3[[#This Row],[High]]-Table3[[#This Row],[Low]]</f>
        <v>0.6600000000000108</v>
      </c>
      <c r="L74" s="63">
        <f>Table3[[#This Row],[Volatolity in $]]/Table3[[#This Row],[Open]]</f>
        <v>7.3182901812941263E-3</v>
      </c>
      <c r="M74" s="63"/>
    </row>
    <row r="75" spans="1:13">
      <c r="A75" s="53" t="s">
        <v>237</v>
      </c>
      <c r="B75" s="54">
        <v>90.123999999999995</v>
      </c>
      <c r="C75" s="53" t="s">
        <v>237</v>
      </c>
      <c r="D75" s="55">
        <v>90.23</v>
      </c>
      <c r="E75" s="55">
        <v>90.334999999999994</v>
      </c>
      <c r="F75" s="55">
        <v>89.954999999999998</v>
      </c>
      <c r="G75" s="54">
        <v>90.123999999999995</v>
      </c>
      <c r="H75" s="55" t="s">
        <v>238</v>
      </c>
      <c r="I75" s="56">
        <v>-6.9999999999999999E-4</v>
      </c>
      <c r="J75" s="60">
        <f>ABS(Table3[[#This Row],[Change%]])</f>
        <v>6.9999999999999999E-4</v>
      </c>
      <c r="K75" s="55">
        <f>Table3[[#This Row],[High]]-Table3[[#This Row],[Low]]</f>
        <v>0.37999999999999545</v>
      </c>
      <c r="L75" s="63">
        <f>Table3[[#This Row],[Volatolity in $]]/Table3[[#This Row],[Open]]</f>
        <v>4.2114596032361232E-3</v>
      </c>
      <c r="M75" s="63"/>
    </row>
    <row r="76" spans="1:13">
      <c r="A76" s="53" t="s">
        <v>239</v>
      </c>
      <c r="B76" s="54">
        <v>90.185000000000002</v>
      </c>
      <c r="C76" s="53" t="s">
        <v>239</v>
      </c>
      <c r="D76" s="55">
        <v>90.215000000000003</v>
      </c>
      <c r="E76" s="55">
        <v>90.325000000000003</v>
      </c>
      <c r="F76" s="55">
        <v>90.015000000000001</v>
      </c>
      <c r="G76" s="54">
        <v>90.185000000000002</v>
      </c>
      <c r="H76" s="55" t="s">
        <v>240</v>
      </c>
      <c r="I76" s="56">
        <v>-2.9999999999999997E-4</v>
      </c>
      <c r="J76" s="60">
        <f>ABS(Table3[[#This Row],[Change%]])</f>
        <v>2.9999999999999997E-4</v>
      </c>
      <c r="K76" s="55">
        <f>Table3[[#This Row],[High]]-Table3[[#This Row],[Low]]</f>
        <v>0.31000000000000227</v>
      </c>
      <c r="L76" s="63">
        <f>Table3[[#This Row],[Volatolity in $]]/Table3[[#This Row],[Open]]</f>
        <v>3.4362356592584631E-3</v>
      </c>
      <c r="M76" s="63"/>
    </row>
    <row r="77" spans="1:13">
      <c r="A77" s="53" t="s">
        <v>241</v>
      </c>
      <c r="B77" s="54">
        <v>90.215999999999994</v>
      </c>
      <c r="C77" s="53" t="s">
        <v>241</v>
      </c>
      <c r="D77" s="55">
        <v>90.875</v>
      </c>
      <c r="E77" s="55">
        <v>90.954999999999998</v>
      </c>
      <c r="F77" s="55">
        <v>90.17</v>
      </c>
      <c r="G77" s="54">
        <v>90.215999999999994</v>
      </c>
      <c r="H77" s="55" t="s">
        <v>242</v>
      </c>
      <c r="I77" s="56">
        <v>-7.9000000000000008E-3</v>
      </c>
      <c r="J77" s="60">
        <f>ABS(Table3[[#This Row],[Change%]])</f>
        <v>7.9000000000000008E-3</v>
      </c>
      <c r="K77" s="55">
        <f>Table3[[#This Row],[High]]-Table3[[#This Row],[Low]]</f>
        <v>0.78499999999999659</v>
      </c>
      <c r="L77" s="63">
        <f>Table3[[#This Row],[Volatolity in $]]/Table3[[#This Row],[Open]]</f>
        <v>8.6382393397523693E-3</v>
      </c>
      <c r="M77" s="63"/>
    </row>
    <row r="78" spans="1:13">
      <c r="A78" s="53" t="s">
        <v>243</v>
      </c>
      <c r="B78" s="54">
        <v>90.936000000000007</v>
      </c>
      <c r="C78" s="53" t="s">
        <v>243</v>
      </c>
      <c r="D78" s="55">
        <v>91.254999999999995</v>
      </c>
      <c r="E78" s="55">
        <v>91.38</v>
      </c>
      <c r="F78" s="55">
        <v>90.864999999999995</v>
      </c>
      <c r="G78" s="54">
        <v>90.936000000000007</v>
      </c>
      <c r="H78" s="55" t="s">
        <v>244</v>
      </c>
      <c r="I78" s="56">
        <v>-3.8999999999999998E-3</v>
      </c>
      <c r="J78" s="60">
        <f>ABS(Table3[[#This Row],[Change%]])</f>
        <v>3.8999999999999998E-3</v>
      </c>
      <c r="K78" s="55">
        <f>Table3[[#This Row],[High]]-Table3[[#This Row],[Low]]</f>
        <v>0.51500000000000057</v>
      </c>
      <c r="L78" s="63">
        <f>Table3[[#This Row],[Volatolity in $]]/Table3[[#This Row],[Open]]</f>
        <v>5.6435263821160552E-3</v>
      </c>
      <c r="M78" s="63"/>
    </row>
    <row r="79" spans="1:13">
      <c r="A79" s="53" t="s">
        <v>245</v>
      </c>
      <c r="B79" s="57">
        <v>91.293000000000006</v>
      </c>
      <c r="C79" s="53" t="s">
        <v>245</v>
      </c>
      <c r="D79" s="55">
        <v>91.254999999999995</v>
      </c>
      <c r="E79" s="55">
        <v>91.435000000000002</v>
      </c>
      <c r="F79" s="55">
        <v>91.165000000000006</v>
      </c>
      <c r="G79" s="57">
        <v>91.293000000000006</v>
      </c>
      <c r="H79" s="55" t="s">
        <v>92</v>
      </c>
      <c r="I79" s="58">
        <v>2.0000000000000001E-4</v>
      </c>
      <c r="J79" s="60">
        <f>ABS(Table3[[#This Row],[Change%]])</f>
        <v>2.0000000000000001E-4</v>
      </c>
      <c r="K79" s="55">
        <f>Table3[[#This Row],[High]]-Table3[[#This Row],[Low]]</f>
        <v>0.26999999999999602</v>
      </c>
      <c r="L79" s="63">
        <f>Table3[[#This Row],[Volatolity in $]]/Table3[[#This Row],[Open]]</f>
        <v>2.958741986740409E-3</v>
      </c>
      <c r="M79" s="63"/>
    </row>
    <row r="80" spans="1:13">
      <c r="A80" s="53" t="s">
        <v>246</v>
      </c>
      <c r="B80" s="57">
        <v>91.275000000000006</v>
      </c>
      <c r="C80" s="53" t="s">
        <v>246</v>
      </c>
      <c r="D80" s="55">
        <v>90.984999999999999</v>
      </c>
      <c r="E80" s="55">
        <v>91.39</v>
      </c>
      <c r="F80" s="55">
        <v>90.965000000000003</v>
      </c>
      <c r="G80" s="57">
        <v>91.275000000000006</v>
      </c>
      <c r="H80" s="55" t="s">
        <v>247</v>
      </c>
      <c r="I80" s="58">
        <v>3.8E-3</v>
      </c>
      <c r="J80" s="60">
        <f>ABS(Table3[[#This Row],[Change%]])</f>
        <v>3.8E-3</v>
      </c>
      <c r="K80" s="55">
        <f>Table3[[#This Row],[High]]-Table3[[#This Row],[Low]]</f>
        <v>0.42499999999999716</v>
      </c>
      <c r="L80" s="63">
        <f>Table3[[#This Row],[Volatolity in $]]/Table3[[#This Row],[Open]]</f>
        <v>4.6710996318074099E-3</v>
      </c>
      <c r="M80" s="63"/>
    </row>
    <row r="81" spans="1:13">
      <c r="A81" s="53" t="s">
        <v>248</v>
      </c>
      <c r="B81" s="54">
        <v>90.927000000000007</v>
      </c>
      <c r="C81" s="53" t="s">
        <v>248</v>
      </c>
      <c r="D81" s="55">
        <v>91.27</v>
      </c>
      <c r="E81" s="55">
        <v>91.385000000000005</v>
      </c>
      <c r="F81" s="55">
        <v>90.844999999999999</v>
      </c>
      <c r="G81" s="54">
        <v>90.927000000000007</v>
      </c>
      <c r="H81" s="55" t="s">
        <v>249</v>
      </c>
      <c r="I81" s="56">
        <v>-3.8E-3</v>
      </c>
      <c r="J81" s="60">
        <f>ABS(Table3[[#This Row],[Change%]])</f>
        <v>3.8E-3</v>
      </c>
      <c r="K81" s="55">
        <f>Table3[[#This Row],[High]]-Table3[[#This Row],[Low]]</f>
        <v>0.54000000000000625</v>
      </c>
      <c r="L81" s="63">
        <f>Table3[[#This Row],[Volatolity in $]]/Table3[[#This Row],[Open]]</f>
        <v>5.9165114495453742E-3</v>
      </c>
      <c r="M81" s="63"/>
    </row>
    <row r="82" spans="1:13">
      <c r="A82" s="53" t="s">
        <v>250</v>
      </c>
      <c r="B82" s="57">
        <v>91.27</v>
      </c>
      <c r="C82" s="53" t="s">
        <v>250</v>
      </c>
      <c r="D82" s="55">
        <v>90.6</v>
      </c>
      <c r="E82" s="55">
        <v>91.32</v>
      </c>
      <c r="F82" s="55">
        <v>90.58</v>
      </c>
      <c r="G82" s="57">
        <v>91.27</v>
      </c>
      <c r="H82" s="55" t="s">
        <v>251</v>
      </c>
      <c r="I82" s="58">
        <v>7.4999999999999997E-3</v>
      </c>
      <c r="J82" s="60">
        <f>ABS(Table3[[#This Row],[Change%]])</f>
        <v>7.4999999999999997E-3</v>
      </c>
      <c r="K82" s="55">
        <f>Table3[[#This Row],[High]]-Table3[[#This Row],[Low]]</f>
        <v>0.73999999999999488</v>
      </c>
      <c r="L82" s="63">
        <f>Table3[[#This Row],[Volatolity in $]]/Table3[[#This Row],[Open]]</f>
        <v>8.1677704194259917E-3</v>
      </c>
      <c r="M82" s="63"/>
    </row>
    <row r="83" spans="1:13">
      <c r="A83" s="53" t="s">
        <v>252</v>
      </c>
      <c r="B83" s="54">
        <v>90.593000000000004</v>
      </c>
      <c r="C83" s="53" t="s">
        <v>252</v>
      </c>
      <c r="D83" s="55">
        <v>90.525000000000006</v>
      </c>
      <c r="E83" s="55">
        <v>90.77</v>
      </c>
      <c r="F83" s="55">
        <v>90.394999999999996</v>
      </c>
      <c r="G83" s="54">
        <v>90.593000000000004</v>
      </c>
      <c r="H83" s="55" t="s">
        <v>253</v>
      </c>
      <c r="I83" s="56">
        <v>0</v>
      </c>
      <c r="J83" s="60">
        <f>ABS(Table3[[#This Row],[Change%]])</f>
        <v>0</v>
      </c>
      <c r="K83" s="55">
        <f>Table3[[#This Row],[High]]-Table3[[#This Row],[Low]]</f>
        <v>0.375</v>
      </c>
      <c r="L83" s="63">
        <f>Table3[[#This Row],[Volatolity in $]]/Table3[[#This Row],[Open]]</f>
        <v>4.1425020712510356E-3</v>
      </c>
      <c r="M83" s="63"/>
    </row>
    <row r="84" spans="1:13">
      <c r="A84" s="53" t="s">
        <v>254</v>
      </c>
      <c r="B84" s="54">
        <v>90.593000000000004</v>
      </c>
      <c r="C84" s="53" t="s">
        <v>254</v>
      </c>
      <c r="D84" s="55">
        <v>90.864999999999995</v>
      </c>
      <c r="E84" s="55">
        <v>91.105000000000004</v>
      </c>
      <c r="F84" s="55">
        <v>90.525000000000006</v>
      </c>
      <c r="G84" s="54">
        <v>90.593000000000004</v>
      </c>
      <c r="H84" s="55" t="s">
        <v>255</v>
      </c>
      <c r="I84" s="56">
        <v>-3.3E-3</v>
      </c>
      <c r="J84" s="60">
        <f>ABS(Table3[[#This Row],[Change%]])</f>
        <v>3.3E-3</v>
      </c>
      <c r="K84" s="55">
        <f>Table3[[#This Row],[High]]-Table3[[#This Row],[Low]]</f>
        <v>0.57999999999999829</v>
      </c>
      <c r="L84" s="63">
        <f>Table3[[#This Row],[Volatolity in $]]/Table3[[#This Row],[Open]]</f>
        <v>6.3830958014636915E-3</v>
      </c>
      <c r="M84" s="63"/>
    </row>
    <row r="85" spans="1:13">
      <c r="A85" s="53" t="s">
        <v>256</v>
      </c>
      <c r="B85" s="57">
        <v>90.891999999999996</v>
      </c>
      <c r="C85" s="53" t="s">
        <v>256</v>
      </c>
      <c r="D85" s="55">
        <v>90.85</v>
      </c>
      <c r="E85" s="55">
        <v>91.045000000000002</v>
      </c>
      <c r="F85" s="55">
        <v>90.784999999999997</v>
      </c>
      <c r="G85" s="57">
        <v>90.891999999999996</v>
      </c>
      <c r="H85" s="55" t="s">
        <v>257</v>
      </c>
      <c r="I85" s="58">
        <v>1.1999999999999999E-3</v>
      </c>
      <c r="J85" s="60">
        <f>ABS(Table3[[#This Row],[Change%]])</f>
        <v>1.1999999999999999E-3</v>
      </c>
      <c r="K85" s="55">
        <f>Table3[[#This Row],[High]]-Table3[[#This Row],[Low]]</f>
        <v>0.26000000000000512</v>
      </c>
      <c r="L85" s="63">
        <f>Table3[[#This Row],[Volatolity in $]]/Table3[[#This Row],[Open]]</f>
        <v>2.8618602091359949E-3</v>
      </c>
      <c r="M85" s="63"/>
    </row>
    <row r="86" spans="1:13">
      <c r="A86" s="53" t="s">
        <v>258</v>
      </c>
      <c r="B86" s="54">
        <v>90.78</v>
      </c>
      <c r="C86" s="53" t="s">
        <v>258</v>
      </c>
      <c r="D86" s="55">
        <v>90.825000000000003</v>
      </c>
      <c r="E86" s="55">
        <v>90.965000000000003</v>
      </c>
      <c r="F86" s="55">
        <v>90.655000000000001</v>
      </c>
      <c r="G86" s="54">
        <v>90.78</v>
      </c>
      <c r="H86" s="55" t="s">
        <v>259</v>
      </c>
      <c r="I86" s="56">
        <v>-5.9999999999999995E-4</v>
      </c>
      <c r="J86" s="60">
        <f>ABS(Table3[[#This Row],[Change%]])</f>
        <v>5.9999999999999995E-4</v>
      </c>
      <c r="K86" s="55">
        <f>Table3[[#This Row],[High]]-Table3[[#This Row],[Low]]</f>
        <v>0.31000000000000227</v>
      </c>
      <c r="L86" s="63">
        <f>Table3[[#This Row],[Volatolity in $]]/Table3[[#This Row],[Open]]</f>
        <v>3.413157170382629E-3</v>
      </c>
      <c r="M86" s="63"/>
    </row>
    <row r="87" spans="1:13">
      <c r="A87" s="53" t="s">
        <v>260</v>
      </c>
      <c r="B87" s="54">
        <v>90.838999999999999</v>
      </c>
      <c r="C87" s="53" t="s">
        <v>260</v>
      </c>
      <c r="D87" s="55">
        <v>91.284999999999997</v>
      </c>
      <c r="E87" s="55">
        <v>91.284999999999997</v>
      </c>
      <c r="F87" s="55">
        <v>90.78</v>
      </c>
      <c r="G87" s="54">
        <v>90.838999999999999</v>
      </c>
      <c r="H87" s="55" t="s">
        <v>261</v>
      </c>
      <c r="I87" s="56">
        <v>-5.3E-3</v>
      </c>
      <c r="J87" s="60">
        <f>ABS(Table3[[#This Row],[Change%]])</f>
        <v>5.3E-3</v>
      </c>
      <c r="K87" s="55">
        <f>Table3[[#This Row],[High]]-Table3[[#This Row],[Low]]</f>
        <v>0.50499999999999545</v>
      </c>
      <c r="L87" s="63">
        <f>Table3[[#This Row],[Volatolity in $]]/Table3[[#This Row],[Open]]</f>
        <v>5.532124664512192E-3</v>
      </c>
      <c r="M87" s="63"/>
    </row>
    <row r="88" spans="1:13">
      <c r="A88" s="53" t="s">
        <v>262</v>
      </c>
      <c r="B88" s="57">
        <v>91.320999999999998</v>
      </c>
      <c r="C88" s="53" t="s">
        <v>262</v>
      </c>
      <c r="D88" s="55">
        <v>91.084999999999994</v>
      </c>
      <c r="E88" s="55">
        <v>91.415000000000006</v>
      </c>
      <c r="F88" s="55">
        <v>90.97</v>
      </c>
      <c r="G88" s="57">
        <v>91.320999999999998</v>
      </c>
      <c r="H88" s="55" t="s">
        <v>263</v>
      </c>
      <c r="I88" s="58">
        <v>2.0999999999999999E-3</v>
      </c>
      <c r="J88" s="60">
        <f>ABS(Table3[[#This Row],[Change%]])</f>
        <v>2.0999999999999999E-3</v>
      </c>
      <c r="K88" s="55">
        <f>Table3[[#This Row],[High]]-Table3[[#This Row],[Low]]</f>
        <v>0.44500000000000739</v>
      </c>
      <c r="L88" s="63">
        <f>Table3[[#This Row],[Volatolity in $]]/Table3[[#This Row],[Open]]</f>
        <v>4.885546467585304E-3</v>
      </c>
      <c r="M88" s="63"/>
    </row>
    <row r="89" spans="1:13">
      <c r="A89" s="53" t="s">
        <v>264</v>
      </c>
      <c r="B89" s="54">
        <v>91.129000000000005</v>
      </c>
      <c r="C89" s="53" t="s">
        <v>264</v>
      </c>
      <c r="D89" s="55">
        <v>91.21</v>
      </c>
      <c r="E89" s="55">
        <v>91.424999999999997</v>
      </c>
      <c r="F89" s="55">
        <v>91.064999999999998</v>
      </c>
      <c r="G89" s="54">
        <v>91.129000000000005</v>
      </c>
      <c r="H89" s="55" t="s">
        <v>265</v>
      </c>
      <c r="I89" s="56">
        <v>-1.1000000000000001E-3</v>
      </c>
      <c r="J89" s="60">
        <f>ABS(Table3[[#This Row],[Change%]])</f>
        <v>1.1000000000000001E-3</v>
      </c>
      <c r="K89" s="55">
        <f>Table3[[#This Row],[High]]-Table3[[#This Row],[Low]]</f>
        <v>0.35999999999999943</v>
      </c>
      <c r="L89" s="63">
        <f>Table3[[#This Row],[Volatolity in $]]/Table3[[#This Row],[Open]]</f>
        <v>3.9469356430215929E-3</v>
      </c>
      <c r="M89" s="63"/>
    </row>
    <row r="90" spans="1:13">
      <c r="A90" s="53" t="s">
        <v>266</v>
      </c>
      <c r="B90" s="57">
        <v>91.227000000000004</v>
      </c>
      <c r="C90" s="53" t="s">
        <v>266</v>
      </c>
      <c r="D90" s="55">
        <v>91.04</v>
      </c>
      <c r="E90" s="55">
        <v>91.27</v>
      </c>
      <c r="F90" s="55">
        <v>90.84</v>
      </c>
      <c r="G90" s="57">
        <v>91.227000000000004</v>
      </c>
      <c r="H90" s="55" t="s">
        <v>267</v>
      </c>
      <c r="I90" s="58">
        <v>1.9E-3</v>
      </c>
      <c r="J90" s="60">
        <f>ABS(Table3[[#This Row],[Change%]])</f>
        <v>1.9E-3</v>
      </c>
      <c r="K90" s="55">
        <f>Table3[[#This Row],[High]]-Table3[[#This Row],[Low]]</f>
        <v>0.42999999999999261</v>
      </c>
      <c r="L90" s="63">
        <f>Table3[[#This Row],[Volatolity in $]]/Table3[[#This Row],[Open]]</f>
        <v>4.7231985940245228E-3</v>
      </c>
      <c r="M90" s="63"/>
    </row>
    <row r="91" spans="1:13">
      <c r="A91" s="53" t="s">
        <v>268</v>
      </c>
      <c r="B91" s="54">
        <v>91.05</v>
      </c>
      <c r="C91" s="53" t="s">
        <v>268</v>
      </c>
      <c r="D91" s="55">
        <v>91.575000000000003</v>
      </c>
      <c r="E91" s="55">
        <v>91.75</v>
      </c>
      <c r="F91" s="55">
        <v>91.025000000000006</v>
      </c>
      <c r="G91" s="54">
        <v>91.05</v>
      </c>
      <c r="H91" s="55" t="s">
        <v>269</v>
      </c>
      <c r="I91" s="56">
        <v>-5.4000000000000003E-3</v>
      </c>
      <c r="J91" s="60">
        <f>ABS(Table3[[#This Row],[Change%]])</f>
        <v>5.4000000000000003E-3</v>
      </c>
      <c r="K91" s="55">
        <f>Table3[[#This Row],[High]]-Table3[[#This Row],[Low]]</f>
        <v>0.72499999999999432</v>
      </c>
      <c r="L91" s="63">
        <f>Table3[[#This Row],[Volatolity in $]]/Table3[[#This Row],[Open]]</f>
        <v>7.9170079170078553E-3</v>
      </c>
      <c r="M91" s="63"/>
    </row>
    <row r="92" spans="1:13">
      <c r="A92" s="53" t="s">
        <v>270</v>
      </c>
      <c r="B92" s="54">
        <v>91.543999999999997</v>
      </c>
      <c r="C92" s="53" t="s">
        <v>270</v>
      </c>
      <c r="D92" s="55">
        <v>91.65</v>
      </c>
      <c r="E92" s="55">
        <v>91.81</v>
      </c>
      <c r="F92" s="55">
        <v>91.47</v>
      </c>
      <c r="G92" s="54">
        <v>91.543999999999997</v>
      </c>
      <c r="H92" s="55" t="s">
        <v>271</v>
      </c>
      <c r="I92" s="56">
        <v>-8.0000000000000004E-4</v>
      </c>
      <c r="J92" s="60">
        <f>ABS(Table3[[#This Row],[Change%]])</f>
        <v>8.0000000000000004E-4</v>
      </c>
      <c r="K92" s="55">
        <f>Table3[[#This Row],[High]]-Table3[[#This Row],[Low]]</f>
        <v>0.34000000000000341</v>
      </c>
      <c r="L92" s="63">
        <f>Table3[[#This Row],[Volatolity in $]]/Table3[[#This Row],[Open]]</f>
        <v>3.7097654118931084E-3</v>
      </c>
      <c r="M92" s="63"/>
    </row>
    <row r="93" spans="1:13">
      <c r="A93" s="53" t="s">
        <v>272</v>
      </c>
      <c r="B93" s="54">
        <v>91.617999999999995</v>
      </c>
      <c r="C93" s="53" t="s">
        <v>272</v>
      </c>
      <c r="D93" s="55">
        <v>91.63</v>
      </c>
      <c r="E93" s="55">
        <v>91.745000000000005</v>
      </c>
      <c r="F93" s="55">
        <v>91.495000000000005</v>
      </c>
      <c r="G93" s="54">
        <v>91.617999999999995</v>
      </c>
      <c r="H93" s="55" t="s">
        <v>273</v>
      </c>
      <c r="I93" s="56">
        <v>-5.9999999999999995E-4</v>
      </c>
      <c r="J93" s="60">
        <f>ABS(Table3[[#This Row],[Change%]])</f>
        <v>5.9999999999999995E-4</v>
      </c>
      <c r="K93" s="55">
        <f>Table3[[#This Row],[High]]-Table3[[#This Row],[Low]]</f>
        <v>0.25</v>
      </c>
      <c r="L93" s="63">
        <f>Table3[[#This Row],[Volatolity in $]]/Table3[[#This Row],[Open]]</f>
        <v>2.7283640729018881E-3</v>
      </c>
      <c r="M93" s="63"/>
    </row>
    <row r="94" spans="1:13">
      <c r="A94" s="53" t="s">
        <v>274</v>
      </c>
      <c r="B94" s="54">
        <v>91.674000000000007</v>
      </c>
      <c r="C94" s="53" t="s">
        <v>274</v>
      </c>
      <c r="D94" s="55">
        <v>91.805000000000007</v>
      </c>
      <c r="E94" s="55">
        <v>91.814999999999998</v>
      </c>
      <c r="F94" s="55">
        <v>91.564999999999998</v>
      </c>
      <c r="G94" s="54">
        <v>91.674000000000007</v>
      </c>
      <c r="H94" s="55" t="s">
        <v>275</v>
      </c>
      <c r="I94" s="56">
        <v>-1.9E-3</v>
      </c>
      <c r="J94" s="60">
        <f>ABS(Table3[[#This Row],[Change%]])</f>
        <v>1.9E-3</v>
      </c>
      <c r="K94" s="55">
        <f>Table3[[#This Row],[High]]-Table3[[#This Row],[Low]]</f>
        <v>0.25</v>
      </c>
      <c r="L94" s="63">
        <f>Table3[[#This Row],[Volatolity in $]]/Table3[[#This Row],[Open]]</f>
        <v>2.7231632264037905E-3</v>
      </c>
      <c r="M94" s="63"/>
    </row>
    <row r="95" spans="1:13">
      <c r="A95" s="53" t="s">
        <v>276</v>
      </c>
      <c r="B95" s="54">
        <v>91.843999999999994</v>
      </c>
      <c r="C95" s="53" t="s">
        <v>276</v>
      </c>
      <c r="D95" s="55">
        <v>92.094999999999999</v>
      </c>
      <c r="E95" s="55">
        <v>92.364999999999995</v>
      </c>
      <c r="F95" s="55">
        <v>91.784999999999997</v>
      </c>
      <c r="G95" s="54">
        <v>91.843999999999994</v>
      </c>
      <c r="H95" s="55" t="s">
        <v>277</v>
      </c>
      <c r="I95" s="56">
        <v>-3.3E-3</v>
      </c>
      <c r="J95" s="60">
        <f>ABS(Table3[[#This Row],[Change%]])</f>
        <v>3.3E-3</v>
      </c>
      <c r="K95" s="55">
        <f>Table3[[#This Row],[High]]-Table3[[#This Row],[Low]]</f>
        <v>0.57999999999999829</v>
      </c>
      <c r="L95" s="63">
        <f>Table3[[#This Row],[Volatolity in $]]/Table3[[#This Row],[Open]]</f>
        <v>6.297844616971587E-3</v>
      </c>
      <c r="M95" s="63"/>
    </row>
    <row r="96" spans="1:13">
      <c r="A96" s="53" t="s">
        <v>278</v>
      </c>
      <c r="B96" s="54">
        <v>92.144000000000005</v>
      </c>
      <c r="C96" s="53" t="s">
        <v>278</v>
      </c>
      <c r="D96" s="55">
        <v>92.2</v>
      </c>
      <c r="E96" s="55">
        <v>92.334999999999994</v>
      </c>
      <c r="F96" s="55">
        <v>92.004999999999995</v>
      </c>
      <c r="G96" s="54">
        <v>92.144000000000005</v>
      </c>
      <c r="H96" s="55" t="s">
        <v>279</v>
      </c>
      <c r="I96" s="56">
        <v>-2.0000000000000001E-4</v>
      </c>
      <c r="J96" s="60">
        <f>ABS(Table3[[#This Row],[Change%]])</f>
        <v>2.0000000000000001E-4</v>
      </c>
      <c r="K96" s="55">
        <f>Table3[[#This Row],[High]]-Table3[[#This Row],[Low]]</f>
        <v>0.32999999999999829</v>
      </c>
      <c r="L96" s="63">
        <f>Table3[[#This Row],[Volatolity in $]]/Table3[[#This Row],[Open]]</f>
        <v>3.5791757049891356E-3</v>
      </c>
      <c r="M96" s="63"/>
    </row>
    <row r="97" spans="1:13">
      <c r="A97" s="53" t="s">
        <v>280</v>
      </c>
      <c r="B97" s="57">
        <v>92.16</v>
      </c>
      <c r="C97" s="53" t="s">
        <v>280</v>
      </c>
      <c r="D97" s="55">
        <v>92.075000000000003</v>
      </c>
      <c r="E97" s="55">
        <v>92.43</v>
      </c>
      <c r="F97" s="55">
        <v>92.034999999999997</v>
      </c>
      <c r="G97" s="57">
        <v>92.16</v>
      </c>
      <c r="H97" s="55" t="s">
        <v>281</v>
      </c>
      <c r="I97" s="58">
        <v>1E-3</v>
      </c>
      <c r="J97" s="60">
        <f>ABS(Table3[[#This Row],[Change%]])</f>
        <v>1E-3</v>
      </c>
      <c r="K97" s="55">
        <f>Table3[[#This Row],[High]]-Table3[[#This Row],[Low]]</f>
        <v>0.39500000000001023</v>
      </c>
      <c r="L97" s="63">
        <f>Table3[[#This Row],[Volatolity in $]]/Table3[[#This Row],[Open]]</f>
        <v>4.2899809937552019E-3</v>
      </c>
      <c r="M97" s="63"/>
    </row>
    <row r="98" spans="1:13">
      <c r="A98" s="53" t="s">
        <v>282</v>
      </c>
      <c r="B98" s="54">
        <v>92.069000000000003</v>
      </c>
      <c r="C98" s="53" t="s">
        <v>282</v>
      </c>
      <c r="D98" s="55">
        <v>92.444999999999993</v>
      </c>
      <c r="E98" s="55">
        <v>92.504999999999995</v>
      </c>
      <c r="F98" s="55">
        <v>92.01</v>
      </c>
      <c r="G98" s="54">
        <v>92.069000000000003</v>
      </c>
      <c r="H98" s="55" t="s">
        <v>283</v>
      </c>
      <c r="I98" s="56">
        <v>-4.4000000000000003E-3</v>
      </c>
      <c r="J98" s="60">
        <f>ABS(Table3[[#This Row],[Change%]])</f>
        <v>4.4000000000000003E-3</v>
      </c>
      <c r="K98" s="55">
        <f>Table3[[#This Row],[High]]-Table3[[#This Row],[Low]]</f>
        <v>0.49499999999999034</v>
      </c>
      <c r="L98" s="63">
        <f>Table3[[#This Row],[Volatolity in $]]/Table3[[#This Row],[Open]]</f>
        <v>5.3545351289955145E-3</v>
      </c>
      <c r="M98" s="63"/>
    </row>
    <row r="99" spans="1:13">
      <c r="A99" s="53" t="s">
        <v>284</v>
      </c>
      <c r="B99" s="57">
        <v>92.471999999999994</v>
      </c>
      <c r="C99" s="53" t="s">
        <v>284</v>
      </c>
      <c r="D99" s="55">
        <v>92.3</v>
      </c>
      <c r="E99" s="55">
        <v>92.515000000000001</v>
      </c>
      <c r="F99" s="55">
        <v>92.155000000000001</v>
      </c>
      <c r="G99" s="57">
        <v>92.471999999999994</v>
      </c>
      <c r="H99" s="55" t="s">
        <v>285</v>
      </c>
      <c r="I99" s="58">
        <v>1.2999999999999999E-3</v>
      </c>
      <c r="J99" s="60">
        <f>ABS(Table3[[#This Row],[Change%]])</f>
        <v>1.2999999999999999E-3</v>
      </c>
      <c r="K99" s="55">
        <f>Table3[[#This Row],[High]]-Table3[[#This Row],[Low]]</f>
        <v>0.35999999999999943</v>
      </c>
      <c r="L99" s="63">
        <f>Table3[[#This Row],[Volatolity in $]]/Table3[[#This Row],[Open]]</f>
        <v>3.9003250270855843E-3</v>
      </c>
      <c r="M99" s="63"/>
    </row>
    <row r="100" spans="1:13">
      <c r="A100" s="53" t="s">
        <v>286</v>
      </c>
      <c r="B100" s="54">
        <v>92.347999999999999</v>
      </c>
      <c r="C100" s="53" t="s">
        <v>286</v>
      </c>
      <c r="D100" s="55">
        <v>92.58</v>
      </c>
      <c r="E100" s="55">
        <v>92.8</v>
      </c>
      <c r="F100" s="55">
        <v>92.284999999999997</v>
      </c>
      <c r="G100" s="54">
        <v>92.347999999999999</v>
      </c>
      <c r="H100" s="55" t="s">
        <v>287</v>
      </c>
      <c r="I100" s="56">
        <v>-2.7000000000000001E-3</v>
      </c>
      <c r="J100" s="60">
        <f>ABS(Table3[[#This Row],[Change%]])</f>
        <v>2.7000000000000001E-3</v>
      </c>
      <c r="K100" s="55">
        <f>Table3[[#This Row],[High]]-Table3[[#This Row],[Low]]</f>
        <v>0.51500000000000057</v>
      </c>
      <c r="L100" s="63">
        <f>Table3[[#This Row],[Volatolity in $]]/Table3[[#This Row],[Open]]</f>
        <v>5.5627565348887508E-3</v>
      </c>
      <c r="M100" s="63"/>
    </row>
    <row r="101" spans="1:13">
      <c r="A101" s="53" t="s">
        <v>288</v>
      </c>
      <c r="B101" s="54">
        <v>92.594999999999999</v>
      </c>
      <c r="C101" s="53" t="s">
        <v>288</v>
      </c>
      <c r="D101" s="55">
        <v>93.01</v>
      </c>
      <c r="E101" s="55">
        <v>93.13</v>
      </c>
      <c r="F101" s="55">
        <v>92.56</v>
      </c>
      <c r="G101" s="54">
        <v>92.594999999999999</v>
      </c>
      <c r="H101" s="55" t="s">
        <v>289</v>
      </c>
      <c r="I101" s="56">
        <v>-4.8999999999999998E-3</v>
      </c>
      <c r="J101" s="60">
        <f>ABS(Table3[[#This Row],[Change%]])</f>
        <v>4.8999999999999998E-3</v>
      </c>
      <c r="K101" s="55">
        <f>Table3[[#This Row],[High]]-Table3[[#This Row],[Low]]</f>
        <v>0.56999999999999318</v>
      </c>
      <c r="L101" s="63">
        <f>Table3[[#This Row],[Volatolity in $]]/Table3[[#This Row],[Open]]</f>
        <v>6.1283732931942062E-3</v>
      </c>
      <c r="M101" s="63"/>
    </row>
    <row r="102" spans="1:13">
      <c r="A102" s="53" t="s">
        <v>290</v>
      </c>
      <c r="B102" s="57">
        <v>93.051000000000002</v>
      </c>
      <c r="C102" s="53" t="s">
        <v>290</v>
      </c>
      <c r="D102" s="55">
        <v>92.91</v>
      </c>
      <c r="E102" s="55">
        <v>93.125</v>
      </c>
      <c r="F102" s="55">
        <v>92.84</v>
      </c>
      <c r="G102" s="57">
        <v>93.051000000000002</v>
      </c>
      <c r="H102" s="55" t="s">
        <v>291</v>
      </c>
      <c r="I102" s="58">
        <v>1.1000000000000001E-3</v>
      </c>
      <c r="J102" s="60">
        <f>ABS(Table3[[#This Row],[Change%]])</f>
        <v>1.1000000000000001E-3</v>
      </c>
      <c r="K102" s="55">
        <f>Table3[[#This Row],[High]]-Table3[[#This Row],[Low]]</f>
        <v>0.28499999999999659</v>
      </c>
      <c r="L102" s="63">
        <f>Table3[[#This Row],[Volatolity in $]]/Table3[[#This Row],[Open]]</f>
        <v>3.0674846625766503E-3</v>
      </c>
      <c r="M102" s="63"/>
    </row>
    <row r="103" spans="1:13">
      <c r="A103" s="53" t="s">
        <v>292</v>
      </c>
      <c r="B103" s="54">
        <v>92.947000000000003</v>
      </c>
      <c r="C103" s="53" t="s">
        <v>292</v>
      </c>
      <c r="D103" s="55">
        <v>93.23</v>
      </c>
      <c r="E103" s="55">
        <v>93.364999999999995</v>
      </c>
      <c r="F103" s="55">
        <v>92.89</v>
      </c>
      <c r="G103" s="54">
        <v>92.947000000000003</v>
      </c>
      <c r="H103" s="55" t="s">
        <v>253</v>
      </c>
      <c r="I103" s="56">
        <v>-3.0999999999999999E-3</v>
      </c>
      <c r="J103" s="60">
        <f>ABS(Table3[[#This Row],[Change%]])</f>
        <v>3.0999999999999999E-3</v>
      </c>
      <c r="K103" s="55">
        <f>Table3[[#This Row],[High]]-Table3[[#This Row],[Low]]</f>
        <v>0.47499999999999432</v>
      </c>
      <c r="L103" s="63">
        <f>Table3[[#This Row],[Volatolity in $]]/Table3[[#This Row],[Open]]</f>
        <v>5.0949265257963566E-3</v>
      </c>
      <c r="M103" s="63"/>
    </row>
    <row r="104" spans="1:13">
      <c r="A104" s="53" t="s">
        <v>293</v>
      </c>
      <c r="B104" s="54">
        <v>93.236000000000004</v>
      </c>
      <c r="C104" s="53" t="s">
        <v>293</v>
      </c>
      <c r="D104" s="55">
        <v>93.275000000000006</v>
      </c>
      <c r="E104" s="55">
        <v>93.47</v>
      </c>
      <c r="F104" s="55">
        <v>93.004999999999995</v>
      </c>
      <c r="G104" s="54">
        <v>93.236000000000004</v>
      </c>
      <c r="H104" s="55" t="s">
        <v>294</v>
      </c>
      <c r="I104" s="56">
        <v>-8.9999999999999998E-4</v>
      </c>
      <c r="J104" s="60">
        <f>ABS(Table3[[#This Row],[Change%]])</f>
        <v>8.9999999999999998E-4</v>
      </c>
      <c r="K104" s="55">
        <f>Table3[[#This Row],[High]]-Table3[[#This Row],[Low]]</f>
        <v>0.46500000000000341</v>
      </c>
      <c r="L104" s="63">
        <f>Table3[[#This Row],[Volatolity in $]]/Table3[[#This Row],[Open]]</f>
        <v>4.9852586437952656E-3</v>
      </c>
      <c r="M104" s="63"/>
    </row>
    <row r="105" spans="1:13">
      <c r="A105" s="53" t="s">
        <v>295</v>
      </c>
      <c r="B105" s="57">
        <v>93.320999999999998</v>
      </c>
      <c r="C105" s="53" t="s">
        <v>295</v>
      </c>
      <c r="D105" s="55">
        <v>92.924999999999997</v>
      </c>
      <c r="E105" s="55">
        <v>93.38</v>
      </c>
      <c r="F105" s="55">
        <v>92.89</v>
      </c>
      <c r="G105" s="57">
        <v>93.320999999999998</v>
      </c>
      <c r="H105" s="55" t="s">
        <v>166</v>
      </c>
      <c r="I105" s="58">
        <v>3.8999999999999998E-3</v>
      </c>
      <c r="J105" s="60">
        <f>ABS(Table3[[#This Row],[Change%]])</f>
        <v>3.8999999999999998E-3</v>
      </c>
      <c r="K105" s="55">
        <f>Table3[[#This Row],[High]]-Table3[[#This Row],[Low]]</f>
        <v>0.48999999999999488</v>
      </c>
      <c r="L105" s="63">
        <f>Table3[[#This Row],[Volatolity in $]]/Table3[[#This Row],[Open]]</f>
        <v>5.2730696798492863E-3</v>
      </c>
      <c r="M105" s="63"/>
    </row>
    <row r="106" spans="1:13">
      <c r="A106" s="53" t="s">
        <v>296</v>
      </c>
      <c r="B106" s="57">
        <v>92.956000000000003</v>
      </c>
      <c r="C106" s="53" t="s">
        <v>296</v>
      </c>
      <c r="D106" s="55">
        <v>92.73</v>
      </c>
      <c r="E106" s="55">
        <v>92.98</v>
      </c>
      <c r="F106" s="55">
        <v>92.72</v>
      </c>
      <c r="G106" s="57">
        <v>92.956000000000003</v>
      </c>
      <c r="H106" s="55" t="s">
        <v>297</v>
      </c>
      <c r="I106" s="58">
        <v>2E-3</v>
      </c>
      <c r="J106" s="60">
        <f>ABS(Table3[[#This Row],[Change%]])</f>
        <v>2E-3</v>
      </c>
      <c r="K106" s="55">
        <f>Table3[[#This Row],[High]]-Table3[[#This Row],[Low]]</f>
        <v>0.26000000000000512</v>
      </c>
      <c r="L106" s="63">
        <f>Table3[[#This Row],[Volatolity in $]]/Table3[[#This Row],[Open]]</f>
        <v>2.803839102771542E-3</v>
      </c>
      <c r="M106" s="63"/>
    </row>
    <row r="107" spans="1:13">
      <c r="A107" s="53" t="s">
        <v>298</v>
      </c>
      <c r="B107" s="54">
        <v>92.775000000000006</v>
      </c>
      <c r="C107" s="53" t="s">
        <v>298</v>
      </c>
      <c r="D107" s="55">
        <v>92.85</v>
      </c>
      <c r="E107" s="55">
        <v>92.894999999999996</v>
      </c>
      <c r="F107" s="55">
        <v>92.65</v>
      </c>
      <c r="G107" s="54">
        <v>92.775000000000006</v>
      </c>
      <c r="H107" s="55" t="s">
        <v>299</v>
      </c>
      <c r="I107" s="56">
        <v>-5.0000000000000001E-4</v>
      </c>
      <c r="J107" s="60">
        <f>ABS(Table3[[#This Row],[Change%]])</f>
        <v>5.0000000000000001E-4</v>
      </c>
      <c r="K107" s="55">
        <f>Table3[[#This Row],[High]]-Table3[[#This Row],[Low]]</f>
        <v>0.24499999999999034</v>
      </c>
      <c r="L107" s="63">
        <f>Table3[[#This Row],[Volatolity in $]]/Table3[[#This Row],[Open]]</f>
        <v>2.6386645126547158E-3</v>
      </c>
      <c r="M107" s="63"/>
    </row>
    <row r="108" spans="1:13">
      <c r="A108" s="53" t="s">
        <v>300</v>
      </c>
      <c r="B108" s="57">
        <v>92.825999999999993</v>
      </c>
      <c r="C108" s="53" t="s">
        <v>300</v>
      </c>
      <c r="D108" s="55">
        <v>92.594999999999999</v>
      </c>
      <c r="E108" s="55">
        <v>92.94</v>
      </c>
      <c r="F108" s="55">
        <v>92.52</v>
      </c>
      <c r="G108" s="57">
        <v>92.825999999999993</v>
      </c>
      <c r="H108" s="55" t="s">
        <v>301</v>
      </c>
      <c r="I108" s="58">
        <v>3.2000000000000002E-3</v>
      </c>
      <c r="J108" s="60">
        <f>ABS(Table3[[#This Row],[Change%]])</f>
        <v>3.2000000000000002E-3</v>
      </c>
      <c r="K108" s="55">
        <f>Table3[[#This Row],[High]]-Table3[[#This Row],[Low]]</f>
        <v>0.42000000000000171</v>
      </c>
      <c r="L108" s="63">
        <f>Table3[[#This Row],[Volatolity in $]]/Table3[[#This Row],[Open]]</f>
        <v>4.535882067066275E-3</v>
      </c>
      <c r="M108" s="63"/>
    </row>
    <row r="109" spans="1:13">
      <c r="A109" s="53" t="s">
        <v>302</v>
      </c>
      <c r="B109" s="57">
        <v>92.53</v>
      </c>
      <c r="C109" s="53" t="s">
        <v>302</v>
      </c>
      <c r="D109" s="55">
        <v>92.43</v>
      </c>
      <c r="E109" s="55">
        <v>92.63</v>
      </c>
      <c r="F109" s="55">
        <v>92.35</v>
      </c>
      <c r="G109" s="57">
        <v>92.53</v>
      </c>
      <c r="H109" s="55" t="s">
        <v>303</v>
      </c>
      <c r="I109" s="58">
        <v>2E-3</v>
      </c>
      <c r="J109" s="60">
        <f>ABS(Table3[[#This Row],[Change%]])</f>
        <v>2E-3</v>
      </c>
      <c r="K109" s="55">
        <f>Table3[[#This Row],[High]]-Table3[[#This Row],[Low]]</f>
        <v>0.28000000000000114</v>
      </c>
      <c r="L109" s="63">
        <f>Table3[[#This Row],[Volatolity in $]]/Table3[[#This Row],[Open]]</f>
        <v>3.0293194850156994E-3</v>
      </c>
      <c r="M109" s="63"/>
    </row>
    <row r="110" spans="1:13">
      <c r="A110" s="53" t="s">
        <v>304</v>
      </c>
      <c r="B110" s="57">
        <v>92.346999999999994</v>
      </c>
      <c r="C110" s="53" t="s">
        <v>304</v>
      </c>
      <c r="D110" s="55">
        <v>91.81</v>
      </c>
      <c r="E110" s="55">
        <v>92.4</v>
      </c>
      <c r="F110" s="55">
        <v>91.77</v>
      </c>
      <c r="G110" s="57">
        <v>92.346999999999994</v>
      </c>
      <c r="H110" s="55" t="s">
        <v>305</v>
      </c>
      <c r="I110" s="58">
        <v>6.6E-3</v>
      </c>
      <c r="J110" s="60">
        <f>ABS(Table3[[#This Row],[Change%]])</f>
        <v>6.6E-3</v>
      </c>
      <c r="K110" s="55">
        <f>Table3[[#This Row],[High]]-Table3[[#This Row],[Low]]</f>
        <v>0.63000000000000966</v>
      </c>
      <c r="L110" s="63">
        <f>Table3[[#This Row],[Volatolity in $]]/Table3[[#This Row],[Open]]</f>
        <v>6.8619976037469733E-3</v>
      </c>
      <c r="M110" s="63"/>
    </row>
    <row r="111" spans="1:13">
      <c r="A111" s="53" t="s">
        <v>306</v>
      </c>
      <c r="B111" s="54">
        <v>91.741</v>
      </c>
      <c r="C111" s="53" t="s">
        <v>306</v>
      </c>
      <c r="D111" s="55">
        <v>92.105000000000004</v>
      </c>
      <c r="E111" s="55">
        <v>92.174999999999997</v>
      </c>
      <c r="F111" s="55">
        <v>91.694999999999993</v>
      </c>
      <c r="G111" s="54">
        <v>91.741</v>
      </c>
      <c r="H111" s="55" t="s">
        <v>307</v>
      </c>
      <c r="I111" s="56">
        <v>-2E-3</v>
      </c>
      <c r="J111" s="60">
        <f>ABS(Table3[[#This Row],[Change%]])</f>
        <v>2E-3</v>
      </c>
      <c r="K111" s="55">
        <f>Table3[[#This Row],[High]]-Table3[[#This Row],[Low]]</f>
        <v>0.48000000000000398</v>
      </c>
      <c r="L111" s="63">
        <f>Table3[[#This Row],[Volatolity in $]]/Table3[[#This Row],[Open]]</f>
        <v>5.2114434612670754E-3</v>
      </c>
      <c r="M111" s="63"/>
    </row>
    <row r="112" spans="1:13">
      <c r="A112" s="53" t="s">
        <v>308</v>
      </c>
      <c r="B112" s="57">
        <v>91.924999999999997</v>
      </c>
      <c r="C112" s="53" t="s">
        <v>308</v>
      </c>
      <c r="D112" s="55">
        <v>91.85</v>
      </c>
      <c r="E112" s="55">
        <v>92.185000000000002</v>
      </c>
      <c r="F112" s="55">
        <v>91.665000000000006</v>
      </c>
      <c r="G112" s="57">
        <v>91.924999999999997</v>
      </c>
      <c r="H112" s="55" t="s">
        <v>269</v>
      </c>
      <c r="I112" s="58">
        <v>5.9999999999999995E-4</v>
      </c>
      <c r="J112" s="60">
        <f>ABS(Table3[[#This Row],[Change%]])</f>
        <v>5.9999999999999995E-4</v>
      </c>
      <c r="K112" s="55">
        <f>Table3[[#This Row],[High]]-Table3[[#This Row],[Low]]</f>
        <v>0.51999999999999602</v>
      </c>
      <c r="L112" s="63">
        <f>Table3[[#This Row],[Volatolity in $]]/Table3[[#This Row],[Open]]</f>
        <v>5.6614044637996307E-3</v>
      </c>
      <c r="M112" s="63"/>
    </row>
    <row r="113" spans="1:13">
      <c r="A113" s="53" t="s">
        <v>309</v>
      </c>
      <c r="B113" s="57">
        <v>91.87</v>
      </c>
      <c r="C113" s="53" t="s">
        <v>309</v>
      </c>
      <c r="D113" s="55">
        <v>91.38</v>
      </c>
      <c r="E113" s="55">
        <v>91.93</v>
      </c>
      <c r="F113" s="55">
        <v>91.29</v>
      </c>
      <c r="G113" s="57">
        <v>91.87</v>
      </c>
      <c r="H113" s="55" t="s">
        <v>310</v>
      </c>
      <c r="I113" s="58">
        <v>4.7999999999999996E-3</v>
      </c>
      <c r="J113" s="60">
        <f>ABS(Table3[[#This Row],[Change%]])</f>
        <v>4.7999999999999996E-3</v>
      </c>
      <c r="K113" s="55">
        <f>Table3[[#This Row],[High]]-Table3[[#This Row],[Low]]</f>
        <v>0.64000000000000057</v>
      </c>
      <c r="L113" s="63">
        <f>Table3[[#This Row],[Volatolity in $]]/Table3[[#This Row],[Open]]</f>
        <v>7.0037207266360323E-3</v>
      </c>
      <c r="M113" s="63"/>
    </row>
    <row r="114" spans="1:13">
      <c r="A114" s="53" t="s">
        <v>311</v>
      </c>
      <c r="B114" s="54">
        <v>91.435000000000002</v>
      </c>
      <c r="C114" s="53" t="s">
        <v>311</v>
      </c>
      <c r="D114" s="55">
        <v>91.875</v>
      </c>
      <c r="E114" s="55">
        <v>92.015000000000001</v>
      </c>
      <c r="F114" s="55">
        <v>91.364999999999995</v>
      </c>
      <c r="G114" s="54">
        <v>91.435000000000002</v>
      </c>
      <c r="H114" s="55" t="s">
        <v>312</v>
      </c>
      <c r="I114" s="56">
        <v>-4.7999999999999996E-3</v>
      </c>
      <c r="J114" s="60">
        <f>ABS(Table3[[#This Row],[Change%]])</f>
        <v>4.7999999999999996E-3</v>
      </c>
      <c r="K114" s="55">
        <f>Table3[[#This Row],[High]]-Table3[[#This Row],[Low]]</f>
        <v>0.65000000000000568</v>
      </c>
      <c r="L114" s="63">
        <f>Table3[[#This Row],[Volatolity in $]]/Table3[[#This Row],[Open]]</f>
        <v>7.0748299319728508E-3</v>
      </c>
      <c r="M114" s="63"/>
    </row>
    <row r="115" spans="1:13">
      <c r="A115" s="53" t="s">
        <v>313</v>
      </c>
      <c r="B115" s="57">
        <v>91.88</v>
      </c>
      <c r="C115" s="53" t="s">
        <v>313</v>
      </c>
      <c r="D115" s="55">
        <v>91.82</v>
      </c>
      <c r="E115" s="55">
        <v>92.045000000000002</v>
      </c>
      <c r="F115" s="55">
        <v>91.67</v>
      </c>
      <c r="G115" s="57">
        <v>91.88</v>
      </c>
      <c r="H115" s="55" t="s">
        <v>314</v>
      </c>
      <c r="I115" s="58">
        <v>2.9999999999999997E-4</v>
      </c>
      <c r="J115" s="60">
        <f>ABS(Table3[[#This Row],[Change%]])</f>
        <v>2.9999999999999997E-4</v>
      </c>
      <c r="K115" s="55">
        <f>Table3[[#This Row],[High]]-Table3[[#This Row],[Low]]</f>
        <v>0.375</v>
      </c>
      <c r="L115" s="63">
        <f>Table3[[#This Row],[Volatolity in $]]/Table3[[#This Row],[Open]]</f>
        <v>4.0840775430189503E-3</v>
      </c>
      <c r="M115" s="63"/>
    </row>
    <row r="116" spans="1:13">
      <c r="A116" s="53" t="s">
        <v>315</v>
      </c>
      <c r="B116" s="57">
        <v>91.852000000000004</v>
      </c>
      <c r="C116" s="53" t="s">
        <v>315</v>
      </c>
      <c r="D116" s="55">
        <v>91.64</v>
      </c>
      <c r="E116" s="55">
        <v>91.855000000000004</v>
      </c>
      <c r="F116" s="55">
        <v>91.64</v>
      </c>
      <c r="G116" s="57">
        <v>91.852000000000004</v>
      </c>
      <c r="H116" s="55" t="s">
        <v>316</v>
      </c>
      <c r="I116" s="58">
        <v>1.9E-3</v>
      </c>
      <c r="J116" s="60">
        <f>ABS(Table3[[#This Row],[Change%]])</f>
        <v>1.9E-3</v>
      </c>
      <c r="K116" s="55">
        <f>Table3[[#This Row],[High]]-Table3[[#This Row],[Low]]</f>
        <v>0.21500000000000341</v>
      </c>
      <c r="L116" s="63">
        <f>Table3[[#This Row],[Volatolity in $]]/Table3[[#This Row],[Open]]</f>
        <v>2.346137058053289E-3</v>
      </c>
      <c r="M116" s="63"/>
    </row>
    <row r="117" spans="1:13">
      <c r="A117" s="53" t="s">
        <v>317</v>
      </c>
      <c r="B117" s="57">
        <v>91.677999999999997</v>
      </c>
      <c r="C117" s="53" t="s">
        <v>317</v>
      </c>
      <c r="D117" s="55">
        <v>91.43</v>
      </c>
      <c r="E117" s="55">
        <v>91.97</v>
      </c>
      <c r="F117" s="55">
        <v>91.405000000000001</v>
      </c>
      <c r="G117" s="57">
        <v>91.677999999999997</v>
      </c>
      <c r="H117" s="55" t="s">
        <v>318</v>
      </c>
      <c r="I117" s="58">
        <v>2.8E-3</v>
      </c>
      <c r="J117" s="60">
        <f>ABS(Table3[[#This Row],[Change%]])</f>
        <v>2.8E-3</v>
      </c>
      <c r="K117" s="55">
        <f>Table3[[#This Row],[High]]-Table3[[#This Row],[Low]]</f>
        <v>0.56499999999999773</v>
      </c>
      <c r="L117" s="63">
        <f>Table3[[#This Row],[Volatolity in $]]/Table3[[#This Row],[Open]]</f>
        <v>6.1795909438914767E-3</v>
      </c>
      <c r="M117" s="63"/>
    </row>
    <row r="118" spans="1:13">
      <c r="A118" s="53" t="s">
        <v>319</v>
      </c>
      <c r="B118" s="54">
        <v>91.418000000000006</v>
      </c>
      <c r="C118" s="53" t="s">
        <v>319</v>
      </c>
      <c r="D118" s="55">
        <v>91.855000000000004</v>
      </c>
      <c r="E118" s="55">
        <v>91.894999999999996</v>
      </c>
      <c r="F118" s="55">
        <v>91.37</v>
      </c>
      <c r="G118" s="54">
        <v>91.418000000000006</v>
      </c>
      <c r="H118" s="55" t="s">
        <v>320</v>
      </c>
      <c r="I118" s="56">
        <v>-4.4999999999999997E-3</v>
      </c>
      <c r="J118" s="60">
        <f>ABS(Table3[[#This Row],[Change%]])</f>
        <v>4.4999999999999997E-3</v>
      </c>
      <c r="K118" s="55">
        <f>Table3[[#This Row],[High]]-Table3[[#This Row],[Low]]</f>
        <v>0.52499999999999147</v>
      </c>
      <c r="L118" s="63">
        <f>Table3[[#This Row],[Volatolity in $]]/Table3[[#This Row],[Open]]</f>
        <v>5.7155299112731095E-3</v>
      </c>
      <c r="M118" s="63"/>
    </row>
    <row r="119" spans="1:13">
      <c r="A119" s="53" t="s">
        <v>321</v>
      </c>
      <c r="B119" s="54">
        <v>91.828000000000003</v>
      </c>
      <c r="C119" s="53" t="s">
        <v>321</v>
      </c>
      <c r="D119" s="55">
        <v>92.034999999999997</v>
      </c>
      <c r="E119" s="55">
        <v>92.25</v>
      </c>
      <c r="F119" s="55">
        <v>91.77</v>
      </c>
      <c r="G119" s="54">
        <v>91.828000000000003</v>
      </c>
      <c r="H119" s="55" t="s">
        <v>322</v>
      </c>
      <c r="I119" s="56">
        <v>-1.5E-3</v>
      </c>
      <c r="J119" s="60">
        <f>ABS(Table3[[#This Row],[Change%]])</f>
        <v>1.5E-3</v>
      </c>
      <c r="K119" s="55">
        <f>Table3[[#This Row],[High]]-Table3[[#This Row],[Low]]</f>
        <v>0.48000000000000398</v>
      </c>
      <c r="L119" s="63">
        <f>Table3[[#This Row],[Volatolity in $]]/Table3[[#This Row],[Open]]</f>
        <v>5.2154071820503505E-3</v>
      </c>
      <c r="M119" s="63"/>
    </row>
    <row r="120" spans="1:13">
      <c r="A120" s="53" t="s">
        <v>323</v>
      </c>
      <c r="B120" s="54">
        <v>91.963999999999999</v>
      </c>
      <c r="C120" s="53" t="s">
        <v>323</v>
      </c>
      <c r="D120" s="55">
        <v>92.444999999999993</v>
      </c>
      <c r="E120" s="55">
        <v>92.53</v>
      </c>
      <c r="F120" s="55">
        <v>91.92</v>
      </c>
      <c r="G120" s="54">
        <v>91.963999999999999</v>
      </c>
      <c r="H120" s="55" t="s">
        <v>324</v>
      </c>
      <c r="I120" s="56">
        <v>-4.0000000000000001E-3</v>
      </c>
      <c r="J120" s="60">
        <f>ABS(Table3[[#This Row],[Change%]])</f>
        <v>4.0000000000000001E-3</v>
      </c>
      <c r="K120" s="55">
        <f>Table3[[#This Row],[High]]-Table3[[#This Row],[Low]]</f>
        <v>0.60999999999999943</v>
      </c>
      <c r="L120" s="63">
        <f>Table3[[#This Row],[Volatolity in $]]/Table3[[#This Row],[Open]]</f>
        <v>6.5985180377521714E-3</v>
      </c>
      <c r="M120" s="63"/>
    </row>
    <row r="121" spans="1:13">
      <c r="A121" s="53" t="s">
        <v>325</v>
      </c>
      <c r="B121" s="57">
        <v>92.334000000000003</v>
      </c>
      <c r="C121" s="53" t="s">
        <v>325</v>
      </c>
      <c r="D121" s="55">
        <v>91.94</v>
      </c>
      <c r="E121" s="55">
        <v>92.44</v>
      </c>
      <c r="F121" s="55">
        <v>91.864999999999995</v>
      </c>
      <c r="G121" s="57">
        <v>92.334000000000003</v>
      </c>
      <c r="H121" s="55" t="s">
        <v>326</v>
      </c>
      <c r="I121" s="58">
        <v>3.7000000000000002E-3</v>
      </c>
      <c r="J121" s="60">
        <f>ABS(Table3[[#This Row],[Change%]])</f>
        <v>3.7000000000000002E-3</v>
      </c>
      <c r="K121" s="55">
        <f>Table3[[#This Row],[High]]-Table3[[#This Row],[Low]]</f>
        <v>0.57500000000000284</v>
      </c>
      <c r="L121" s="63">
        <f>Table3[[#This Row],[Volatolity in $]]/Table3[[#This Row],[Open]]</f>
        <v>6.2540787470089501E-3</v>
      </c>
      <c r="M121" s="63"/>
    </row>
    <row r="122" spans="1:13">
      <c r="A122" s="53" t="s">
        <v>327</v>
      </c>
      <c r="B122" s="57">
        <v>91.99</v>
      </c>
      <c r="C122" s="53" t="s">
        <v>327</v>
      </c>
      <c r="D122" s="55">
        <v>91.64</v>
      </c>
      <c r="E122" s="55">
        <v>92.224999999999994</v>
      </c>
      <c r="F122" s="55">
        <v>91.64</v>
      </c>
      <c r="G122" s="57">
        <v>91.99</v>
      </c>
      <c r="H122" s="55" t="s">
        <v>328</v>
      </c>
      <c r="I122" s="58">
        <v>3.8E-3</v>
      </c>
      <c r="J122" s="60">
        <f>ABS(Table3[[#This Row],[Change%]])</f>
        <v>3.8E-3</v>
      </c>
      <c r="K122" s="55">
        <f>Table3[[#This Row],[High]]-Table3[[#This Row],[Low]]</f>
        <v>0.58499999999999375</v>
      </c>
      <c r="L122" s="63">
        <f>Table3[[#This Row],[Volatolity in $]]/Table3[[#This Row],[Open]]</f>
        <v>6.3836752509820356E-3</v>
      </c>
      <c r="M122" s="63"/>
    </row>
    <row r="123" spans="1:13">
      <c r="A123" s="53" t="s">
        <v>329</v>
      </c>
      <c r="B123" s="57">
        <v>91.644000000000005</v>
      </c>
      <c r="C123" s="53" t="s">
        <v>329</v>
      </c>
      <c r="D123" s="55">
        <v>91.025000000000006</v>
      </c>
      <c r="E123" s="55">
        <v>91.694999999999993</v>
      </c>
      <c r="F123" s="55">
        <v>90.984999999999999</v>
      </c>
      <c r="G123" s="57">
        <v>91.644000000000005</v>
      </c>
      <c r="H123" s="55" t="s">
        <v>330</v>
      </c>
      <c r="I123" s="58">
        <v>7.7000000000000002E-3</v>
      </c>
      <c r="J123" s="60">
        <f>ABS(Table3[[#This Row],[Change%]])</f>
        <v>7.7000000000000002E-3</v>
      </c>
      <c r="K123" s="55">
        <f>Table3[[#This Row],[High]]-Table3[[#This Row],[Low]]</f>
        <v>0.70999999999999375</v>
      </c>
      <c r="L123" s="63">
        <f>Table3[[#This Row],[Volatolity in $]]/Table3[[#This Row],[Open]]</f>
        <v>7.8000549299642261E-3</v>
      </c>
      <c r="M123" s="63"/>
    </row>
    <row r="124" spans="1:13">
      <c r="A124" s="53" t="s">
        <v>331</v>
      </c>
      <c r="B124" s="57">
        <v>90.941999999999993</v>
      </c>
      <c r="C124" s="53" t="s">
        <v>331</v>
      </c>
      <c r="D124" s="55">
        <v>90.8</v>
      </c>
      <c r="E124" s="55">
        <v>91.075000000000003</v>
      </c>
      <c r="F124" s="55">
        <v>90.635000000000005</v>
      </c>
      <c r="G124" s="57">
        <v>90.941999999999993</v>
      </c>
      <c r="H124" s="55" t="s">
        <v>332</v>
      </c>
      <c r="I124" s="58">
        <v>1.6999999999999999E-3</v>
      </c>
      <c r="J124" s="60">
        <f>ABS(Table3[[#This Row],[Change%]])</f>
        <v>1.6999999999999999E-3</v>
      </c>
      <c r="K124" s="55">
        <f>Table3[[#This Row],[High]]-Table3[[#This Row],[Low]]</f>
        <v>0.43999999999999773</v>
      </c>
      <c r="L124" s="63">
        <f>Table3[[#This Row],[Volatolity in $]]/Table3[[#This Row],[Open]]</f>
        <v>4.8458149779735437E-3</v>
      </c>
      <c r="M124" s="63"/>
    </row>
    <row r="125" spans="1:13">
      <c r="A125" s="53" t="s">
        <v>333</v>
      </c>
      <c r="B125" s="54">
        <v>90.79</v>
      </c>
      <c r="C125" s="53" t="s">
        <v>333</v>
      </c>
      <c r="D125" s="55">
        <v>91.07</v>
      </c>
      <c r="E125" s="55">
        <v>91.405000000000001</v>
      </c>
      <c r="F125" s="55">
        <v>90.73</v>
      </c>
      <c r="G125" s="54">
        <v>90.79</v>
      </c>
      <c r="H125" s="55" t="s">
        <v>334</v>
      </c>
      <c r="I125" s="56">
        <v>-2.7000000000000001E-3</v>
      </c>
      <c r="J125" s="60">
        <f>ABS(Table3[[#This Row],[Change%]])</f>
        <v>2.7000000000000001E-3</v>
      </c>
      <c r="K125" s="55">
        <f>Table3[[#This Row],[High]]-Table3[[#This Row],[Low]]</f>
        <v>0.67499999999999716</v>
      </c>
      <c r="L125" s="63">
        <f>Table3[[#This Row],[Volatolity in $]]/Table3[[#This Row],[Open]]</f>
        <v>7.4118809706818622E-3</v>
      </c>
      <c r="M125" s="63"/>
    </row>
    <row r="126" spans="1:13">
      <c r="A126" s="53" t="s">
        <v>335</v>
      </c>
      <c r="B126" s="57">
        <v>91.036000000000001</v>
      </c>
      <c r="C126" s="53" t="s">
        <v>335</v>
      </c>
      <c r="D126" s="55">
        <v>90.9</v>
      </c>
      <c r="E126" s="55">
        <v>91.15</v>
      </c>
      <c r="F126" s="55">
        <v>90.685000000000002</v>
      </c>
      <c r="G126" s="57">
        <v>91.036000000000001</v>
      </c>
      <c r="H126" s="55" t="s">
        <v>336</v>
      </c>
      <c r="I126" s="58">
        <v>1.6999999999999999E-3</v>
      </c>
      <c r="J126" s="60">
        <f>ABS(Table3[[#This Row],[Change%]])</f>
        <v>1.6999999999999999E-3</v>
      </c>
      <c r="K126" s="55">
        <f>Table3[[#This Row],[High]]-Table3[[#This Row],[Low]]</f>
        <v>0.46500000000000341</v>
      </c>
      <c r="L126" s="63">
        <f>Table3[[#This Row],[Volatolity in $]]/Table3[[#This Row],[Open]]</f>
        <v>5.1155115511551524E-3</v>
      </c>
      <c r="M126" s="63"/>
    </row>
    <row r="127" spans="1:13">
      <c r="A127" s="53" t="s">
        <v>337</v>
      </c>
      <c r="B127" s="57">
        <v>90.882000000000005</v>
      </c>
      <c r="C127" s="53" t="s">
        <v>337</v>
      </c>
      <c r="D127" s="55">
        <v>90.334999999999994</v>
      </c>
      <c r="E127" s="55">
        <v>90.98</v>
      </c>
      <c r="F127" s="55">
        <v>90.135000000000005</v>
      </c>
      <c r="G127" s="57">
        <v>90.882000000000005</v>
      </c>
      <c r="H127" s="55" t="s">
        <v>338</v>
      </c>
      <c r="I127" s="58">
        <v>8.3000000000000001E-3</v>
      </c>
      <c r="J127" s="60">
        <f>ABS(Table3[[#This Row],[Change%]])</f>
        <v>8.3000000000000001E-3</v>
      </c>
      <c r="K127" s="55">
        <f>Table3[[#This Row],[High]]-Table3[[#This Row],[Low]]</f>
        <v>0.84499999999999886</v>
      </c>
      <c r="L127" s="63">
        <f>Table3[[#This Row],[Volatolity in $]]/Table3[[#This Row],[Open]]</f>
        <v>9.3540709581003915E-3</v>
      </c>
      <c r="M127" s="63"/>
    </row>
    <row r="128" spans="1:13">
      <c r="A128" s="53" t="s">
        <v>339</v>
      </c>
      <c r="B128" s="54">
        <v>90.135000000000005</v>
      </c>
      <c r="C128" s="53" t="s">
        <v>339</v>
      </c>
      <c r="D128" s="55">
        <v>90.075000000000003</v>
      </c>
      <c r="E128" s="55">
        <v>90.295000000000002</v>
      </c>
      <c r="F128" s="55">
        <v>89.674999999999997</v>
      </c>
      <c r="G128" s="54">
        <v>90.135000000000005</v>
      </c>
      <c r="H128" s="55" t="s">
        <v>340</v>
      </c>
      <c r="I128" s="56">
        <v>-4.0000000000000002E-4</v>
      </c>
      <c r="J128" s="60">
        <f>ABS(Table3[[#This Row],[Change%]])</f>
        <v>4.0000000000000002E-4</v>
      </c>
      <c r="K128" s="55">
        <f>Table3[[#This Row],[High]]-Table3[[#This Row],[Low]]</f>
        <v>0.62000000000000455</v>
      </c>
      <c r="L128" s="63">
        <f>Table3[[#This Row],[Volatolity in $]]/Table3[[#This Row],[Open]]</f>
        <v>6.8831529281155098E-3</v>
      </c>
      <c r="M128" s="63"/>
    </row>
    <row r="129" spans="1:13">
      <c r="A129" s="53" t="s">
        <v>341</v>
      </c>
      <c r="B129" s="57">
        <v>90.17</v>
      </c>
      <c r="C129" s="53" t="s">
        <v>341</v>
      </c>
      <c r="D129" s="55">
        <v>90.09</v>
      </c>
      <c r="E129" s="55">
        <v>90.444999999999993</v>
      </c>
      <c r="F129" s="55">
        <v>89.96</v>
      </c>
      <c r="G129" s="57">
        <v>90.17</v>
      </c>
      <c r="H129" s="55" t="s">
        <v>342</v>
      </c>
      <c r="I129" s="58">
        <v>0</v>
      </c>
      <c r="J129" s="60">
        <f>ABS(Table3[[#This Row],[Change%]])</f>
        <v>0</v>
      </c>
      <c r="K129" s="55">
        <f>Table3[[#This Row],[High]]-Table3[[#This Row],[Low]]</f>
        <v>0.48499999999999943</v>
      </c>
      <c r="L129" s="63">
        <f>Table3[[#This Row],[Volatolity in $]]/Table3[[#This Row],[Open]]</f>
        <v>5.383505383505377E-3</v>
      </c>
      <c r="M129" s="63"/>
    </row>
    <row r="130" spans="1:13">
      <c r="A130" s="53" t="s">
        <v>343</v>
      </c>
      <c r="B130" s="57">
        <v>90.167000000000002</v>
      </c>
      <c r="C130" s="53" t="s">
        <v>343</v>
      </c>
      <c r="D130" s="55">
        <v>89.98</v>
      </c>
      <c r="E130" s="55">
        <v>90.265000000000001</v>
      </c>
      <c r="F130" s="55">
        <v>89.924999999999997</v>
      </c>
      <c r="G130" s="57">
        <v>90.167000000000002</v>
      </c>
      <c r="H130" s="55" t="s">
        <v>344</v>
      </c>
      <c r="I130" s="58">
        <v>1.9E-3</v>
      </c>
      <c r="J130" s="60">
        <f>ABS(Table3[[#This Row],[Change%]])</f>
        <v>1.9E-3</v>
      </c>
      <c r="K130" s="55">
        <f>Table3[[#This Row],[High]]-Table3[[#This Row],[Low]]</f>
        <v>0.34000000000000341</v>
      </c>
      <c r="L130" s="63">
        <f>Table3[[#This Row],[Volatolity in $]]/Table3[[#This Row],[Open]]</f>
        <v>3.7786174705490487E-3</v>
      </c>
      <c r="M130" s="63"/>
    </row>
    <row r="131" spans="1:13">
      <c r="A131" s="53" t="s">
        <v>345</v>
      </c>
      <c r="B131" s="54">
        <v>89.998999999999995</v>
      </c>
      <c r="C131" s="53" t="s">
        <v>345</v>
      </c>
      <c r="D131" s="55">
        <v>90.344999999999999</v>
      </c>
      <c r="E131" s="55">
        <v>90.575000000000003</v>
      </c>
      <c r="F131" s="55">
        <v>89.98</v>
      </c>
      <c r="G131" s="54">
        <v>89.998999999999995</v>
      </c>
      <c r="H131" s="55" t="s">
        <v>346</v>
      </c>
      <c r="I131" s="56">
        <v>-4.0000000000000001E-3</v>
      </c>
      <c r="J131" s="60">
        <f>ABS(Table3[[#This Row],[Change%]])</f>
        <v>4.0000000000000001E-3</v>
      </c>
      <c r="K131" s="55">
        <f>Table3[[#This Row],[High]]-Table3[[#This Row],[Low]]</f>
        <v>0.59499999999999886</v>
      </c>
      <c r="L131" s="63">
        <f>Table3[[#This Row],[Volatolity in $]]/Table3[[#This Row],[Open]]</f>
        <v>6.5858652941501892E-3</v>
      </c>
      <c r="M131" s="63"/>
    </row>
    <row r="132" spans="1:13">
      <c r="A132" s="53" t="s">
        <v>347</v>
      </c>
      <c r="B132" s="54">
        <v>90.363</v>
      </c>
      <c r="C132" s="53" t="s">
        <v>347</v>
      </c>
      <c r="D132" s="55">
        <v>90.54</v>
      </c>
      <c r="E132" s="55">
        <v>90.66</v>
      </c>
      <c r="F132" s="55">
        <v>90.165000000000006</v>
      </c>
      <c r="G132" s="54">
        <v>90.363</v>
      </c>
      <c r="H132" s="55" t="s">
        <v>348</v>
      </c>
      <c r="I132" s="56">
        <v>-2.5999999999999999E-3</v>
      </c>
      <c r="J132" s="60">
        <f>ABS(Table3[[#This Row],[Change%]])</f>
        <v>2.5999999999999999E-3</v>
      </c>
      <c r="K132" s="55">
        <f>Table3[[#This Row],[High]]-Table3[[#This Row],[Low]]</f>
        <v>0.49499999999999034</v>
      </c>
      <c r="L132" s="63">
        <f>Table3[[#This Row],[Volatolity in $]]/Table3[[#This Row],[Open]]</f>
        <v>5.4671968190853799E-3</v>
      </c>
      <c r="M132" s="63"/>
    </row>
    <row r="133" spans="1:13">
      <c r="A133" s="53" t="s">
        <v>349</v>
      </c>
      <c r="B133" s="54">
        <v>90.6</v>
      </c>
      <c r="C133" s="53" t="s">
        <v>349</v>
      </c>
      <c r="D133" s="55">
        <v>90.87</v>
      </c>
      <c r="E133" s="55">
        <v>90.995000000000005</v>
      </c>
      <c r="F133" s="55">
        <v>90.534999999999997</v>
      </c>
      <c r="G133" s="54">
        <v>90.6</v>
      </c>
      <c r="H133" s="55" t="s">
        <v>350</v>
      </c>
      <c r="I133" s="56">
        <v>-3.8E-3</v>
      </c>
      <c r="J133" s="60">
        <f>ABS(Table3[[#This Row],[Change%]])</f>
        <v>3.8E-3</v>
      </c>
      <c r="K133" s="55">
        <f>Table3[[#This Row],[High]]-Table3[[#This Row],[Low]]</f>
        <v>0.46000000000000796</v>
      </c>
      <c r="L133" s="63">
        <f>Table3[[#This Row],[Volatolity in $]]/Table3[[#This Row],[Open]]</f>
        <v>5.0621767359965656E-3</v>
      </c>
      <c r="M133" s="63"/>
    </row>
    <row r="134" spans="1:13">
      <c r="A134" s="53" t="s">
        <v>351</v>
      </c>
      <c r="B134" s="57">
        <v>90.948999999999998</v>
      </c>
      <c r="C134" s="53" t="s">
        <v>351</v>
      </c>
      <c r="D134" s="55">
        <v>90.704999999999998</v>
      </c>
      <c r="E134" s="55">
        <v>91.05</v>
      </c>
      <c r="F134" s="55">
        <v>90.61</v>
      </c>
      <c r="G134" s="57">
        <v>90.948999999999998</v>
      </c>
      <c r="H134" s="55" t="s">
        <v>352</v>
      </c>
      <c r="I134" s="58">
        <v>4.8999999999999998E-3</v>
      </c>
      <c r="J134" s="60">
        <f>ABS(Table3[[#This Row],[Change%]])</f>
        <v>4.8999999999999998E-3</v>
      </c>
      <c r="K134" s="55">
        <f>Table3[[#This Row],[High]]-Table3[[#This Row],[Low]]</f>
        <v>0.43999999999999773</v>
      </c>
      <c r="L134" s="63">
        <f>Table3[[#This Row],[Volatolity in $]]/Table3[[#This Row],[Open]]</f>
        <v>4.8508902486081003E-3</v>
      </c>
      <c r="M134" s="63"/>
    </row>
    <row r="135" spans="1:13">
      <c r="A135" s="53" t="s">
        <v>353</v>
      </c>
      <c r="B135" s="57">
        <v>90.503</v>
      </c>
      <c r="C135" s="53" t="s">
        <v>353</v>
      </c>
      <c r="D135" s="55">
        <v>90.31</v>
      </c>
      <c r="E135" s="55">
        <v>90.63</v>
      </c>
      <c r="F135" s="55">
        <v>90.094999999999999</v>
      </c>
      <c r="G135" s="57">
        <v>90.503</v>
      </c>
      <c r="H135" s="55" t="s">
        <v>354</v>
      </c>
      <c r="I135" s="58">
        <v>4.0000000000000002E-4</v>
      </c>
      <c r="J135" s="60">
        <f>ABS(Table3[[#This Row],[Change%]])</f>
        <v>4.0000000000000002E-4</v>
      </c>
      <c r="K135" s="55">
        <f>Table3[[#This Row],[High]]-Table3[[#This Row],[Low]]</f>
        <v>0.53499999999999659</v>
      </c>
      <c r="L135" s="63">
        <f>Table3[[#This Row],[Volatolity in $]]/Table3[[#This Row],[Open]]</f>
        <v>5.9240394197762882E-3</v>
      </c>
      <c r="M135" s="63"/>
    </row>
    <row r="136" spans="1:13">
      <c r="A136" s="53" t="s">
        <v>355</v>
      </c>
      <c r="B136" s="54">
        <v>90.47</v>
      </c>
      <c r="C136" s="53" t="s">
        <v>355</v>
      </c>
      <c r="D136" s="55">
        <v>90.42</v>
      </c>
      <c r="E136" s="55">
        <v>90.46</v>
      </c>
      <c r="F136" s="55">
        <v>90.25</v>
      </c>
      <c r="G136" s="54">
        <v>90.47</v>
      </c>
      <c r="H136" s="55" t="s">
        <v>356</v>
      </c>
      <c r="I136" s="56">
        <v>0</v>
      </c>
      <c r="J136" s="60">
        <f>ABS(Table3[[#This Row],[Change%]])</f>
        <v>0</v>
      </c>
      <c r="K136" s="55">
        <f>Table3[[#This Row],[High]]-Table3[[#This Row],[Low]]</f>
        <v>0.20999999999999375</v>
      </c>
      <c r="L136" s="63">
        <f>Table3[[#This Row],[Volatolity in $]]/Table3[[#This Row],[Open]]</f>
        <v>2.3224950232248812E-3</v>
      </c>
      <c r="M136" s="63"/>
    </row>
    <row r="137" spans="1:13">
      <c r="A137" s="53" t="s">
        <v>357</v>
      </c>
      <c r="B137" s="57">
        <v>90.47</v>
      </c>
      <c r="C137" s="53" t="s">
        <v>357</v>
      </c>
      <c r="D137" s="55">
        <v>90.41</v>
      </c>
      <c r="E137" s="55">
        <v>90.734999999999999</v>
      </c>
      <c r="F137" s="55">
        <v>90.355000000000004</v>
      </c>
      <c r="G137" s="57">
        <v>90.47</v>
      </c>
      <c r="H137" s="55" t="s">
        <v>358</v>
      </c>
      <c r="I137" s="58">
        <v>5.9999999999999995E-4</v>
      </c>
      <c r="J137" s="60">
        <f>ABS(Table3[[#This Row],[Change%]])</f>
        <v>5.9999999999999995E-4</v>
      </c>
      <c r="K137" s="55">
        <f>Table3[[#This Row],[High]]-Table3[[#This Row],[Low]]</f>
        <v>0.37999999999999545</v>
      </c>
      <c r="L137" s="63">
        <f>Table3[[#This Row],[Volatolity in $]]/Table3[[#This Row],[Open]]</f>
        <v>4.2030748810971737E-3</v>
      </c>
      <c r="M137" s="63"/>
    </row>
    <row r="138" spans="1:13">
      <c r="A138" s="53" t="s">
        <v>359</v>
      </c>
      <c r="B138" s="57">
        <v>90.412999999999997</v>
      </c>
      <c r="C138" s="53" t="s">
        <v>359</v>
      </c>
      <c r="D138" s="55">
        <v>90.45</v>
      </c>
      <c r="E138" s="55">
        <v>90.48</v>
      </c>
      <c r="F138" s="55">
        <v>90.25</v>
      </c>
      <c r="G138" s="57">
        <v>90.412999999999997</v>
      </c>
      <c r="H138" s="55" t="s">
        <v>299</v>
      </c>
      <c r="I138" s="58">
        <v>5.9999999999999995E-4</v>
      </c>
      <c r="J138" s="60">
        <f>ABS(Table3[[#This Row],[Change%]])</f>
        <v>5.9999999999999995E-4</v>
      </c>
      <c r="K138" s="55">
        <f>Table3[[#This Row],[High]]-Table3[[#This Row],[Low]]</f>
        <v>0.23000000000000398</v>
      </c>
      <c r="L138" s="63">
        <f>Table3[[#This Row],[Volatolity in $]]/Table3[[#This Row],[Open]]</f>
        <v>2.5428413488115418E-3</v>
      </c>
      <c r="M138" s="63"/>
    </row>
    <row r="139" spans="1:13">
      <c r="A139" s="53" t="s">
        <v>360</v>
      </c>
      <c r="B139" s="54">
        <v>90.363</v>
      </c>
      <c r="C139" s="53" t="s">
        <v>360</v>
      </c>
      <c r="D139" s="55">
        <v>90.454999999999998</v>
      </c>
      <c r="E139" s="55">
        <v>90.515000000000001</v>
      </c>
      <c r="F139" s="55">
        <v>90.234999999999999</v>
      </c>
      <c r="G139" s="54">
        <v>90.363</v>
      </c>
      <c r="H139" s="55" t="s">
        <v>361</v>
      </c>
      <c r="I139" s="56">
        <v>-6.9999999999999999E-4</v>
      </c>
      <c r="J139" s="60">
        <f>ABS(Table3[[#This Row],[Change%]])</f>
        <v>6.9999999999999999E-4</v>
      </c>
      <c r="K139" s="55">
        <f>Table3[[#This Row],[High]]-Table3[[#This Row],[Low]]</f>
        <v>0.28000000000000114</v>
      </c>
      <c r="L139" s="63">
        <f>Table3[[#This Row],[Volatolity in $]]/Table3[[#This Row],[Open]]</f>
        <v>3.0954618318501039E-3</v>
      </c>
      <c r="M139" s="63"/>
    </row>
    <row r="140" spans="1:13">
      <c r="A140" s="53" t="s">
        <v>362</v>
      </c>
      <c r="B140" s="54">
        <v>90.429000000000002</v>
      </c>
      <c r="C140" s="53" t="s">
        <v>362</v>
      </c>
      <c r="D140" s="55">
        <v>90.88</v>
      </c>
      <c r="E140" s="55">
        <v>90.894999999999996</v>
      </c>
      <c r="F140" s="55">
        <v>90.405000000000001</v>
      </c>
      <c r="G140" s="54">
        <v>90.429000000000002</v>
      </c>
      <c r="H140" s="55" t="s">
        <v>363</v>
      </c>
      <c r="I140" s="56">
        <v>-5.4000000000000003E-3</v>
      </c>
      <c r="J140" s="60">
        <f>ABS(Table3[[#This Row],[Change%]])</f>
        <v>5.4000000000000003E-3</v>
      </c>
      <c r="K140" s="55">
        <f>Table3[[#This Row],[High]]-Table3[[#This Row],[Low]]</f>
        <v>0.48999999999999488</v>
      </c>
      <c r="L140" s="63">
        <f>Table3[[#This Row],[Volatolity in $]]/Table3[[#This Row],[Open]]</f>
        <v>5.3917253521126203E-3</v>
      </c>
      <c r="M140" s="63"/>
    </row>
    <row r="141" spans="1:13">
      <c r="A141" s="53" t="s">
        <v>364</v>
      </c>
      <c r="B141" s="54">
        <v>90.918999999999997</v>
      </c>
      <c r="C141" s="53" t="s">
        <v>364</v>
      </c>
      <c r="D141" s="55">
        <v>91</v>
      </c>
      <c r="E141" s="55">
        <v>91.224999999999994</v>
      </c>
      <c r="F141" s="55">
        <v>90.88</v>
      </c>
      <c r="G141" s="54">
        <v>90.918999999999997</v>
      </c>
      <c r="H141" s="55" t="s">
        <v>365</v>
      </c>
      <c r="I141" s="56">
        <v>-1.1999999999999999E-3</v>
      </c>
      <c r="J141" s="60">
        <f>ABS(Table3[[#This Row],[Change%]])</f>
        <v>1.1999999999999999E-3</v>
      </c>
      <c r="K141" s="55">
        <f>Table3[[#This Row],[High]]-Table3[[#This Row],[Low]]</f>
        <v>0.34499999999999886</v>
      </c>
      <c r="L141" s="63">
        <f>Table3[[#This Row],[Volatolity in $]]/Table3[[#This Row],[Open]]</f>
        <v>3.7912087912087785E-3</v>
      </c>
      <c r="M141" s="63"/>
    </row>
    <row r="142" spans="1:13">
      <c r="A142" s="53" t="s">
        <v>366</v>
      </c>
      <c r="B142" s="54">
        <v>91.031999999999996</v>
      </c>
      <c r="C142" s="53" t="s">
        <v>366</v>
      </c>
      <c r="D142" s="55">
        <v>91.5</v>
      </c>
      <c r="E142" s="55">
        <v>91.605000000000004</v>
      </c>
      <c r="F142" s="55">
        <v>90.96</v>
      </c>
      <c r="G142" s="54">
        <v>91.031999999999996</v>
      </c>
      <c r="H142" s="55" t="s">
        <v>367</v>
      </c>
      <c r="I142" s="56">
        <v>-5.3E-3</v>
      </c>
      <c r="J142" s="60">
        <f>ABS(Table3[[#This Row],[Change%]])</f>
        <v>5.3E-3</v>
      </c>
      <c r="K142" s="55">
        <f>Table3[[#This Row],[High]]-Table3[[#This Row],[Low]]</f>
        <v>0.64500000000001023</v>
      </c>
      <c r="L142" s="63">
        <f>Table3[[#This Row],[Volatolity in $]]/Table3[[#This Row],[Open]]</f>
        <v>7.0491803278689641E-3</v>
      </c>
      <c r="M142" s="63"/>
    </row>
    <row r="143" spans="1:13">
      <c r="A143" s="53" t="s">
        <v>368</v>
      </c>
      <c r="B143" s="57">
        <v>91.52</v>
      </c>
      <c r="C143" s="53" t="s">
        <v>368</v>
      </c>
      <c r="D143" s="55">
        <v>91.11</v>
      </c>
      <c r="E143" s="55">
        <v>91.584999999999994</v>
      </c>
      <c r="F143" s="55">
        <v>91.084999999999994</v>
      </c>
      <c r="G143" s="57">
        <v>91.52</v>
      </c>
      <c r="H143" s="55" t="s">
        <v>369</v>
      </c>
      <c r="I143" s="58">
        <v>4.1000000000000003E-3</v>
      </c>
      <c r="J143" s="60">
        <f>ABS(Table3[[#This Row],[Change%]])</f>
        <v>4.1000000000000003E-3</v>
      </c>
      <c r="K143" s="55">
        <f>Table3[[#This Row],[High]]-Table3[[#This Row],[Low]]</f>
        <v>0.5</v>
      </c>
      <c r="L143" s="63">
        <f>Table3[[#This Row],[Volatolity in $]]/Table3[[#This Row],[Open]]</f>
        <v>5.4878718033146744E-3</v>
      </c>
      <c r="M143" s="63"/>
    </row>
    <row r="144" spans="1:13">
      <c r="A144" s="53" t="s">
        <v>370</v>
      </c>
      <c r="B144" s="54">
        <v>91.147999999999996</v>
      </c>
      <c r="C144" s="53" t="s">
        <v>370</v>
      </c>
      <c r="D144" s="55">
        <v>91.034999999999997</v>
      </c>
      <c r="E144" s="55">
        <v>91.305000000000007</v>
      </c>
      <c r="F144" s="55">
        <v>90.98</v>
      </c>
      <c r="G144" s="54">
        <v>91.147999999999996</v>
      </c>
      <c r="H144" s="55" t="s">
        <v>371</v>
      </c>
      <c r="I144" s="56">
        <v>-4.0000000000000002E-4</v>
      </c>
      <c r="J144" s="60">
        <f>ABS(Table3[[#This Row],[Change%]])</f>
        <v>4.0000000000000002E-4</v>
      </c>
      <c r="K144" s="55">
        <f>Table3[[#This Row],[High]]-Table3[[#This Row],[Low]]</f>
        <v>0.32500000000000284</v>
      </c>
      <c r="L144" s="63">
        <f>Table3[[#This Row],[Volatolity in $]]/Table3[[#This Row],[Open]]</f>
        <v>3.5700554731696913E-3</v>
      </c>
      <c r="M144" s="63"/>
    </row>
    <row r="145" spans="1:13">
      <c r="A145" s="53" t="s">
        <v>372</v>
      </c>
      <c r="B145" s="57">
        <v>91.188999999999993</v>
      </c>
      <c r="C145" s="53" t="s">
        <v>372</v>
      </c>
      <c r="D145" s="55">
        <v>90.995000000000005</v>
      </c>
      <c r="E145" s="55">
        <v>91.284999999999997</v>
      </c>
      <c r="F145" s="55">
        <v>90.795000000000002</v>
      </c>
      <c r="G145" s="57">
        <v>91.188999999999993</v>
      </c>
      <c r="H145" s="55" t="s">
        <v>373</v>
      </c>
      <c r="I145" s="58">
        <v>2.3999999999999998E-3</v>
      </c>
      <c r="J145" s="60">
        <f>ABS(Table3[[#This Row],[Change%]])</f>
        <v>2.3999999999999998E-3</v>
      </c>
      <c r="K145" s="55">
        <f>Table3[[#This Row],[High]]-Table3[[#This Row],[Low]]</f>
        <v>0.48999999999999488</v>
      </c>
      <c r="L145" s="63">
        <f>Table3[[#This Row],[Volatolity in $]]/Table3[[#This Row],[Open]]</f>
        <v>5.3849112588603204E-3</v>
      </c>
      <c r="M145" s="63"/>
    </row>
    <row r="146" spans="1:13">
      <c r="A146" s="53" t="s">
        <v>374</v>
      </c>
      <c r="B146" s="57">
        <v>90.974999999999994</v>
      </c>
      <c r="C146" s="53" t="s">
        <v>374</v>
      </c>
      <c r="D146" s="55">
        <v>90.545000000000002</v>
      </c>
      <c r="E146" s="55">
        <v>91.05</v>
      </c>
      <c r="F146" s="55">
        <v>90.49</v>
      </c>
      <c r="G146" s="57">
        <v>90.974999999999994</v>
      </c>
      <c r="H146" s="55" t="s">
        <v>375</v>
      </c>
      <c r="I146" s="58">
        <v>4.4999999999999997E-3</v>
      </c>
      <c r="J146" s="60">
        <f>ABS(Table3[[#This Row],[Change%]])</f>
        <v>4.4999999999999997E-3</v>
      </c>
      <c r="K146" s="55">
        <f>Table3[[#This Row],[High]]-Table3[[#This Row],[Low]]</f>
        <v>0.56000000000000227</v>
      </c>
      <c r="L146" s="63">
        <f>Table3[[#This Row],[Volatolity in $]]/Table3[[#This Row],[Open]]</f>
        <v>6.184770003865506E-3</v>
      </c>
      <c r="M146" s="63"/>
    </row>
    <row r="147" spans="1:13">
      <c r="A147" s="53" t="s">
        <v>376</v>
      </c>
      <c r="B147" s="57">
        <v>90.569000000000003</v>
      </c>
      <c r="C147" s="53" t="s">
        <v>376</v>
      </c>
      <c r="D147" s="55">
        <v>90.625</v>
      </c>
      <c r="E147" s="55">
        <v>90.76</v>
      </c>
      <c r="F147" s="55">
        <v>90.334999999999994</v>
      </c>
      <c r="G147" s="57">
        <v>90.569000000000003</v>
      </c>
      <c r="H147" s="55" t="s">
        <v>377</v>
      </c>
      <c r="I147" s="58">
        <v>1.6000000000000001E-3</v>
      </c>
      <c r="J147" s="60">
        <f>ABS(Table3[[#This Row],[Change%]])</f>
        <v>1.6000000000000001E-3</v>
      </c>
      <c r="K147" s="55">
        <f>Table3[[#This Row],[High]]-Table3[[#This Row],[Low]]</f>
        <v>0.42500000000001137</v>
      </c>
      <c r="L147" s="63">
        <f>Table3[[#This Row],[Volatolity in $]]/Table3[[#This Row],[Open]]</f>
        <v>4.6896551724139183E-3</v>
      </c>
      <c r="M147" s="63"/>
    </row>
    <row r="148" spans="1:13">
      <c r="A148" s="53" t="s">
        <v>378</v>
      </c>
      <c r="B148" s="54">
        <v>90.427000000000007</v>
      </c>
      <c r="C148" s="53" t="s">
        <v>378</v>
      </c>
      <c r="D148" s="55">
        <v>90.754999999999995</v>
      </c>
      <c r="E148" s="55">
        <v>90.855000000000004</v>
      </c>
      <c r="F148" s="55">
        <v>90.375</v>
      </c>
      <c r="G148" s="54">
        <v>90.427000000000007</v>
      </c>
      <c r="H148" s="55" t="s">
        <v>379</v>
      </c>
      <c r="I148" s="56">
        <v>-2.3E-3</v>
      </c>
      <c r="J148" s="60">
        <f>ABS(Table3[[#This Row],[Change%]])</f>
        <v>2.3E-3</v>
      </c>
      <c r="K148" s="55">
        <f>Table3[[#This Row],[High]]-Table3[[#This Row],[Low]]</f>
        <v>0.48000000000000398</v>
      </c>
      <c r="L148" s="63">
        <f>Table3[[#This Row],[Volatolity in $]]/Table3[[#This Row],[Open]]</f>
        <v>5.2889647953281256E-3</v>
      </c>
      <c r="M148" s="63"/>
    </row>
    <row r="149" spans="1:13">
      <c r="A149" s="53" t="s">
        <v>380</v>
      </c>
      <c r="B149" s="57">
        <v>90.64</v>
      </c>
      <c r="C149" s="53" t="s">
        <v>380</v>
      </c>
      <c r="D149" s="55">
        <v>90.165000000000006</v>
      </c>
      <c r="E149" s="55">
        <v>90.88</v>
      </c>
      <c r="F149" s="55">
        <v>90.13</v>
      </c>
      <c r="G149" s="57">
        <v>90.64</v>
      </c>
      <c r="H149" s="55" t="s">
        <v>381</v>
      </c>
      <c r="I149" s="58">
        <v>5.4999999999999997E-3</v>
      </c>
      <c r="J149" s="60">
        <f>ABS(Table3[[#This Row],[Change%]])</f>
        <v>5.4999999999999997E-3</v>
      </c>
      <c r="K149" s="55">
        <f>Table3[[#This Row],[High]]-Table3[[#This Row],[Low]]</f>
        <v>0.75</v>
      </c>
      <c r="L149" s="63">
        <f>Table3[[#This Row],[Volatolity in $]]/Table3[[#This Row],[Open]]</f>
        <v>8.3180835135584757E-3</v>
      </c>
      <c r="M149" s="63"/>
    </row>
    <row r="150" spans="1:13">
      <c r="A150" s="53" t="s">
        <v>382</v>
      </c>
      <c r="B150" s="54">
        <v>90.147999999999996</v>
      </c>
      <c r="C150" s="53" t="s">
        <v>382</v>
      </c>
      <c r="D150" s="55">
        <v>90.385000000000005</v>
      </c>
      <c r="E150" s="55">
        <v>90.594999999999999</v>
      </c>
      <c r="F150" s="55">
        <v>90.09</v>
      </c>
      <c r="G150" s="54">
        <v>90.147999999999996</v>
      </c>
      <c r="H150" s="55" t="s">
        <v>375</v>
      </c>
      <c r="I150" s="56">
        <v>-2.5000000000000001E-3</v>
      </c>
      <c r="J150" s="60">
        <f>ABS(Table3[[#This Row],[Change%]])</f>
        <v>2.5000000000000001E-3</v>
      </c>
      <c r="K150" s="55">
        <f>Table3[[#This Row],[High]]-Table3[[#This Row],[Low]]</f>
        <v>0.50499999999999545</v>
      </c>
      <c r="L150" s="63">
        <f>Table3[[#This Row],[Volatolity in $]]/Table3[[#This Row],[Open]]</f>
        <v>5.5872102671903016E-3</v>
      </c>
      <c r="M150" s="63"/>
    </row>
    <row r="151" spans="1:13">
      <c r="A151" s="53" t="s">
        <v>383</v>
      </c>
      <c r="B151" s="57">
        <v>90.373000000000005</v>
      </c>
      <c r="C151" s="53" t="s">
        <v>383</v>
      </c>
      <c r="D151" s="55">
        <v>90.194999999999993</v>
      </c>
      <c r="E151" s="55">
        <v>90.51</v>
      </c>
      <c r="F151" s="55">
        <v>90.075000000000003</v>
      </c>
      <c r="G151" s="57">
        <v>90.373000000000005</v>
      </c>
      <c r="H151" s="55" t="s">
        <v>271</v>
      </c>
      <c r="I151" s="58">
        <v>1.8E-3</v>
      </c>
      <c r="J151" s="60">
        <f>ABS(Table3[[#This Row],[Change%]])</f>
        <v>1.8E-3</v>
      </c>
      <c r="K151" s="55">
        <f>Table3[[#This Row],[High]]-Table3[[#This Row],[Low]]</f>
        <v>0.43500000000000227</v>
      </c>
      <c r="L151" s="63">
        <f>Table3[[#This Row],[Volatolity in $]]/Table3[[#This Row],[Open]]</f>
        <v>4.8228837518709718E-3</v>
      </c>
      <c r="M151" s="63"/>
    </row>
    <row r="152" spans="1:13">
      <c r="A152" s="53" t="s">
        <v>384</v>
      </c>
      <c r="B152" s="57">
        <v>90.212000000000003</v>
      </c>
      <c r="C152" s="53" t="s">
        <v>384</v>
      </c>
      <c r="D152" s="55">
        <v>90.075000000000003</v>
      </c>
      <c r="E152" s="55">
        <v>90.3</v>
      </c>
      <c r="F152" s="55">
        <v>90.05</v>
      </c>
      <c r="G152" s="57">
        <v>90.212000000000003</v>
      </c>
      <c r="H152" s="55" t="s">
        <v>385</v>
      </c>
      <c r="I152" s="58">
        <v>8.9999999999999998E-4</v>
      </c>
      <c r="J152" s="60">
        <f>ABS(Table3[[#This Row],[Change%]])</f>
        <v>8.9999999999999998E-4</v>
      </c>
      <c r="K152" s="55">
        <f>Table3[[#This Row],[High]]-Table3[[#This Row],[Low]]</f>
        <v>0.25</v>
      </c>
      <c r="L152" s="63">
        <f>Table3[[#This Row],[Volatolity in $]]/Table3[[#This Row],[Open]]</f>
        <v>2.7754648903691365E-3</v>
      </c>
      <c r="M152" s="63"/>
    </row>
    <row r="153" spans="1:13">
      <c r="A153" s="53" t="s">
        <v>386</v>
      </c>
      <c r="B153" s="54">
        <v>90.126999999999995</v>
      </c>
      <c r="C153" s="53" t="s">
        <v>386</v>
      </c>
      <c r="D153" s="55">
        <v>90.4</v>
      </c>
      <c r="E153" s="55">
        <v>90.405000000000001</v>
      </c>
      <c r="F153" s="55">
        <v>90.03</v>
      </c>
      <c r="G153" s="54">
        <v>90.126999999999995</v>
      </c>
      <c r="H153" s="55" t="s">
        <v>387</v>
      </c>
      <c r="I153" s="56">
        <v>-3.8E-3</v>
      </c>
      <c r="J153" s="60">
        <f>ABS(Table3[[#This Row],[Change%]])</f>
        <v>3.8E-3</v>
      </c>
      <c r="K153" s="55">
        <f>Table3[[#This Row],[High]]-Table3[[#This Row],[Low]]</f>
        <v>0.375</v>
      </c>
      <c r="L153" s="63">
        <f>Table3[[#This Row],[Volatolity in $]]/Table3[[#This Row],[Open]]</f>
        <v>4.1482300884955747E-3</v>
      </c>
      <c r="M153" s="63"/>
    </row>
    <row r="154" spans="1:13">
      <c r="A154" s="53" t="s">
        <v>388</v>
      </c>
      <c r="B154" s="54">
        <v>90.468999999999994</v>
      </c>
      <c r="C154" s="53" t="s">
        <v>388</v>
      </c>
      <c r="D154" s="55">
        <v>90.388000000000005</v>
      </c>
      <c r="E154" s="55">
        <v>90.69</v>
      </c>
      <c r="F154" s="55">
        <v>90.248000000000005</v>
      </c>
      <c r="G154" s="54">
        <v>90.468999999999994</v>
      </c>
      <c r="H154" s="55" t="s">
        <v>389</v>
      </c>
      <c r="I154" s="56">
        <v>-1E-4</v>
      </c>
      <c r="J154" s="60">
        <f>ABS(Table3[[#This Row],[Change%]])</f>
        <v>1E-4</v>
      </c>
      <c r="K154" s="55">
        <f>Table3[[#This Row],[High]]-Table3[[#This Row],[Low]]</f>
        <v>0.44199999999999307</v>
      </c>
      <c r="L154" s="63">
        <f>Table3[[#This Row],[Volatolity in $]]/Table3[[#This Row],[Open]]</f>
        <v>4.8900296499534562E-3</v>
      </c>
      <c r="M154" s="63"/>
    </row>
    <row r="155" spans="1:13">
      <c r="A155" s="53" t="s">
        <v>390</v>
      </c>
      <c r="B155" s="54">
        <v>90.475999999999999</v>
      </c>
      <c r="C155" s="53" t="s">
        <v>390</v>
      </c>
      <c r="D155" s="55">
        <v>90.7</v>
      </c>
      <c r="E155" s="55">
        <v>90.745000000000005</v>
      </c>
      <c r="F155" s="55">
        <v>90.38</v>
      </c>
      <c r="G155" s="54">
        <v>90.475999999999999</v>
      </c>
      <c r="H155" s="55" t="s">
        <v>391</v>
      </c>
      <c r="I155" s="56">
        <v>-3.0999999999999999E-3</v>
      </c>
      <c r="J155" s="60">
        <f>ABS(Table3[[#This Row],[Change%]])</f>
        <v>3.0999999999999999E-3</v>
      </c>
      <c r="K155" s="55">
        <f>Table3[[#This Row],[High]]-Table3[[#This Row],[Low]]</f>
        <v>0.36500000000000909</v>
      </c>
      <c r="L155" s="63">
        <f>Table3[[#This Row],[Volatolity in $]]/Table3[[#This Row],[Open]]</f>
        <v>4.0242557883132203E-3</v>
      </c>
      <c r="M155" s="63"/>
    </row>
    <row r="156" spans="1:13">
      <c r="A156" s="53" t="s">
        <v>392</v>
      </c>
      <c r="B156" s="54">
        <v>90.754000000000005</v>
      </c>
      <c r="C156" s="53" t="s">
        <v>392</v>
      </c>
      <c r="D156" s="55">
        <v>90.77</v>
      </c>
      <c r="E156" s="55">
        <v>90.94</v>
      </c>
      <c r="F156" s="55">
        <v>90.685000000000002</v>
      </c>
      <c r="G156" s="54">
        <v>90.754000000000005</v>
      </c>
      <c r="H156" s="55" t="s">
        <v>393</v>
      </c>
      <c r="I156" s="56">
        <v>0</v>
      </c>
      <c r="J156" s="60">
        <f>ABS(Table3[[#This Row],[Change%]])</f>
        <v>0</v>
      </c>
      <c r="K156" s="55">
        <f>Table3[[#This Row],[High]]-Table3[[#This Row],[Low]]</f>
        <v>0.25499999999999545</v>
      </c>
      <c r="L156" s="63">
        <f>Table3[[#This Row],[Volatolity in $]]/Table3[[#This Row],[Open]]</f>
        <v>2.8092982262861678E-3</v>
      </c>
      <c r="M156" s="63"/>
    </row>
    <row r="157" spans="1:13">
      <c r="A157" s="53" t="s">
        <v>394</v>
      </c>
      <c r="B157" s="57">
        <v>90.754000000000005</v>
      </c>
      <c r="C157" s="53" t="s">
        <v>394</v>
      </c>
      <c r="D157" s="55">
        <v>90.2</v>
      </c>
      <c r="E157" s="55">
        <v>90.79</v>
      </c>
      <c r="F157" s="55">
        <v>90.194999999999993</v>
      </c>
      <c r="G157" s="57">
        <v>90.754000000000005</v>
      </c>
      <c r="H157" s="55" t="s">
        <v>395</v>
      </c>
      <c r="I157" s="58">
        <v>6.0000000000000001E-3</v>
      </c>
      <c r="J157" s="60">
        <f>ABS(Table3[[#This Row],[Change%]])</f>
        <v>6.0000000000000001E-3</v>
      </c>
      <c r="K157" s="55">
        <f>Table3[[#This Row],[High]]-Table3[[#This Row],[Low]]</f>
        <v>0.59500000000001307</v>
      </c>
      <c r="L157" s="63">
        <f>Table3[[#This Row],[Volatolity in $]]/Table3[[#This Row],[Open]]</f>
        <v>6.5964523281597902E-3</v>
      </c>
      <c r="M157" s="63"/>
    </row>
    <row r="158" spans="1:13">
      <c r="A158" s="53" t="s">
        <v>396</v>
      </c>
      <c r="B158" s="54">
        <v>90.215000000000003</v>
      </c>
      <c r="C158" s="53" t="s">
        <v>396</v>
      </c>
      <c r="D158" s="55">
        <v>90.29</v>
      </c>
      <c r="E158" s="55">
        <v>90.57</v>
      </c>
      <c r="F158" s="55">
        <v>90.04</v>
      </c>
      <c r="G158" s="54">
        <v>90.215000000000003</v>
      </c>
      <c r="H158" s="55" t="s">
        <v>397</v>
      </c>
      <c r="I158" s="56">
        <v>-1.2999999999999999E-3</v>
      </c>
      <c r="J158" s="60">
        <f>ABS(Table3[[#This Row],[Change%]])</f>
        <v>1.2999999999999999E-3</v>
      </c>
      <c r="K158" s="55">
        <f>Table3[[#This Row],[High]]-Table3[[#This Row],[Low]]</f>
        <v>0.52999999999998693</v>
      </c>
      <c r="L158" s="63">
        <f>Table3[[#This Row],[Volatolity in $]]/Table3[[#This Row],[Open]]</f>
        <v>5.8699745265254942E-3</v>
      </c>
      <c r="M158" s="63"/>
    </row>
    <row r="159" spans="1:13">
      <c r="A159" s="53" t="s">
        <v>398</v>
      </c>
      <c r="B159" s="57">
        <v>90.334000000000003</v>
      </c>
      <c r="C159" s="53" t="s">
        <v>398</v>
      </c>
      <c r="D159" s="55">
        <v>89.98</v>
      </c>
      <c r="E159" s="55">
        <v>90.435000000000002</v>
      </c>
      <c r="F159" s="55">
        <v>89.89</v>
      </c>
      <c r="G159" s="57">
        <v>90.334000000000003</v>
      </c>
      <c r="H159" s="55" t="s">
        <v>399</v>
      </c>
      <c r="I159" s="58">
        <v>3.0000000000000001E-3</v>
      </c>
      <c r="J159" s="60">
        <f>ABS(Table3[[#This Row],[Change%]])</f>
        <v>3.0000000000000001E-3</v>
      </c>
      <c r="K159" s="55">
        <f>Table3[[#This Row],[High]]-Table3[[#This Row],[Low]]</f>
        <v>0.54500000000000171</v>
      </c>
      <c r="L159" s="63">
        <f>Table3[[#This Row],[Volatolity in $]]/Table3[[#This Row],[Open]]</f>
        <v>6.0569015336741682E-3</v>
      </c>
      <c r="M159" s="63"/>
    </row>
    <row r="160" spans="1:13">
      <c r="A160" s="53" t="s">
        <v>400</v>
      </c>
      <c r="B160" s="54">
        <v>90.063999999999993</v>
      </c>
      <c r="C160" s="53" t="s">
        <v>400</v>
      </c>
      <c r="D160" s="55">
        <v>90.484999999999999</v>
      </c>
      <c r="E160" s="55">
        <v>90.6</v>
      </c>
      <c r="F160" s="55">
        <v>89.995000000000005</v>
      </c>
      <c r="G160" s="54">
        <v>90.063999999999993</v>
      </c>
      <c r="H160" s="55" t="s">
        <v>401</v>
      </c>
      <c r="I160" s="56">
        <v>-4.1999999999999997E-3</v>
      </c>
      <c r="J160" s="60">
        <f>ABS(Table3[[#This Row],[Change%]])</f>
        <v>4.1999999999999997E-3</v>
      </c>
      <c r="K160" s="55">
        <f>Table3[[#This Row],[High]]-Table3[[#This Row],[Low]]</f>
        <v>0.60499999999998977</v>
      </c>
      <c r="L160" s="63">
        <f>Table3[[#This Row],[Volatolity in $]]/Table3[[#This Row],[Open]]</f>
        <v>6.6861910813945935E-3</v>
      </c>
      <c r="M160" s="63"/>
    </row>
    <row r="161" spans="1:13">
      <c r="A161" s="53" t="s">
        <v>402</v>
      </c>
      <c r="B161" s="57">
        <v>90.441999999999993</v>
      </c>
      <c r="C161" s="53" t="s">
        <v>402</v>
      </c>
      <c r="D161" s="55">
        <v>90.09</v>
      </c>
      <c r="E161" s="55">
        <v>90.72</v>
      </c>
      <c r="F161" s="55">
        <v>90.055000000000007</v>
      </c>
      <c r="G161" s="57">
        <v>90.441999999999993</v>
      </c>
      <c r="H161" s="55" t="s">
        <v>403</v>
      </c>
      <c r="I161" s="58">
        <v>4.1999999999999997E-3</v>
      </c>
      <c r="J161" s="60">
        <f>ABS(Table3[[#This Row],[Change%]])</f>
        <v>4.1999999999999997E-3</v>
      </c>
      <c r="K161" s="55">
        <f>Table3[[#This Row],[High]]-Table3[[#This Row],[Low]]</f>
        <v>0.66499999999999204</v>
      </c>
      <c r="L161" s="63">
        <f>Table3[[#This Row],[Volatolity in $]]/Table3[[#This Row],[Open]]</f>
        <v>7.3815073815072926E-3</v>
      </c>
      <c r="M161" s="63"/>
    </row>
    <row r="162" spans="1:13">
      <c r="A162" s="53" t="s">
        <v>404</v>
      </c>
      <c r="B162" s="57">
        <v>90.067999999999998</v>
      </c>
      <c r="C162" s="53" t="s">
        <v>404</v>
      </c>
      <c r="D162" s="55">
        <v>89.84</v>
      </c>
      <c r="E162" s="55">
        <v>90.23</v>
      </c>
      <c r="F162" s="55">
        <v>89.625</v>
      </c>
      <c r="G162" s="57">
        <v>90.067999999999998</v>
      </c>
      <c r="H162" s="55" t="s">
        <v>405</v>
      </c>
      <c r="I162" s="58">
        <v>3.0999999999999999E-3</v>
      </c>
      <c r="J162" s="60">
        <f>ABS(Table3[[#This Row],[Change%]])</f>
        <v>3.0999999999999999E-3</v>
      </c>
      <c r="K162" s="55">
        <f>Table3[[#This Row],[High]]-Table3[[#This Row],[Low]]</f>
        <v>0.60500000000000398</v>
      </c>
      <c r="L162" s="63">
        <f>Table3[[#This Row],[Volatolity in $]]/Table3[[#This Row],[Open]]</f>
        <v>6.7341941228851732E-3</v>
      </c>
      <c r="M162" s="63"/>
    </row>
    <row r="163" spans="1:13">
      <c r="A163" s="53" t="s">
        <v>406</v>
      </c>
      <c r="B163" s="57">
        <v>89.790999999999997</v>
      </c>
      <c r="C163" s="53" t="s">
        <v>406</v>
      </c>
      <c r="D163" s="55">
        <v>89.33</v>
      </c>
      <c r="E163" s="55">
        <v>89.97</v>
      </c>
      <c r="F163" s="55">
        <v>89.325000000000003</v>
      </c>
      <c r="G163" s="57">
        <v>89.790999999999997</v>
      </c>
      <c r="H163" s="55" t="s">
        <v>407</v>
      </c>
      <c r="I163" s="58">
        <v>3.2000000000000002E-3</v>
      </c>
      <c r="J163" s="60">
        <f>ABS(Table3[[#This Row],[Change%]])</f>
        <v>3.2000000000000002E-3</v>
      </c>
      <c r="K163" s="55">
        <f>Table3[[#This Row],[High]]-Table3[[#This Row],[Low]]</f>
        <v>0.64499999999999602</v>
      </c>
      <c r="L163" s="63">
        <f>Table3[[#This Row],[Volatolity in $]]/Table3[[#This Row],[Open]]</f>
        <v>7.2204186723384758E-3</v>
      </c>
      <c r="M163" s="63"/>
    </row>
    <row r="164" spans="1:13">
      <c r="A164" s="53" t="s">
        <v>408</v>
      </c>
      <c r="B164" s="57">
        <v>89.501999999999995</v>
      </c>
      <c r="C164" s="53" t="s">
        <v>408</v>
      </c>
      <c r="D164" s="55">
        <v>89.39</v>
      </c>
      <c r="E164" s="55">
        <v>89.795000000000002</v>
      </c>
      <c r="F164" s="55">
        <v>89.165000000000006</v>
      </c>
      <c r="G164" s="57">
        <v>89.501999999999995</v>
      </c>
      <c r="H164" s="55" t="s">
        <v>409</v>
      </c>
      <c r="I164" s="58">
        <v>1E-3</v>
      </c>
      <c r="J164" s="60">
        <f>ABS(Table3[[#This Row],[Change%]])</f>
        <v>1E-3</v>
      </c>
      <c r="K164" s="55">
        <f>Table3[[#This Row],[High]]-Table3[[#This Row],[Low]]</f>
        <v>0.62999999999999545</v>
      </c>
      <c r="L164" s="63">
        <f>Table3[[#This Row],[Volatolity in $]]/Table3[[#This Row],[Open]]</f>
        <v>7.0477682067344831E-3</v>
      </c>
      <c r="M164" s="63"/>
    </row>
    <row r="165" spans="1:13">
      <c r="A165" s="53" t="s">
        <v>410</v>
      </c>
      <c r="B165" s="54">
        <v>89.409000000000006</v>
      </c>
      <c r="C165" s="53" t="s">
        <v>410</v>
      </c>
      <c r="D165" s="55">
        <v>89.844999999999999</v>
      </c>
      <c r="E165" s="55">
        <v>89.844999999999999</v>
      </c>
      <c r="F165" s="55">
        <v>89.39</v>
      </c>
      <c r="G165" s="54">
        <v>89.409000000000006</v>
      </c>
      <c r="H165" s="55" t="s">
        <v>411</v>
      </c>
      <c r="I165" s="56">
        <v>-4.8999999999999998E-3</v>
      </c>
      <c r="J165" s="60">
        <f>ABS(Table3[[#This Row],[Change%]])</f>
        <v>4.8999999999999998E-3</v>
      </c>
      <c r="K165" s="55">
        <f>Table3[[#This Row],[High]]-Table3[[#This Row],[Low]]</f>
        <v>0.45499999999999829</v>
      </c>
      <c r="L165" s="63">
        <f>Table3[[#This Row],[Volatolity in $]]/Table3[[#This Row],[Open]]</f>
        <v>5.0642773665757505E-3</v>
      </c>
      <c r="M165" s="63"/>
    </row>
    <row r="166" spans="1:13">
      <c r="A166" s="53" t="s">
        <v>412</v>
      </c>
      <c r="B166" s="54">
        <v>89.844999999999999</v>
      </c>
      <c r="C166" s="53" t="s">
        <v>412</v>
      </c>
      <c r="D166" s="55">
        <v>89.87</v>
      </c>
      <c r="E166" s="55">
        <v>89.924999999999997</v>
      </c>
      <c r="F166" s="55">
        <v>89.39</v>
      </c>
      <c r="G166" s="54">
        <v>89.844999999999999</v>
      </c>
      <c r="H166" s="55" t="s">
        <v>413</v>
      </c>
      <c r="I166" s="56">
        <v>-5.0000000000000001E-4</v>
      </c>
      <c r="J166" s="60">
        <f>ABS(Table3[[#This Row],[Change%]])</f>
        <v>5.0000000000000001E-4</v>
      </c>
      <c r="K166" s="55">
        <f>Table3[[#This Row],[High]]-Table3[[#This Row],[Low]]</f>
        <v>0.53499999999999659</v>
      </c>
      <c r="L166" s="63">
        <f>Table3[[#This Row],[Volatolity in $]]/Table3[[#This Row],[Open]]</f>
        <v>5.9530432847445932E-3</v>
      </c>
      <c r="M166" s="63"/>
    </row>
    <row r="167" spans="1:13">
      <c r="A167" s="53" t="s">
        <v>414</v>
      </c>
      <c r="B167" s="57">
        <v>89.894000000000005</v>
      </c>
      <c r="C167" s="53" t="s">
        <v>414</v>
      </c>
      <c r="D167" s="55">
        <v>89.52</v>
      </c>
      <c r="E167" s="55">
        <v>89.965000000000003</v>
      </c>
      <c r="F167" s="55">
        <v>89.474999999999994</v>
      </c>
      <c r="G167" s="57">
        <v>89.894000000000005</v>
      </c>
      <c r="H167" s="55" t="s">
        <v>415</v>
      </c>
      <c r="I167" s="58">
        <v>2.7000000000000001E-3</v>
      </c>
      <c r="J167" s="60">
        <f>ABS(Table3[[#This Row],[Change%]])</f>
        <v>2.7000000000000001E-3</v>
      </c>
      <c r="K167" s="55">
        <f>Table3[[#This Row],[High]]-Table3[[#This Row],[Low]]</f>
        <v>0.49000000000000909</v>
      </c>
      <c r="L167" s="63">
        <f>Table3[[#This Row],[Volatolity in $]]/Table3[[#This Row],[Open]]</f>
        <v>5.4736371760501466E-3</v>
      </c>
      <c r="M167" s="63"/>
    </row>
    <row r="168" spans="1:13">
      <c r="A168" s="53" t="s">
        <v>416</v>
      </c>
      <c r="B168" s="54">
        <v>89.649000000000001</v>
      </c>
      <c r="C168" s="53" t="s">
        <v>416</v>
      </c>
      <c r="D168" s="55">
        <v>89.867999999999995</v>
      </c>
      <c r="E168" s="55">
        <v>89.9</v>
      </c>
      <c r="F168" s="55">
        <v>89.515000000000001</v>
      </c>
      <c r="G168" s="54">
        <v>89.649000000000001</v>
      </c>
      <c r="H168" s="55" t="s">
        <v>389</v>
      </c>
      <c r="I168" s="56">
        <v>-3.0000000000000001E-3</v>
      </c>
      <c r="J168" s="60">
        <f>ABS(Table3[[#This Row],[Change%]])</f>
        <v>3.0000000000000001E-3</v>
      </c>
      <c r="K168" s="55">
        <f>Table3[[#This Row],[High]]-Table3[[#This Row],[Low]]</f>
        <v>0.38500000000000512</v>
      </c>
      <c r="L168" s="63">
        <f>Table3[[#This Row],[Volatolity in $]]/Table3[[#This Row],[Open]]</f>
        <v>4.2840610673432721E-3</v>
      </c>
      <c r="M168" s="63"/>
    </row>
    <row r="169" spans="1:13">
      <c r="A169" s="53" t="s">
        <v>417</v>
      </c>
      <c r="B169" s="54">
        <v>89.918000000000006</v>
      </c>
      <c r="C169" s="53" t="s">
        <v>417</v>
      </c>
      <c r="D169" s="55">
        <v>90.16</v>
      </c>
      <c r="E169" s="55">
        <v>90.165000000000006</v>
      </c>
      <c r="F169" s="55">
        <v>89.784999999999997</v>
      </c>
      <c r="G169" s="54">
        <v>89.918000000000006</v>
      </c>
      <c r="H169" s="55" t="s">
        <v>418</v>
      </c>
      <c r="I169" s="56">
        <v>-4.0000000000000001E-3</v>
      </c>
      <c r="J169" s="60">
        <f>ABS(Table3[[#This Row],[Change%]])</f>
        <v>4.0000000000000001E-3</v>
      </c>
      <c r="K169" s="55">
        <f>Table3[[#This Row],[High]]-Table3[[#This Row],[Low]]</f>
        <v>0.38000000000000966</v>
      </c>
      <c r="L169" s="63">
        <f>Table3[[#This Row],[Volatolity in $]]/Table3[[#This Row],[Open]]</f>
        <v>4.2147293700089804E-3</v>
      </c>
      <c r="M169" s="63"/>
    </row>
    <row r="170" spans="1:13">
      <c r="A170" s="53" t="s">
        <v>419</v>
      </c>
      <c r="B170" s="57">
        <v>90.275000000000006</v>
      </c>
      <c r="C170" s="53" t="s">
        <v>419</v>
      </c>
      <c r="D170" s="55">
        <v>90.26</v>
      </c>
      <c r="E170" s="55">
        <v>90.32</v>
      </c>
      <c r="F170" s="55">
        <v>89.894999999999996</v>
      </c>
      <c r="G170" s="57">
        <v>90.275000000000006</v>
      </c>
      <c r="H170" s="55" t="s">
        <v>420</v>
      </c>
      <c r="I170" s="58">
        <v>2.9999999999999997E-4</v>
      </c>
      <c r="J170" s="60">
        <f>ABS(Table3[[#This Row],[Change%]])</f>
        <v>2.9999999999999997E-4</v>
      </c>
      <c r="K170" s="55">
        <f>Table3[[#This Row],[High]]-Table3[[#This Row],[Low]]</f>
        <v>0.42499999999999716</v>
      </c>
      <c r="L170" s="63">
        <f>Table3[[#This Row],[Volatolity in $]]/Table3[[#This Row],[Open]]</f>
        <v>4.7086195435408502E-3</v>
      </c>
      <c r="M170" s="63"/>
    </row>
    <row r="171" spans="1:13">
      <c r="A171" s="53" t="s">
        <v>421</v>
      </c>
      <c r="B171" s="54">
        <v>90.25</v>
      </c>
      <c r="C171" s="53" t="s">
        <v>421</v>
      </c>
      <c r="D171" s="55">
        <v>90.185000000000002</v>
      </c>
      <c r="E171" s="55">
        <v>90.31</v>
      </c>
      <c r="F171" s="55">
        <v>90.075000000000003</v>
      </c>
      <c r="G171" s="54">
        <v>90.25</v>
      </c>
      <c r="H171" s="55" t="s">
        <v>422</v>
      </c>
      <c r="I171" s="56">
        <v>-1E-3</v>
      </c>
      <c r="J171" s="60">
        <f>ABS(Table3[[#This Row],[Change%]])</f>
        <v>1E-3</v>
      </c>
      <c r="K171" s="55">
        <f>Table3[[#This Row],[High]]-Table3[[#This Row],[Low]]</f>
        <v>0.23499999999999943</v>
      </c>
      <c r="L171" s="63">
        <f>Table3[[#This Row],[Volatolity in $]]/Table3[[#This Row],[Open]]</f>
        <v>2.6057548372789203E-3</v>
      </c>
      <c r="M171" s="63"/>
    </row>
    <row r="172" spans="1:13">
      <c r="A172" s="53" t="s">
        <v>423</v>
      </c>
      <c r="B172" s="54">
        <v>90.34</v>
      </c>
      <c r="C172" s="53" t="s">
        <v>423</v>
      </c>
      <c r="D172" s="55">
        <v>90.534999999999997</v>
      </c>
      <c r="E172" s="55">
        <v>90.58</v>
      </c>
      <c r="F172" s="55">
        <v>90.05</v>
      </c>
      <c r="G172" s="54">
        <v>90.34</v>
      </c>
      <c r="H172" s="55" t="s">
        <v>424</v>
      </c>
      <c r="I172" s="56">
        <v>-2.3E-3</v>
      </c>
      <c r="J172" s="60">
        <f>ABS(Table3[[#This Row],[Change%]])</f>
        <v>2.3E-3</v>
      </c>
      <c r="K172" s="55">
        <f>Table3[[#This Row],[High]]-Table3[[#This Row],[Low]]</f>
        <v>0.53000000000000114</v>
      </c>
      <c r="L172" s="63">
        <f>Table3[[#This Row],[Volatolity in $]]/Table3[[#This Row],[Open]]</f>
        <v>5.8540895786160178E-3</v>
      </c>
      <c r="M172" s="63"/>
    </row>
    <row r="173" spans="1:13">
      <c r="A173" s="53" t="s">
        <v>425</v>
      </c>
      <c r="B173" s="57">
        <v>90.546000000000006</v>
      </c>
      <c r="C173" s="53" t="s">
        <v>425</v>
      </c>
      <c r="D173" s="55">
        <v>90.1</v>
      </c>
      <c r="E173" s="55">
        <v>90.62</v>
      </c>
      <c r="F173" s="55">
        <v>89.95</v>
      </c>
      <c r="G173" s="57">
        <v>90.546000000000006</v>
      </c>
      <c r="H173" s="55" t="s">
        <v>426</v>
      </c>
      <c r="I173" s="58">
        <v>6.6E-3</v>
      </c>
      <c r="J173" s="60">
        <f>ABS(Table3[[#This Row],[Change%]])</f>
        <v>6.6E-3</v>
      </c>
      <c r="K173" s="55">
        <f>Table3[[#This Row],[High]]-Table3[[#This Row],[Low]]</f>
        <v>0.67000000000000171</v>
      </c>
      <c r="L173" s="63">
        <f>Table3[[#This Row],[Volatolity in $]]/Table3[[#This Row],[Open]]</f>
        <v>7.4361820199778219E-3</v>
      </c>
      <c r="M173" s="63"/>
    </row>
    <row r="174" spans="1:13">
      <c r="A174" s="53" t="s">
        <v>427</v>
      </c>
      <c r="B174" s="54">
        <v>89.948999999999998</v>
      </c>
      <c r="C174" s="53" t="s">
        <v>427</v>
      </c>
      <c r="D174" s="55">
        <v>90.045000000000002</v>
      </c>
      <c r="E174" s="55">
        <v>90.95</v>
      </c>
      <c r="F174" s="55">
        <v>89.924999999999997</v>
      </c>
      <c r="G174" s="54">
        <v>89.948999999999998</v>
      </c>
      <c r="H174" s="55" t="s">
        <v>428</v>
      </c>
      <c r="I174" s="56">
        <v>0</v>
      </c>
      <c r="J174" s="60">
        <f>ABS(Table3[[#This Row],[Change%]])</f>
        <v>0</v>
      </c>
      <c r="K174" s="55">
        <f>Table3[[#This Row],[High]]-Table3[[#This Row],[Low]]</f>
        <v>1.0250000000000057</v>
      </c>
      <c r="L174" s="63">
        <f>Table3[[#This Row],[Volatolity in $]]/Table3[[#This Row],[Open]]</f>
        <v>1.138319729024383E-2</v>
      </c>
      <c r="M174" s="63"/>
    </row>
    <row r="175" spans="1:13">
      <c r="A175" s="53" t="s">
        <v>429</v>
      </c>
      <c r="B175" s="57">
        <v>89.953000000000003</v>
      </c>
      <c r="C175" s="53" t="s">
        <v>429</v>
      </c>
      <c r="D175" s="55">
        <v>89.8</v>
      </c>
      <c r="E175" s="55">
        <v>90.055000000000007</v>
      </c>
      <c r="F175" s="55">
        <v>89.754999999999995</v>
      </c>
      <c r="G175" s="57">
        <v>89.953000000000003</v>
      </c>
      <c r="H175" s="55" t="s">
        <v>430</v>
      </c>
      <c r="I175" s="58">
        <v>2.3999999999999998E-3</v>
      </c>
      <c r="J175" s="60">
        <f>ABS(Table3[[#This Row],[Change%]])</f>
        <v>2.3999999999999998E-3</v>
      </c>
      <c r="K175" s="55">
        <f>Table3[[#This Row],[High]]-Table3[[#This Row],[Low]]</f>
        <v>0.30000000000001137</v>
      </c>
      <c r="L175" s="63">
        <f>Table3[[#This Row],[Volatolity in $]]/Table3[[#This Row],[Open]]</f>
        <v>3.3407572383074764E-3</v>
      </c>
      <c r="M175" s="63"/>
    </row>
    <row r="176" spans="1:13">
      <c r="A176" s="53" t="s">
        <v>431</v>
      </c>
      <c r="B176" s="54">
        <v>89.741</v>
      </c>
      <c r="C176" s="53" t="s">
        <v>431</v>
      </c>
      <c r="D176" s="55">
        <v>90.165000000000006</v>
      </c>
      <c r="E176" s="55">
        <v>90.18</v>
      </c>
      <c r="F176" s="55">
        <v>89.64</v>
      </c>
      <c r="G176" s="54">
        <v>89.741</v>
      </c>
      <c r="H176" s="55" t="s">
        <v>432</v>
      </c>
      <c r="I176" s="56">
        <v>-6.7999999999999996E-3</v>
      </c>
      <c r="J176" s="60">
        <f>ABS(Table3[[#This Row],[Change%]])</f>
        <v>6.7999999999999996E-3</v>
      </c>
      <c r="K176" s="55">
        <f>Table3[[#This Row],[High]]-Table3[[#This Row],[Low]]</f>
        <v>0.54000000000000625</v>
      </c>
      <c r="L176" s="63">
        <f>Table3[[#This Row],[Volatolity in $]]/Table3[[#This Row],[Open]]</f>
        <v>5.9890201297621718E-3</v>
      </c>
      <c r="M176" s="63"/>
    </row>
    <row r="177" spans="1:13">
      <c r="A177" s="53" t="s">
        <v>433</v>
      </c>
      <c r="B177" s="54">
        <v>90.358999999999995</v>
      </c>
      <c r="C177" s="53" t="s">
        <v>433</v>
      </c>
      <c r="D177" s="55">
        <v>90.435000000000002</v>
      </c>
      <c r="E177" s="55">
        <v>90.635000000000005</v>
      </c>
      <c r="F177" s="55">
        <v>90.045000000000002</v>
      </c>
      <c r="G177" s="54">
        <v>90.358999999999995</v>
      </c>
      <c r="H177" s="55" t="s">
        <v>434</v>
      </c>
      <c r="I177" s="56">
        <v>-5.9999999999999995E-4</v>
      </c>
      <c r="J177" s="60">
        <f>ABS(Table3[[#This Row],[Change%]])</f>
        <v>5.9999999999999995E-4</v>
      </c>
      <c r="K177" s="55">
        <f>Table3[[#This Row],[High]]-Table3[[#This Row],[Low]]</f>
        <v>0.59000000000000341</v>
      </c>
      <c r="L177" s="63">
        <f>Table3[[#This Row],[Volatolity in $]]/Table3[[#This Row],[Open]]</f>
        <v>6.524022778791435E-3</v>
      </c>
      <c r="M177" s="63"/>
    </row>
    <row r="178" spans="1:13">
      <c r="A178" s="53" t="s">
        <v>435</v>
      </c>
      <c r="B178" s="54">
        <v>90.409000000000006</v>
      </c>
      <c r="C178" s="53" t="s">
        <v>435</v>
      </c>
      <c r="D178" s="55">
        <v>90.594999999999999</v>
      </c>
      <c r="E178" s="55">
        <v>90.78</v>
      </c>
      <c r="F178" s="55">
        <v>90.344999999999999</v>
      </c>
      <c r="G178" s="54">
        <v>90.409000000000006</v>
      </c>
      <c r="H178" s="55" t="s">
        <v>436</v>
      </c>
      <c r="I178" s="56">
        <v>-3.5000000000000001E-3</v>
      </c>
      <c r="J178" s="60">
        <f>ABS(Table3[[#This Row],[Change%]])</f>
        <v>3.5000000000000001E-3</v>
      </c>
      <c r="K178" s="55">
        <f>Table3[[#This Row],[High]]-Table3[[#This Row],[Low]]</f>
        <v>0.43500000000000227</v>
      </c>
      <c r="L178" s="63">
        <f>Table3[[#This Row],[Volatolity in $]]/Table3[[#This Row],[Open]]</f>
        <v>4.8015894916938274E-3</v>
      </c>
      <c r="M178" s="63"/>
    </row>
    <row r="179" spans="1:13">
      <c r="A179" s="53" t="s">
        <v>437</v>
      </c>
      <c r="B179" s="54">
        <v>90.730999999999995</v>
      </c>
      <c r="C179" s="53" t="s">
        <v>437</v>
      </c>
      <c r="D179" s="55">
        <v>90.78</v>
      </c>
      <c r="E179" s="55">
        <v>90.9</v>
      </c>
      <c r="F179" s="55">
        <v>90.454999999999998</v>
      </c>
      <c r="G179" s="54">
        <v>90.730999999999995</v>
      </c>
      <c r="H179" s="55" t="s">
        <v>438</v>
      </c>
      <c r="I179" s="56">
        <v>-2.5999999999999999E-3</v>
      </c>
      <c r="J179" s="60">
        <f>ABS(Table3[[#This Row],[Change%]])</f>
        <v>2.5999999999999999E-3</v>
      </c>
      <c r="K179" s="55">
        <f>Table3[[#This Row],[High]]-Table3[[#This Row],[Low]]</f>
        <v>0.44500000000000739</v>
      </c>
      <c r="L179" s="63">
        <f>Table3[[#This Row],[Volatolity in $]]/Table3[[#This Row],[Open]]</f>
        <v>4.901960784313807E-3</v>
      </c>
      <c r="M179" s="63"/>
    </row>
    <row r="180" spans="1:13">
      <c r="A180" s="53" t="s">
        <v>439</v>
      </c>
      <c r="B180" s="57">
        <v>90.97</v>
      </c>
      <c r="C180" s="53" t="s">
        <v>439</v>
      </c>
      <c r="D180" s="55">
        <v>90.75</v>
      </c>
      <c r="E180" s="55">
        <v>91.05</v>
      </c>
      <c r="F180" s="55">
        <v>90.63</v>
      </c>
      <c r="G180" s="57">
        <v>90.97</v>
      </c>
      <c r="H180" s="55" t="s">
        <v>440</v>
      </c>
      <c r="I180" s="58">
        <v>1.6999999999999999E-3</v>
      </c>
      <c r="J180" s="60">
        <f>ABS(Table3[[#This Row],[Change%]])</f>
        <v>1.6999999999999999E-3</v>
      </c>
      <c r="K180" s="55">
        <f>Table3[[#This Row],[High]]-Table3[[#This Row],[Low]]</f>
        <v>0.42000000000000171</v>
      </c>
      <c r="L180" s="63">
        <f>Table3[[#This Row],[Volatolity in $]]/Table3[[#This Row],[Open]]</f>
        <v>4.6280991735537375E-3</v>
      </c>
      <c r="M180" s="63"/>
    </row>
    <row r="181" spans="1:13">
      <c r="A181" s="53" t="s">
        <v>441</v>
      </c>
      <c r="B181" s="54">
        <v>90.82</v>
      </c>
      <c r="C181" s="53" t="s">
        <v>441</v>
      </c>
      <c r="D181" s="55">
        <v>91.064999999999998</v>
      </c>
      <c r="E181" s="55">
        <v>91.155000000000001</v>
      </c>
      <c r="F181" s="55">
        <v>90.655000000000001</v>
      </c>
      <c r="G181" s="54">
        <v>90.82</v>
      </c>
      <c r="H181" s="55" t="s">
        <v>442</v>
      </c>
      <c r="I181" s="56">
        <v>-2.8999999999999998E-3</v>
      </c>
      <c r="J181" s="60">
        <f>ABS(Table3[[#This Row],[Change%]])</f>
        <v>2.8999999999999998E-3</v>
      </c>
      <c r="K181" s="55">
        <f>Table3[[#This Row],[High]]-Table3[[#This Row],[Low]]</f>
        <v>0.5</v>
      </c>
      <c r="L181" s="63">
        <f>Table3[[#This Row],[Volatolity in $]]/Table3[[#This Row],[Open]]</f>
        <v>5.4905836490418934E-3</v>
      </c>
      <c r="M181" s="63"/>
    </row>
    <row r="182" spans="1:13">
      <c r="A182" s="53" t="s">
        <v>443</v>
      </c>
      <c r="B182" s="57">
        <v>91.082999999999998</v>
      </c>
      <c r="C182" s="53" t="s">
        <v>443</v>
      </c>
      <c r="D182" s="55">
        <v>90.905000000000001</v>
      </c>
      <c r="E182" s="55">
        <v>91.204999999999998</v>
      </c>
      <c r="F182" s="55">
        <v>90.69</v>
      </c>
      <c r="G182" s="57">
        <v>91.082999999999998</v>
      </c>
      <c r="H182" s="55" t="s">
        <v>444</v>
      </c>
      <c r="I182" s="58">
        <v>1.2999999999999999E-3</v>
      </c>
      <c r="J182" s="60">
        <f>ABS(Table3[[#This Row],[Change%]])</f>
        <v>1.2999999999999999E-3</v>
      </c>
      <c r="K182" s="55">
        <f>Table3[[#This Row],[High]]-Table3[[#This Row],[Low]]</f>
        <v>0.51500000000000057</v>
      </c>
      <c r="L182" s="63">
        <f>Table3[[#This Row],[Volatolity in $]]/Table3[[#This Row],[Open]]</f>
        <v>5.665254936472147E-3</v>
      </c>
      <c r="M182" s="63"/>
    </row>
    <row r="183" spans="1:13">
      <c r="A183" s="53" t="s">
        <v>445</v>
      </c>
      <c r="B183" s="57">
        <v>90.968000000000004</v>
      </c>
      <c r="C183" s="53" t="s">
        <v>445</v>
      </c>
      <c r="D183" s="55">
        <v>90.915000000000006</v>
      </c>
      <c r="E183" s="55">
        <v>91.02</v>
      </c>
      <c r="F183" s="55">
        <v>90.745000000000005</v>
      </c>
      <c r="G183" s="57">
        <v>90.968000000000004</v>
      </c>
      <c r="H183" s="55" t="s">
        <v>446</v>
      </c>
      <c r="I183" s="58">
        <v>2E-3</v>
      </c>
      <c r="J183" s="60">
        <f>ABS(Table3[[#This Row],[Change%]])</f>
        <v>2E-3</v>
      </c>
      <c r="K183" s="55">
        <f>Table3[[#This Row],[High]]-Table3[[#This Row],[Low]]</f>
        <v>0.27499999999999147</v>
      </c>
      <c r="L183" s="63">
        <f>Table3[[#This Row],[Volatolity in $]]/Table3[[#This Row],[Open]]</f>
        <v>3.0248033877797002E-3</v>
      </c>
      <c r="M183" s="63"/>
    </row>
    <row r="184" spans="1:13">
      <c r="A184" s="53" t="s">
        <v>447</v>
      </c>
      <c r="B184" s="57">
        <v>90.789000000000001</v>
      </c>
      <c r="C184" s="53" t="s">
        <v>447</v>
      </c>
      <c r="D184" s="55">
        <v>90.795000000000002</v>
      </c>
      <c r="E184" s="55">
        <v>91.24</v>
      </c>
      <c r="F184" s="55">
        <v>90.61</v>
      </c>
      <c r="G184" s="57">
        <v>90.789000000000001</v>
      </c>
      <c r="H184" s="55" t="s">
        <v>448</v>
      </c>
      <c r="I184" s="58">
        <v>1E-3</v>
      </c>
      <c r="J184" s="60">
        <f>ABS(Table3[[#This Row],[Change%]])</f>
        <v>1E-3</v>
      </c>
      <c r="K184" s="55">
        <f>Table3[[#This Row],[High]]-Table3[[#This Row],[Low]]</f>
        <v>0.62999999999999545</v>
      </c>
      <c r="L184" s="63">
        <f>Table3[[#This Row],[Volatolity in $]]/Table3[[#This Row],[Open]]</f>
        <v>6.9387080786386416E-3</v>
      </c>
      <c r="M184" s="63"/>
    </row>
    <row r="185" spans="1:13">
      <c r="A185" s="53" t="s">
        <v>449</v>
      </c>
      <c r="B185" s="54">
        <v>90.694000000000003</v>
      </c>
      <c r="C185" s="53" t="s">
        <v>449</v>
      </c>
      <c r="D185" s="55">
        <v>90.65</v>
      </c>
      <c r="E185" s="55">
        <v>90.87</v>
      </c>
      <c r="F185" s="55">
        <v>90.47</v>
      </c>
      <c r="G185" s="54">
        <v>90.694000000000003</v>
      </c>
      <c r="H185" s="55" t="s">
        <v>450</v>
      </c>
      <c r="I185" s="56">
        <v>-2.9999999999999997E-4</v>
      </c>
      <c r="J185" s="60">
        <f>ABS(Table3[[#This Row],[Change%]])</f>
        <v>2.9999999999999997E-4</v>
      </c>
      <c r="K185" s="55">
        <f>Table3[[#This Row],[High]]-Table3[[#This Row],[Low]]</f>
        <v>0.40000000000000568</v>
      </c>
      <c r="L185" s="63">
        <f>Table3[[#This Row],[Volatolity in $]]/Table3[[#This Row],[Open]]</f>
        <v>4.4125758411473325E-3</v>
      </c>
      <c r="M185" s="63"/>
    </row>
    <row r="186" spans="1:13">
      <c r="A186" s="53" t="s">
        <v>451</v>
      </c>
      <c r="B186" s="54">
        <v>90.718000000000004</v>
      </c>
      <c r="C186" s="53" t="s">
        <v>451</v>
      </c>
      <c r="D186" s="55">
        <v>91.07</v>
      </c>
      <c r="E186" s="55">
        <v>91.094999999999999</v>
      </c>
      <c r="F186" s="55">
        <v>90.504999999999995</v>
      </c>
      <c r="G186" s="54">
        <v>90.718000000000004</v>
      </c>
      <c r="H186" s="55" t="s">
        <v>253</v>
      </c>
      <c r="I186" s="56">
        <v>-4.4000000000000003E-3</v>
      </c>
      <c r="J186" s="60">
        <f>ABS(Table3[[#This Row],[Change%]])</f>
        <v>4.4000000000000003E-3</v>
      </c>
      <c r="K186" s="55">
        <f>Table3[[#This Row],[High]]-Table3[[#This Row],[Low]]</f>
        <v>0.59000000000000341</v>
      </c>
      <c r="L186" s="63">
        <f>Table3[[#This Row],[Volatolity in $]]/Table3[[#This Row],[Open]]</f>
        <v>6.478532996596063E-3</v>
      </c>
      <c r="M186" s="63"/>
    </row>
    <row r="187" spans="1:13">
      <c r="A187" s="53" t="s">
        <v>452</v>
      </c>
      <c r="B187" s="54">
        <v>91.114999999999995</v>
      </c>
      <c r="C187" s="53" t="s">
        <v>452</v>
      </c>
      <c r="D187" s="55">
        <v>91.19</v>
      </c>
      <c r="E187" s="55">
        <v>91.495000000000005</v>
      </c>
      <c r="F187" s="55">
        <v>90.98</v>
      </c>
      <c r="G187" s="54">
        <v>91.114999999999995</v>
      </c>
      <c r="H187" s="55" t="s">
        <v>453</v>
      </c>
      <c r="I187" s="56">
        <v>-2E-3</v>
      </c>
      <c r="J187" s="60">
        <f>ABS(Table3[[#This Row],[Change%]])</f>
        <v>2E-3</v>
      </c>
      <c r="K187" s="55">
        <f>Table3[[#This Row],[High]]-Table3[[#This Row],[Low]]</f>
        <v>0.51500000000000057</v>
      </c>
      <c r="L187" s="63">
        <f>Table3[[#This Row],[Volatolity in $]]/Table3[[#This Row],[Open]]</f>
        <v>5.6475490733633137E-3</v>
      </c>
      <c r="M187" s="63"/>
    </row>
    <row r="188" spans="1:13">
      <c r="A188" s="53" t="s">
        <v>454</v>
      </c>
      <c r="B188" s="54">
        <v>91.296999999999997</v>
      </c>
      <c r="C188" s="53" t="s">
        <v>454</v>
      </c>
      <c r="D188" s="55">
        <v>91.9</v>
      </c>
      <c r="E188" s="55">
        <v>91.915000000000006</v>
      </c>
      <c r="F188" s="55">
        <v>91.14</v>
      </c>
      <c r="G188" s="54">
        <v>91.296999999999997</v>
      </c>
      <c r="H188" s="55" t="s">
        <v>455</v>
      </c>
      <c r="I188" s="56">
        <v>-6.1000000000000004E-3</v>
      </c>
      <c r="J188" s="60">
        <f>ABS(Table3[[#This Row],[Change%]])</f>
        <v>6.1000000000000004E-3</v>
      </c>
      <c r="K188" s="55">
        <f>Table3[[#This Row],[High]]-Table3[[#This Row],[Low]]</f>
        <v>0.77500000000000568</v>
      </c>
      <c r="L188" s="63">
        <f>Table3[[#This Row],[Volatolity in $]]/Table3[[#This Row],[Open]]</f>
        <v>8.4330794341676354E-3</v>
      </c>
      <c r="M188" s="63"/>
    </row>
    <row r="189" spans="1:13">
      <c r="A189" s="53" t="s">
        <v>456</v>
      </c>
      <c r="B189" s="57">
        <v>91.858000000000004</v>
      </c>
      <c r="C189" s="53" t="s">
        <v>456</v>
      </c>
      <c r="D189" s="55">
        <v>91.73</v>
      </c>
      <c r="E189" s="55">
        <v>92.04</v>
      </c>
      <c r="F189" s="55">
        <v>91.49</v>
      </c>
      <c r="G189" s="57">
        <v>91.858000000000004</v>
      </c>
      <c r="H189" s="55" t="s">
        <v>457</v>
      </c>
      <c r="I189" s="58">
        <v>5.9999999999999995E-4</v>
      </c>
      <c r="J189" s="60">
        <f>ABS(Table3[[#This Row],[Change%]])</f>
        <v>5.9999999999999995E-4</v>
      </c>
      <c r="K189" s="55">
        <f>Table3[[#This Row],[High]]-Table3[[#This Row],[Low]]</f>
        <v>0.55000000000001137</v>
      </c>
      <c r="L189" s="63">
        <f>Table3[[#This Row],[Volatolity in $]]/Table3[[#This Row],[Open]]</f>
        <v>5.9958574076094118E-3</v>
      </c>
      <c r="M189" s="63"/>
    </row>
    <row r="190" spans="1:13">
      <c r="A190" s="53" t="s">
        <v>458</v>
      </c>
      <c r="B190" s="54">
        <v>91.801000000000002</v>
      </c>
      <c r="C190" s="53" t="s">
        <v>458</v>
      </c>
      <c r="D190" s="55">
        <v>92</v>
      </c>
      <c r="E190" s="55">
        <v>92.034999999999997</v>
      </c>
      <c r="F190" s="55">
        <v>91.74</v>
      </c>
      <c r="G190" s="54">
        <v>91.801000000000002</v>
      </c>
      <c r="H190" s="55" t="s">
        <v>459</v>
      </c>
      <c r="I190" s="56">
        <v>-1.8E-3</v>
      </c>
      <c r="J190" s="60">
        <f>ABS(Table3[[#This Row],[Change%]])</f>
        <v>1.8E-3</v>
      </c>
      <c r="K190" s="55">
        <f>Table3[[#This Row],[High]]-Table3[[#This Row],[Low]]</f>
        <v>0.29500000000000171</v>
      </c>
      <c r="L190" s="63">
        <f>Table3[[#This Row],[Volatolity in $]]/Table3[[#This Row],[Open]]</f>
        <v>3.2065217391304534E-3</v>
      </c>
      <c r="M190" s="63"/>
    </row>
    <row r="191" spans="1:13">
      <c r="A191" s="53" t="s">
        <v>460</v>
      </c>
      <c r="B191" s="54">
        <v>91.965999999999994</v>
      </c>
      <c r="C191" s="53" t="s">
        <v>460</v>
      </c>
      <c r="D191" s="55">
        <v>91.95</v>
      </c>
      <c r="E191" s="55">
        <v>92.165000000000006</v>
      </c>
      <c r="F191" s="55">
        <v>91.83</v>
      </c>
      <c r="G191" s="54">
        <v>91.965999999999994</v>
      </c>
      <c r="H191" s="55" t="s">
        <v>461</v>
      </c>
      <c r="I191" s="56">
        <v>0</v>
      </c>
      <c r="J191" s="60">
        <f>ABS(Table3[[#This Row],[Change%]])</f>
        <v>0</v>
      </c>
      <c r="K191" s="55">
        <f>Table3[[#This Row],[High]]-Table3[[#This Row],[Low]]</f>
        <v>0.33500000000000796</v>
      </c>
      <c r="L191" s="63">
        <f>Table3[[#This Row],[Volatolity in $]]/Table3[[#This Row],[Open]]</f>
        <v>3.6432843936923106E-3</v>
      </c>
      <c r="M191" s="63"/>
    </row>
    <row r="192" spans="1:13">
      <c r="A192" s="53" t="s">
        <v>462</v>
      </c>
      <c r="B192" s="54">
        <v>91.965999999999994</v>
      </c>
      <c r="C192" s="53" t="s">
        <v>462</v>
      </c>
      <c r="D192" s="55">
        <v>92.117999999999995</v>
      </c>
      <c r="E192" s="55">
        <v>92.251999999999995</v>
      </c>
      <c r="F192" s="55">
        <v>91.91</v>
      </c>
      <c r="G192" s="54">
        <v>91.965999999999994</v>
      </c>
      <c r="H192" s="55" t="s">
        <v>389</v>
      </c>
      <c r="I192" s="56">
        <v>-2.8E-3</v>
      </c>
      <c r="J192" s="60">
        <f>ABS(Table3[[#This Row],[Change%]])</f>
        <v>2.8E-3</v>
      </c>
      <c r="K192" s="55">
        <f>Table3[[#This Row],[High]]-Table3[[#This Row],[Low]]</f>
        <v>0.34199999999999875</v>
      </c>
      <c r="L192" s="63">
        <f>Table3[[#This Row],[Volatolity in $]]/Table3[[#This Row],[Open]]</f>
        <v>3.7126294535269845E-3</v>
      </c>
      <c r="M192" s="63"/>
    </row>
    <row r="193" spans="1:13">
      <c r="A193" s="53" t="s">
        <v>463</v>
      </c>
      <c r="B193" s="54">
        <v>92.22</v>
      </c>
      <c r="C193" s="53" t="s">
        <v>463</v>
      </c>
      <c r="D193" s="55">
        <v>92.51</v>
      </c>
      <c r="E193" s="55">
        <v>92.555000000000007</v>
      </c>
      <c r="F193" s="55">
        <v>92.105000000000004</v>
      </c>
      <c r="G193" s="54">
        <v>92.22</v>
      </c>
      <c r="H193" s="55" t="s">
        <v>464</v>
      </c>
      <c r="I193" s="56">
        <v>-3.0000000000000001E-3</v>
      </c>
      <c r="J193" s="60">
        <f>ABS(Table3[[#This Row],[Change%]])</f>
        <v>3.0000000000000001E-3</v>
      </c>
      <c r="K193" s="55">
        <f>Table3[[#This Row],[High]]-Table3[[#This Row],[Low]]</f>
        <v>0.45000000000000284</v>
      </c>
      <c r="L193" s="63">
        <f>Table3[[#This Row],[Volatolity in $]]/Table3[[#This Row],[Open]]</f>
        <v>4.8643389903794488E-3</v>
      </c>
      <c r="M193" s="63"/>
    </row>
    <row r="194" spans="1:13">
      <c r="A194" s="53" t="s">
        <v>465</v>
      </c>
      <c r="B194" s="57">
        <v>92.494</v>
      </c>
      <c r="C194" s="53" t="s">
        <v>465</v>
      </c>
      <c r="D194" s="55">
        <v>92.344999999999999</v>
      </c>
      <c r="E194" s="55">
        <v>92.795000000000002</v>
      </c>
      <c r="F194" s="55">
        <v>92</v>
      </c>
      <c r="G194" s="57">
        <v>92.494</v>
      </c>
      <c r="H194" s="55" t="s">
        <v>466</v>
      </c>
      <c r="I194" s="58">
        <v>1.1000000000000001E-3</v>
      </c>
      <c r="J194" s="60">
        <f>ABS(Table3[[#This Row],[Change%]])</f>
        <v>1.1000000000000001E-3</v>
      </c>
      <c r="K194" s="55">
        <f>Table3[[#This Row],[High]]-Table3[[#This Row],[Low]]</f>
        <v>0.79500000000000171</v>
      </c>
      <c r="L194" s="63">
        <f>Table3[[#This Row],[Volatolity in $]]/Table3[[#This Row],[Open]]</f>
        <v>8.6090205208728329E-3</v>
      </c>
      <c r="M194" s="63"/>
    </row>
    <row r="195" spans="1:13">
      <c r="A195" s="53" t="s">
        <v>467</v>
      </c>
      <c r="B195" s="57">
        <v>92.394999999999996</v>
      </c>
      <c r="C195" s="53" t="s">
        <v>467</v>
      </c>
      <c r="D195" s="55">
        <v>92.33</v>
      </c>
      <c r="E195" s="55">
        <v>92.424999999999997</v>
      </c>
      <c r="F195" s="55">
        <v>92.185000000000002</v>
      </c>
      <c r="G195" s="57">
        <v>92.394999999999996</v>
      </c>
      <c r="H195" s="55" t="s">
        <v>468</v>
      </c>
      <c r="I195" s="58">
        <v>1.1999999999999999E-3</v>
      </c>
      <c r="J195" s="60">
        <f>ABS(Table3[[#This Row],[Change%]])</f>
        <v>1.1999999999999999E-3</v>
      </c>
      <c r="K195" s="55">
        <f>Table3[[#This Row],[High]]-Table3[[#This Row],[Low]]</f>
        <v>0.23999999999999488</v>
      </c>
      <c r="L195" s="63">
        <f>Table3[[#This Row],[Volatolity in $]]/Table3[[#This Row],[Open]]</f>
        <v>2.5993718184771459E-3</v>
      </c>
      <c r="M195" s="63"/>
    </row>
    <row r="196" spans="1:13">
      <c r="A196" s="53" t="s">
        <v>469</v>
      </c>
      <c r="B196" s="54">
        <v>92.284000000000006</v>
      </c>
      <c r="C196" s="53" t="s">
        <v>469</v>
      </c>
      <c r="D196" s="55">
        <v>92.504999999999995</v>
      </c>
      <c r="E196" s="55">
        <v>92.72</v>
      </c>
      <c r="F196" s="55">
        <v>92.224999999999994</v>
      </c>
      <c r="G196" s="54">
        <v>92.284000000000006</v>
      </c>
      <c r="H196" s="55" t="s">
        <v>180</v>
      </c>
      <c r="I196" s="56">
        <v>-2.9999999999999997E-4</v>
      </c>
      <c r="J196" s="60">
        <f>ABS(Table3[[#This Row],[Change%]])</f>
        <v>2.9999999999999997E-4</v>
      </c>
      <c r="K196" s="55">
        <f>Table3[[#This Row],[High]]-Table3[[#This Row],[Low]]</f>
        <v>0.49500000000000455</v>
      </c>
      <c r="L196" s="63">
        <f>Table3[[#This Row],[Volatolity in $]]/Table3[[#This Row],[Open]]</f>
        <v>5.3510621047511437E-3</v>
      </c>
      <c r="M196" s="63"/>
    </row>
    <row r="197" spans="1:13">
      <c r="A197" s="53" t="s">
        <v>470</v>
      </c>
      <c r="B197" s="54">
        <v>92.311000000000007</v>
      </c>
      <c r="C197" s="53" t="s">
        <v>470</v>
      </c>
      <c r="D197" s="55">
        <v>92.44</v>
      </c>
      <c r="E197" s="55">
        <v>92.51</v>
      </c>
      <c r="F197" s="55">
        <v>92.194999999999993</v>
      </c>
      <c r="G197" s="54">
        <v>92.311000000000007</v>
      </c>
      <c r="H197" s="55" t="s">
        <v>471</v>
      </c>
      <c r="I197" s="56">
        <v>-8.9999999999999998E-4</v>
      </c>
      <c r="J197" s="60">
        <f>ABS(Table3[[#This Row],[Change%]])</f>
        <v>8.9999999999999998E-4</v>
      </c>
      <c r="K197" s="55">
        <f>Table3[[#This Row],[High]]-Table3[[#This Row],[Low]]</f>
        <v>0.31500000000001194</v>
      </c>
      <c r="L197" s="63">
        <f>Table3[[#This Row],[Volatolity in $]]/Table3[[#This Row],[Open]]</f>
        <v>3.407615750757377E-3</v>
      </c>
      <c r="M197" s="63"/>
    </row>
    <row r="198" spans="1:13">
      <c r="A198" s="53" t="s">
        <v>472</v>
      </c>
      <c r="B198" s="54">
        <v>92.397999999999996</v>
      </c>
      <c r="C198" s="53" t="s">
        <v>472</v>
      </c>
      <c r="D198" s="55">
        <v>92.484999999999999</v>
      </c>
      <c r="E198" s="55">
        <v>92.605000000000004</v>
      </c>
      <c r="F198" s="55">
        <v>92.25</v>
      </c>
      <c r="G198" s="54">
        <v>92.397999999999996</v>
      </c>
      <c r="H198" s="55" t="s">
        <v>473</v>
      </c>
      <c r="I198" s="56">
        <v>-2.5000000000000001E-3</v>
      </c>
      <c r="J198" s="60">
        <f>ABS(Table3[[#This Row],[Change%]])</f>
        <v>2.5000000000000001E-3</v>
      </c>
      <c r="K198" s="55">
        <f>Table3[[#This Row],[High]]-Table3[[#This Row],[Low]]</f>
        <v>0.35500000000000398</v>
      </c>
      <c r="L198" s="63">
        <f>Table3[[#This Row],[Volatolity in $]]/Table3[[#This Row],[Open]]</f>
        <v>3.8384602908580201E-3</v>
      </c>
      <c r="M198" s="63"/>
    </row>
    <row r="199" spans="1:13">
      <c r="A199" s="53" t="s">
        <v>474</v>
      </c>
      <c r="B199" s="54">
        <v>92.63</v>
      </c>
      <c r="C199" s="53" t="s">
        <v>474</v>
      </c>
      <c r="D199" s="55">
        <v>92.715000000000003</v>
      </c>
      <c r="E199" s="55">
        <v>92.85</v>
      </c>
      <c r="F199" s="55">
        <v>92.435000000000002</v>
      </c>
      <c r="G199" s="54">
        <v>92.63</v>
      </c>
      <c r="H199" s="55" t="s">
        <v>475</v>
      </c>
      <c r="I199" s="56">
        <v>-1.2999999999999999E-3</v>
      </c>
      <c r="J199" s="60">
        <f>ABS(Table3[[#This Row],[Change%]])</f>
        <v>1.2999999999999999E-3</v>
      </c>
      <c r="K199" s="55">
        <f>Table3[[#This Row],[High]]-Table3[[#This Row],[Low]]</f>
        <v>0.41499999999999204</v>
      </c>
      <c r="L199" s="63">
        <f>Table3[[#This Row],[Volatolity in $]]/Table3[[#This Row],[Open]]</f>
        <v>4.4760826187778893E-3</v>
      </c>
      <c r="M199" s="63"/>
    </row>
    <row r="200" spans="1:13">
      <c r="A200" s="53" t="s">
        <v>476</v>
      </c>
      <c r="B200" s="54">
        <v>92.75</v>
      </c>
      <c r="C200" s="53" t="s">
        <v>476</v>
      </c>
      <c r="D200" s="55">
        <v>92.96</v>
      </c>
      <c r="E200" s="55">
        <v>93.004999999999995</v>
      </c>
      <c r="F200" s="55">
        <v>92.7</v>
      </c>
      <c r="G200" s="54">
        <v>92.75</v>
      </c>
      <c r="H200" s="55" t="s">
        <v>477</v>
      </c>
      <c r="I200" s="56">
        <v>-2.2000000000000001E-3</v>
      </c>
      <c r="J200" s="60">
        <f>ABS(Table3[[#This Row],[Change%]])</f>
        <v>2.2000000000000001E-3</v>
      </c>
      <c r="K200" s="55">
        <f>Table3[[#This Row],[High]]-Table3[[#This Row],[Low]]</f>
        <v>0.30499999999999261</v>
      </c>
      <c r="L200" s="63">
        <f>Table3[[#This Row],[Volatolity in $]]/Table3[[#This Row],[Open]]</f>
        <v>3.280981067125566E-3</v>
      </c>
      <c r="M200" s="63"/>
    </row>
    <row r="201" spans="1:13">
      <c r="A201" s="53" t="s">
        <v>478</v>
      </c>
      <c r="B201" s="54">
        <v>92.956000000000003</v>
      </c>
      <c r="C201" s="53" t="s">
        <v>478</v>
      </c>
      <c r="D201" s="55">
        <v>92.97</v>
      </c>
      <c r="E201" s="55">
        <v>93.125</v>
      </c>
      <c r="F201" s="55">
        <v>92.754999999999995</v>
      </c>
      <c r="G201" s="54">
        <v>92.956000000000003</v>
      </c>
      <c r="H201" s="55" t="s">
        <v>479</v>
      </c>
      <c r="I201" s="56">
        <v>-6.9999999999999999E-4</v>
      </c>
      <c r="J201" s="60">
        <f>ABS(Table3[[#This Row],[Change%]])</f>
        <v>6.9999999999999999E-4</v>
      </c>
      <c r="K201" s="55">
        <f>Table3[[#This Row],[High]]-Table3[[#This Row],[Low]]</f>
        <v>0.37000000000000455</v>
      </c>
      <c r="L201" s="63">
        <f>Table3[[#This Row],[Volatolity in $]]/Table3[[#This Row],[Open]]</f>
        <v>3.9797784231473008E-3</v>
      </c>
      <c r="M201" s="63"/>
    </row>
    <row r="202" spans="1:13">
      <c r="A202" s="53" t="s">
        <v>480</v>
      </c>
      <c r="B202" s="57">
        <v>93.024000000000001</v>
      </c>
      <c r="C202" s="53" t="s">
        <v>480</v>
      </c>
      <c r="D202" s="55">
        <v>92.73</v>
      </c>
      <c r="E202" s="55">
        <v>93.19</v>
      </c>
      <c r="F202" s="55">
        <v>92.594999999999999</v>
      </c>
      <c r="G202" s="57">
        <v>93.024000000000001</v>
      </c>
      <c r="H202" s="55" t="s">
        <v>481</v>
      </c>
      <c r="I202" s="58">
        <v>3.0999999999999999E-3</v>
      </c>
      <c r="J202" s="60">
        <f>ABS(Table3[[#This Row],[Change%]])</f>
        <v>3.0999999999999999E-3</v>
      </c>
      <c r="K202" s="55">
        <f>Table3[[#This Row],[High]]-Table3[[#This Row],[Low]]</f>
        <v>0.59499999999999886</v>
      </c>
      <c r="L202" s="63">
        <f>Table3[[#This Row],[Volatolity in $]]/Table3[[#This Row],[Open]]</f>
        <v>6.4164779467270443E-3</v>
      </c>
      <c r="M202" s="63"/>
    </row>
    <row r="203" spans="1:13">
      <c r="A203" s="53" t="s">
        <v>482</v>
      </c>
      <c r="B203" s="57">
        <v>92.736000000000004</v>
      </c>
      <c r="C203" s="53" t="s">
        <v>482</v>
      </c>
      <c r="D203" s="55">
        <v>92.81</v>
      </c>
      <c r="E203" s="55">
        <v>92.965000000000003</v>
      </c>
      <c r="F203" s="55">
        <v>92.584999999999994</v>
      </c>
      <c r="G203" s="57">
        <v>92.736000000000004</v>
      </c>
      <c r="H203" s="55" t="s">
        <v>483</v>
      </c>
      <c r="I203" s="58">
        <v>2.0000000000000001E-4</v>
      </c>
      <c r="J203" s="60">
        <f>ABS(Table3[[#This Row],[Change%]])</f>
        <v>2.0000000000000001E-4</v>
      </c>
      <c r="K203" s="55">
        <f>Table3[[#This Row],[High]]-Table3[[#This Row],[Low]]</f>
        <v>0.38000000000000966</v>
      </c>
      <c r="L203" s="63">
        <f>Table3[[#This Row],[Volatolity in $]]/Table3[[#This Row],[Open]]</f>
        <v>4.0943863807780378E-3</v>
      </c>
      <c r="M203" s="63"/>
    </row>
    <row r="204" spans="1:13">
      <c r="A204" s="53" t="s">
        <v>484</v>
      </c>
      <c r="B204" s="57">
        <v>92.715000000000003</v>
      </c>
      <c r="C204" s="53" t="s">
        <v>484</v>
      </c>
      <c r="D204" s="55">
        <v>92.23</v>
      </c>
      <c r="E204" s="55">
        <v>92.97</v>
      </c>
      <c r="F204" s="55">
        <v>92.12</v>
      </c>
      <c r="G204" s="57">
        <v>92.715000000000003</v>
      </c>
      <c r="H204" s="55" t="s">
        <v>485</v>
      </c>
      <c r="I204" s="58">
        <v>5.3E-3</v>
      </c>
      <c r="J204" s="60">
        <f>ABS(Table3[[#This Row],[Change%]])</f>
        <v>5.3E-3</v>
      </c>
      <c r="K204" s="55">
        <f>Table3[[#This Row],[High]]-Table3[[#This Row],[Low]]</f>
        <v>0.84999999999999432</v>
      </c>
      <c r="L204" s="63">
        <f>Table3[[#This Row],[Volatolity in $]]/Table3[[#This Row],[Open]]</f>
        <v>9.2160902092593977E-3</v>
      </c>
      <c r="M204" s="63"/>
    </row>
    <row r="205" spans="1:13">
      <c r="A205" s="53" t="s">
        <v>486</v>
      </c>
      <c r="B205" s="54">
        <v>92.224999999999994</v>
      </c>
      <c r="C205" s="53" t="s">
        <v>486</v>
      </c>
      <c r="D205" s="55">
        <v>92.74</v>
      </c>
      <c r="E205" s="55">
        <v>92.825000000000003</v>
      </c>
      <c r="F205" s="55">
        <v>92.165000000000006</v>
      </c>
      <c r="G205" s="54">
        <v>92.224999999999994</v>
      </c>
      <c r="H205" s="55" t="s">
        <v>487</v>
      </c>
      <c r="I205" s="56">
        <v>-3.0999999999999999E-3</v>
      </c>
      <c r="J205" s="60">
        <f>ABS(Table3[[#This Row],[Change%]])</f>
        <v>3.0999999999999999E-3</v>
      </c>
      <c r="K205" s="55">
        <f>Table3[[#This Row],[High]]-Table3[[#This Row],[Low]]</f>
        <v>0.65999999999999659</v>
      </c>
      <c r="L205" s="63">
        <f>Table3[[#This Row],[Volatolity in $]]/Table3[[#This Row],[Open]]</f>
        <v>7.1166702609445397E-3</v>
      </c>
      <c r="M205" s="63"/>
    </row>
    <row r="206" spans="1:13">
      <c r="A206" s="53" t="s">
        <v>488</v>
      </c>
      <c r="B206" s="54">
        <v>92.516000000000005</v>
      </c>
      <c r="C206" s="53" t="s">
        <v>488</v>
      </c>
      <c r="D206" s="55">
        <v>93.4</v>
      </c>
      <c r="E206" s="55">
        <v>93.54</v>
      </c>
      <c r="F206" s="55">
        <v>92.47</v>
      </c>
      <c r="G206" s="54">
        <v>92.516000000000005</v>
      </c>
      <c r="H206" s="55" t="s">
        <v>489</v>
      </c>
      <c r="I206" s="56">
        <v>-9.5999999999999992E-3</v>
      </c>
      <c r="J206" s="60">
        <f>ABS(Table3[[#This Row],[Change%]])</f>
        <v>9.5999999999999992E-3</v>
      </c>
      <c r="K206" s="55">
        <f>Table3[[#This Row],[High]]-Table3[[#This Row],[Low]]</f>
        <v>1.0700000000000074</v>
      </c>
      <c r="L206" s="63">
        <f>Table3[[#This Row],[Volatolity in $]]/Table3[[#This Row],[Open]]</f>
        <v>1.1456102783725988E-2</v>
      </c>
      <c r="M206" s="63"/>
    </row>
    <row r="207" spans="1:13">
      <c r="A207" s="53" t="s">
        <v>490</v>
      </c>
      <c r="B207" s="54">
        <v>93.411000000000001</v>
      </c>
      <c r="C207" s="53" t="s">
        <v>490</v>
      </c>
      <c r="D207" s="55">
        <v>93.66</v>
      </c>
      <c r="E207" s="55">
        <v>94.33</v>
      </c>
      <c r="F207" s="55">
        <v>93.245000000000005</v>
      </c>
      <c r="G207" s="54">
        <v>93.411000000000001</v>
      </c>
      <c r="H207" s="55" t="s">
        <v>491</v>
      </c>
      <c r="I207" s="56">
        <v>-1.6000000000000001E-3</v>
      </c>
      <c r="J207" s="60">
        <f>ABS(Table3[[#This Row],[Change%]])</f>
        <v>1.6000000000000001E-3</v>
      </c>
      <c r="K207" s="55">
        <f>Table3[[#This Row],[High]]-Table3[[#This Row],[Low]]</f>
        <v>1.0849999999999937</v>
      </c>
      <c r="L207" s="63">
        <f>Table3[[#This Row],[Volatolity in $]]/Table3[[#This Row],[Open]]</f>
        <v>1.1584454409566451E-2</v>
      </c>
      <c r="M207" s="63"/>
    </row>
    <row r="208" spans="1:13">
      <c r="A208" s="53" t="s">
        <v>492</v>
      </c>
      <c r="B208" s="54">
        <v>93.56</v>
      </c>
      <c r="C208" s="53" t="s">
        <v>492</v>
      </c>
      <c r="D208" s="55">
        <v>94.034999999999997</v>
      </c>
      <c r="E208" s="55">
        <v>94.06</v>
      </c>
      <c r="F208" s="55">
        <v>93.295000000000002</v>
      </c>
      <c r="G208" s="54">
        <v>93.56</v>
      </c>
      <c r="H208" s="55" t="s">
        <v>493</v>
      </c>
      <c r="I208" s="56">
        <v>-6.1999999999999998E-3</v>
      </c>
      <c r="J208" s="60">
        <f>ABS(Table3[[#This Row],[Change%]])</f>
        <v>6.1999999999999998E-3</v>
      </c>
      <c r="K208" s="55">
        <f>Table3[[#This Row],[High]]-Table3[[#This Row],[Low]]</f>
        <v>0.76500000000000057</v>
      </c>
      <c r="L208" s="63">
        <f>Table3[[#This Row],[Volatolity in $]]/Table3[[#This Row],[Open]]</f>
        <v>8.1352687828999907E-3</v>
      </c>
      <c r="M208" s="63"/>
    </row>
    <row r="209" spans="1:13">
      <c r="A209" s="53" t="s">
        <v>494</v>
      </c>
      <c r="B209" s="57">
        <v>94.144999999999996</v>
      </c>
      <c r="C209" s="53" t="s">
        <v>494</v>
      </c>
      <c r="D209" s="55">
        <v>94.094999999999999</v>
      </c>
      <c r="E209" s="55">
        <v>94.314999999999998</v>
      </c>
      <c r="F209" s="55">
        <v>93.99</v>
      </c>
      <c r="G209" s="57">
        <v>94.144999999999996</v>
      </c>
      <c r="H209" s="55" t="s">
        <v>495</v>
      </c>
      <c r="I209" s="58">
        <v>1.1000000000000001E-3</v>
      </c>
      <c r="J209" s="60">
        <f>ABS(Table3[[#This Row],[Change%]])</f>
        <v>1.1000000000000001E-3</v>
      </c>
      <c r="K209" s="55">
        <f>Table3[[#This Row],[High]]-Table3[[#This Row],[Low]]</f>
        <v>0.32500000000000284</v>
      </c>
      <c r="L209" s="63">
        <f>Table3[[#This Row],[Volatolity in $]]/Table3[[#This Row],[Open]]</f>
        <v>3.4539561081885629E-3</v>
      </c>
      <c r="M209" s="63"/>
    </row>
    <row r="210" spans="1:13">
      <c r="A210" s="53" t="s">
        <v>496</v>
      </c>
      <c r="B210" s="57">
        <v>94.042000000000002</v>
      </c>
      <c r="C210" s="53" t="s">
        <v>496</v>
      </c>
      <c r="D210" s="55">
        <v>93.924999999999997</v>
      </c>
      <c r="E210" s="55">
        <v>94.105000000000004</v>
      </c>
      <c r="F210" s="55">
        <v>93.66</v>
      </c>
      <c r="G210" s="57">
        <v>94.042000000000002</v>
      </c>
      <c r="H210" s="55" t="s">
        <v>497</v>
      </c>
      <c r="I210" s="58">
        <v>6.9999999999999999E-4</v>
      </c>
      <c r="J210" s="60">
        <f>ABS(Table3[[#This Row],[Change%]])</f>
        <v>6.9999999999999999E-4</v>
      </c>
      <c r="K210" s="55">
        <f>Table3[[#This Row],[High]]-Table3[[#This Row],[Low]]</f>
        <v>0.44500000000000739</v>
      </c>
      <c r="L210" s="63">
        <f>Table3[[#This Row],[Volatolity in $]]/Table3[[#This Row],[Open]]</f>
        <v>4.7378227309023942E-3</v>
      </c>
      <c r="M210" s="63"/>
    </row>
    <row r="211" spans="1:13">
      <c r="A211" s="53" t="s">
        <v>498</v>
      </c>
      <c r="B211" s="57">
        <v>93.977000000000004</v>
      </c>
      <c r="C211" s="53" t="s">
        <v>498</v>
      </c>
      <c r="D211" s="55">
        <v>93.47</v>
      </c>
      <c r="E211" s="55">
        <v>94.14</v>
      </c>
      <c r="F211" s="55">
        <v>93.355000000000004</v>
      </c>
      <c r="G211" s="57">
        <v>93.977000000000004</v>
      </c>
      <c r="H211" s="55" t="s">
        <v>499</v>
      </c>
      <c r="I211" s="58">
        <v>6.1000000000000004E-3</v>
      </c>
      <c r="J211" s="60">
        <f>ABS(Table3[[#This Row],[Change%]])</f>
        <v>6.1000000000000004E-3</v>
      </c>
      <c r="K211" s="55">
        <f>Table3[[#This Row],[High]]-Table3[[#This Row],[Low]]</f>
        <v>0.78499999999999659</v>
      </c>
      <c r="L211" s="63">
        <f>Table3[[#This Row],[Volatolity in $]]/Table3[[#This Row],[Open]]</f>
        <v>8.398416604258014E-3</v>
      </c>
      <c r="M211" s="63"/>
    </row>
    <row r="212" spans="1:13">
      <c r="A212" s="53" t="s">
        <v>500</v>
      </c>
      <c r="B212" s="57">
        <v>93.409000000000006</v>
      </c>
      <c r="C212" s="53" t="s">
        <v>500</v>
      </c>
      <c r="D212" s="55">
        <v>93.11</v>
      </c>
      <c r="E212" s="55">
        <v>93.66</v>
      </c>
      <c r="F212" s="55">
        <v>93.04</v>
      </c>
      <c r="G212" s="57">
        <v>93.409000000000006</v>
      </c>
      <c r="H212" s="55" t="s">
        <v>501</v>
      </c>
      <c r="I212" s="58">
        <v>5.1999999999999998E-3</v>
      </c>
      <c r="J212" s="60">
        <f>ABS(Table3[[#This Row],[Change%]])</f>
        <v>5.1999999999999998E-3</v>
      </c>
      <c r="K212" s="55">
        <f>Table3[[#This Row],[High]]-Table3[[#This Row],[Low]]</f>
        <v>0.61999999999999034</v>
      </c>
      <c r="L212" s="63">
        <f>Table3[[#This Row],[Volatolity in $]]/Table3[[#This Row],[Open]]</f>
        <v>6.6587906776929473E-3</v>
      </c>
      <c r="M212" s="63"/>
    </row>
    <row r="213" spans="1:13">
      <c r="A213" s="53" t="s">
        <v>502</v>
      </c>
      <c r="B213" s="54">
        <v>92.927000000000007</v>
      </c>
      <c r="C213" s="53" t="s">
        <v>502</v>
      </c>
      <c r="D213" s="55">
        <v>93.06</v>
      </c>
      <c r="E213" s="55">
        <v>93.13</v>
      </c>
      <c r="F213" s="55">
        <v>92.775000000000006</v>
      </c>
      <c r="G213" s="54">
        <v>92.927000000000007</v>
      </c>
      <c r="H213" s="55" t="s">
        <v>503</v>
      </c>
      <c r="I213" s="56">
        <v>-1.2999999999999999E-3</v>
      </c>
      <c r="J213" s="60">
        <f>ABS(Table3[[#This Row],[Change%]])</f>
        <v>1.2999999999999999E-3</v>
      </c>
      <c r="K213" s="55">
        <f>Table3[[#This Row],[High]]-Table3[[#This Row],[Low]]</f>
        <v>0.35499999999998977</v>
      </c>
      <c r="L213" s="63">
        <f>Table3[[#This Row],[Volatolity in $]]/Table3[[#This Row],[Open]]</f>
        <v>3.8147431764451942E-3</v>
      </c>
      <c r="M213" s="63"/>
    </row>
    <row r="214" spans="1:13">
      <c r="A214" s="53" t="s">
        <v>504</v>
      </c>
      <c r="B214" s="57">
        <v>93.043999999999997</v>
      </c>
      <c r="C214" s="53" t="s">
        <v>504</v>
      </c>
      <c r="D214" s="55">
        <v>92.75</v>
      </c>
      <c r="E214" s="55">
        <v>93.11</v>
      </c>
      <c r="F214" s="55">
        <v>92.73</v>
      </c>
      <c r="G214" s="57">
        <v>93.043999999999997</v>
      </c>
      <c r="H214" s="55" t="s">
        <v>505</v>
      </c>
      <c r="I214" s="58">
        <v>3.0000000000000001E-3</v>
      </c>
      <c r="J214" s="60">
        <f>ABS(Table3[[#This Row],[Change%]])</f>
        <v>3.0000000000000001E-3</v>
      </c>
      <c r="K214" s="55">
        <f>Table3[[#This Row],[High]]-Table3[[#This Row],[Low]]</f>
        <v>0.37999999999999545</v>
      </c>
      <c r="L214" s="63">
        <f>Table3[[#This Row],[Volatolity in $]]/Table3[[#This Row],[Open]]</f>
        <v>4.097035040431218E-3</v>
      </c>
      <c r="M214" s="63"/>
    </row>
    <row r="215" spans="1:13">
      <c r="A215" s="53" t="s">
        <v>506</v>
      </c>
      <c r="B215" s="54">
        <v>92.765000000000001</v>
      </c>
      <c r="C215" s="53" t="s">
        <v>506</v>
      </c>
      <c r="D215" s="55">
        <v>92.97</v>
      </c>
      <c r="E215" s="55">
        <v>93.13</v>
      </c>
      <c r="F215" s="55">
        <v>92.644999999999996</v>
      </c>
      <c r="G215" s="54">
        <v>92.765000000000001</v>
      </c>
      <c r="H215" s="55" t="s">
        <v>507</v>
      </c>
      <c r="I215" s="56">
        <v>-2.0999999999999999E-3</v>
      </c>
      <c r="J215" s="60">
        <f>ABS(Table3[[#This Row],[Change%]])</f>
        <v>2.0999999999999999E-3</v>
      </c>
      <c r="K215" s="55">
        <f>Table3[[#This Row],[High]]-Table3[[#This Row],[Low]]</f>
        <v>0.48499999999999943</v>
      </c>
      <c r="L215" s="63">
        <f>Table3[[#This Row],[Volatolity in $]]/Table3[[#This Row],[Open]]</f>
        <v>5.2167365816930128E-3</v>
      </c>
      <c r="M215" s="63"/>
    </row>
    <row r="216" spans="1:13">
      <c r="A216" s="53" t="s">
        <v>508</v>
      </c>
      <c r="B216" s="57">
        <v>92.963999999999999</v>
      </c>
      <c r="C216" s="53" t="s">
        <v>508</v>
      </c>
      <c r="D216" s="55">
        <v>92.724999999999994</v>
      </c>
      <c r="E216" s="55">
        <v>92.99</v>
      </c>
      <c r="F216" s="55">
        <v>92.61</v>
      </c>
      <c r="G216" s="57">
        <v>92.963999999999999</v>
      </c>
      <c r="H216" s="55" t="s">
        <v>509</v>
      </c>
      <c r="I216" s="58">
        <v>3.8999999999999998E-3</v>
      </c>
      <c r="J216" s="60">
        <f>ABS(Table3[[#This Row],[Change%]])</f>
        <v>3.8999999999999998E-3</v>
      </c>
      <c r="K216" s="55">
        <f>Table3[[#This Row],[High]]-Table3[[#This Row],[Low]]</f>
        <v>0.37999999999999545</v>
      </c>
      <c r="L216" s="63">
        <f>Table3[[#This Row],[Volatolity in $]]/Table3[[#This Row],[Open]]</f>
        <v>4.0981396602857425E-3</v>
      </c>
      <c r="M216" s="63"/>
    </row>
    <row r="217" spans="1:13">
      <c r="A217" s="53" t="s">
        <v>510</v>
      </c>
      <c r="B217" s="54">
        <v>92.599000000000004</v>
      </c>
      <c r="C217" s="53" t="s">
        <v>510</v>
      </c>
      <c r="D217" s="55">
        <v>93.034999999999997</v>
      </c>
      <c r="E217" s="55">
        <v>93.06</v>
      </c>
      <c r="F217" s="55">
        <v>92.46</v>
      </c>
      <c r="G217" s="54">
        <v>92.599000000000004</v>
      </c>
      <c r="H217" s="55" t="s">
        <v>511</v>
      </c>
      <c r="I217" s="56">
        <v>-4.8999999999999998E-3</v>
      </c>
      <c r="J217" s="60">
        <f>ABS(Table3[[#This Row],[Change%]])</f>
        <v>4.8999999999999998E-3</v>
      </c>
      <c r="K217" s="55">
        <f>Table3[[#This Row],[High]]-Table3[[#This Row],[Low]]</f>
        <v>0.60000000000000853</v>
      </c>
      <c r="L217" s="63">
        <f>Table3[[#This Row],[Volatolity in $]]/Table3[[#This Row],[Open]]</f>
        <v>6.4491857902940677E-3</v>
      </c>
      <c r="M217" s="63"/>
    </row>
    <row r="218" spans="1:13">
      <c r="A218" s="53" t="s">
        <v>512</v>
      </c>
      <c r="B218" s="54">
        <v>93.051000000000002</v>
      </c>
      <c r="C218" s="53" t="s">
        <v>512</v>
      </c>
      <c r="D218" s="55">
        <v>93.415000000000006</v>
      </c>
      <c r="E218" s="55">
        <v>93.504999999999995</v>
      </c>
      <c r="F218" s="55">
        <v>92.974999999999994</v>
      </c>
      <c r="G218" s="54">
        <v>93.051000000000002</v>
      </c>
      <c r="H218" s="55" t="s">
        <v>513</v>
      </c>
      <c r="I218" s="56">
        <v>-4.0000000000000001E-3</v>
      </c>
      <c r="J218" s="60">
        <f>ABS(Table3[[#This Row],[Change%]])</f>
        <v>4.0000000000000001E-3</v>
      </c>
      <c r="K218" s="55">
        <f>Table3[[#This Row],[High]]-Table3[[#This Row],[Low]]</f>
        <v>0.53000000000000114</v>
      </c>
      <c r="L218" s="63">
        <f>Table3[[#This Row],[Volatolity in $]]/Table3[[#This Row],[Open]]</f>
        <v>5.6736070224268171E-3</v>
      </c>
      <c r="M218" s="63"/>
    </row>
    <row r="219" spans="1:13">
      <c r="A219" s="53" t="s">
        <v>514</v>
      </c>
      <c r="B219" s="54">
        <v>93.429000000000002</v>
      </c>
      <c r="C219" s="53" t="s">
        <v>514</v>
      </c>
      <c r="D219" s="55">
        <v>93.72</v>
      </c>
      <c r="E219" s="55">
        <v>93.775000000000006</v>
      </c>
      <c r="F219" s="55">
        <v>93.194999999999993</v>
      </c>
      <c r="G219" s="54">
        <v>93.429000000000002</v>
      </c>
      <c r="H219" s="55" t="s">
        <v>515</v>
      </c>
      <c r="I219" s="56">
        <v>-2.7000000000000001E-3</v>
      </c>
      <c r="J219" s="60">
        <f>ABS(Table3[[#This Row],[Change%]])</f>
        <v>2.7000000000000001E-3</v>
      </c>
      <c r="K219" s="55">
        <f>Table3[[#This Row],[High]]-Table3[[#This Row],[Low]]</f>
        <v>0.58000000000001251</v>
      </c>
      <c r="L219" s="63">
        <f>Table3[[#This Row],[Volatolity in $]]/Table3[[#This Row],[Open]]</f>
        <v>6.1886470337175897E-3</v>
      </c>
      <c r="M219" s="63"/>
    </row>
    <row r="220" spans="1:13">
      <c r="A220" s="53" t="s">
        <v>516</v>
      </c>
      <c r="B220" s="54">
        <v>93.679000000000002</v>
      </c>
      <c r="C220" s="53" t="s">
        <v>516</v>
      </c>
      <c r="D220" s="55">
        <v>93.814999999999998</v>
      </c>
      <c r="E220" s="55">
        <v>93.885000000000005</v>
      </c>
      <c r="F220" s="55">
        <v>93.52</v>
      </c>
      <c r="G220" s="54">
        <v>93.679000000000002</v>
      </c>
      <c r="H220" s="55" t="s">
        <v>517</v>
      </c>
      <c r="I220" s="56">
        <v>-2E-3</v>
      </c>
      <c r="J220" s="60">
        <f>ABS(Table3[[#This Row],[Change%]])</f>
        <v>2E-3</v>
      </c>
      <c r="K220" s="55">
        <f>Table3[[#This Row],[High]]-Table3[[#This Row],[Low]]</f>
        <v>0.36500000000000909</v>
      </c>
      <c r="L220" s="63">
        <f>Table3[[#This Row],[Volatolity in $]]/Table3[[#This Row],[Open]]</f>
        <v>3.8906358258275235E-3</v>
      </c>
      <c r="M220" s="63"/>
    </row>
    <row r="221" spans="1:13">
      <c r="A221" s="53" t="s">
        <v>518</v>
      </c>
      <c r="B221" s="57">
        <v>93.864000000000004</v>
      </c>
      <c r="C221" s="53" t="s">
        <v>518</v>
      </c>
      <c r="D221" s="55">
        <v>93.435000000000002</v>
      </c>
      <c r="E221" s="55">
        <v>93.924999999999997</v>
      </c>
      <c r="F221" s="55">
        <v>93.364999999999995</v>
      </c>
      <c r="G221" s="57">
        <v>93.864000000000004</v>
      </c>
      <c r="H221" s="55" t="s">
        <v>519</v>
      </c>
      <c r="I221" s="58">
        <v>5.3E-3</v>
      </c>
      <c r="J221" s="60">
        <f>ABS(Table3[[#This Row],[Change%]])</f>
        <v>5.3E-3</v>
      </c>
      <c r="K221" s="55">
        <f>Table3[[#This Row],[High]]-Table3[[#This Row],[Low]]</f>
        <v>0.56000000000000227</v>
      </c>
      <c r="L221" s="63">
        <f>Table3[[#This Row],[Volatolity in $]]/Table3[[#This Row],[Open]]</f>
        <v>5.9934713972280441E-3</v>
      </c>
      <c r="M221" s="63"/>
    </row>
    <row r="222" spans="1:13">
      <c r="A222" s="53" t="s">
        <v>520</v>
      </c>
      <c r="B222" s="54">
        <v>93.366</v>
      </c>
      <c r="C222" s="53" t="s">
        <v>520</v>
      </c>
      <c r="D222" s="55">
        <v>93.54</v>
      </c>
      <c r="E222" s="55">
        <v>93.68</v>
      </c>
      <c r="F222" s="55">
        <v>93.24</v>
      </c>
      <c r="G222" s="54">
        <v>93.366</v>
      </c>
      <c r="H222" s="55" t="s">
        <v>194</v>
      </c>
      <c r="I222" s="56">
        <v>-1.8E-3</v>
      </c>
      <c r="J222" s="60">
        <f>ABS(Table3[[#This Row],[Change%]])</f>
        <v>1.8E-3</v>
      </c>
      <c r="K222" s="55">
        <f>Table3[[#This Row],[High]]-Table3[[#This Row],[Low]]</f>
        <v>0.44000000000001194</v>
      </c>
      <c r="L222" s="63">
        <f>Table3[[#This Row],[Volatolity in $]]/Table3[[#This Row],[Open]]</f>
        <v>4.7038700021382503E-3</v>
      </c>
      <c r="M222" s="63"/>
    </row>
    <row r="223" spans="1:13">
      <c r="A223" s="53" t="s">
        <v>521</v>
      </c>
      <c r="B223" s="57">
        <v>93.536000000000001</v>
      </c>
      <c r="C223" s="53" t="s">
        <v>521</v>
      </c>
      <c r="D223" s="55">
        <v>93.075000000000003</v>
      </c>
      <c r="E223" s="55">
        <v>93.605000000000004</v>
      </c>
      <c r="F223" s="55">
        <v>93.045000000000002</v>
      </c>
      <c r="G223" s="57">
        <v>93.536000000000001</v>
      </c>
      <c r="H223" s="55" t="s">
        <v>522</v>
      </c>
      <c r="I223" s="58">
        <v>4.5999999999999999E-3</v>
      </c>
      <c r="J223" s="60">
        <f>ABS(Table3[[#This Row],[Change%]])</f>
        <v>4.5999999999999999E-3</v>
      </c>
      <c r="K223" s="55">
        <f>Table3[[#This Row],[High]]-Table3[[#This Row],[Low]]</f>
        <v>0.56000000000000227</v>
      </c>
      <c r="L223" s="63">
        <f>Table3[[#This Row],[Volatolity in $]]/Table3[[#This Row],[Open]]</f>
        <v>6.0166532366371451E-3</v>
      </c>
      <c r="M223" s="63"/>
    </row>
    <row r="224" spans="1:13">
      <c r="A224" s="53" t="s">
        <v>523</v>
      </c>
      <c r="B224" s="57">
        <v>93.103999999999999</v>
      </c>
      <c r="C224" s="53" t="s">
        <v>523</v>
      </c>
      <c r="D224" s="55">
        <v>93.11</v>
      </c>
      <c r="E224" s="55">
        <v>93.27</v>
      </c>
      <c r="F224" s="55">
        <v>93.025000000000006</v>
      </c>
      <c r="G224" s="57">
        <v>93.103999999999999</v>
      </c>
      <c r="H224" s="55" t="s">
        <v>130</v>
      </c>
      <c r="I224" s="58">
        <v>4.0000000000000002E-4</v>
      </c>
      <c r="J224" s="60">
        <f>ABS(Table3[[#This Row],[Change%]])</f>
        <v>4.0000000000000002E-4</v>
      </c>
      <c r="K224" s="55">
        <f>Table3[[#This Row],[High]]-Table3[[#This Row],[Low]]</f>
        <v>0.24499999999999034</v>
      </c>
      <c r="L224" s="63">
        <f>Table3[[#This Row],[Volatolity in $]]/Table3[[#This Row],[Open]]</f>
        <v>2.6312963161850534E-3</v>
      </c>
      <c r="M224" s="63"/>
    </row>
    <row r="225" spans="1:13">
      <c r="A225" s="53" t="s">
        <v>524</v>
      </c>
      <c r="B225" s="54">
        <v>93.064999999999998</v>
      </c>
      <c r="C225" s="53" t="s">
        <v>524</v>
      </c>
      <c r="D225" s="55">
        <v>93.575000000000003</v>
      </c>
      <c r="E225" s="55">
        <v>93.62</v>
      </c>
      <c r="F225" s="55">
        <v>93</v>
      </c>
      <c r="G225" s="54">
        <v>93.064999999999998</v>
      </c>
      <c r="H225" s="55" t="s">
        <v>525</v>
      </c>
      <c r="I225" s="56">
        <v>-6.1999999999999998E-3</v>
      </c>
      <c r="J225" s="60">
        <f>ABS(Table3[[#This Row],[Change%]])</f>
        <v>6.1999999999999998E-3</v>
      </c>
      <c r="K225" s="55">
        <f>Table3[[#This Row],[High]]-Table3[[#This Row],[Low]]</f>
        <v>0.62000000000000455</v>
      </c>
      <c r="L225" s="63">
        <f>Table3[[#This Row],[Volatolity in $]]/Table3[[#This Row],[Open]]</f>
        <v>6.6257013091103878E-3</v>
      </c>
      <c r="M225" s="63"/>
    </row>
    <row r="226" spans="1:13">
      <c r="A226" s="53" t="s">
        <v>526</v>
      </c>
      <c r="B226" s="54">
        <v>93.647999999999996</v>
      </c>
      <c r="C226" s="53" t="s">
        <v>526</v>
      </c>
      <c r="D226" s="55">
        <v>93.67</v>
      </c>
      <c r="E226" s="55">
        <v>93.82</v>
      </c>
      <c r="F226" s="55">
        <v>93.525000000000006</v>
      </c>
      <c r="G226" s="54">
        <v>93.647999999999996</v>
      </c>
      <c r="H226" s="55" t="s">
        <v>527</v>
      </c>
      <c r="I226" s="56">
        <v>-2.9999999999999997E-4</v>
      </c>
      <c r="J226" s="60">
        <f>ABS(Table3[[#This Row],[Change%]])</f>
        <v>2.9999999999999997E-4</v>
      </c>
      <c r="K226" s="55">
        <f>Table3[[#This Row],[High]]-Table3[[#This Row],[Low]]</f>
        <v>0.29499999999998749</v>
      </c>
      <c r="L226" s="63">
        <f>Table3[[#This Row],[Volatolity in $]]/Table3[[#This Row],[Open]]</f>
        <v>3.1493541155117699E-3</v>
      </c>
      <c r="M226" s="63"/>
    </row>
    <row r="227" spans="1:13">
      <c r="A227" s="53" t="s">
        <v>528</v>
      </c>
      <c r="B227" s="54">
        <v>93.677999999999997</v>
      </c>
      <c r="C227" s="53" t="s">
        <v>528</v>
      </c>
      <c r="D227" s="55">
        <v>93.89</v>
      </c>
      <c r="E227" s="55">
        <v>93.974999999999994</v>
      </c>
      <c r="F227" s="55">
        <v>93.605000000000004</v>
      </c>
      <c r="G227" s="54">
        <v>93.677999999999997</v>
      </c>
      <c r="H227" s="55" t="s">
        <v>529</v>
      </c>
      <c r="I227" s="56">
        <v>-6.9999999999999999E-4</v>
      </c>
      <c r="J227" s="60">
        <f>ABS(Table3[[#This Row],[Change%]])</f>
        <v>6.9999999999999999E-4</v>
      </c>
      <c r="K227" s="55">
        <f>Table3[[#This Row],[High]]-Table3[[#This Row],[Low]]</f>
        <v>0.36999999999999034</v>
      </c>
      <c r="L227" s="63">
        <f>Table3[[#This Row],[Volatolity in $]]/Table3[[#This Row],[Open]]</f>
        <v>3.940781765896159E-3</v>
      </c>
      <c r="M227" s="63"/>
    </row>
    <row r="228" spans="1:13">
      <c r="A228" s="53" t="s">
        <v>530</v>
      </c>
      <c r="B228" s="57">
        <v>93.744</v>
      </c>
      <c r="C228" s="53" t="s">
        <v>530</v>
      </c>
      <c r="D228" s="55">
        <v>93.454999999999998</v>
      </c>
      <c r="E228" s="55">
        <v>93.915000000000006</v>
      </c>
      <c r="F228" s="55">
        <v>93.375</v>
      </c>
      <c r="G228" s="57">
        <v>93.744</v>
      </c>
      <c r="H228" s="55" t="s">
        <v>531</v>
      </c>
      <c r="I228" s="58">
        <v>2.0999999999999999E-3</v>
      </c>
      <c r="J228" s="60">
        <f>ABS(Table3[[#This Row],[Change%]])</f>
        <v>2.0999999999999999E-3</v>
      </c>
      <c r="K228" s="55">
        <f>Table3[[#This Row],[High]]-Table3[[#This Row],[Low]]</f>
        <v>0.54000000000000625</v>
      </c>
      <c r="L228" s="63">
        <f>Table3[[#This Row],[Volatolity in $]]/Table3[[#This Row],[Open]]</f>
        <v>5.7781820127334677E-3</v>
      </c>
      <c r="M228" s="63"/>
    </row>
    <row r="229" spans="1:13">
      <c r="A229" s="53" t="s">
        <v>532</v>
      </c>
      <c r="B229" s="54">
        <v>93.545000000000002</v>
      </c>
      <c r="C229" s="53" t="s">
        <v>532</v>
      </c>
      <c r="D229" s="55">
        <v>93.915000000000006</v>
      </c>
      <c r="E229" s="55">
        <v>93.954999999999998</v>
      </c>
      <c r="F229" s="55">
        <v>93.415000000000006</v>
      </c>
      <c r="G229" s="54">
        <v>93.545000000000002</v>
      </c>
      <c r="H229" s="55" t="s">
        <v>130</v>
      </c>
      <c r="I229" s="56">
        <v>-3.8999999999999998E-3</v>
      </c>
      <c r="J229" s="60">
        <f>ABS(Table3[[#This Row],[Change%]])</f>
        <v>3.8999999999999998E-3</v>
      </c>
      <c r="K229" s="55">
        <f>Table3[[#This Row],[High]]-Table3[[#This Row],[Low]]</f>
        <v>0.53999999999999204</v>
      </c>
      <c r="L229" s="63">
        <f>Table3[[#This Row],[Volatolity in $]]/Table3[[#This Row],[Open]]</f>
        <v>5.7498802108288559E-3</v>
      </c>
      <c r="M229" s="63"/>
    </row>
    <row r="230" spans="1:13">
      <c r="A230" s="53" t="s">
        <v>533</v>
      </c>
      <c r="B230" s="57">
        <v>93.909000000000006</v>
      </c>
      <c r="C230" s="53" t="s">
        <v>533</v>
      </c>
      <c r="D230" s="55">
        <v>93.8</v>
      </c>
      <c r="E230" s="55">
        <v>94.09</v>
      </c>
      <c r="F230" s="55">
        <v>93.734999999999999</v>
      </c>
      <c r="G230" s="57">
        <v>93.909000000000006</v>
      </c>
      <c r="H230" s="55" t="s">
        <v>534</v>
      </c>
      <c r="I230" s="58">
        <v>1.6000000000000001E-3</v>
      </c>
      <c r="J230" s="60">
        <f>ABS(Table3[[#This Row],[Change%]])</f>
        <v>1.6000000000000001E-3</v>
      </c>
      <c r="K230" s="55">
        <f>Table3[[#This Row],[High]]-Table3[[#This Row],[Low]]</f>
        <v>0.35500000000000398</v>
      </c>
      <c r="L230" s="63">
        <f>Table3[[#This Row],[Volatolity in $]]/Table3[[#This Row],[Open]]</f>
        <v>3.784648187633305E-3</v>
      </c>
      <c r="M230" s="63"/>
    </row>
    <row r="231" spans="1:13">
      <c r="A231" s="53" t="s">
        <v>535</v>
      </c>
      <c r="B231" s="54">
        <v>93.762</v>
      </c>
      <c r="C231" s="53" t="s">
        <v>535</v>
      </c>
      <c r="D231" s="55">
        <v>93.864999999999995</v>
      </c>
      <c r="E231" s="55">
        <v>93.98</v>
      </c>
      <c r="F231" s="55">
        <v>93.564999999999998</v>
      </c>
      <c r="G231" s="54">
        <v>93.762</v>
      </c>
      <c r="H231" s="55" t="s">
        <v>536</v>
      </c>
      <c r="I231" s="56">
        <v>-1.8E-3</v>
      </c>
      <c r="J231" s="60">
        <f>ABS(Table3[[#This Row],[Change%]])</f>
        <v>1.8E-3</v>
      </c>
      <c r="K231" s="55">
        <f>Table3[[#This Row],[High]]-Table3[[#This Row],[Low]]</f>
        <v>0.41500000000000625</v>
      </c>
      <c r="L231" s="63">
        <f>Table3[[#This Row],[Volatolity in $]]/Table3[[#This Row],[Open]]</f>
        <v>4.4212432749161697E-3</v>
      </c>
      <c r="M231" s="63"/>
    </row>
    <row r="232" spans="1:13">
      <c r="A232" s="53" t="s">
        <v>537</v>
      </c>
      <c r="B232" s="54">
        <v>93.927000000000007</v>
      </c>
      <c r="C232" s="53" t="s">
        <v>537</v>
      </c>
      <c r="D232" s="55">
        <v>93.9</v>
      </c>
      <c r="E232" s="55">
        <v>94.25</v>
      </c>
      <c r="F232" s="55">
        <v>93.7</v>
      </c>
      <c r="G232" s="54">
        <v>93.927000000000007</v>
      </c>
      <c r="H232" s="55" t="s">
        <v>538</v>
      </c>
      <c r="I232" s="56">
        <v>0</v>
      </c>
      <c r="J232" s="60">
        <f>ABS(Table3[[#This Row],[Change%]])</f>
        <v>0</v>
      </c>
      <c r="K232" s="55">
        <f>Table3[[#This Row],[High]]-Table3[[#This Row],[Low]]</f>
        <v>0.54999999999999716</v>
      </c>
      <c r="L232" s="63">
        <f>Table3[[#This Row],[Volatolity in $]]/Table3[[#This Row],[Open]]</f>
        <v>5.8572949946751555E-3</v>
      </c>
      <c r="M232" s="63"/>
    </row>
    <row r="233" spans="1:13">
      <c r="A233" s="53" t="s">
        <v>539</v>
      </c>
      <c r="B233" s="54">
        <v>93.927000000000007</v>
      </c>
      <c r="C233" s="53" t="s">
        <v>539</v>
      </c>
      <c r="D233" s="55">
        <v>94.204999999999998</v>
      </c>
      <c r="E233" s="55">
        <v>94.35</v>
      </c>
      <c r="F233" s="55">
        <v>93.86</v>
      </c>
      <c r="G233" s="54">
        <v>93.927000000000007</v>
      </c>
      <c r="H233" s="55" t="s">
        <v>540</v>
      </c>
      <c r="I233" s="56">
        <v>-4.0000000000000001E-3</v>
      </c>
      <c r="J233" s="60">
        <f>ABS(Table3[[#This Row],[Change%]])</f>
        <v>4.0000000000000001E-3</v>
      </c>
      <c r="K233" s="55">
        <f>Table3[[#This Row],[High]]-Table3[[#This Row],[Low]]</f>
        <v>0.48999999999999488</v>
      </c>
      <c r="L233" s="63">
        <f>Table3[[#This Row],[Volatolity in $]]/Table3[[#This Row],[Open]]</f>
        <v>5.2014224298072807E-3</v>
      </c>
      <c r="M233" s="63"/>
    </row>
    <row r="234" spans="1:13">
      <c r="A234" s="53" t="s">
        <v>541</v>
      </c>
      <c r="B234" s="54">
        <v>94.302000000000007</v>
      </c>
      <c r="C234" s="53" t="s">
        <v>541</v>
      </c>
      <c r="D234" s="55">
        <v>94.63</v>
      </c>
      <c r="E234" s="55">
        <v>94.67</v>
      </c>
      <c r="F234" s="55">
        <v>94.174999999999997</v>
      </c>
      <c r="G234" s="54">
        <v>94.302000000000007</v>
      </c>
      <c r="H234" s="55" t="s">
        <v>542</v>
      </c>
      <c r="I234" s="56">
        <v>-4.0000000000000001E-3</v>
      </c>
      <c r="J234" s="60">
        <f>ABS(Table3[[#This Row],[Change%]])</f>
        <v>4.0000000000000001E-3</v>
      </c>
      <c r="K234" s="55">
        <f>Table3[[#This Row],[High]]-Table3[[#This Row],[Low]]</f>
        <v>0.49500000000000455</v>
      </c>
      <c r="L234" s="63">
        <f>Table3[[#This Row],[Volatolity in $]]/Table3[[#This Row],[Open]]</f>
        <v>5.2308992919793363E-3</v>
      </c>
      <c r="M234" s="63"/>
    </row>
    <row r="235" spans="1:13">
      <c r="A235" s="53" t="s">
        <v>543</v>
      </c>
      <c r="B235" s="57">
        <v>94.682000000000002</v>
      </c>
      <c r="C235" s="53" t="s">
        <v>543</v>
      </c>
      <c r="D235" s="55">
        <v>94.344999999999999</v>
      </c>
      <c r="E235" s="55">
        <v>94.795000000000002</v>
      </c>
      <c r="F235" s="55">
        <v>94.224999999999994</v>
      </c>
      <c r="G235" s="57">
        <v>94.682000000000002</v>
      </c>
      <c r="H235" s="55" t="s">
        <v>544</v>
      </c>
      <c r="I235" s="58">
        <v>3.0999999999999999E-3</v>
      </c>
      <c r="J235" s="60">
        <f>ABS(Table3[[#This Row],[Change%]])</f>
        <v>3.0999999999999999E-3</v>
      </c>
      <c r="K235" s="55">
        <f>Table3[[#This Row],[High]]-Table3[[#This Row],[Low]]</f>
        <v>0.57000000000000739</v>
      </c>
      <c r="L235" s="63">
        <f>Table3[[#This Row],[Volatolity in $]]/Table3[[#This Row],[Open]]</f>
        <v>6.0416556256294171E-3</v>
      </c>
      <c r="M235" s="63"/>
    </row>
    <row r="236" spans="1:13">
      <c r="A236" s="53" t="s">
        <v>545</v>
      </c>
      <c r="B236" s="54">
        <v>94.394000000000005</v>
      </c>
      <c r="C236" s="53" t="s">
        <v>545</v>
      </c>
      <c r="D236" s="55">
        <v>94.44</v>
      </c>
      <c r="E236" s="55">
        <v>94.655000000000001</v>
      </c>
      <c r="F236" s="55">
        <v>94.224999999999994</v>
      </c>
      <c r="G236" s="54">
        <v>94.394000000000005</v>
      </c>
      <c r="H236" s="55" t="s">
        <v>546</v>
      </c>
      <c r="I236" s="56">
        <v>-5.0000000000000001E-4</v>
      </c>
      <c r="J236" s="60">
        <f>ABS(Table3[[#This Row],[Change%]])</f>
        <v>5.0000000000000001E-4</v>
      </c>
      <c r="K236" s="55">
        <f>Table3[[#This Row],[High]]-Table3[[#This Row],[Low]]</f>
        <v>0.43000000000000682</v>
      </c>
      <c r="L236" s="63">
        <f>Table3[[#This Row],[Volatolity in $]]/Table3[[#This Row],[Open]]</f>
        <v>4.5531554426091365E-3</v>
      </c>
      <c r="M236" s="63"/>
    </row>
    <row r="237" spans="1:13">
      <c r="A237" s="53" t="s">
        <v>547</v>
      </c>
      <c r="B237" s="57">
        <v>94.442999999999998</v>
      </c>
      <c r="C237" s="53" t="s">
        <v>547</v>
      </c>
      <c r="D237" s="55">
        <v>94.03</v>
      </c>
      <c r="E237" s="55">
        <v>94.495000000000005</v>
      </c>
      <c r="F237" s="55">
        <v>93.965000000000003</v>
      </c>
      <c r="G237" s="57">
        <v>94.442999999999998</v>
      </c>
      <c r="H237" s="55" t="s">
        <v>548</v>
      </c>
      <c r="I237" s="58">
        <v>4.4999999999999997E-3</v>
      </c>
      <c r="J237" s="60">
        <f>ABS(Table3[[#This Row],[Change%]])</f>
        <v>4.4999999999999997E-3</v>
      </c>
      <c r="K237" s="55">
        <f>Table3[[#This Row],[High]]-Table3[[#This Row],[Low]]</f>
        <v>0.53000000000000114</v>
      </c>
      <c r="L237" s="63">
        <f>Table3[[#This Row],[Volatolity in $]]/Table3[[#This Row],[Open]]</f>
        <v>5.6364989896841551E-3</v>
      </c>
      <c r="M237" s="63"/>
    </row>
    <row r="238" spans="1:13">
      <c r="A238" s="53" t="s">
        <v>549</v>
      </c>
      <c r="B238" s="57">
        <v>94.018000000000001</v>
      </c>
      <c r="C238" s="53" t="s">
        <v>549</v>
      </c>
      <c r="D238" s="55">
        <v>93.584999999999994</v>
      </c>
      <c r="E238" s="55">
        <v>94.12</v>
      </c>
      <c r="F238" s="55">
        <v>93.5</v>
      </c>
      <c r="G238" s="57">
        <v>94.018000000000001</v>
      </c>
      <c r="H238" s="55" t="s">
        <v>550</v>
      </c>
      <c r="I238" s="58">
        <v>3.5999999999999999E-3</v>
      </c>
      <c r="J238" s="60">
        <f>ABS(Table3[[#This Row],[Change%]])</f>
        <v>3.5999999999999999E-3</v>
      </c>
      <c r="K238" s="55">
        <f>Table3[[#This Row],[High]]-Table3[[#This Row],[Low]]</f>
        <v>0.62000000000000455</v>
      </c>
      <c r="L238" s="63">
        <f>Table3[[#This Row],[Volatolity in $]]/Table3[[#This Row],[Open]]</f>
        <v>6.6249933215793621E-3</v>
      </c>
      <c r="M238" s="63"/>
    </row>
    <row r="239" spans="1:13">
      <c r="A239" s="53" t="s">
        <v>551</v>
      </c>
      <c r="B239" s="57">
        <v>93.683999999999997</v>
      </c>
      <c r="C239" s="53" t="s">
        <v>551</v>
      </c>
      <c r="D239" s="55">
        <v>93.004999999999995</v>
      </c>
      <c r="E239" s="55">
        <v>93.814999999999998</v>
      </c>
      <c r="F239" s="55">
        <v>92.754999999999995</v>
      </c>
      <c r="G239" s="57">
        <v>93.683999999999997</v>
      </c>
      <c r="H239" s="55" t="s">
        <v>552</v>
      </c>
      <c r="I239" s="58">
        <v>7.9000000000000008E-3</v>
      </c>
      <c r="J239" s="60">
        <f>ABS(Table3[[#This Row],[Change%]])</f>
        <v>7.9000000000000008E-3</v>
      </c>
      <c r="K239" s="55">
        <f>Table3[[#This Row],[High]]-Table3[[#This Row],[Low]]</f>
        <v>1.0600000000000023</v>
      </c>
      <c r="L239" s="63">
        <f>Table3[[#This Row],[Volatolity in $]]/Table3[[#This Row],[Open]]</f>
        <v>1.1397236707703913E-2</v>
      </c>
      <c r="M239" s="63"/>
    </row>
    <row r="240" spans="1:13">
      <c r="A240" s="53" t="s">
        <v>553</v>
      </c>
      <c r="B240" s="54">
        <v>92.951999999999998</v>
      </c>
      <c r="C240" s="53" t="s">
        <v>553</v>
      </c>
      <c r="D240" s="55">
        <v>92.894999999999996</v>
      </c>
      <c r="E240" s="55">
        <v>93.045000000000002</v>
      </c>
      <c r="F240" s="55">
        <v>92.77</v>
      </c>
      <c r="G240" s="54">
        <v>92.951999999999998</v>
      </c>
      <c r="H240" s="55" t="s">
        <v>554</v>
      </c>
      <c r="I240" s="56">
        <v>-2.0000000000000001E-4</v>
      </c>
      <c r="J240" s="60">
        <f>ABS(Table3[[#This Row],[Change%]])</f>
        <v>2.0000000000000001E-4</v>
      </c>
      <c r="K240" s="55">
        <f>Table3[[#This Row],[High]]-Table3[[#This Row],[Low]]</f>
        <v>0.27500000000000568</v>
      </c>
      <c r="L240" s="63">
        <f>Table3[[#This Row],[Volatolity in $]]/Table3[[#This Row],[Open]]</f>
        <v>2.9603315571344602E-3</v>
      </c>
      <c r="M240" s="63"/>
    </row>
    <row r="241" spans="1:13">
      <c r="A241" s="53" t="s">
        <v>555</v>
      </c>
      <c r="B241" s="54">
        <v>92.968999999999994</v>
      </c>
      <c r="C241" s="53" t="s">
        <v>555</v>
      </c>
      <c r="D241" s="55">
        <v>93.19</v>
      </c>
      <c r="E241" s="55">
        <v>93.63</v>
      </c>
      <c r="F241" s="55">
        <v>92.875</v>
      </c>
      <c r="G241" s="54">
        <v>92.968999999999994</v>
      </c>
      <c r="H241" s="55" t="s">
        <v>556</v>
      </c>
      <c r="I241" s="56">
        <v>-2.8E-3</v>
      </c>
      <c r="J241" s="60">
        <f>ABS(Table3[[#This Row],[Change%]])</f>
        <v>2.8E-3</v>
      </c>
      <c r="K241" s="55">
        <f>Table3[[#This Row],[High]]-Table3[[#This Row],[Low]]</f>
        <v>0.75499999999999545</v>
      </c>
      <c r="L241" s="63">
        <f>Table3[[#This Row],[Volatolity in $]]/Table3[[#This Row],[Open]]</f>
        <v>8.1017276531816229E-3</v>
      </c>
      <c r="M241" s="63"/>
    </row>
    <row r="242" spans="1:13">
      <c r="A242" s="53" t="s">
        <v>557</v>
      </c>
      <c r="B242" s="57">
        <v>93.230999999999995</v>
      </c>
      <c r="C242" s="53" t="s">
        <v>557</v>
      </c>
      <c r="D242" s="55">
        <v>93.13</v>
      </c>
      <c r="E242" s="55">
        <v>93.3</v>
      </c>
      <c r="F242" s="55">
        <v>92.8</v>
      </c>
      <c r="G242" s="57">
        <v>93.230999999999995</v>
      </c>
      <c r="H242" s="55" t="s">
        <v>558</v>
      </c>
      <c r="I242" s="58">
        <v>1.6000000000000001E-3</v>
      </c>
      <c r="J242" s="60">
        <f>ABS(Table3[[#This Row],[Change%]])</f>
        <v>1.6000000000000001E-3</v>
      </c>
      <c r="K242" s="55">
        <f>Table3[[#This Row],[High]]-Table3[[#This Row],[Low]]</f>
        <v>0.5</v>
      </c>
      <c r="L242" s="63">
        <f>Table3[[#This Row],[Volatolity in $]]/Table3[[#This Row],[Open]]</f>
        <v>5.3688392569526469E-3</v>
      </c>
      <c r="M242" s="63"/>
    </row>
    <row r="243" spans="1:13">
      <c r="A243" s="53" t="s">
        <v>559</v>
      </c>
      <c r="B243" s="57">
        <v>93.084999999999994</v>
      </c>
      <c r="C243" s="53" t="s">
        <v>559</v>
      </c>
      <c r="D243" s="55">
        <v>93.07</v>
      </c>
      <c r="E243" s="55">
        <v>93.185000000000002</v>
      </c>
      <c r="F243" s="55">
        <v>92.79</v>
      </c>
      <c r="G243" s="57">
        <v>93.084999999999994</v>
      </c>
      <c r="H243" s="55" t="s">
        <v>560</v>
      </c>
      <c r="I243" s="58">
        <v>1.9E-3</v>
      </c>
      <c r="J243" s="60">
        <f>ABS(Table3[[#This Row],[Change%]])</f>
        <v>1.9E-3</v>
      </c>
      <c r="K243" s="55">
        <f>Table3[[#This Row],[High]]-Table3[[#This Row],[Low]]</f>
        <v>0.39499999999999602</v>
      </c>
      <c r="L243" s="63">
        <f>Table3[[#This Row],[Volatolity in $]]/Table3[[#This Row],[Open]]</f>
        <v>4.244117331041109E-3</v>
      </c>
      <c r="M243" s="63"/>
    </row>
    <row r="244" spans="1:13">
      <c r="A244" s="53" t="s">
        <v>561</v>
      </c>
      <c r="B244" s="54">
        <v>92.912000000000006</v>
      </c>
      <c r="C244" s="53" t="s">
        <v>561</v>
      </c>
      <c r="D244" s="55">
        <v>93.25</v>
      </c>
      <c r="E244" s="55">
        <v>93.3</v>
      </c>
      <c r="F244" s="55">
        <v>92.91</v>
      </c>
      <c r="G244" s="54">
        <v>92.912000000000006</v>
      </c>
      <c r="H244" s="55" t="s">
        <v>562</v>
      </c>
      <c r="I244" s="56">
        <v>-4.4000000000000003E-3</v>
      </c>
      <c r="J244" s="60">
        <f>ABS(Table3[[#This Row],[Change%]])</f>
        <v>4.4000000000000003E-3</v>
      </c>
      <c r="K244" s="55">
        <f>Table3[[#This Row],[High]]-Table3[[#This Row],[Low]]</f>
        <v>0.39000000000000057</v>
      </c>
      <c r="L244" s="63">
        <f>Table3[[#This Row],[Volatolity in $]]/Table3[[#This Row],[Open]]</f>
        <v>4.1823056300268153E-3</v>
      </c>
      <c r="M244" s="63"/>
    </row>
    <row r="245" spans="1:13">
      <c r="A245" s="53" t="s">
        <v>563</v>
      </c>
      <c r="B245" s="54">
        <v>93.32</v>
      </c>
      <c r="C245" s="53" t="s">
        <v>563</v>
      </c>
      <c r="D245" s="55">
        <v>93.344999999999999</v>
      </c>
      <c r="E245" s="55">
        <v>93.375</v>
      </c>
      <c r="F245" s="55">
        <v>93.11</v>
      </c>
      <c r="G245" s="54">
        <v>93.32</v>
      </c>
      <c r="H245" s="55" t="s">
        <v>564</v>
      </c>
      <c r="I245" s="56">
        <v>-1E-4</v>
      </c>
      <c r="J245" s="60">
        <f>ABS(Table3[[#This Row],[Change%]])</f>
        <v>1E-4</v>
      </c>
      <c r="K245" s="55">
        <f>Table3[[#This Row],[High]]-Table3[[#This Row],[Low]]</f>
        <v>0.26500000000000057</v>
      </c>
      <c r="L245" s="63">
        <f>Table3[[#This Row],[Volatolity in $]]/Table3[[#This Row],[Open]]</f>
        <v>2.8389308479297294E-3</v>
      </c>
      <c r="M245" s="63"/>
    </row>
    <row r="246" spans="1:13">
      <c r="A246" s="53" t="s">
        <v>565</v>
      </c>
      <c r="B246" s="57">
        <v>93.331000000000003</v>
      </c>
      <c r="C246" s="53" t="s">
        <v>565</v>
      </c>
      <c r="D246" s="55">
        <v>93.27</v>
      </c>
      <c r="E246" s="55">
        <v>93.45</v>
      </c>
      <c r="F246" s="55">
        <v>92.7</v>
      </c>
      <c r="G246" s="57">
        <v>93.331000000000003</v>
      </c>
      <c r="H246" s="55" t="s">
        <v>566</v>
      </c>
      <c r="I246" s="58">
        <v>8.0000000000000004E-4</v>
      </c>
      <c r="J246" s="60">
        <f>ABS(Table3[[#This Row],[Change%]])</f>
        <v>8.0000000000000004E-4</v>
      </c>
      <c r="K246" s="55">
        <f>Table3[[#This Row],[High]]-Table3[[#This Row],[Low]]</f>
        <v>0.75</v>
      </c>
      <c r="L246" s="63">
        <f>Table3[[#This Row],[Volatolity in $]]/Table3[[#This Row],[Open]]</f>
        <v>8.0411707944676742E-3</v>
      </c>
      <c r="M246" s="63"/>
    </row>
    <row r="247" spans="1:13">
      <c r="A247" s="53" t="s">
        <v>567</v>
      </c>
      <c r="B247" s="54">
        <v>93.257999999999996</v>
      </c>
      <c r="C247" s="53" t="s">
        <v>567</v>
      </c>
      <c r="D247" s="55">
        <v>93.534999999999997</v>
      </c>
      <c r="E247" s="55">
        <v>93.665000000000006</v>
      </c>
      <c r="F247" s="55">
        <v>93.125</v>
      </c>
      <c r="G247" s="54">
        <v>93.257999999999996</v>
      </c>
      <c r="H247" s="55" t="s">
        <v>568</v>
      </c>
      <c r="I247" s="56">
        <v>-2E-3</v>
      </c>
      <c r="J247" s="60">
        <f>ABS(Table3[[#This Row],[Change%]])</f>
        <v>2E-3</v>
      </c>
      <c r="K247" s="55">
        <f>Table3[[#This Row],[High]]-Table3[[#This Row],[Low]]</f>
        <v>0.54000000000000625</v>
      </c>
      <c r="L247" s="63">
        <f>Table3[[#This Row],[Volatolity in $]]/Table3[[#This Row],[Open]]</f>
        <v>5.7732399636500377E-3</v>
      </c>
      <c r="M247" s="63"/>
    </row>
    <row r="248" spans="1:13">
      <c r="A248" s="53" t="s">
        <v>569</v>
      </c>
      <c r="B248" s="57">
        <v>93.441000000000003</v>
      </c>
      <c r="C248" s="53" t="s">
        <v>569</v>
      </c>
      <c r="D248" s="55">
        <v>93.05</v>
      </c>
      <c r="E248" s="55">
        <v>93.52</v>
      </c>
      <c r="F248" s="55">
        <v>93</v>
      </c>
      <c r="G248" s="57">
        <v>93.441000000000003</v>
      </c>
      <c r="H248" s="55" t="s">
        <v>570</v>
      </c>
      <c r="I248" s="58">
        <v>7.7999999999999996E-3</v>
      </c>
      <c r="J248" s="60">
        <f>ABS(Table3[[#This Row],[Change%]])</f>
        <v>7.7999999999999996E-3</v>
      </c>
      <c r="K248" s="55">
        <f>Table3[[#This Row],[High]]-Table3[[#This Row],[Low]]</f>
        <v>0.51999999999999602</v>
      </c>
      <c r="L248" s="63">
        <f>Table3[[#This Row],[Volatolity in $]]/Table3[[#This Row],[Open]]</f>
        <v>5.588393336915594E-3</v>
      </c>
      <c r="M248" s="63"/>
    </row>
    <row r="249" spans="1:13">
      <c r="A249" s="53" t="s">
        <v>571</v>
      </c>
      <c r="B249" s="54">
        <v>92.718999999999994</v>
      </c>
      <c r="C249" s="53" t="s">
        <v>571</v>
      </c>
      <c r="D249" s="55">
        <v>92.8</v>
      </c>
      <c r="E249" s="55">
        <v>93.09</v>
      </c>
      <c r="F249" s="55">
        <v>92.8</v>
      </c>
      <c r="G249" s="54">
        <v>92.718999999999994</v>
      </c>
      <c r="H249" s="55" t="s">
        <v>572</v>
      </c>
      <c r="I249" s="56">
        <v>0</v>
      </c>
      <c r="J249" s="60">
        <f>ABS(Table3[[#This Row],[Change%]])</f>
        <v>0</v>
      </c>
      <c r="K249" s="55">
        <f>Table3[[#This Row],[High]]-Table3[[#This Row],[Low]]</f>
        <v>0.29000000000000625</v>
      </c>
      <c r="L249" s="63">
        <f>Table3[[#This Row],[Volatolity in $]]/Table3[[#This Row],[Open]]</f>
        <v>3.1250000000000674E-3</v>
      </c>
      <c r="M249" s="63"/>
    </row>
    <row r="250" spans="1:13">
      <c r="A250" s="53" t="s">
        <v>573</v>
      </c>
      <c r="B250" s="54">
        <v>92.718999999999994</v>
      </c>
      <c r="C250" s="53" t="s">
        <v>573</v>
      </c>
      <c r="D250" s="55">
        <v>92.825000000000003</v>
      </c>
      <c r="E250" s="55">
        <v>93.245000000000005</v>
      </c>
      <c r="F250" s="55">
        <v>92.665000000000006</v>
      </c>
      <c r="G250" s="54">
        <v>92.718999999999994</v>
      </c>
      <c r="H250" s="55" t="s">
        <v>574</v>
      </c>
      <c r="I250" s="56">
        <v>-2.0000000000000001E-4</v>
      </c>
      <c r="J250" s="60">
        <f>ABS(Table3[[#This Row],[Change%]])</f>
        <v>2.0000000000000001E-4</v>
      </c>
      <c r="K250" s="55">
        <f>Table3[[#This Row],[High]]-Table3[[#This Row],[Low]]</f>
        <v>0.57999999999999829</v>
      </c>
      <c r="L250" s="63">
        <f>Table3[[#This Row],[Volatolity in $]]/Table3[[#This Row],[Open]]</f>
        <v>6.2483167250201805E-3</v>
      </c>
      <c r="M250" s="63"/>
    </row>
    <row r="251" spans="1:13">
      <c r="A251" s="53" t="s">
        <v>575</v>
      </c>
      <c r="B251" s="54">
        <v>92.733000000000004</v>
      </c>
      <c r="C251" s="53" t="s">
        <v>575</v>
      </c>
      <c r="D251" s="55">
        <v>92.704999999999998</v>
      </c>
      <c r="E251" s="55">
        <v>93.084999999999994</v>
      </c>
      <c r="F251" s="55">
        <v>92.685000000000002</v>
      </c>
      <c r="G251" s="54">
        <v>92.733000000000004</v>
      </c>
      <c r="H251" s="55" t="s">
        <v>576</v>
      </c>
      <c r="I251" s="56">
        <v>-1.1000000000000001E-3</v>
      </c>
      <c r="J251" s="60">
        <f>ABS(Table3[[#This Row],[Change%]])</f>
        <v>1.1000000000000001E-3</v>
      </c>
      <c r="K251" s="55">
        <f>Table3[[#This Row],[High]]-Table3[[#This Row],[Low]]</f>
        <v>0.39999999999999147</v>
      </c>
      <c r="L251" s="63">
        <f>Table3[[#This Row],[Volatolity in $]]/Table3[[#This Row],[Open]]</f>
        <v>4.3147618790787068E-3</v>
      </c>
      <c r="M251" s="63"/>
    </row>
    <row r="252" spans="1:13">
      <c r="A252" s="53" t="s">
        <v>577</v>
      </c>
      <c r="B252" s="57">
        <v>92.834000000000003</v>
      </c>
      <c r="C252" s="53" t="s">
        <v>577</v>
      </c>
      <c r="D252" s="55">
        <v>92.265000000000001</v>
      </c>
      <c r="E252" s="55">
        <v>92.875</v>
      </c>
      <c r="F252" s="55">
        <v>92.234999999999999</v>
      </c>
      <c r="G252" s="57">
        <v>92.834000000000003</v>
      </c>
      <c r="H252" s="55" t="s">
        <v>578</v>
      </c>
      <c r="I252" s="58">
        <v>5.4000000000000003E-3</v>
      </c>
      <c r="J252" s="60">
        <f>ABS(Table3[[#This Row],[Change%]])</f>
        <v>5.4000000000000003E-3</v>
      </c>
      <c r="K252" s="55">
        <f>Table3[[#This Row],[High]]-Table3[[#This Row],[Low]]</f>
        <v>0.64000000000000057</v>
      </c>
      <c r="L252" s="63">
        <f>Table3[[#This Row],[Volatolity in $]]/Table3[[#This Row],[Open]]</f>
        <v>6.9365414837695826E-3</v>
      </c>
      <c r="M252" s="63"/>
    </row>
    <row r="253" spans="1:13">
      <c r="A253" s="53" t="s">
        <v>579</v>
      </c>
      <c r="B253" s="57">
        <v>92.337000000000003</v>
      </c>
      <c r="C253" s="53" t="s">
        <v>579</v>
      </c>
      <c r="D253" s="55">
        <v>92.17</v>
      </c>
      <c r="E253" s="55">
        <v>92.4</v>
      </c>
      <c r="F253" s="55">
        <v>91.724999999999994</v>
      </c>
      <c r="G253" s="57">
        <v>92.337000000000003</v>
      </c>
      <c r="H253" s="55" t="s">
        <v>580</v>
      </c>
      <c r="I253" s="58">
        <v>2.2000000000000001E-3</v>
      </c>
      <c r="J253" s="60">
        <f>ABS(Table3[[#This Row],[Change%]])</f>
        <v>2.2000000000000001E-3</v>
      </c>
      <c r="K253" s="55">
        <f>Table3[[#This Row],[High]]-Table3[[#This Row],[Low]]</f>
        <v>0.67500000000001137</v>
      </c>
      <c r="L253" s="63">
        <f>Table3[[#This Row],[Volatolity in $]]/Table3[[#This Row],[Open]]</f>
        <v>7.3234241076273335E-3</v>
      </c>
      <c r="M253" s="63"/>
    </row>
    <row r="254" spans="1:13">
      <c r="A254" s="53" t="s">
        <v>581</v>
      </c>
      <c r="B254" s="54">
        <v>92.131</v>
      </c>
      <c r="C254" s="53" t="s">
        <v>581</v>
      </c>
      <c r="D254" s="55">
        <v>92.3</v>
      </c>
      <c r="E254" s="55">
        <v>92.49</v>
      </c>
      <c r="F254" s="55">
        <v>91.99</v>
      </c>
      <c r="G254" s="54">
        <v>92.131</v>
      </c>
      <c r="H254" s="55" t="s">
        <v>582</v>
      </c>
      <c r="I254" s="56">
        <v>-2.7000000000000001E-3</v>
      </c>
      <c r="J254" s="60">
        <f>ABS(Table3[[#This Row],[Change%]])</f>
        <v>2.7000000000000001E-3</v>
      </c>
      <c r="K254" s="55">
        <f>Table3[[#This Row],[High]]-Table3[[#This Row],[Low]]</f>
        <v>0.5</v>
      </c>
      <c r="L254" s="63">
        <f>Table3[[#This Row],[Volatolity in $]]/Table3[[#This Row],[Open]]</f>
        <v>5.4171180931744311E-3</v>
      </c>
      <c r="M254" s="63"/>
    </row>
    <row r="255" spans="1:13">
      <c r="A255" s="53" t="s">
        <v>583</v>
      </c>
      <c r="B255" s="54">
        <v>92.379000000000005</v>
      </c>
      <c r="C255" s="53" t="s">
        <v>583</v>
      </c>
      <c r="D255" s="55">
        <v>93.03</v>
      </c>
      <c r="E255" s="55">
        <v>93.1</v>
      </c>
      <c r="F255" s="55">
        <v>92.18</v>
      </c>
      <c r="G255" s="54">
        <v>92.379000000000005</v>
      </c>
      <c r="H255" s="55" t="s">
        <v>584</v>
      </c>
      <c r="I255" s="56">
        <v>-6.6E-3</v>
      </c>
      <c r="J255" s="60">
        <f>ABS(Table3[[#This Row],[Change%]])</f>
        <v>6.6E-3</v>
      </c>
      <c r="K255" s="55">
        <f>Table3[[#This Row],[High]]-Table3[[#This Row],[Low]]</f>
        <v>0.91999999999998749</v>
      </c>
      <c r="L255" s="63">
        <f>Table3[[#This Row],[Volatolity in $]]/Table3[[#This Row],[Open]]</f>
        <v>9.8892830269804097E-3</v>
      </c>
      <c r="M255" s="63"/>
    </row>
    <row r="256" spans="1:13">
      <c r="A256" s="53" t="s">
        <v>585</v>
      </c>
      <c r="B256" s="54">
        <v>92.991</v>
      </c>
      <c r="C256" s="53" t="s">
        <v>585</v>
      </c>
      <c r="D256" s="55">
        <v>92.834999999999994</v>
      </c>
      <c r="E256" s="55">
        <v>93.35</v>
      </c>
      <c r="F256" s="55">
        <v>92.385000000000005</v>
      </c>
      <c r="G256" s="54">
        <v>92.991</v>
      </c>
      <c r="H256" s="55" t="s">
        <v>586</v>
      </c>
      <c r="I256" s="56">
        <v>-1E-4</v>
      </c>
      <c r="J256" s="60">
        <f>ABS(Table3[[#This Row],[Change%]])</f>
        <v>1E-4</v>
      </c>
      <c r="K256" s="55">
        <f>Table3[[#This Row],[High]]-Table3[[#This Row],[Low]]</f>
        <v>0.9649999999999892</v>
      </c>
      <c r="L256" s="63">
        <f>Table3[[#This Row],[Volatolity in $]]/Table3[[#This Row],[Open]]</f>
        <v>1.0394786449076203E-2</v>
      </c>
      <c r="M256" s="63"/>
    </row>
    <row r="257" spans="1:13">
      <c r="A257" s="53" t="s">
        <v>587</v>
      </c>
      <c r="B257" s="54">
        <v>92.995999999999995</v>
      </c>
      <c r="C257" s="53" t="s">
        <v>587</v>
      </c>
      <c r="D257" s="55">
        <v>93.02</v>
      </c>
      <c r="E257" s="55">
        <v>93.375</v>
      </c>
      <c r="F257" s="55">
        <v>92.834999999999994</v>
      </c>
      <c r="G257" s="54">
        <v>92.995999999999995</v>
      </c>
      <c r="H257" s="55" t="s">
        <v>588</v>
      </c>
      <c r="I257" s="56">
        <v>-2.0000000000000001E-4</v>
      </c>
      <c r="J257" s="60">
        <f>ABS(Table3[[#This Row],[Change%]])</f>
        <v>2.0000000000000001E-4</v>
      </c>
      <c r="K257" s="55">
        <f>Table3[[#This Row],[High]]-Table3[[#This Row],[Low]]</f>
        <v>0.54000000000000625</v>
      </c>
      <c r="L257" s="63">
        <f>Table3[[#This Row],[Volatolity in $]]/Table3[[#This Row],[Open]]</f>
        <v>5.8052031821114415E-3</v>
      </c>
      <c r="M257" s="63"/>
    </row>
    <row r="258" spans="1:13">
      <c r="A258" s="53" t="s">
        <v>589</v>
      </c>
      <c r="B258" s="54">
        <v>93.019000000000005</v>
      </c>
      <c r="C258" s="53" t="s">
        <v>589</v>
      </c>
      <c r="D258" s="55">
        <v>93.27</v>
      </c>
      <c r="E258" s="55">
        <v>93.35</v>
      </c>
      <c r="F258" s="55">
        <v>92.96</v>
      </c>
      <c r="G258" s="54">
        <v>93.019000000000005</v>
      </c>
      <c r="H258" s="55" t="s">
        <v>590</v>
      </c>
      <c r="I258" s="56">
        <v>-2.8999999999999998E-3</v>
      </c>
      <c r="J258" s="60">
        <f>ABS(Table3[[#This Row],[Change%]])</f>
        <v>2.8999999999999998E-3</v>
      </c>
      <c r="K258" s="55">
        <f>Table3[[#This Row],[High]]-Table3[[#This Row],[Low]]</f>
        <v>0.39000000000000057</v>
      </c>
      <c r="L258" s="63">
        <f>Table3[[#This Row],[Volatolity in $]]/Table3[[#This Row],[Open]]</f>
        <v>4.1814088131231974E-3</v>
      </c>
      <c r="M258" s="63"/>
    </row>
    <row r="259" spans="1:13">
      <c r="A259" s="53" t="s">
        <v>591</v>
      </c>
      <c r="B259" s="57">
        <v>93.289000000000001</v>
      </c>
      <c r="C259" s="53" t="s">
        <v>591</v>
      </c>
      <c r="D259" s="55">
        <v>93.215000000000003</v>
      </c>
      <c r="E259" s="55">
        <v>93.34</v>
      </c>
      <c r="F259" s="55">
        <v>92.83</v>
      </c>
      <c r="G259" s="57">
        <v>93.289000000000001</v>
      </c>
      <c r="H259" s="55" t="s">
        <v>592</v>
      </c>
      <c r="I259" s="58">
        <v>5.0000000000000001E-4</v>
      </c>
      <c r="J259" s="60">
        <f>ABS(Table3[[#This Row],[Change%]])</f>
        <v>5.0000000000000001E-4</v>
      </c>
      <c r="K259" s="55">
        <f>Table3[[#This Row],[High]]-Table3[[#This Row],[Low]]</f>
        <v>0.51000000000000512</v>
      </c>
      <c r="L259" s="63">
        <f>Table3[[#This Row],[Volatolity in $]]/Table3[[#This Row],[Open]]</f>
        <v>5.4712224427399571E-3</v>
      </c>
      <c r="M259" s="63"/>
    </row>
    <row r="260" spans="1:13">
      <c r="A260" s="53" t="s">
        <v>593</v>
      </c>
      <c r="B260" s="57">
        <v>93.24</v>
      </c>
      <c r="C260" s="53" t="s">
        <v>593</v>
      </c>
      <c r="D260" s="55">
        <v>92.69</v>
      </c>
      <c r="E260" s="55">
        <v>93.48</v>
      </c>
      <c r="F260" s="55">
        <v>92.564999999999998</v>
      </c>
      <c r="G260" s="57">
        <v>93.24</v>
      </c>
      <c r="H260" s="55" t="s">
        <v>594</v>
      </c>
      <c r="I260" s="58">
        <v>5.0000000000000001E-3</v>
      </c>
      <c r="J260" s="60">
        <f>ABS(Table3[[#This Row],[Change%]])</f>
        <v>5.0000000000000001E-3</v>
      </c>
      <c r="K260" s="55">
        <f>Table3[[#This Row],[High]]-Table3[[#This Row],[Low]]</f>
        <v>0.91500000000000625</v>
      </c>
      <c r="L260" s="63">
        <f>Table3[[#This Row],[Volatolity in $]]/Table3[[#This Row],[Open]]</f>
        <v>9.8716150609559419E-3</v>
      </c>
      <c r="M260" s="63"/>
    </row>
    <row r="261" spans="1:13">
      <c r="A261" s="53" t="s">
        <v>595</v>
      </c>
      <c r="B261" s="54">
        <v>92.778000000000006</v>
      </c>
      <c r="C261" s="53" t="s">
        <v>595</v>
      </c>
      <c r="D261" s="55">
        <v>92.974999999999994</v>
      </c>
      <c r="E261" s="55">
        <v>93.245000000000005</v>
      </c>
      <c r="F261" s="55">
        <v>92.71</v>
      </c>
      <c r="G261" s="54">
        <v>92.778000000000006</v>
      </c>
      <c r="H261" s="55" t="s">
        <v>596</v>
      </c>
      <c r="I261" s="56">
        <v>-1.1000000000000001E-3</v>
      </c>
      <c r="J261" s="60">
        <f>ABS(Table3[[#This Row],[Change%]])</f>
        <v>1.1000000000000001E-3</v>
      </c>
      <c r="K261" s="55">
        <f>Table3[[#This Row],[High]]-Table3[[#This Row],[Low]]</f>
        <v>0.5350000000000108</v>
      </c>
      <c r="L261" s="63">
        <f>Table3[[#This Row],[Volatolity in $]]/Table3[[#This Row],[Open]]</f>
        <v>5.7542350094112486E-3</v>
      </c>
      <c r="M261" s="63"/>
    </row>
    <row r="262" spans="1:13">
      <c r="A262" s="53" t="s">
        <v>597</v>
      </c>
      <c r="B262" s="57">
        <v>92.88</v>
      </c>
      <c r="C262" s="53" t="s">
        <v>597</v>
      </c>
      <c r="D262" s="55">
        <v>92.21</v>
      </c>
      <c r="E262" s="55">
        <v>93.064999999999998</v>
      </c>
      <c r="F262" s="55">
        <v>92.144999999999996</v>
      </c>
      <c r="G262" s="57">
        <v>92.88</v>
      </c>
      <c r="H262" s="55" t="s">
        <v>598</v>
      </c>
      <c r="I262" s="58">
        <v>6.7000000000000002E-3</v>
      </c>
      <c r="J262" s="60">
        <f>ABS(Table3[[#This Row],[Change%]])</f>
        <v>6.7000000000000002E-3</v>
      </c>
      <c r="K262" s="55">
        <f>Table3[[#This Row],[High]]-Table3[[#This Row],[Low]]</f>
        <v>0.92000000000000171</v>
      </c>
      <c r="L262" s="63">
        <f>Table3[[#This Row],[Volatolity in $]]/Table3[[#This Row],[Open]]</f>
        <v>9.9772258974081089E-3</v>
      </c>
      <c r="M262" s="63"/>
    </row>
    <row r="263" spans="1:13">
      <c r="A263" s="53" t="s">
        <v>599</v>
      </c>
      <c r="B263" s="54">
        <v>92.259</v>
      </c>
      <c r="C263" s="53" t="s">
        <v>599</v>
      </c>
      <c r="D263" s="55">
        <v>92.82</v>
      </c>
      <c r="E263" s="55">
        <v>92.82</v>
      </c>
      <c r="F263" s="55">
        <v>92.11</v>
      </c>
      <c r="G263" s="54">
        <v>92.259</v>
      </c>
      <c r="H263" s="55" t="s">
        <v>600</v>
      </c>
      <c r="I263" s="56">
        <v>-6.3E-3</v>
      </c>
      <c r="J263" s="60">
        <f>ABS(Table3[[#This Row],[Change%]])</f>
        <v>6.3E-3</v>
      </c>
      <c r="K263" s="55">
        <f>Table3[[#This Row],[High]]-Table3[[#This Row],[Low]]</f>
        <v>0.70999999999999375</v>
      </c>
      <c r="L263" s="63">
        <f>Table3[[#This Row],[Volatolity in $]]/Table3[[#This Row],[Open]]</f>
        <v>7.6492135315664057E-3</v>
      </c>
      <c r="M263" s="63"/>
    </row>
    <row r="264" spans="1:13">
      <c r="A264" s="53" t="s">
        <v>601</v>
      </c>
      <c r="B264" s="54">
        <v>92.846999999999994</v>
      </c>
      <c r="C264" s="53" t="s">
        <v>601</v>
      </c>
      <c r="D264" s="55">
        <v>93.034999999999997</v>
      </c>
      <c r="E264" s="55">
        <v>93.114999999999995</v>
      </c>
      <c r="F264" s="55">
        <v>92.75</v>
      </c>
      <c r="G264" s="54">
        <v>92.846999999999994</v>
      </c>
      <c r="H264" s="55" t="s">
        <v>602</v>
      </c>
      <c r="I264" s="56">
        <v>-2.5999999999999999E-3</v>
      </c>
      <c r="J264" s="60">
        <f>ABS(Table3[[#This Row],[Change%]])</f>
        <v>2.5999999999999999E-3</v>
      </c>
      <c r="K264" s="55">
        <f>Table3[[#This Row],[High]]-Table3[[#This Row],[Low]]</f>
        <v>0.36499999999999488</v>
      </c>
      <c r="L264" s="63">
        <f>Table3[[#This Row],[Volatolity in $]]/Table3[[#This Row],[Open]]</f>
        <v>3.9232546890954467E-3</v>
      </c>
      <c r="M264" s="63"/>
    </row>
    <row r="265" spans="1:13">
      <c r="A265" s="53" t="s">
        <v>603</v>
      </c>
      <c r="B265" s="54">
        <v>93.084999999999994</v>
      </c>
      <c r="C265" s="53" t="s">
        <v>603</v>
      </c>
      <c r="D265" s="55">
        <v>93.245000000000005</v>
      </c>
      <c r="E265" s="55">
        <v>93.41</v>
      </c>
      <c r="F265" s="55">
        <v>92.995000000000005</v>
      </c>
      <c r="G265" s="54">
        <v>93.084999999999994</v>
      </c>
      <c r="H265" s="55" t="s">
        <v>604</v>
      </c>
      <c r="I265" s="56">
        <v>-2.5000000000000001E-3</v>
      </c>
      <c r="J265" s="60">
        <f>ABS(Table3[[#This Row],[Change%]])</f>
        <v>2.5000000000000001E-3</v>
      </c>
      <c r="K265" s="55">
        <f>Table3[[#This Row],[High]]-Table3[[#This Row],[Low]]</f>
        <v>0.41499999999999204</v>
      </c>
      <c r="L265" s="63">
        <f>Table3[[#This Row],[Volatolity in $]]/Table3[[#This Row],[Open]]</f>
        <v>4.4506407850286025E-3</v>
      </c>
      <c r="M265" s="63"/>
    </row>
    <row r="266" spans="1:13">
      <c r="A266" s="53" t="s">
        <v>605</v>
      </c>
      <c r="B266" s="54">
        <v>93.316999999999993</v>
      </c>
      <c r="C266" s="53" t="s">
        <v>605</v>
      </c>
      <c r="D266" s="55">
        <v>93.364999999999995</v>
      </c>
      <c r="E266" s="55">
        <v>93.39</v>
      </c>
      <c r="F266" s="55">
        <v>92.905000000000001</v>
      </c>
      <c r="G266" s="54">
        <v>93.316999999999993</v>
      </c>
      <c r="H266" s="55" t="s">
        <v>606</v>
      </c>
      <c r="I266" s="56">
        <v>-1E-3</v>
      </c>
      <c r="J266" s="60">
        <f>ABS(Table3[[#This Row],[Change%]])</f>
        <v>1E-3</v>
      </c>
      <c r="K266" s="55">
        <f>Table3[[#This Row],[High]]-Table3[[#This Row],[Low]]</f>
        <v>0.48499999999999943</v>
      </c>
      <c r="L266" s="63">
        <f>Table3[[#This Row],[Volatolity in $]]/Table3[[#This Row],[Open]]</f>
        <v>5.1946660954319017E-3</v>
      </c>
      <c r="M266" s="63"/>
    </row>
    <row r="267" spans="1:13">
      <c r="A267" s="53" t="s">
        <v>607</v>
      </c>
      <c r="B267" s="54">
        <v>93.408000000000001</v>
      </c>
      <c r="C267" s="53" t="s">
        <v>607</v>
      </c>
      <c r="D267" s="55">
        <v>93.655000000000001</v>
      </c>
      <c r="E267" s="55">
        <v>93.894999999999996</v>
      </c>
      <c r="F267" s="55">
        <v>93.21</v>
      </c>
      <c r="G267" s="54">
        <v>93.408000000000001</v>
      </c>
      <c r="H267" s="55" t="s">
        <v>608</v>
      </c>
      <c r="I267" s="56">
        <v>-2.0999999999999999E-3</v>
      </c>
      <c r="J267" s="60">
        <f>ABS(Table3[[#This Row],[Change%]])</f>
        <v>2.0999999999999999E-3</v>
      </c>
      <c r="K267" s="55">
        <f>Table3[[#This Row],[High]]-Table3[[#This Row],[Low]]</f>
        <v>0.68500000000000227</v>
      </c>
      <c r="L267" s="63">
        <f>Table3[[#This Row],[Volatolity in $]]/Table3[[#This Row],[Open]]</f>
        <v>7.3140782659762132E-3</v>
      </c>
      <c r="M267" s="63"/>
    </row>
    <row r="268" spans="1:13">
      <c r="A268" s="53" t="s">
        <v>609</v>
      </c>
      <c r="B268" s="57">
        <v>93.6</v>
      </c>
      <c r="C268" s="53" t="s">
        <v>609</v>
      </c>
      <c r="D268" s="55">
        <v>93.594999999999999</v>
      </c>
      <c r="E268" s="55">
        <v>93.734999999999999</v>
      </c>
      <c r="F268" s="55">
        <v>93.14</v>
      </c>
      <c r="G268" s="57">
        <v>93.6</v>
      </c>
      <c r="H268" s="55" t="s">
        <v>610</v>
      </c>
      <c r="I268" s="58">
        <v>2.9999999999999997E-4</v>
      </c>
      <c r="J268" s="60">
        <f>ABS(Table3[[#This Row],[Change%]])</f>
        <v>2.9999999999999997E-4</v>
      </c>
      <c r="K268" s="55">
        <f>Table3[[#This Row],[High]]-Table3[[#This Row],[Low]]</f>
        <v>0.59499999999999886</v>
      </c>
      <c r="L268" s="63">
        <f>Table3[[#This Row],[Volatolity in $]]/Table3[[#This Row],[Open]]</f>
        <v>6.3571771996367207E-3</v>
      </c>
      <c r="M268" s="63"/>
    </row>
    <row r="269" spans="1:13">
      <c r="A269" s="53" t="s">
        <v>611</v>
      </c>
      <c r="B269" s="57">
        <v>93.569000000000003</v>
      </c>
      <c r="C269" s="53" t="s">
        <v>611</v>
      </c>
      <c r="D269" s="55">
        <v>93.415000000000006</v>
      </c>
      <c r="E269" s="55">
        <v>93.685000000000002</v>
      </c>
      <c r="F269" s="55">
        <v>93.275000000000006</v>
      </c>
      <c r="G269" s="57">
        <v>93.569000000000003</v>
      </c>
      <c r="H269" s="55" t="s">
        <v>612</v>
      </c>
      <c r="I269" s="58">
        <v>1.6999999999999999E-3</v>
      </c>
      <c r="J269" s="60">
        <f>ABS(Table3[[#This Row],[Change%]])</f>
        <v>1.6999999999999999E-3</v>
      </c>
      <c r="K269" s="55">
        <f>Table3[[#This Row],[High]]-Table3[[#This Row],[Low]]</f>
        <v>0.40999999999999659</v>
      </c>
      <c r="L269" s="63">
        <f>Table3[[#This Row],[Volatolity in $]]/Table3[[#This Row],[Open]]</f>
        <v>4.3890167531980577E-3</v>
      </c>
      <c r="M269" s="63"/>
    </row>
    <row r="270" spans="1:13">
      <c r="A270" s="53" t="s">
        <v>613</v>
      </c>
      <c r="B270" s="57">
        <v>93.412000000000006</v>
      </c>
      <c r="C270" s="53" t="s">
        <v>613</v>
      </c>
      <c r="D270" s="55">
        <v>92.784999999999997</v>
      </c>
      <c r="E270" s="55">
        <v>93.625</v>
      </c>
      <c r="F270" s="55">
        <v>92.74</v>
      </c>
      <c r="G270" s="57">
        <v>93.412000000000006</v>
      </c>
      <c r="H270" s="55" t="s">
        <v>614</v>
      </c>
      <c r="I270" s="58">
        <v>6.8999999999999999E-3</v>
      </c>
      <c r="J270" s="60">
        <f>ABS(Table3[[#This Row],[Change%]])</f>
        <v>6.8999999999999999E-3</v>
      </c>
      <c r="K270" s="55">
        <f>Table3[[#This Row],[High]]-Table3[[#This Row],[Low]]</f>
        <v>0.88500000000000512</v>
      </c>
      <c r="L270" s="63">
        <f>Table3[[#This Row],[Volatolity in $]]/Table3[[#This Row],[Open]]</f>
        <v>9.5381796626610466E-3</v>
      </c>
      <c r="M270" s="63"/>
    </row>
    <row r="271" spans="1:13">
      <c r="A271" s="53" t="s">
        <v>615</v>
      </c>
      <c r="B271" s="54">
        <v>92.768000000000001</v>
      </c>
      <c r="C271" s="53" t="s">
        <v>615</v>
      </c>
      <c r="D271" s="55">
        <v>92.78</v>
      </c>
      <c r="E271" s="55">
        <v>93.084999999999994</v>
      </c>
      <c r="F271" s="55">
        <v>92.474999999999994</v>
      </c>
      <c r="G271" s="54">
        <v>92.768000000000001</v>
      </c>
      <c r="H271" s="55" t="s">
        <v>616</v>
      </c>
      <c r="I271" s="56">
        <v>-8.9999999999999998E-4</v>
      </c>
      <c r="J271" s="60">
        <f>ABS(Table3[[#This Row],[Change%]])</f>
        <v>8.9999999999999998E-4</v>
      </c>
      <c r="K271" s="55">
        <f>Table3[[#This Row],[High]]-Table3[[#This Row],[Low]]</f>
        <v>0.60999999999999943</v>
      </c>
      <c r="L271" s="63">
        <f>Table3[[#This Row],[Volatolity in $]]/Table3[[#This Row],[Open]]</f>
        <v>6.5746928217288144E-3</v>
      </c>
      <c r="M271" s="63"/>
    </row>
    <row r="272" spans="1:13">
      <c r="A272" s="53" t="s">
        <v>617</v>
      </c>
      <c r="B272" s="54">
        <v>92.85</v>
      </c>
      <c r="C272" s="53" t="s">
        <v>617</v>
      </c>
      <c r="D272" s="55">
        <v>93.144999999999996</v>
      </c>
      <c r="E272" s="55">
        <v>93.234999999999999</v>
      </c>
      <c r="F272" s="55">
        <v>92.534999999999997</v>
      </c>
      <c r="G272" s="54">
        <v>92.85</v>
      </c>
      <c r="H272" s="55" t="s">
        <v>618</v>
      </c>
      <c r="I272" s="56">
        <v>-5.7000000000000002E-3</v>
      </c>
      <c r="J272" s="60">
        <f>ABS(Table3[[#This Row],[Change%]])</f>
        <v>5.7000000000000002E-3</v>
      </c>
      <c r="K272" s="55">
        <f>Table3[[#This Row],[High]]-Table3[[#This Row],[Low]]</f>
        <v>0.70000000000000284</v>
      </c>
      <c r="L272" s="63">
        <f>Table3[[#This Row],[Volatolity in $]]/Table3[[#This Row],[Open]]</f>
        <v>7.5151645284234564E-3</v>
      </c>
      <c r="M272" s="63"/>
    </row>
    <row r="273" spans="1:13">
      <c r="A273" s="53" t="s">
        <v>619</v>
      </c>
      <c r="B273" s="54">
        <v>93.378</v>
      </c>
      <c r="C273" s="53" t="s">
        <v>619</v>
      </c>
      <c r="D273" s="55">
        <v>93.504999999999995</v>
      </c>
      <c r="E273" s="55">
        <v>93.814999999999998</v>
      </c>
      <c r="F273" s="55">
        <v>93.215000000000003</v>
      </c>
      <c r="G273" s="54">
        <v>93.378</v>
      </c>
      <c r="H273" s="55" t="s">
        <v>620</v>
      </c>
      <c r="I273" s="56">
        <v>-1.4E-3</v>
      </c>
      <c r="J273" s="60">
        <f>ABS(Table3[[#This Row],[Change%]])</f>
        <v>1.4E-3</v>
      </c>
      <c r="K273" s="55">
        <f>Table3[[#This Row],[High]]-Table3[[#This Row],[Low]]</f>
        <v>0.59999999999999432</v>
      </c>
      <c r="L273" s="63">
        <f>Table3[[#This Row],[Volatolity in $]]/Table3[[#This Row],[Open]]</f>
        <v>6.4167691567295262E-3</v>
      </c>
      <c r="M273" s="63"/>
    </row>
    <row r="274" spans="1:13">
      <c r="A274" s="53" t="s">
        <v>621</v>
      </c>
      <c r="B274" s="57">
        <v>93.507000000000005</v>
      </c>
      <c r="C274" s="53" t="s">
        <v>621</v>
      </c>
      <c r="D274" s="55">
        <v>93.39</v>
      </c>
      <c r="E274" s="55">
        <v>93.98</v>
      </c>
      <c r="F274" s="55">
        <v>93.295000000000002</v>
      </c>
      <c r="G274" s="57">
        <v>93.507000000000005</v>
      </c>
      <c r="H274" s="55" t="s">
        <v>622</v>
      </c>
      <c r="I274" s="58">
        <v>2E-3</v>
      </c>
      <c r="J274" s="60">
        <f>ABS(Table3[[#This Row],[Change%]])</f>
        <v>2E-3</v>
      </c>
      <c r="K274" s="55">
        <f>Table3[[#This Row],[High]]-Table3[[#This Row],[Low]]</f>
        <v>0.68500000000000227</v>
      </c>
      <c r="L274" s="63">
        <f>Table3[[#This Row],[Volatolity in $]]/Table3[[#This Row],[Open]]</f>
        <v>7.3348324231716699E-3</v>
      </c>
      <c r="M274" s="63"/>
    </row>
    <row r="275" spans="1:13">
      <c r="A275" s="53" t="s">
        <v>623</v>
      </c>
      <c r="B275" s="57">
        <v>93.320999999999998</v>
      </c>
      <c r="C275" s="53" t="s">
        <v>623</v>
      </c>
      <c r="D275" s="55">
        <v>92.775000000000006</v>
      </c>
      <c r="E275" s="55">
        <v>93.525000000000006</v>
      </c>
      <c r="F275" s="55">
        <v>92.51</v>
      </c>
      <c r="G275" s="57">
        <v>93.320999999999998</v>
      </c>
      <c r="H275" s="55" t="s">
        <v>624</v>
      </c>
      <c r="I275" s="58">
        <v>3.3999999999999998E-3</v>
      </c>
      <c r="J275" s="60">
        <f>ABS(Table3[[#This Row],[Change%]])</f>
        <v>3.3999999999999998E-3</v>
      </c>
      <c r="K275" s="55">
        <f>Table3[[#This Row],[High]]-Table3[[#This Row],[Low]]</f>
        <v>1.0150000000000006</v>
      </c>
      <c r="L275" s="63">
        <f>Table3[[#This Row],[Volatolity in $]]/Table3[[#This Row],[Open]]</f>
        <v>1.0940447318782005E-2</v>
      </c>
      <c r="M275" s="63"/>
    </row>
    <row r="276" spans="1:13">
      <c r="A276" s="53" t="s">
        <v>625</v>
      </c>
      <c r="B276" s="54">
        <v>93.009</v>
      </c>
      <c r="C276" s="53" t="s">
        <v>625</v>
      </c>
      <c r="D276" s="55">
        <v>93.305000000000007</v>
      </c>
      <c r="E276" s="55">
        <v>93.64</v>
      </c>
      <c r="F276" s="55">
        <v>92.89</v>
      </c>
      <c r="G276" s="54">
        <v>93.009</v>
      </c>
      <c r="H276" s="55" t="s">
        <v>626</v>
      </c>
      <c r="I276" s="56">
        <v>-4.4999999999999997E-3</v>
      </c>
      <c r="J276" s="60">
        <f>ABS(Table3[[#This Row],[Change%]])</f>
        <v>4.4999999999999997E-3</v>
      </c>
      <c r="K276" s="55">
        <f>Table3[[#This Row],[High]]-Table3[[#This Row],[Low]]</f>
        <v>0.75</v>
      </c>
      <c r="L276" s="63">
        <f>Table3[[#This Row],[Volatolity in $]]/Table3[[#This Row],[Open]]</f>
        <v>8.038154439740635E-3</v>
      </c>
      <c r="M276" s="63"/>
    </row>
    <row r="277" spans="1:13">
      <c r="A277" s="53" t="s">
        <v>627</v>
      </c>
      <c r="B277" s="54">
        <v>93.432000000000002</v>
      </c>
      <c r="C277" s="53" t="s">
        <v>627</v>
      </c>
      <c r="D277" s="55">
        <v>93.71</v>
      </c>
      <c r="E277" s="55">
        <v>93.77</v>
      </c>
      <c r="F277" s="55">
        <v>93.12</v>
      </c>
      <c r="G277" s="54">
        <v>93.432000000000002</v>
      </c>
      <c r="H277" s="55" t="s">
        <v>628</v>
      </c>
      <c r="I277" s="56">
        <v>-2.3E-3</v>
      </c>
      <c r="J277" s="60">
        <f>ABS(Table3[[#This Row],[Change%]])</f>
        <v>2.3E-3</v>
      </c>
      <c r="K277" s="55">
        <f>Table3[[#This Row],[High]]-Table3[[#This Row],[Low]]</f>
        <v>0.64999999999999147</v>
      </c>
      <c r="L277" s="63">
        <f>Table3[[#This Row],[Volatolity in $]]/Table3[[#This Row],[Open]]</f>
        <v>6.9362928182690377E-3</v>
      </c>
      <c r="M277" s="63"/>
    </row>
    <row r="278" spans="1:13">
      <c r="A278" s="53" t="s">
        <v>629</v>
      </c>
      <c r="B278" s="57">
        <v>93.647000000000006</v>
      </c>
      <c r="C278" s="53" t="s">
        <v>629</v>
      </c>
      <c r="D278" s="55">
        <v>93.49</v>
      </c>
      <c r="E278" s="55">
        <v>93.965000000000003</v>
      </c>
      <c r="F278" s="55">
        <v>93.45</v>
      </c>
      <c r="G278" s="57">
        <v>93.647000000000006</v>
      </c>
      <c r="H278" s="55" t="s">
        <v>630</v>
      </c>
      <c r="I278" s="58">
        <v>2.9999999999999997E-4</v>
      </c>
      <c r="J278" s="60">
        <f>ABS(Table3[[#This Row],[Change%]])</f>
        <v>2.9999999999999997E-4</v>
      </c>
      <c r="K278" s="55">
        <f>Table3[[#This Row],[High]]-Table3[[#This Row],[Low]]</f>
        <v>0.51500000000000057</v>
      </c>
      <c r="L278" s="63">
        <f>Table3[[#This Row],[Volatolity in $]]/Table3[[#This Row],[Open]]</f>
        <v>5.508610546582529E-3</v>
      </c>
      <c r="M278" s="63"/>
    </row>
    <row r="279" spans="1:13">
      <c r="A279" s="53" t="s">
        <v>631</v>
      </c>
      <c r="B279" s="54">
        <v>93.614999999999995</v>
      </c>
      <c r="C279" s="53" t="s">
        <v>631</v>
      </c>
      <c r="D279" s="55">
        <v>94.344999999999999</v>
      </c>
      <c r="E279" s="55">
        <v>94.375</v>
      </c>
      <c r="F279" s="55">
        <v>93.42</v>
      </c>
      <c r="G279" s="54">
        <v>93.614999999999995</v>
      </c>
      <c r="H279" s="55" t="s">
        <v>632</v>
      </c>
      <c r="I279" s="56">
        <v>-8.0999999999999996E-3</v>
      </c>
      <c r="J279" s="60">
        <f>ABS(Table3[[#This Row],[Change%]])</f>
        <v>8.0999999999999996E-3</v>
      </c>
      <c r="K279" s="55">
        <f>Table3[[#This Row],[High]]-Table3[[#This Row],[Low]]</f>
        <v>0.95499999999999829</v>
      </c>
      <c r="L279" s="63">
        <f>Table3[[#This Row],[Volatolity in $]]/Table3[[#This Row],[Open]]</f>
        <v>1.0122423021887735E-2</v>
      </c>
      <c r="M279" s="63"/>
    </row>
    <row r="280" spans="1:13">
      <c r="A280" s="53" t="s">
        <v>633</v>
      </c>
      <c r="B280" s="54">
        <v>94.38</v>
      </c>
      <c r="C280" s="53" t="s">
        <v>633</v>
      </c>
      <c r="D280" s="55">
        <v>94.75</v>
      </c>
      <c r="E280" s="55">
        <v>94.78</v>
      </c>
      <c r="F280" s="55">
        <v>94.1</v>
      </c>
      <c r="G280" s="54">
        <v>94.38</v>
      </c>
      <c r="H280" s="55" t="s">
        <v>634</v>
      </c>
      <c r="I280" s="56">
        <v>-2.8E-3</v>
      </c>
      <c r="J280" s="60">
        <f>ABS(Table3[[#This Row],[Change%]])</f>
        <v>2.8E-3</v>
      </c>
      <c r="K280" s="55">
        <f>Table3[[#This Row],[High]]-Table3[[#This Row],[Low]]</f>
        <v>0.68000000000000682</v>
      </c>
      <c r="L280" s="63">
        <f>Table3[[#This Row],[Volatolity in $]]/Table3[[#This Row],[Open]]</f>
        <v>7.1767810026385943E-3</v>
      </c>
      <c r="M280" s="63"/>
    </row>
    <row r="281" spans="1:13">
      <c r="A281" s="53" t="s">
        <v>635</v>
      </c>
      <c r="B281" s="54">
        <v>94.649000000000001</v>
      </c>
      <c r="C281" s="53" t="s">
        <v>635</v>
      </c>
      <c r="D281" s="55">
        <v>94.954999999999998</v>
      </c>
      <c r="E281" s="55">
        <v>95.15</v>
      </c>
      <c r="F281" s="55">
        <v>94.54</v>
      </c>
      <c r="G281" s="54">
        <v>94.649000000000001</v>
      </c>
      <c r="H281" s="55" t="s">
        <v>636</v>
      </c>
      <c r="I281" s="56">
        <v>-3.0000000000000001E-3</v>
      </c>
      <c r="J281" s="60">
        <f>ABS(Table3[[#This Row],[Change%]])</f>
        <v>3.0000000000000001E-3</v>
      </c>
      <c r="K281" s="55">
        <f>Table3[[#This Row],[High]]-Table3[[#This Row],[Low]]</f>
        <v>0.60999999999999943</v>
      </c>
      <c r="L281" s="63">
        <f>Table3[[#This Row],[Volatolity in $]]/Table3[[#This Row],[Open]]</f>
        <v>6.4240956242430569E-3</v>
      </c>
      <c r="M281" s="63"/>
    </row>
    <row r="282" spans="1:13">
      <c r="A282" s="53" t="s">
        <v>637</v>
      </c>
      <c r="B282" s="54">
        <v>94.93</v>
      </c>
      <c r="C282" s="53" t="s">
        <v>637</v>
      </c>
      <c r="D282" s="55">
        <v>95.09</v>
      </c>
      <c r="E282" s="55">
        <v>95.375</v>
      </c>
      <c r="F282" s="55">
        <v>94.775000000000006</v>
      </c>
      <c r="G282" s="54">
        <v>94.93</v>
      </c>
      <c r="H282" s="55" t="s">
        <v>638</v>
      </c>
      <c r="I282" s="56">
        <v>-1.4E-3</v>
      </c>
      <c r="J282" s="60">
        <f>ABS(Table3[[#This Row],[Change%]])</f>
        <v>1.4E-3</v>
      </c>
      <c r="K282" s="55">
        <f>Table3[[#This Row],[High]]-Table3[[#This Row],[Low]]</f>
        <v>0.59999999999999432</v>
      </c>
      <c r="L282" s="63">
        <f>Table3[[#This Row],[Volatolity in $]]/Table3[[#This Row],[Open]]</f>
        <v>6.3098117572825147E-3</v>
      </c>
      <c r="M282" s="63"/>
    </row>
    <row r="283" spans="1:13">
      <c r="A283" s="53" t="s">
        <v>639</v>
      </c>
      <c r="B283" s="54">
        <v>95.06</v>
      </c>
      <c r="C283" s="53" t="s">
        <v>639</v>
      </c>
      <c r="D283" s="55">
        <v>95.7</v>
      </c>
      <c r="E283" s="55">
        <v>95.87</v>
      </c>
      <c r="F283" s="55">
        <v>94.98</v>
      </c>
      <c r="G283" s="54">
        <v>95.06</v>
      </c>
      <c r="H283" s="55" t="s">
        <v>640</v>
      </c>
      <c r="I283" s="56">
        <v>-7.4000000000000003E-3</v>
      </c>
      <c r="J283" s="60">
        <f>ABS(Table3[[#This Row],[Change%]])</f>
        <v>7.4000000000000003E-3</v>
      </c>
      <c r="K283" s="55">
        <f>Table3[[#This Row],[High]]-Table3[[#This Row],[Low]]</f>
        <v>0.89000000000000057</v>
      </c>
      <c r="L283" s="63">
        <f>Table3[[#This Row],[Volatolity in $]]/Table3[[#This Row],[Open]]</f>
        <v>9.2998955067920639E-3</v>
      </c>
      <c r="M283" s="63"/>
    </row>
  </sheetData>
  <mergeCells count="21">
    <mergeCell ref="AB13:AC14"/>
    <mergeCell ref="AD13:AE14"/>
    <mergeCell ref="AF11:AI11"/>
    <mergeCell ref="AF12:AG12"/>
    <mergeCell ref="AH12:AI12"/>
    <mergeCell ref="AB9:AQ10"/>
    <mergeCell ref="AN11:AQ11"/>
    <mergeCell ref="AN12:AO12"/>
    <mergeCell ref="AP12:AQ12"/>
    <mergeCell ref="AN13:AO14"/>
    <mergeCell ref="AP13:AQ14"/>
    <mergeCell ref="AF13:AG14"/>
    <mergeCell ref="AH13:AI14"/>
    <mergeCell ref="AJ11:AM11"/>
    <mergeCell ref="AJ12:AK12"/>
    <mergeCell ref="AL12:AM12"/>
    <mergeCell ref="AJ13:AK14"/>
    <mergeCell ref="AL13:AM14"/>
    <mergeCell ref="AB12:AC12"/>
    <mergeCell ref="AD12:AE12"/>
    <mergeCell ref="AB11:AE11"/>
  </mergeCells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4C58-E939-AA41-B970-8E092AD29898}">
  <dimension ref="B1:AX276"/>
  <sheetViews>
    <sheetView topLeftCell="AJ1" zoomScale="82" workbookViewId="0">
      <selection activeCell="AQ24" sqref="AQ24"/>
    </sheetView>
  </sheetViews>
  <sheetFormatPr baseColWidth="10" defaultRowHeight="16"/>
  <cols>
    <col min="3" max="4" width="15" customWidth="1"/>
    <col min="5" max="5" width="13" hidden="1" customWidth="1"/>
    <col min="6" max="6" width="17" customWidth="1"/>
    <col min="7" max="7" width="0" hidden="1" customWidth="1"/>
    <col min="8" max="8" width="14.1640625" customWidth="1"/>
    <col min="9" max="9" width="16.1640625" customWidth="1"/>
    <col min="10" max="10" width="0" hidden="1" customWidth="1"/>
    <col min="11" max="11" width="12.1640625" customWidth="1"/>
    <col min="13" max="16" width="10.83203125" customWidth="1"/>
  </cols>
  <sheetData>
    <row r="1" spans="2:50">
      <c r="D1" s="65"/>
    </row>
    <row r="3" spans="2:50" ht="17" thickBot="1">
      <c r="B3" s="144" t="s">
        <v>666</v>
      </c>
      <c r="C3" s="144"/>
      <c r="D3" s="144"/>
      <c r="F3" t="s">
        <v>690</v>
      </c>
    </row>
    <row r="4" spans="2:50">
      <c r="E4" s="29"/>
      <c r="F4" s="29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1"/>
    </row>
    <row r="5" spans="2:50" ht="17" thickBot="1">
      <c r="E5" s="32"/>
      <c r="F5" s="32" t="s">
        <v>668</v>
      </c>
      <c r="G5" s="33"/>
      <c r="H5" s="33" t="s">
        <v>679</v>
      </c>
      <c r="I5" s="33" t="s">
        <v>680</v>
      </c>
      <c r="J5" s="33"/>
      <c r="K5" s="33" t="s">
        <v>667</v>
      </c>
      <c r="L5" s="33"/>
      <c r="M5" s="33"/>
      <c r="N5" s="33" t="s">
        <v>669</v>
      </c>
      <c r="O5" s="33"/>
      <c r="P5" s="33" t="s">
        <v>674</v>
      </c>
      <c r="Q5" s="33"/>
      <c r="R5" s="66" t="s">
        <v>672</v>
      </c>
      <c r="S5" s="66" t="s">
        <v>681</v>
      </c>
      <c r="T5" s="66" t="s">
        <v>670</v>
      </c>
      <c r="U5" s="66" t="s">
        <v>671</v>
      </c>
      <c r="V5" s="66" t="s">
        <v>673</v>
      </c>
      <c r="W5" s="38"/>
      <c r="X5" s="33"/>
      <c r="Y5" s="66" t="s">
        <v>675</v>
      </c>
      <c r="Z5" s="66" t="s">
        <v>676</v>
      </c>
      <c r="AA5" s="66" t="s">
        <v>683</v>
      </c>
      <c r="AB5" s="66" t="s">
        <v>678</v>
      </c>
      <c r="AC5" s="66" t="s">
        <v>677</v>
      </c>
      <c r="AD5" s="38"/>
      <c r="AE5" s="33"/>
      <c r="AF5" s="66" t="s">
        <v>684</v>
      </c>
      <c r="AG5" s="66" t="s">
        <v>685</v>
      </c>
      <c r="AH5" s="33"/>
      <c r="AI5" s="66" t="s">
        <v>686</v>
      </c>
      <c r="AJ5" s="66" t="s">
        <v>687</v>
      </c>
      <c r="AK5" s="66" t="s">
        <v>688</v>
      </c>
      <c r="AL5" s="67" t="s">
        <v>689</v>
      </c>
    </row>
    <row r="6" spans="2:50" ht="17" thickBot="1">
      <c r="E6" s="32">
        <f ca="1">RANDBETWEEN(1,5)</f>
        <v>1</v>
      </c>
      <c r="F6" s="32" t="str">
        <f ca="1">VLOOKUP(E6,$O$6:$P$10,2)</f>
        <v>america</v>
      </c>
      <c r="G6" s="33">
        <f ca="1">RANDBETWEEN(1,2)</f>
        <v>2</v>
      </c>
      <c r="H6" s="33" t="str">
        <f ca="1">IF(G6=1,"yes","no")</f>
        <v>no</v>
      </c>
      <c r="I6" s="33">
        <f ca="1">RANDBETWEEN(2000,2020)</f>
        <v>2000</v>
      </c>
      <c r="J6" s="33">
        <f ca="1">RANDBETWEEN(1,5)</f>
        <v>5</v>
      </c>
      <c r="K6" s="33" t="str">
        <f ca="1">VLOOKUP(J6,$M$6:$N$10,2)</f>
        <v>drama</v>
      </c>
      <c r="L6" s="33"/>
      <c r="M6" s="33">
        <v>1</v>
      </c>
      <c r="N6" s="33" t="s">
        <v>670</v>
      </c>
      <c r="O6" s="33">
        <v>1</v>
      </c>
      <c r="P6" s="33" t="s">
        <v>675</v>
      </c>
      <c r="Q6" s="33"/>
      <c r="R6" s="33">
        <f ca="1">IF(K6="horror",1,0)</f>
        <v>0</v>
      </c>
      <c r="S6" s="33">
        <f ca="1">IF(K6="drama",1,0)</f>
        <v>1</v>
      </c>
      <c r="T6" s="33">
        <f ca="1">IF(K6="action",1,0)</f>
        <v>0</v>
      </c>
      <c r="U6" s="33">
        <f ca="1">IF(K6="comedy",1,0)</f>
        <v>0</v>
      </c>
      <c r="V6" s="33">
        <f ca="1">IF(K6="thriller",1,0)</f>
        <v>0</v>
      </c>
      <c r="W6" s="33"/>
      <c r="X6" s="33"/>
      <c r="Y6" s="33">
        <f ca="1">IF(F6="america",1,0)</f>
        <v>1</v>
      </c>
      <c r="Z6" s="33">
        <f ca="1">IF(F6="europe",1,0)</f>
        <v>0</v>
      </c>
      <c r="AA6" s="33">
        <f ca="1">IF(F6="australia",1,0)</f>
        <v>0</v>
      </c>
      <c r="AB6" s="33">
        <f ca="1">IF(F6="africa",1,0)</f>
        <v>0</v>
      </c>
      <c r="AC6" s="33">
        <f ca="1">IF(F6="asia",1,0)</f>
        <v>0</v>
      </c>
      <c r="AD6" s="33"/>
      <c r="AE6" s="33"/>
      <c r="AF6" s="33">
        <f ca="1">IF(H6="yes",1,0)</f>
        <v>0</v>
      </c>
      <c r="AG6" s="33">
        <f ca="1">IF(H6="no",1,0)</f>
        <v>1</v>
      </c>
      <c r="AH6" s="33"/>
      <c r="AI6" s="33">
        <f ca="1">IF(AND(I6&gt;=2000,I6&lt;=2005),1,0)</f>
        <v>1</v>
      </c>
      <c r="AJ6" s="33">
        <f ca="1">IF(AND(I6&gt;=2006,I6&lt;=2010),1,0)</f>
        <v>0</v>
      </c>
      <c r="AK6" s="33">
        <f ca="1">IF(AND(I6&gt;=2011,I6&lt;=2015),1,0)</f>
        <v>0</v>
      </c>
      <c r="AL6" s="34">
        <f ca="1">IF(AND(I6&gt;=2016,I6&lt;=2020),1,0)</f>
        <v>0</v>
      </c>
      <c r="AP6" s="33"/>
      <c r="AQ6" s="142" t="s">
        <v>669</v>
      </c>
      <c r="AR6" s="142"/>
      <c r="AS6" s="142" t="s">
        <v>695</v>
      </c>
      <c r="AT6" s="142"/>
      <c r="AU6" s="142" t="s">
        <v>679</v>
      </c>
      <c r="AV6" s="142"/>
      <c r="AW6" s="142" t="s">
        <v>696</v>
      </c>
      <c r="AX6" s="142"/>
    </row>
    <row r="7" spans="2:50" ht="17" thickBot="1">
      <c r="E7" s="32">
        <f t="shared" ref="E7:E48" ca="1" si="0">RANDBETWEEN(1,5)</f>
        <v>2</v>
      </c>
      <c r="F7" s="32" t="str">
        <f t="shared" ref="F7:F48" ca="1" si="1">VLOOKUP(E7,$O$6:$P$10,2)</f>
        <v>europe</v>
      </c>
      <c r="G7" s="33">
        <f t="shared" ref="G7:G48" ca="1" si="2">RANDBETWEEN(1,2)</f>
        <v>2</v>
      </c>
      <c r="H7" s="33" t="str">
        <f t="shared" ref="H7:H48" ca="1" si="3">IF(G7=1,"yes","no")</f>
        <v>no</v>
      </c>
      <c r="I7" s="33">
        <f t="shared" ref="I7:I48" ca="1" si="4">RANDBETWEEN(2000,2020)</f>
        <v>2015</v>
      </c>
      <c r="J7" s="33">
        <f t="shared" ref="J7:J48" ca="1" si="5">RANDBETWEEN(1,5)</f>
        <v>1</v>
      </c>
      <c r="K7" s="33" t="str">
        <f t="shared" ref="K7:K48" ca="1" si="6">VLOOKUP(J7,$M$6:$N$10,2)</f>
        <v>action</v>
      </c>
      <c r="L7" s="33"/>
      <c r="M7" s="33">
        <v>2</v>
      </c>
      <c r="N7" s="33" t="s">
        <v>671</v>
      </c>
      <c r="O7" s="33">
        <v>2</v>
      </c>
      <c r="P7" s="33" t="s">
        <v>676</v>
      </c>
      <c r="Q7" s="33"/>
      <c r="R7" s="33">
        <f t="shared" ref="R7:R48" ca="1" si="7">IF(K7="horror",1,0)</f>
        <v>0</v>
      </c>
      <c r="S7" s="33">
        <f t="shared" ref="S7:S48" ca="1" si="8">IF(K7="drama",1,0)</f>
        <v>0</v>
      </c>
      <c r="T7" s="33">
        <f t="shared" ref="T7:T48" ca="1" si="9">IF(K7="action",1,0)</f>
        <v>1</v>
      </c>
      <c r="U7" s="33">
        <f t="shared" ref="U7:U48" ca="1" si="10">IF(K7="comedy",1,0)</f>
        <v>0</v>
      </c>
      <c r="V7" s="33">
        <f t="shared" ref="V7:V48" ca="1" si="11">IF(K7="thriller",1,0)</f>
        <v>0</v>
      </c>
      <c r="W7" s="33"/>
      <c r="X7" s="33"/>
      <c r="Y7" s="33">
        <f t="shared" ref="Y7:Y48" ca="1" si="12">IF(F7="america",1,0)</f>
        <v>0</v>
      </c>
      <c r="Z7" s="33">
        <f t="shared" ref="Z7:Z48" ca="1" si="13">IF(F7="europe",1,0)</f>
        <v>1</v>
      </c>
      <c r="AA7" s="33">
        <f t="shared" ref="AA7:AA48" ca="1" si="14">IF(F7="australia",1,0)</f>
        <v>0</v>
      </c>
      <c r="AB7" s="33">
        <f t="shared" ref="AB7:AB48" ca="1" si="15">IF(F7="africa",1,0)</f>
        <v>0</v>
      </c>
      <c r="AC7" s="33">
        <f t="shared" ref="AC7:AC48" ca="1" si="16">IF(F7="asia",1,0)</f>
        <v>0</v>
      </c>
      <c r="AD7" s="33"/>
      <c r="AE7" s="33"/>
      <c r="AF7" s="33">
        <f t="shared" ref="AF7:AF48" ca="1" si="17">IF(H7="yes",1,0)</f>
        <v>0</v>
      </c>
      <c r="AG7" s="33">
        <f t="shared" ref="AG7:AG48" ca="1" si="18">IF(H7="no",1,0)</f>
        <v>1</v>
      </c>
      <c r="AH7" s="33"/>
      <c r="AI7" s="33">
        <f t="shared" ref="AI7:AI48" ca="1" si="19">IF(AND(I7&gt;=2000,I7&lt;=2005),1,0)</f>
        <v>0</v>
      </c>
      <c r="AJ7" s="33">
        <f t="shared" ref="AJ7:AJ48" ca="1" si="20">IF(AND(I7&gt;=2006,I7&lt;=2010),1,0)</f>
        <v>0</v>
      </c>
      <c r="AK7" s="33">
        <f t="shared" ref="AK7:AK48" ca="1" si="21">IF(AND(I7&gt;=2011,I7&lt;=2015),1,0)</f>
        <v>1</v>
      </c>
      <c r="AL7" s="34">
        <f t="shared" ref="AL7:AL48" ca="1" si="22">IF(AND(I7&gt;=2016,I7&lt;=2020),1,0)</f>
        <v>0</v>
      </c>
      <c r="AP7" s="33"/>
      <c r="AQ7" s="142"/>
      <c r="AR7" s="142"/>
      <c r="AS7" s="142"/>
      <c r="AT7" s="142"/>
      <c r="AU7" s="142"/>
      <c r="AV7" s="142"/>
      <c r="AW7" s="142"/>
      <c r="AX7" s="142"/>
    </row>
    <row r="8" spans="2:50" ht="17" thickBot="1">
      <c r="E8" s="32">
        <f t="shared" ca="1" si="0"/>
        <v>4</v>
      </c>
      <c r="F8" s="32" t="str">
        <f t="shared" ca="1" si="1"/>
        <v>africa</v>
      </c>
      <c r="G8" s="33">
        <f t="shared" ca="1" si="2"/>
        <v>1</v>
      </c>
      <c r="H8" s="33" t="str">
        <f t="shared" ca="1" si="3"/>
        <v>yes</v>
      </c>
      <c r="I8" s="33">
        <f t="shared" ca="1" si="4"/>
        <v>2018</v>
      </c>
      <c r="J8" s="33">
        <f t="shared" ca="1" si="5"/>
        <v>5</v>
      </c>
      <c r="K8" s="33" t="str">
        <f t="shared" ca="1" si="6"/>
        <v>drama</v>
      </c>
      <c r="L8" s="33"/>
      <c r="M8" s="33">
        <v>3</v>
      </c>
      <c r="N8" s="33" t="s">
        <v>672</v>
      </c>
      <c r="O8" s="33">
        <v>3</v>
      </c>
      <c r="P8" s="33" t="s">
        <v>683</v>
      </c>
      <c r="Q8" s="33"/>
      <c r="R8" s="33">
        <f t="shared" ca="1" si="7"/>
        <v>0</v>
      </c>
      <c r="S8" s="33">
        <f t="shared" ca="1" si="8"/>
        <v>1</v>
      </c>
      <c r="T8" s="33">
        <f t="shared" ca="1" si="9"/>
        <v>0</v>
      </c>
      <c r="U8" s="33">
        <f t="shared" ca="1" si="10"/>
        <v>0</v>
      </c>
      <c r="V8" s="33">
        <f t="shared" ca="1" si="11"/>
        <v>0</v>
      </c>
      <c r="W8" s="33"/>
      <c r="X8" s="33"/>
      <c r="Y8" s="33">
        <f t="shared" ca="1" si="12"/>
        <v>0</v>
      </c>
      <c r="Z8" s="33">
        <f t="shared" ca="1" si="13"/>
        <v>0</v>
      </c>
      <c r="AA8" s="33">
        <f t="shared" ca="1" si="14"/>
        <v>0</v>
      </c>
      <c r="AB8" s="33">
        <f t="shared" ca="1" si="15"/>
        <v>1</v>
      </c>
      <c r="AC8" s="33">
        <f t="shared" ca="1" si="16"/>
        <v>0</v>
      </c>
      <c r="AD8" s="33"/>
      <c r="AE8" s="33"/>
      <c r="AF8" s="33">
        <f t="shared" ca="1" si="17"/>
        <v>1</v>
      </c>
      <c r="AG8" s="33">
        <f t="shared" ca="1" si="18"/>
        <v>0</v>
      </c>
      <c r="AH8" s="33"/>
      <c r="AI8" s="33">
        <f t="shared" ca="1" si="19"/>
        <v>0</v>
      </c>
      <c r="AJ8" s="33">
        <f t="shared" ca="1" si="20"/>
        <v>0</v>
      </c>
      <c r="AK8" s="33">
        <f t="shared" ca="1" si="21"/>
        <v>0</v>
      </c>
      <c r="AL8" s="34">
        <f t="shared" ca="1" si="22"/>
        <v>1</v>
      </c>
      <c r="AP8" s="143" t="s">
        <v>690</v>
      </c>
      <c r="AQ8" s="96" t="str">
        <f ca="1">U52</f>
        <v>comedy</v>
      </c>
      <c r="AR8" s="96"/>
      <c r="AS8" s="96" t="str">
        <f ca="1">AB52</f>
        <v>asia</v>
      </c>
      <c r="AT8" s="96"/>
      <c r="AU8" s="96" t="str">
        <f ca="1">AG54</f>
        <v>yes</v>
      </c>
      <c r="AV8" s="96"/>
      <c r="AW8" s="96" t="str">
        <f ca="1">AL52</f>
        <v>2016-2020</v>
      </c>
      <c r="AX8" s="96"/>
    </row>
    <row r="9" spans="2:50" ht="17" thickBot="1">
      <c r="E9" s="32">
        <f t="shared" ca="1" si="0"/>
        <v>5</v>
      </c>
      <c r="F9" s="32" t="str">
        <f t="shared" ca="1" si="1"/>
        <v>asia</v>
      </c>
      <c r="G9" s="33">
        <f t="shared" ca="1" si="2"/>
        <v>1</v>
      </c>
      <c r="H9" s="33" t="str">
        <f t="shared" ca="1" si="3"/>
        <v>yes</v>
      </c>
      <c r="I9" s="33">
        <f t="shared" ca="1" si="4"/>
        <v>2019</v>
      </c>
      <c r="J9" s="33">
        <f t="shared" ca="1" si="5"/>
        <v>4</v>
      </c>
      <c r="K9" s="33" t="str">
        <f t="shared" ca="1" si="6"/>
        <v>thriller</v>
      </c>
      <c r="L9" s="33"/>
      <c r="M9" s="33">
        <v>4</v>
      </c>
      <c r="N9" s="33" t="s">
        <v>673</v>
      </c>
      <c r="O9" s="33">
        <v>4</v>
      </c>
      <c r="P9" s="33" t="s">
        <v>678</v>
      </c>
      <c r="Q9" s="33"/>
      <c r="R9" s="33">
        <f t="shared" ca="1" si="7"/>
        <v>0</v>
      </c>
      <c r="S9" s="33">
        <f t="shared" ca="1" si="8"/>
        <v>0</v>
      </c>
      <c r="T9" s="33">
        <f t="shared" ca="1" si="9"/>
        <v>0</v>
      </c>
      <c r="U9" s="33">
        <f t="shared" ca="1" si="10"/>
        <v>0</v>
      </c>
      <c r="V9" s="33">
        <f t="shared" ca="1" si="11"/>
        <v>1</v>
      </c>
      <c r="W9" s="33"/>
      <c r="X9" s="33"/>
      <c r="Y9" s="33">
        <f t="shared" ca="1" si="12"/>
        <v>0</v>
      </c>
      <c r="Z9" s="33">
        <f t="shared" ca="1" si="13"/>
        <v>0</v>
      </c>
      <c r="AA9" s="33">
        <f t="shared" ca="1" si="14"/>
        <v>0</v>
      </c>
      <c r="AB9" s="33">
        <f t="shared" ca="1" si="15"/>
        <v>0</v>
      </c>
      <c r="AC9" s="33">
        <f t="shared" ca="1" si="16"/>
        <v>1</v>
      </c>
      <c r="AD9" s="33"/>
      <c r="AE9" s="33"/>
      <c r="AF9" s="33">
        <f t="shared" ca="1" si="17"/>
        <v>1</v>
      </c>
      <c r="AG9" s="33">
        <f t="shared" ca="1" si="18"/>
        <v>0</v>
      </c>
      <c r="AH9" s="33"/>
      <c r="AI9" s="33">
        <f t="shared" ca="1" si="19"/>
        <v>0</v>
      </c>
      <c r="AJ9" s="33">
        <f t="shared" ca="1" si="20"/>
        <v>0</v>
      </c>
      <c r="AK9" s="33">
        <f t="shared" ca="1" si="21"/>
        <v>0</v>
      </c>
      <c r="AL9" s="34">
        <f t="shared" ca="1" si="22"/>
        <v>1</v>
      </c>
      <c r="AP9" s="143"/>
      <c r="AQ9" s="96"/>
      <c r="AR9" s="96"/>
      <c r="AS9" s="96"/>
      <c r="AT9" s="96"/>
      <c r="AU9" s="96"/>
      <c r="AV9" s="96"/>
      <c r="AW9" s="96"/>
      <c r="AX9" s="96"/>
    </row>
    <row r="10" spans="2:50" ht="17" thickBot="1">
      <c r="E10" s="32">
        <f t="shared" ca="1" si="0"/>
        <v>3</v>
      </c>
      <c r="F10" s="32" t="str">
        <f t="shared" ca="1" si="1"/>
        <v>australia</v>
      </c>
      <c r="G10" s="33">
        <f t="shared" ca="1" si="2"/>
        <v>1</v>
      </c>
      <c r="H10" s="33" t="str">
        <f t="shared" ca="1" si="3"/>
        <v>yes</v>
      </c>
      <c r="I10" s="33">
        <f t="shared" ca="1" si="4"/>
        <v>2016</v>
      </c>
      <c r="J10" s="33">
        <f t="shared" ca="1" si="5"/>
        <v>4</v>
      </c>
      <c r="K10" s="33" t="str">
        <f t="shared" ca="1" si="6"/>
        <v>thriller</v>
      </c>
      <c r="L10" s="33"/>
      <c r="M10" s="33">
        <v>5</v>
      </c>
      <c r="N10" s="33" t="s">
        <v>681</v>
      </c>
      <c r="O10" s="33">
        <v>5</v>
      </c>
      <c r="P10" s="33" t="s">
        <v>677</v>
      </c>
      <c r="Q10" s="33"/>
      <c r="R10" s="33">
        <f t="shared" ca="1" si="7"/>
        <v>0</v>
      </c>
      <c r="S10" s="33">
        <f t="shared" ca="1" si="8"/>
        <v>0</v>
      </c>
      <c r="T10" s="33">
        <f t="shared" ca="1" si="9"/>
        <v>0</v>
      </c>
      <c r="U10" s="33">
        <f t="shared" ca="1" si="10"/>
        <v>0</v>
      </c>
      <c r="V10" s="33">
        <f t="shared" ca="1" si="11"/>
        <v>1</v>
      </c>
      <c r="W10" s="33"/>
      <c r="X10" s="33"/>
      <c r="Y10" s="33">
        <f t="shared" ca="1" si="12"/>
        <v>0</v>
      </c>
      <c r="Z10" s="33">
        <f t="shared" ca="1" si="13"/>
        <v>0</v>
      </c>
      <c r="AA10" s="33">
        <f t="shared" ca="1" si="14"/>
        <v>1</v>
      </c>
      <c r="AB10" s="33">
        <f t="shared" ca="1" si="15"/>
        <v>0</v>
      </c>
      <c r="AC10" s="33">
        <f t="shared" ca="1" si="16"/>
        <v>0</v>
      </c>
      <c r="AD10" s="33"/>
      <c r="AE10" s="33"/>
      <c r="AF10" s="33">
        <f t="shared" ca="1" si="17"/>
        <v>1</v>
      </c>
      <c r="AG10" s="33">
        <f t="shared" ca="1" si="18"/>
        <v>0</v>
      </c>
      <c r="AH10" s="33"/>
      <c r="AI10" s="33">
        <f t="shared" ca="1" si="19"/>
        <v>0</v>
      </c>
      <c r="AJ10" s="33">
        <f t="shared" ca="1" si="20"/>
        <v>0</v>
      </c>
      <c r="AK10" s="33">
        <f t="shared" ca="1" si="21"/>
        <v>0</v>
      </c>
      <c r="AL10" s="34">
        <f t="shared" ca="1" si="22"/>
        <v>1</v>
      </c>
      <c r="AP10" s="143" t="s">
        <v>697</v>
      </c>
      <c r="AQ10" s="96" t="str">
        <f ca="1">U106</f>
        <v>thriller</v>
      </c>
      <c r="AR10" s="96"/>
      <c r="AS10" s="96" t="str">
        <f ca="1">AB106</f>
        <v>africa</v>
      </c>
      <c r="AT10" s="96"/>
      <c r="AU10" s="96" t="str">
        <f ca="1">AG108</f>
        <v>no</v>
      </c>
      <c r="AV10" s="96"/>
      <c r="AW10" s="96" t="str">
        <f ca="1">AL106</f>
        <v>2016-2020</v>
      </c>
      <c r="AX10" s="96"/>
    </row>
    <row r="11" spans="2:50" ht="17" thickBot="1">
      <c r="E11" s="32">
        <f t="shared" ca="1" si="0"/>
        <v>4</v>
      </c>
      <c r="F11" s="32" t="str">
        <f t="shared" ca="1" si="1"/>
        <v>africa</v>
      </c>
      <c r="G11" s="33">
        <f t="shared" ca="1" si="2"/>
        <v>1</v>
      </c>
      <c r="H11" s="33" t="str">
        <f t="shared" ca="1" si="3"/>
        <v>yes</v>
      </c>
      <c r="I11" s="33">
        <f t="shared" ca="1" si="4"/>
        <v>2007</v>
      </c>
      <c r="J11" s="33">
        <f t="shared" ca="1" si="5"/>
        <v>5</v>
      </c>
      <c r="K11" s="33" t="str">
        <f t="shared" ca="1" si="6"/>
        <v>drama</v>
      </c>
      <c r="L11" s="33"/>
      <c r="M11" s="33"/>
      <c r="N11" s="33"/>
      <c r="O11" s="33"/>
      <c r="P11" s="33"/>
      <c r="Q11" s="33"/>
      <c r="R11" s="33">
        <f t="shared" ca="1" si="7"/>
        <v>0</v>
      </c>
      <c r="S11" s="33">
        <f t="shared" ca="1" si="8"/>
        <v>1</v>
      </c>
      <c r="T11" s="33">
        <f t="shared" ca="1" si="9"/>
        <v>0</v>
      </c>
      <c r="U11" s="33">
        <f t="shared" ca="1" si="10"/>
        <v>0</v>
      </c>
      <c r="V11" s="33">
        <f t="shared" ca="1" si="11"/>
        <v>0</v>
      </c>
      <c r="W11" s="33"/>
      <c r="X11" s="33"/>
      <c r="Y11" s="33">
        <f t="shared" ca="1" si="12"/>
        <v>0</v>
      </c>
      <c r="Z11" s="33">
        <f t="shared" ca="1" si="13"/>
        <v>0</v>
      </c>
      <c r="AA11" s="33">
        <f t="shared" ca="1" si="14"/>
        <v>0</v>
      </c>
      <c r="AB11" s="33">
        <f t="shared" ca="1" si="15"/>
        <v>1</v>
      </c>
      <c r="AC11" s="33">
        <f t="shared" ca="1" si="16"/>
        <v>0</v>
      </c>
      <c r="AD11" s="33"/>
      <c r="AE11" s="33"/>
      <c r="AF11" s="33">
        <f t="shared" ca="1" si="17"/>
        <v>1</v>
      </c>
      <c r="AG11" s="33">
        <f t="shared" ca="1" si="18"/>
        <v>0</v>
      </c>
      <c r="AH11" s="33"/>
      <c r="AI11" s="33">
        <f t="shared" ca="1" si="19"/>
        <v>0</v>
      </c>
      <c r="AJ11" s="33">
        <f t="shared" ca="1" si="20"/>
        <v>1</v>
      </c>
      <c r="AK11" s="33">
        <f t="shared" ca="1" si="21"/>
        <v>0</v>
      </c>
      <c r="AL11" s="34">
        <f t="shared" ca="1" si="22"/>
        <v>0</v>
      </c>
      <c r="AP11" s="143"/>
      <c r="AQ11" s="96"/>
      <c r="AR11" s="96"/>
      <c r="AS11" s="96"/>
      <c r="AT11" s="96"/>
      <c r="AU11" s="96"/>
      <c r="AV11" s="96"/>
      <c r="AW11" s="96"/>
      <c r="AX11" s="96"/>
    </row>
    <row r="12" spans="2:50" ht="17" thickBot="1">
      <c r="E12" s="32">
        <f t="shared" ca="1" si="0"/>
        <v>3</v>
      </c>
      <c r="F12" s="32" t="str">
        <f t="shared" ca="1" si="1"/>
        <v>australia</v>
      </c>
      <c r="G12" s="33">
        <f t="shared" ca="1" si="2"/>
        <v>2</v>
      </c>
      <c r="H12" s="33" t="str">
        <f t="shared" ca="1" si="3"/>
        <v>no</v>
      </c>
      <c r="I12" s="33">
        <f t="shared" ca="1" si="4"/>
        <v>2016</v>
      </c>
      <c r="J12" s="33">
        <f t="shared" ca="1" si="5"/>
        <v>5</v>
      </c>
      <c r="K12" s="33" t="str">
        <f t="shared" ca="1" si="6"/>
        <v>drama</v>
      </c>
      <c r="L12" s="33"/>
      <c r="M12" s="33"/>
      <c r="N12" s="33"/>
      <c r="O12" s="33"/>
      <c r="P12" s="33"/>
      <c r="Q12" s="33"/>
      <c r="R12" s="33">
        <f t="shared" ca="1" si="7"/>
        <v>0</v>
      </c>
      <c r="S12" s="33">
        <f t="shared" ca="1" si="8"/>
        <v>1</v>
      </c>
      <c r="T12" s="33">
        <f t="shared" ca="1" si="9"/>
        <v>0</v>
      </c>
      <c r="U12" s="33">
        <f t="shared" ca="1" si="10"/>
        <v>0</v>
      </c>
      <c r="V12" s="33">
        <f t="shared" ca="1" si="11"/>
        <v>0</v>
      </c>
      <c r="W12" s="33"/>
      <c r="X12" s="33"/>
      <c r="Y12" s="33">
        <f t="shared" ca="1" si="12"/>
        <v>0</v>
      </c>
      <c r="Z12" s="33">
        <f t="shared" ca="1" si="13"/>
        <v>0</v>
      </c>
      <c r="AA12" s="33">
        <f t="shared" ca="1" si="14"/>
        <v>1</v>
      </c>
      <c r="AB12" s="33">
        <f t="shared" ca="1" si="15"/>
        <v>0</v>
      </c>
      <c r="AC12" s="33">
        <f t="shared" ca="1" si="16"/>
        <v>0</v>
      </c>
      <c r="AD12" s="33"/>
      <c r="AE12" s="33"/>
      <c r="AF12" s="33">
        <f t="shared" ca="1" si="17"/>
        <v>0</v>
      </c>
      <c r="AG12" s="33">
        <f t="shared" ca="1" si="18"/>
        <v>1</v>
      </c>
      <c r="AH12" s="33"/>
      <c r="AI12" s="33">
        <f t="shared" ca="1" si="19"/>
        <v>0</v>
      </c>
      <c r="AJ12" s="33">
        <f t="shared" ca="1" si="20"/>
        <v>0</v>
      </c>
      <c r="AK12" s="33">
        <f t="shared" ca="1" si="21"/>
        <v>0</v>
      </c>
      <c r="AL12" s="34">
        <f t="shared" ca="1" si="22"/>
        <v>1</v>
      </c>
      <c r="AP12" s="143" t="s">
        <v>692</v>
      </c>
      <c r="AQ12" s="96" t="str">
        <f ca="1">U161</f>
        <v>comedy</v>
      </c>
      <c r="AR12" s="96"/>
      <c r="AS12" s="96" t="str">
        <f ca="1">AB161</f>
        <v>africa</v>
      </c>
      <c r="AT12" s="96"/>
      <c r="AU12" s="96" t="str">
        <f ca="1">AG163</f>
        <v>yes</v>
      </c>
      <c r="AV12" s="96"/>
      <c r="AW12" s="96" t="str">
        <f ca="1">AL161</f>
        <v>2016-2020</v>
      </c>
      <c r="AX12" s="96"/>
    </row>
    <row r="13" spans="2:50" ht="17" thickBot="1">
      <c r="E13" s="32">
        <f t="shared" ca="1" si="0"/>
        <v>4</v>
      </c>
      <c r="F13" s="32" t="str">
        <f t="shared" ca="1" si="1"/>
        <v>africa</v>
      </c>
      <c r="G13" s="33">
        <f t="shared" ca="1" si="2"/>
        <v>2</v>
      </c>
      <c r="H13" s="33" t="str">
        <f t="shared" ca="1" si="3"/>
        <v>no</v>
      </c>
      <c r="I13" s="33">
        <f t="shared" ca="1" si="4"/>
        <v>2018</v>
      </c>
      <c r="J13" s="33">
        <f t="shared" ca="1" si="5"/>
        <v>5</v>
      </c>
      <c r="K13" s="33" t="str">
        <f t="shared" ca="1" si="6"/>
        <v>drama</v>
      </c>
      <c r="L13" s="33"/>
      <c r="M13" s="33"/>
      <c r="N13" s="33"/>
      <c r="O13" s="33"/>
      <c r="P13" s="33"/>
      <c r="Q13" s="33"/>
      <c r="R13" s="33">
        <f t="shared" ca="1" si="7"/>
        <v>0</v>
      </c>
      <c r="S13" s="33">
        <f t="shared" ca="1" si="8"/>
        <v>1</v>
      </c>
      <c r="T13" s="33">
        <f t="shared" ca="1" si="9"/>
        <v>0</v>
      </c>
      <c r="U13" s="33">
        <f t="shared" ca="1" si="10"/>
        <v>0</v>
      </c>
      <c r="V13" s="33">
        <f t="shared" ca="1" si="11"/>
        <v>0</v>
      </c>
      <c r="W13" s="33"/>
      <c r="X13" s="33"/>
      <c r="Y13" s="33">
        <f t="shared" ca="1" si="12"/>
        <v>0</v>
      </c>
      <c r="Z13" s="33">
        <f t="shared" ca="1" si="13"/>
        <v>0</v>
      </c>
      <c r="AA13" s="33">
        <f t="shared" ca="1" si="14"/>
        <v>0</v>
      </c>
      <c r="AB13" s="33">
        <f t="shared" ca="1" si="15"/>
        <v>1</v>
      </c>
      <c r="AC13" s="33">
        <f t="shared" ca="1" si="16"/>
        <v>0</v>
      </c>
      <c r="AD13" s="33"/>
      <c r="AE13" s="33"/>
      <c r="AF13" s="33">
        <f t="shared" ca="1" si="17"/>
        <v>0</v>
      </c>
      <c r="AG13" s="33">
        <f t="shared" ca="1" si="18"/>
        <v>1</v>
      </c>
      <c r="AH13" s="33"/>
      <c r="AI13" s="33">
        <f t="shared" ca="1" si="19"/>
        <v>0</v>
      </c>
      <c r="AJ13" s="33">
        <f t="shared" ca="1" si="20"/>
        <v>0</v>
      </c>
      <c r="AK13" s="33">
        <f t="shared" ca="1" si="21"/>
        <v>0</v>
      </c>
      <c r="AL13" s="34">
        <f t="shared" ca="1" si="22"/>
        <v>1</v>
      </c>
      <c r="AP13" s="143"/>
      <c r="AQ13" s="96"/>
      <c r="AR13" s="96"/>
      <c r="AS13" s="96"/>
      <c r="AT13" s="96"/>
      <c r="AU13" s="96"/>
      <c r="AV13" s="96"/>
      <c r="AW13" s="96"/>
      <c r="AX13" s="96"/>
    </row>
    <row r="14" spans="2:50" ht="17" thickBot="1">
      <c r="E14" s="32">
        <f t="shared" ca="1" si="0"/>
        <v>1</v>
      </c>
      <c r="F14" s="32" t="str">
        <f t="shared" ca="1" si="1"/>
        <v>america</v>
      </c>
      <c r="G14" s="33">
        <f t="shared" ca="1" si="2"/>
        <v>2</v>
      </c>
      <c r="H14" s="33" t="str">
        <f t="shared" ca="1" si="3"/>
        <v>no</v>
      </c>
      <c r="I14" s="33">
        <f t="shared" ca="1" si="4"/>
        <v>2013</v>
      </c>
      <c r="J14" s="33">
        <f t="shared" ca="1" si="5"/>
        <v>3</v>
      </c>
      <c r="K14" s="33" t="str">
        <f t="shared" ca="1" si="6"/>
        <v>horror</v>
      </c>
      <c r="L14" s="33"/>
      <c r="M14" s="33"/>
      <c r="N14" s="33"/>
      <c r="O14" s="33"/>
      <c r="P14" s="33"/>
      <c r="Q14" s="33"/>
      <c r="R14" s="33">
        <f t="shared" ca="1" si="7"/>
        <v>1</v>
      </c>
      <c r="S14" s="33">
        <f t="shared" ca="1" si="8"/>
        <v>0</v>
      </c>
      <c r="T14" s="33">
        <f t="shared" ca="1" si="9"/>
        <v>0</v>
      </c>
      <c r="U14" s="33">
        <f t="shared" ca="1" si="10"/>
        <v>0</v>
      </c>
      <c r="V14" s="33">
        <f t="shared" ca="1" si="11"/>
        <v>0</v>
      </c>
      <c r="W14" s="33"/>
      <c r="X14" s="33"/>
      <c r="Y14" s="33">
        <f t="shared" ca="1" si="12"/>
        <v>1</v>
      </c>
      <c r="Z14" s="33">
        <f t="shared" ca="1" si="13"/>
        <v>0</v>
      </c>
      <c r="AA14" s="33">
        <f t="shared" ca="1" si="14"/>
        <v>0</v>
      </c>
      <c r="AB14" s="33">
        <f t="shared" ca="1" si="15"/>
        <v>0</v>
      </c>
      <c r="AC14" s="33">
        <f t="shared" ca="1" si="16"/>
        <v>0</v>
      </c>
      <c r="AD14" s="33"/>
      <c r="AE14" s="33"/>
      <c r="AF14" s="33">
        <f t="shared" ca="1" si="17"/>
        <v>0</v>
      </c>
      <c r="AG14" s="33">
        <f t="shared" ca="1" si="18"/>
        <v>1</v>
      </c>
      <c r="AH14" s="33"/>
      <c r="AI14" s="33">
        <f t="shared" ca="1" si="19"/>
        <v>0</v>
      </c>
      <c r="AJ14" s="33">
        <f t="shared" ca="1" si="20"/>
        <v>0</v>
      </c>
      <c r="AK14" s="33">
        <f t="shared" ca="1" si="21"/>
        <v>1</v>
      </c>
      <c r="AL14" s="34">
        <f t="shared" ca="1" si="22"/>
        <v>0</v>
      </c>
      <c r="AP14" s="143" t="s">
        <v>693</v>
      </c>
      <c r="AQ14" s="96" t="str">
        <f ca="1">U215</f>
        <v>comedy</v>
      </c>
      <c r="AR14" s="96"/>
      <c r="AS14" s="96" t="str">
        <f ca="1">AB215</f>
        <v>africa</v>
      </c>
      <c r="AT14" s="96"/>
      <c r="AU14" s="96" t="str">
        <f ca="1">AG217</f>
        <v>yes</v>
      </c>
      <c r="AV14" s="96"/>
      <c r="AW14" s="96" t="str">
        <f ca="1">AL215</f>
        <v>2016-2020</v>
      </c>
      <c r="AX14" s="96"/>
    </row>
    <row r="15" spans="2:50" ht="17" thickBot="1">
      <c r="E15" s="32">
        <f t="shared" ca="1" si="0"/>
        <v>3</v>
      </c>
      <c r="F15" s="32" t="str">
        <f t="shared" ca="1" si="1"/>
        <v>australia</v>
      </c>
      <c r="G15" s="33">
        <f t="shared" ca="1" si="2"/>
        <v>2</v>
      </c>
      <c r="H15" s="33" t="str">
        <f t="shared" ca="1" si="3"/>
        <v>no</v>
      </c>
      <c r="I15" s="33">
        <f t="shared" ca="1" si="4"/>
        <v>2001</v>
      </c>
      <c r="J15" s="33">
        <f t="shared" ca="1" si="5"/>
        <v>2</v>
      </c>
      <c r="K15" s="33" t="str">
        <f t="shared" ca="1" si="6"/>
        <v>comedy</v>
      </c>
      <c r="L15" s="33"/>
      <c r="M15" s="33"/>
      <c r="N15" s="33"/>
      <c r="O15" s="33"/>
      <c r="P15" s="33"/>
      <c r="Q15" s="33"/>
      <c r="R15" s="33">
        <f t="shared" ca="1" si="7"/>
        <v>0</v>
      </c>
      <c r="S15" s="33">
        <f t="shared" ca="1" si="8"/>
        <v>0</v>
      </c>
      <c r="T15" s="33">
        <f t="shared" ca="1" si="9"/>
        <v>0</v>
      </c>
      <c r="U15" s="33">
        <f t="shared" ca="1" si="10"/>
        <v>1</v>
      </c>
      <c r="V15" s="33">
        <f t="shared" ca="1" si="11"/>
        <v>0</v>
      </c>
      <c r="W15" s="33"/>
      <c r="X15" s="33"/>
      <c r="Y15" s="33">
        <f t="shared" ca="1" si="12"/>
        <v>0</v>
      </c>
      <c r="Z15" s="33">
        <f t="shared" ca="1" si="13"/>
        <v>0</v>
      </c>
      <c r="AA15" s="33">
        <f t="shared" ca="1" si="14"/>
        <v>1</v>
      </c>
      <c r="AB15" s="33">
        <f t="shared" ca="1" si="15"/>
        <v>0</v>
      </c>
      <c r="AC15" s="33">
        <f t="shared" ca="1" si="16"/>
        <v>0</v>
      </c>
      <c r="AD15" s="33"/>
      <c r="AE15" s="33"/>
      <c r="AF15" s="33">
        <f t="shared" ca="1" si="17"/>
        <v>0</v>
      </c>
      <c r="AG15" s="33">
        <f t="shared" ca="1" si="18"/>
        <v>1</v>
      </c>
      <c r="AH15" s="33"/>
      <c r="AI15" s="33">
        <f t="shared" ca="1" si="19"/>
        <v>1</v>
      </c>
      <c r="AJ15" s="33">
        <f t="shared" ca="1" si="20"/>
        <v>0</v>
      </c>
      <c r="AK15" s="33">
        <f t="shared" ca="1" si="21"/>
        <v>0</v>
      </c>
      <c r="AL15" s="34">
        <f t="shared" ca="1" si="22"/>
        <v>0</v>
      </c>
      <c r="AP15" s="143"/>
      <c r="AQ15" s="96"/>
      <c r="AR15" s="96"/>
      <c r="AS15" s="96"/>
      <c r="AT15" s="96"/>
      <c r="AU15" s="96"/>
      <c r="AV15" s="96"/>
      <c r="AW15" s="96"/>
      <c r="AX15" s="96"/>
    </row>
    <row r="16" spans="2:50" ht="17" thickBot="1">
      <c r="E16" s="32">
        <f t="shared" ca="1" si="0"/>
        <v>1</v>
      </c>
      <c r="F16" s="32" t="str">
        <f t="shared" ca="1" si="1"/>
        <v>america</v>
      </c>
      <c r="G16" s="33">
        <f t="shared" ca="1" si="2"/>
        <v>2</v>
      </c>
      <c r="H16" s="33" t="str">
        <f t="shared" ca="1" si="3"/>
        <v>no</v>
      </c>
      <c r="I16" s="33">
        <f t="shared" ca="1" si="4"/>
        <v>2018</v>
      </c>
      <c r="J16" s="33">
        <f t="shared" ca="1" si="5"/>
        <v>4</v>
      </c>
      <c r="K16" s="33" t="str">
        <f t="shared" ca="1" si="6"/>
        <v>thriller</v>
      </c>
      <c r="L16" s="33"/>
      <c r="M16" s="33"/>
      <c r="N16" s="33"/>
      <c r="O16" s="33"/>
      <c r="P16" s="33"/>
      <c r="Q16" s="33"/>
      <c r="R16" s="33">
        <f t="shared" ca="1" si="7"/>
        <v>0</v>
      </c>
      <c r="S16" s="33">
        <f t="shared" ca="1" si="8"/>
        <v>0</v>
      </c>
      <c r="T16" s="33">
        <f t="shared" ca="1" si="9"/>
        <v>0</v>
      </c>
      <c r="U16" s="33">
        <f t="shared" ca="1" si="10"/>
        <v>0</v>
      </c>
      <c r="V16" s="33">
        <f t="shared" ca="1" si="11"/>
        <v>1</v>
      </c>
      <c r="W16" s="33"/>
      <c r="X16" s="33"/>
      <c r="Y16" s="33">
        <f t="shared" ca="1" si="12"/>
        <v>1</v>
      </c>
      <c r="Z16" s="33">
        <f t="shared" ca="1" si="13"/>
        <v>0</v>
      </c>
      <c r="AA16" s="33">
        <f t="shared" ca="1" si="14"/>
        <v>0</v>
      </c>
      <c r="AB16" s="33">
        <f t="shared" ca="1" si="15"/>
        <v>0</v>
      </c>
      <c r="AC16" s="33">
        <f t="shared" ca="1" si="16"/>
        <v>0</v>
      </c>
      <c r="AD16" s="33"/>
      <c r="AE16" s="33"/>
      <c r="AF16" s="33">
        <f t="shared" ca="1" si="17"/>
        <v>0</v>
      </c>
      <c r="AG16" s="33">
        <f t="shared" ca="1" si="18"/>
        <v>1</v>
      </c>
      <c r="AH16" s="33"/>
      <c r="AI16" s="33">
        <f t="shared" ca="1" si="19"/>
        <v>0</v>
      </c>
      <c r="AJ16" s="33">
        <f t="shared" ca="1" si="20"/>
        <v>0</v>
      </c>
      <c r="AK16" s="33">
        <f t="shared" ca="1" si="21"/>
        <v>0</v>
      </c>
      <c r="AL16" s="34">
        <f t="shared" ca="1" si="22"/>
        <v>1</v>
      </c>
      <c r="AP16" s="143" t="s">
        <v>694</v>
      </c>
      <c r="AQ16" s="96" t="str">
        <f ca="1">U271</f>
        <v>thriller</v>
      </c>
      <c r="AR16" s="96"/>
      <c r="AS16" s="96" t="str">
        <f ca="1">AB271</f>
        <v>africa</v>
      </c>
      <c r="AT16" s="96"/>
      <c r="AU16" s="96" t="str">
        <f ca="1">AG273</f>
        <v>yes</v>
      </c>
      <c r="AV16" s="96"/>
      <c r="AW16" s="96" t="str">
        <f ca="1">AL271</f>
        <v>2016-2020</v>
      </c>
      <c r="AX16" s="96"/>
    </row>
    <row r="17" spans="5:50" ht="17" thickBot="1">
      <c r="E17" s="32">
        <f t="shared" ca="1" si="0"/>
        <v>2</v>
      </c>
      <c r="F17" s="32" t="str">
        <f t="shared" ca="1" si="1"/>
        <v>europe</v>
      </c>
      <c r="G17" s="33">
        <f t="shared" ca="1" si="2"/>
        <v>1</v>
      </c>
      <c r="H17" s="33" t="str">
        <f t="shared" ca="1" si="3"/>
        <v>yes</v>
      </c>
      <c r="I17" s="33">
        <f t="shared" ca="1" si="4"/>
        <v>2001</v>
      </c>
      <c r="J17" s="33">
        <f t="shared" ca="1" si="5"/>
        <v>2</v>
      </c>
      <c r="K17" s="33" t="str">
        <f t="shared" ca="1" si="6"/>
        <v>comedy</v>
      </c>
      <c r="L17" s="33"/>
      <c r="M17" s="33"/>
      <c r="N17" s="33"/>
      <c r="O17" s="33"/>
      <c r="P17" s="33"/>
      <c r="Q17" s="33"/>
      <c r="R17" s="33">
        <f t="shared" ca="1" si="7"/>
        <v>0</v>
      </c>
      <c r="S17" s="33">
        <f t="shared" ca="1" si="8"/>
        <v>0</v>
      </c>
      <c r="T17" s="33">
        <f t="shared" ca="1" si="9"/>
        <v>0</v>
      </c>
      <c r="U17" s="33">
        <f t="shared" ca="1" si="10"/>
        <v>1</v>
      </c>
      <c r="V17" s="33">
        <f t="shared" ca="1" si="11"/>
        <v>0</v>
      </c>
      <c r="W17" s="33"/>
      <c r="X17" s="33"/>
      <c r="Y17" s="33">
        <f t="shared" ca="1" si="12"/>
        <v>0</v>
      </c>
      <c r="Z17" s="33">
        <f t="shared" ca="1" si="13"/>
        <v>1</v>
      </c>
      <c r="AA17" s="33">
        <f t="shared" ca="1" si="14"/>
        <v>0</v>
      </c>
      <c r="AB17" s="33">
        <f t="shared" ca="1" si="15"/>
        <v>0</v>
      </c>
      <c r="AC17" s="33">
        <f t="shared" ca="1" si="16"/>
        <v>0</v>
      </c>
      <c r="AD17" s="33"/>
      <c r="AE17" s="33"/>
      <c r="AF17" s="33">
        <f t="shared" ca="1" si="17"/>
        <v>1</v>
      </c>
      <c r="AG17" s="33">
        <f t="shared" ca="1" si="18"/>
        <v>0</v>
      </c>
      <c r="AH17" s="33"/>
      <c r="AI17" s="33">
        <f t="shared" ca="1" si="19"/>
        <v>1</v>
      </c>
      <c r="AJ17" s="33">
        <f t="shared" ca="1" si="20"/>
        <v>0</v>
      </c>
      <c r="AK17" s="33">
        <f t="shared" ca="1" si="21"/>
        <v>0</v>
      </c>
      <c r="AL17" s="34">
        <f t="shared" ca="1" si="22"/>
        <v>0</v>
      </c>
      <c r="AP17" s="143"/>
      <c r="AQ17" s="96"/>
      <c r="AR17" s="96"/>
      <c r="AS17" s="96"/>
      <c r="AT17" s="96"/>
      <c r="AU17" s="96"/>
      <c r="AV17" s="96"/>
      <c r="AW17" s="96"/>
      <c r="AX17" s="96"/>
    </row>
    <row r="18" spans="5:50">
      <c r="E18" s="32">
        <f t="shared" ca="1" si="0"/>
        <v>1</v>
      </c>
      <c r="F18" s="32" t="str">
        <f t="shared" ca="1" si="1"/>
        <v>america</v>
      </c>
      <c r="G18" s="33">
        <f t="shared" ca="1" si="2"/>
        <v>1</v>
      </c>
      <c r="H18" s="33" t="str">
        <f t="shared" ca="1" si="3"/>
        <v>yes</v>
      </c>
      <c r="I18" s="33">
        <f t="shared" ca="1" si="4"/>
        <v>2002</v>
      </c>
      <c r="J18" s="33">
        <f t="shared" ca="1" si="5"/>
        <v>3</v>
      </c>
      <c r="K18" s="33" t="str">
        <f t="shared" ca="1" si="6"/>
        <v>horror</v>
      </c>
      <c r="L18" s="33"/>
      <c r="M18" s="33"/>
      <c r="N18" s="33"/>
      <c r="O18" s="33"/>
      <c r="P18" s="33"/>
      <c r="Q18" s="33"/>
      <c r="R18" s="33">
        <f t="shared" ca="1" si="7"/>
        <v>1</v>
      </c>
      <c r="S18" s="33">
        <f t="shared" ca="1" si="8"/>
        <v>0</v>
      </c>
      <c r="T18" s="33">
        <f t="shared" ca="1" si="9"/>
        <v>0</v>
      </c>
      <c r="U18" s="33">
        <f t="shared" ca="1" si="10"/>
        <v>0</v>
      </c>
      <c r="V18" s="33">
        <f t="shared" ca="1" si="11"/>
        <v>0</v>
      </c>
      <c r="W18" s="33"/>
      <c r="X18" s="33"/>
      <c r="Y18" s="33">
        <f t="shared" ca="1" si="12"/>
        <v>1</v>
      </c>
      <c r="Z18" s="33">
        <f t="shared" ca="1" si="13"/>
        <v>0</v>
      </c>
      <c r="AA18" s="33">
        <f t="shared" ca="1" si="14"/>
        <v>0</v>
      </c>
      <c r="AB18" s="33">
        <f t="shared" ca="1" si="15"/>
        <v>0</v>
      </c>
      <c r="AC18" s="33">
        <f t="shared" ca="1" si="16"/>
        <v>0</v>
      </c>
      <c r="AD18" s="33"/>
      <c r="AE18" s="33"/>
      <c r="AF18" s="33">
        <f t="shared" ca="1" si="17"/>
        <v>1</v>
      </c>
      <c r="AG18" s="33">
        <f t="shared" ca="1" si="18"/>
        <v>0</v>
      </c>
      <c r="AH18" s="33"/>
      <c r="AI18" s="33">
        <f t="shared" ca="1" si="19"/>
        <v>1</v>
      </c>
      <c r="AJ18" s="33">
        <f t="shared" ca="1" si="20"/>
        <v>0</v>
      </c>
      <c r="AK18" s="33">
        <f t="shared" ca="1" si="21"/>
        <v>0</v>
      </c>
      <c r="AL18" s="34">
        <f t="shared" ca="1" si="22"/>
        <v>0</v>
      </c>
    </row>
    <row r="19" spans="5:50">
      <c r="E19" s="32">
        <f t="shared" ca="1" si="0"/>
        <v>5</v>
      </c>
      <c r="F19" s="32" t="str">
        <f t="shared" ca="1" si="1"/>
        <v>asia</v>
      </c>
      <c r="G19" s="33">
        <f t="shared" ca="1" si="2"/>
        <v>1</v>
      </c>
      <c r="H19" s="33" t="str">
        <f t="shared" ca="1" si="3"/>
        <v>yes</v>
      </c>
      <c r="I19" s="33">
        <f t="shared" ca="1" si="4"/>
        <v>2015</v>
      </c>
      <c r="J19" s="33">
        <f t="shared" ca="1" si="5"/>
        <v>3</v>
      </c>
      <c r="K19" s="33" t="str">
        <f t="shared" ca="1" si="6"/>
        <v>horror</v>
      </c>
      <c r="L19" s="33"/>
      <c r="M19" s="33"/>
      <c r="N19" s="33"/>
      <c r="O19" s="33"/>
      <c r="P19" s="33"/>
      <c r="Q19" s="33"/>
      <c r="R19" s="33">
        <f t="shared" ca="1" si="7"/>
        <v>1</v>
      </c>
      <c r="S19" s="33">
        <f t="shared" ca="1" si="8"/>
        <v>0</v>
      </c>
      <c r="T19" s="33">
        <f t="shared" ca="1" si="9"/>
        <v>0</v>
      </c>
      <c r="U19" s="33">
        <f t="shared" ca="1" si="10"/>
        <v>0</v>
      </c>
      <c r="V19" s="33">
        <f t="shared" ca="1" si="11"/>
        <v>0</v>
      </c>
      <c r="W19" s="33"/>
      <c r="X19" s="33"/>
      <c r="Y19" s="33">
        <f t="shared" ca="1" si="12"/>
        <v>0</v>
      </c>
      <c r="Z19" s="33">
        <f t="shared" ca="1" si="13"/>
        <v>0</v>
      </c>
      <c r="AA19" s="33">
        <f t="shared" ca="1" si="14"/>
        <v>0</v>
      </c>
      <c r="AB19" s="33">
        <f t="shared" ca="1" si="15"/>
        <v>0</v>
      </c>
      <c r="AC19" s="33">
        <f t="shared" ca="1" si="16"/>
        <v>1</v>
      </c>
      <c r="AD19" s="33"/>
      <c r="AE19" s="33"/>
      <c r="AF19" s="33">
        <f t="shared" ca="1" si="17"/>
        <v>1</v>
      </c>
      <c r="AG19" s="33">
        <f t="shared" ca="1" si="18"/>
        <v>0</v>
      </c>
      <c r="AH19" s="33"/>
      <c r="AI19" s="33">
        <f t="shared" ca="1" si="19"/>
        <v>0</v>
      </c>
      <c r="AJ19" s="33">
        <f t="shared" ca="1" si="20"/>
        <v>0</v>
      </c>
      <c r="AK19" s="33">
        <f t="shared" ca="1" si="21"/>
        <v>1</v>
      </c>
      <c r="AL19" s="34">
        <f t="shared" ca="1" si="22"/>
        <v>0</v>
      </c>
    </row>
    <row r="20" spans="5:50">
      <c r="E20" s="32">
        <f t="shared" ca="1" si="0"/>
        <v>5</v>
      </c>
      <c r="F20" s="32" t="str">
        <f t="shared" ca="1" si="1"/>
        <v>asia</v>
      </c>
      <c r="G20" s="33">
        <f t="shared" ca="1" si="2"/>
        <v>2</v>
      </c>
      <c r="H20" s="33" t="str">
        <f t="shared" ca="1" si="3"/>
        <v>no</v>
      </c>
      <c r="I20" s="33">
        <f t="shared" ca="1" si="4"/>
        <v>2018</v>
      </c>
      <c r="J20" s="33">
        <f t="shared" ca="1" si="5"/>
        <v>1</v>
      </c>
      <c r="K20" s="33" t="str">
        <f t="shared" ca="1" si="6"/>
        <v>action</v>
      </c>
      <c r="L20" s="33"/>
      <c r="M20" s="33"/>
      <c r="N20" s="33"/>
      <c r="O20" s="33"/>
      <c r="P20" s="33"/>
      <c r="Q20" s="33"/>
      <c r="R20" s="33">
        <f t="shared" ca="1" si="7"/>
        <v>0</v>
      </c>
      <c r="S20" s="33">
        <f t="shared" ca="1" si="8"/>
        <v>0</v>
      </c>
      <c r="T20" s="33">
        <f t="shared" ca="1" si="9"/>
        <v>1</v>
      </c>
      <c r="U20" s="33">
        <f t="shared" ca="1" si="10"/>
        <v>0</v>
      </c>
      <c r="V20" s="33">
        <f t="shared" ca="1" si="11"/>
        <v>0</v>
      </c>
      <c r="W20" s="33"/>
      <c r="X20" s="33"/>
      <c r="Y20" s="33">
        <f t="shared" ca="1" si="12"/>
        <v>0</v>
      </c>
      <c r="Z20" s="33">
        <f t="shared" ca="1" si="13"/>
        <v>0</v>
      </c>
      <c r="AA20" s="33">
        <f t="shared" ca="1" si="14"/>
        <v>0</v>
      </c>
      <c r="AB20" s="33">
        <f t="shared" ca="1" si="15"/>
        <v>0</v>
      </c>
      <c r="AC20" s="33">
        <f t="shared" ca="1" si="16"/>
        <v>1</v>
      </c>
      <c r="AD20" s="33"/>
      <c r="AE20" s="33"/>
      <c r="AF20" s="33">
        <f t="shared" ca="1" si="17"/>
        <v>0</v>
      </c>
      <c r="AG20" s="33">
        <f t="shared" ca="1" si="18"/>
        <v>1</v>
      </c>
      <c r="AH20" s="33"/>
      <c r="AI20" s="33">
        <f t="shared" ca="1" si="19"/>
        <v>0</v>
      </c>
      <c r="AJ20" s="33">
        <f t="shared" ca="1" si="20"/>
        <v>0</v>
      </c>
      <c r="AK20" s="33">
        <f t="shared" ca="1" si="21"/>
        <v>0</v>
      </c>
      <c r="AL20" s="34">
        <f t="shared" ca="1" si="22"/>
        <v>1</v>
      </c>
    </row>
    <row r="21" spans="5:50">
      <c r="E21" s="32">
        <f t="shared" ca="1" si="0"/>
        <v>5</v>
      </c>
      <c r="F21" s="32" t="str">
        <f t="shared" ca="1" si="1"/>
        <v>asia</v>
      </c>
      <c r="G21" s="33">
        <f t="shared" ca="1" si="2"/>
        <v>1</v>
      </c>
      <c r="H21" s="33" t="str">
        <f t="shared" ca="1" si="3"/>
        <v>yes</v>
      </c>
      <c r="I21" s="33">
        <f t="shared" ca="1" si="4"/>
        <v>2016</v>
      </c>
      <c r="J21" s="33">
        <f t="shared" ca="1" si="5"/>
        <v>5</v>
      </c>
      <c r="K21" s="33" t="str">
        <f t="shared" ca="1" si="6"/>
        <v>drama</v>
      </c>
      <c r="L21" s="33"/>
      <c r="M21" s="33"/>
      <c r="N21" s="33"/>
      <c r="O21" s="33"/>
      <c r="P21" s="33"/>
      <c r="Q21" s="33"/>
      <c r="R21" s="33">
        <f t="shared" ca="1" si="7"/>
        <v>0</v>
      </c>
      <c r="S21" s="33">
        <f t="shared" ca="1" si="8"/>
        <v>1</v>
      </c>
      <c r="T21" s="33">
        <f t="shared" ca="1" si="9"/>
        <v>0</v>
      </c>
      <c r="U21" s="33">
        <f t="shared" ca="1" si="10"/>
        <v>0</v>
      </c>
      <c r="V21" s="33">
        <f t="shared" ca="1" si="11"/>
        <v>0</v>
      </c>
      <c r="W21" s="33"/>
      <c r="X21" s="33"/>
      <c r="Y21" s="33">
        <f t="shared" ca="1" si="12"/>
        <v>0</v>
      </c>
      <c r="Z21" s="33">
        <f t="shared" ca="1" si="13"/>
        <v>0</v>
      </c>
      <c r="AA21" s="33">
        <f t="shared" ca="1" si="14"/>
        <v>0</v>
      </c>
      <c r="AB21" s="33">
        <f t="shared" ca="1" si="15"/>
        <v>0</v>
      </c>
      <c r="AC21" s="33">
        <f t="shared" ca="1" si="16"/>
        <v>1</v>
      </c>
      <c r="AD21" s="33"/>
      <c r="AE21" s="33"/>
      <c r="AF21" s="33">
        <f t="shared" ca="1" si="17"/>
        <v>1</v>
      </c>
      <c r="AG21" s="33">
        <f t="shared" ca="1" si="18"/>
        <v>0</v>
      </c>
      <c r="AH21" s="33"/>
      <c r="AI21" s="33">
        <f t="shared" ca="1" si="19"/>
        <v>0</v>
      </c>
      <c r="AJ21" s="33">
        <f t="shared" ca="1" si="20"/>
        <v>0</v>
      </c>
      <c r="AK21" s="33">
        <f t="shared" ca="1" si="21"/>
        <v>0</v>
      </c>
      <c r="AL21" s="34">
        <f t="shared" ca="1" si="22"/>
        <v>1</v>
      </c>
    </row>
    <row r="22" spans="5:50">
      <c r="E22" s="32">
        <f t="shared" ca="1" si="0"/>
        <v>3</v>
      </c>
      <c r="F22" s="32" t="str">
        <f t="shared" ca="1" si="1"/>
        <v>australia</v>
      </c>
      <c r="G22" s="33">
        <f t="shared" ca="1" si="2"/>
        <v>2</v>
      </c>
      <c r="H22" s="33" t="str">
        <f t="shared" ca="1" si="3"/>
        <v>no</v>
      </c>
      <c r="I22" s="33">
        <f t="shared" ca="1" si="4"/>
        <v>2017</v>
      </c>
      <c r="J22" s="33">
        <f t="shared" ca="1" si="5"/>
        <v>5</v>
      </c>
      <c r="K22" s="33" t="str">
        <f t="shared" ca="1" si="6"/>
        <v>drama</v>
      </c>
      <c r="L22" s="33"/>
      <c r="M22" s="33"/>
      <c r="N22" s="33"/>
      <c r="O22" s="33"/>
      <c r="P22" s="33"/>
      <c r="Q22" s="33"/>
      <c r="R22" s="33">
        <f t="shared" ca="1" si="7"/>
        <v>0</v>
      </c>
      <c r="S22" s="33">
        <f t="shared" ca="1" si="8"/>
        <v>1</v>
      </c>
      <c r="T22" s="33">
        <f t="shared" ca="1" si="9"/>
        <v>0</v>
      </c>
      <c r="U22" s="33">
        <f t="shared" ca="1" si="10"/>
        <v>0</v>
      </c>
      <c r="V22" s="33">
        <f t="shared" ca="1" si="11"/>
        <v>0</v>
      </c>
      <c r="W22" s="33"/>
      <c r="X22" s="33"/>
      <c r="Y22" s="33">
        <f t="shared" ca="1" si="12"/>
        <v>0</v>
      </c>
      <c r="Z22" s="33">
        <f t="shared" ca="1" si="13"/>
        <v>0</v>
      </c>
      <c r="AA22" s="33">
        <f t="shared" ca="1" si="14"/>
        <v>1</v>
      </c>
      <c r="AB22" s="33">
        <f t="shared" ca="1" si="15"/>
        <v>0</v>
      </c>
      <c r="AC22" s="33">
        <f t="shared" ca="1" si="16"/>
        <v>0</v>
      </c>
      <c r="AD22" s="33"/>
      <c r="AE22" s="33"/>
      <c r="AF22" s="33">
        <f t="shared" ca="1" si="17"/>
        <v>0</v>
      </c>
      <c r="AG22" s="33">
        <f t="shared" ca="1" si="18"/>
        <v>1</v>
      </c>
      <c r="AH22" s="33"/>
      <c r="AI22" s="33">
        <f t="shared" ca="1" si="19"/>
        <v>0</v>
      </c>
      <c r="AJ22" s="33">
        <f t="shared" ca="1" si="20"/>
        <v>0</v>
      </c>
      <c r="AK22" s="33">
        <f t="shared" ca="1" si="21"/>
        <v>0</v>
      </c>
      <c r="AL22" s="34">
        <f t="shared" ca="1" si="22"/>
        <v>1</v>
      </c>
    </row>
    <row r="23" spans="5:50">
      <c r="E23" s="32">
        <f t="shared" ca="1" si="0"/>
        <v>3</v>
      </c>
      <c r="F23" s="32" t="str">
        <f t="shared" ca="1" si="1"/>
        <v>australia</v>
      </c>
      <c r="G23" s="33">
        <f t="shared" ca="1" si="2"/>
        <v>1</v>
      </c>
      <c r="H23" s="33" t="str">
        <f t="shared" ca="1" si="3"/>
        <v>yes</v>
      </c>
      <c r="I23" s="33">
        <f t="shared" ca="1" si="4"/>
        <v>2008</v>
      </c>
      <c r="J23" s="33">
        <f t="shared" ca="1" si="5"/>
        <v>2</v>
      </c>
      <c r="K23" s="33" t="str">
        <f t="shared" ca="1" si="6"/>
        <v>comedy</v>
      </c>
      <c r="L23" s="33"/>
      <c r="M23" s="33"/>
      <c r="N23" s="33"/>
      <c r="O23" s="33"/>
      <c r="P23" s="33"/>
      <c r="Q23" s="33"/>
      <c r="R23" s="33">
        <f t="shared" ca="1" si="7"/>
        <v>0</v>
      </c>
      <c r="S23" s="33">
        <f t="shared" ca="1" si="8"/>
        <v>0</v>
      </c>
      <c r="T23" s="33">
        <f t="shared" ca="1" si="9"/>
        <v>0</v>
      </c>
      <c r="U23" s="33">
        <f t="shared" ca="1" si="10"/>
        <v>1</v>
      </c>
      <c r="V23" s="33">
        <f t="shared" ca="1" si="11"/>
        <v>0</v>
      </c>
      <c r="W23" s="33"/>
      <c r="X23" s="33"/>
      <c r="Y23" s="33">
        <f t="shared" ca="1" si="12"/>
        <v>0</v>
      </c>
      <c r="Z23" s="33">
        <f t="shared" ca="1" si="13"/>
        <v>0</v>
      </c>
      <c r="AA23" s="33">
        <f t="shared" ca="1" si="14"/>
        <v>1</v>
      </c>
      <c r="AB23" s="33">
        <f t="shared" ca="1" si="15"/>
        <v>0</v>
      </c>
      <c r="AC23" s="33">
        <f t="shared" ca="1" si="16"/>
        <v>0</v>
      </c>
      <c r="AD23" s="33"/>
      <c r="AE23" s="33"/>
      <c r="AF23" s="33">
        <f t="shared" ca="1" si="17"/>
        <v>1</v>
      </c>
      <c r="AG23" s="33">
        <f t="shared" ca="1" si="18"/>
        <v>0</v>
      </c>
      <c r="AH23" s="33"/>
      <c r="AI23" s="33">
        <f t="shared" ca="1" si="19"/>
        <v>0</v>
      </c>
      <c r="AJ23" s="33">
        <f t="shared" ca="1" si="20"/>
        <v>1</v>
      </c>
      <c r="AK23" s="33">
        <f t="shared" ca="1" si="21"/>
        <v>0</v>
      </c>
      <c r="AL23" s="34">
        <f t="shared" ca="1" si="22"/>
        <v>0</v>
      </c>
    </row>
    <row r="24" spans="5:50">
      <c r="E24" s="32">
        <f t="shared" ca="1" si="0"/>
        <v>3</v>
      </c>
      <c r="F24" s="32" t="str">
        <f t="shared" ca="1" si="1"/>
        <v>australia</v>
      </c>
      <c r="G24" s="33">
        <f t="shared" ca="1" si="2"/>
        <v>1</v>
      </c>
      <c r="H24" s="33" t="str">
        <f t="shared" ca="1" si="3"/>
        <v>yes</v>
      </c>
      <c r="I24" s="33">
        <f t="shared" ca="1" si="4"/>
        <v>2005</v>
      </c>
      <c r="J24" s="33">
        <f t="shared" ca="1" si="5"/>
        <v>5</v>
      </c>
      <c r="K24" s="33" t="str">
        <f t="shared" ca="1" si="6"/>
        <v>drama</v>
      </c>
      <c r="L24" s="33"/>
      <c r="M24" s="33"/>
      <c r="N24" s="33"/>
      <c r="O24" s="33"/>
      <c r="P24" s="33"/>
      <c r="Q24" s="33"/>
      <c r="R24" s="33">
        <f t="shared" ca="1" si="7"/>
        <v>0</v>
      </c>
      <c r="S24" s="33">
        <f t="shared" ca="1" si="8"/>
        <v>1</v>
      </c>
      <c r="T24" s="33">
        <f t="shared" ca="1" si="9"/>
        <v>0</v>
      </c>
      <c r="U24" s="33">
        <f t="shared" ca="1" si="10"/>
        <v>0</v>
      </c>
      <c r="V24" s="33">
        <f t="shared" ca="1" si="11"/>
        <v>0</v>
      </c>
      <c r="W24" s="33"/>
      <c r="X24" s="33"/>
      <c r="Y24" s="33">
        <f t="shared" ca="1" si="12"/>
        <v>0</v>
      </c>
      <c r="Z24" s="33">
        <f t="shared" ca="1" si="13"/>
        <v>0</v>
      </c>
      <c r="AA24" s="33">
        <f t="shared" ca="1" si="14"/>
        <v>1</v>
      </c>
      <c r="AB24" s="33">
        <f t="shared" ca="1" si="15"/>
        <v>0</v>
      </c>
      <c r="AC24" s="33">
        <f t="shared" ca="1" si="16"/>
        <v>0</v>
      </c>
      <c r="AD24" s="33"/>
      <c r="AE24" s="33"/>
      <c r="AF24" s="33">
        <f t="shared" ca="1" si="17"/>
        <v>1</v>
      </c>
      <c r="AG24" s="33">
        <f t="shared" ca="1" si="18"/>
        <v>0</v>
      </c>
      <c r="AH24" s="33"/>
      <c r="AI24" s="33">
        <f t="shared" ca="1" si="19"/>
        <v>1</v>
      </c>
      <c r="AJ24" s="33">
        <f t="shared" ca="1" si="20"/>
        <v>0</v>
      </c>
      <c r="AK24" s="33">
        <f t="shared" ca="1" si="21"/>
        <v>0</v>
      </c>
      <c r="AL24" s="34">
        <f t="shared" ca="1" si="22"/>
        <v>0</v>
      </c>
      <c r="AQ24" t="s">
        <v>90</v>
      </c>
    </row>
    <row r="25" spans="5:50">
      <c r="E25" s="32">
        <f t="shared" ca="1" si="0"/>
        <v>2</v>
      </c>
      <c r="F25" s="32" t="str">
        <f t="shared" ca="1" si="1"/>
        <v>europe</v>
      </c>
      <c r="G25" s="33">
        <f t="shared" ca="1" si="2"/>
        <v>1</v>
      </c>
      <c r="H25" s="33" t="str">
        <f t="shared" ca="1" si="3"/>
        <v>yes</v>
      </c>
      <c r="I25" s="33">
        <f t="shared" ca="1" si="4"/>
        <v>2006</v>
      </c>
      <c r="J25" s="33">
        <f t="shared" ca="1" si="5"/>
        <v>3</v>
      </c>
      <c r="K25" s="33" t="str">
        <f t="shared" ca="1" si="6"/>
        <v>horror</v>
      </c>
      <c r="L25" s="33"/>
      <c r="M25" s="33"/>
      <c r="N25" s="33"/>
      <c r="O25" s="33"/>
      <c r="P25" s="33"/>
      <c r="Q25" s="33"/>
      <c r="R25" s="33">
        <f t="shared" ca="1" si="7"/>
        <v>1</v>
      </c>
      <c r="S25" s="33">
        <f t="shared" ca="1" si="8"/>
        <v>0</v>
      </c>
      <c r="T25" s="33">
        <f t="shared" ca="1" si="9"/>
        <v>0</v>
      </c>
      <c r="U25" s="33">
        <f t="shared" ca="1" si="10"/>
        <v>0</v>
      </c>
      <c r="V25" s="33">
        <f t="shared" ca="1" si="11"/>
        <v>0</v>
      </c>
      <c r="W25" s="33"/>
      <c r="X25" s="33"/>
      <c r="Y25" s="33">
        <f t="shared" ca="1" si="12"/>
        <v>0</v>
      </c>
      <c r="Z25" s="33">
        <f t="shared" ca="1" si="13"/>
        <v>1</v>
      </c>
      <c r="AA25" s="33">
        <f t="shared" ca="1" si="14"/>
        <v>0</v>
      </c>
      <c r="AB25" s="33">
        <f t="shared" ca="1" si="15"/>
        <v>0</v>
      </c>
      <c r="AC25" s="33">
        <f t="shared" ca="1" si="16"/>
        <v>0</v>
      </c>
      <c r="AD25" s="33"/>
      <c r="AE25" s="33"/>
      <c r="AF25" s="33">
        <f t="shared" ca="1" si="17"/>
        <v>1</v>
      </c>
      <c r="AG25" s="33">
        <f t="shared" ca="1" si="18"/>
        <v>0</v>
      </c>
      <c r="AH25" s="33"/>
      <c r="AI25" s="33">
        <f t="shared" ca="1" si="19"/>
        <v>0</v>
      </c>
      <c r="AJ25" s="33">
        <f t="shared" ca="1" si="20"/>
        <v>1</v>
      </c>
      <c r="AK25" s="33">
        <f t="shared" ca="1" si="21"/>
        <v>0</v>
      </c>
      <c r="AL25" s="34">
        <f t="shared" ca="1" si="22"/>
        <v>0</v>
      </c>
    </row>
    <row r="26" spans="5:50">
      <c r="E26" s="32">
        <f t="shared" ca="1" si="0"/>
        <v>4</v>
      </c>
      <c r="F26" s="32" t="str">
        <f t="shared" ca="1" si="1"/>
        <v>africa</v>
      </c>
      <c r="G26" s="33">
        <f t="shared" ca="1" si="2"/>
        <v>2</v>
      </c>
      <c r="H26" s="33" t="str">
        <f t="shared" ca="1" si="3"/>
        <v>no</v>
      </c>
      <c r="I26" s="33">
        <f t="shared" ca="1" si="4"/>
        <v>2002</v>
      </c>
      <c r="J26" s="33">
        <f t="shared" ca="1" si="5"/>
        <v>1</v>
      </c>
      <c r="K26" s="33" t="str">
        <f t="shared" ca="1" si="6"/>
        <v>action</v>
      </c>
      <c r="L26" s="33"/>
      <c r="M26" s="33"/>
      <c r="N26" s="33"/>
      <c r="O26" s="33"/>
      <c r="P26" s="33"/>
      <c r="Q26" s="33"/>
      <c r="R26" s="33">
        <f t="shared" ca="1" si="7"/>
        <v>0</v>
      </c>
      <c r="S26" s="33">
        <f t="shared" ca="1" si="8"/>
        <v>0</v>
      </c>
      <c r="T26" s="33">
        <f t="shared" ca="1" si="9"/>
        <v>1</v>
      </c>
      <c r="U26" s="33">
        <f t="shared" ca="1" si="10"/>
        <v>0</v>
      </c>
      <c r="V26" s="33">
        <f t="shared" ca="1" si="11"/>
        <v>0</v>
      </c>
      <c r="W26" s="33"/>
      <c r="X26" s="33"/>
      <c r="Y26" s="33">
        <f t="shared" ca="1" si="12"/>
        <v>0</v>
      </c>
      <c r="Z26" s="33">
        <f t="shared" ca="1" si="13"/>
        <v>0</v>
      </c>
      <c r="AA26" s="33">
        <f t="shared" ca="1" si="14"/>
        <v>0</v>
      </c>
      <c r="AB26" s="33">
        <f t="shared" ca="1" si="15"/>
        <v>1</v>
      </c>
      <c r="AC26" s="33">
        <f t="shared" ca="1" si="16"/>
        <v>0</v>
      </c>
      <c r="AD26" s="33"/>
      <c r="AE26" s="33"/>
      <c r="AF26" s="33">
        <f t="shared" ca="1" si="17"/>
        <v>0</v>
      </c>
      <c r="AG26" s="33">
        <f t="shared" ca="1" si="18"/>
        <v>1</v>
      </c>
      <c r="AH26" s="33"/>
      <c r="AI26" s="33">
        <f t="shared" ca="1" si="19"/>
        <v>1</v>
      </c>
      <c r="AJ26" s="33">
        <f t="shared" ca="1" si="20"/>
        <v>0</v>
      </c>
      <c r="AK26" s="33">
        <f t="shared" ca="1" si="21"/>
        <v>0</v>
      </c>
      <c r="AL26" s="34">
        <f t="shared" ca="1" si="22"/>
        <v>0</v>
      </c>
    </row>
    <row r="27" spans="5:50">
      <c r="E27" s="32">
        <f t="shared" ca="1" si="0"/>
        <v>4</v>
      </c>
      <c r="F27" s="32" t="str">
        <f t="shared" ca="1" si="1"/>
        <v>africa</v>
      </c>
      <c r="G27" s="33">
        <f t="shared" ca="1" si="2"/>
        <v>1</v>
      </c>
      <c r="H27" s="33" t="str">
        <f t="shared" ca="1" si="3"/>
        <v>yes</v>
      </c>
      <c r="I27" s="33">
        <f t="shared" ca="1" si="4"/>
        <v>2011</v>
      </c>
      <c r="J27" s="33">
        <f t="shared" ca="1" si="5"/>
        <v>5</v>
      </c>
      <c r="K27" s="33" t="str">
        <f t="shared" ca="1" si="6"/>
        <v>drama</v>
      </c>
      <c r="L27" s="33"/>
      <c r="M27" s="33"/>
      <c r="N27" s="33"/>
      <c r="O27" s="33"/>
      <c r="P27" s="33"/>
      <c r="Q27" s="33"/>
      <c r="R27" s="33">
        <f t="shared" ca="1" si="7"/>
        <v>0</v>
      </c>
      <c r="S27" s="33">
        <f t="shared" ca="1" si="8"/>
        <v>1</v>
      </c>
      <c r="T27" s="33">
        <f t="shared" ca="1" si="9"/>
        <v>0</v>
      </c>
      <c r="U27" s="33">
        <f t="shared" ca="1" si="10"/>
        <v>0</v>
      </c>
      <c r="V27" s="33">
        <f t="shared" ca="1" si="11"/>
        <v>0</v>
      </c>
      <c r="W27" s="33"/>
      <c r="X27" s="33"/>
      <c r="Y27" s="33">
        <f t="shared" ca="1" si="12"/>
        <v>0</v>
      </c>
      <c r="Z27" s="33">
        <f t="shared" ca="1" si="13"/>
        <v>0</v>
      </c>
      <c r="AA27" s="33">
        <f t="shared" ca="1" si="14"/>
        <v>0</v>
      </c>
      <c r="AB27" s="33">
        <f t="shared" ca="1" si="15"/>
        <v>1</v>
      </c>
      <c r="AC27" s="33">
        <f t="shared" ca="1" si="16"/>
        <v>0</v>
      </c>
      <c r="AD27" s="33"/>
      <c r="AE27" s="33"/>
      <c r="AF27" s="33">
        <f t="shared" ca="1" si="17"/>
        <v>1</v>
      </c>
      <c r="AG27" s="33">
        <f t="shared" ca="1" si="18"/>
        <v>0</v>
      </c>
      <c r="AH27" s="33"/>
      <c r="AI27" s="33">
        <f t="shared" ca="1" si="19"/>
        <v>0</v>
      </c>
      <c r="AJ27" s="33">
        <f t="shared" ca="1" si="20"/>
        <v>0</v>
      </c>
      <c r="AK27" s="33">
        <f t="shared" ca="1" si="21"/>
        <v>1</v>
      </c>
      <c r="AL27" s="34">
        <f t="shared" ca="1" si="22"/>
        <v>0</v>
      </c>
    </row>
    <row r="28" spans="5:50">
      <c r="E28" s="32">
        <f t="shared" ca="1" si="0"/>
        <v>3</v>
      </c>
      <c r="F28" s="32" t="str">
        <f t="shared" ca="1" si="1"/>
        <v>australia</v>
      </c>
      <c r="G28" s="33">
        <f t="shared" ca="1" si="2"/>
        <v>1</v>
      </c>
      <c r="H28" s="33" t="str">
        <f t="shared" ca="1" si="3"/>
        <v>yes</v>
      </c>
      <c r="I28" s="33">
        <f t="shared" ca="1" si="4"/>
        <v>2017</v>
      </c>
      <c r="J28" s="33">
        <f t="shared" ca="1" si="5"/>
        <v>2</v>
      </c>
      <c r="K28" s="33" t="str">
        <f t="shared" ca="1" si="6"/>
        <v>comedy</v>
      </c>
      <c r="L28" s="33"/>
      <c r="M28" s="33"/>
      <c r="N28" s="33"/>
      <c r="O28" s="33"/>
      <c r="P28" s="33"/>
      <c r="Q28" s="33"/>
      <c r="R28" s="33">
        <f t="shared" ca="1" si="7"/>
        <v>0</v>
      </c>
      <c r="S28" s="33">
        <f t="shared" ca="1" si="8"/>
        <v>0</v>
      </c>
      <c r="T28" s="33">
        <f t="shared" ca="1" si="9"/>
        <v>0</v>
      </c>
      <c r="U28" s="33">
        <f t="shared" ca="1" si="10"/>
        <v>1</v>
      </c>
      <c r="V28" s="33">
        <f t="shared" ca="1" si="11"/>
        <v>0</v>
      </c>
      <c r="W28" s="33"/>
      <c r="X28" s="33"/>
      <c r="Y28" s="33">
        <f t="shared" ca="1" si="12"/>
        <v>0</v>
      </c>
      <c r="Z28" s="33">
        <f t="shared" ca="1" si="13"/>
        <v>0</v>
      </c>
      <c r="AA28" s="33">
        <f t="shared" ca="1" si="14"/>
        <v>1</v>
      </c>
      <c r="AB28" s="33">
        <f t="shared" ca="1" si="15"/>
        <v>0</v>
      </c>
      <c r="AC28" s="33">
        <f t="shared" ca="1" si="16"/>
        <v>0</v>
      </c>
      <c r="AD28" s="33"/>
      <c r="AE28" s="33"/>
      <c r="AF28" s="33">
        <f t="shared" ca="1" si="17"/>
        <v>1</v>
      </c>
      <c r="AG28" s="33">
        <f t="shared" ca="1" si="18"/>
        <v>0</v>
      </c>
      <c r="AH28" s="33"/>
      <c r="AI28" s="33">
        <f t="shared" ca="1" si="19"/>
        <v>0</v>
      </c>
      <c r="AJ28" s="33">
        <f t="shared" ca="1" si="20"/>
        <v>0</v>
      </c>
      <c r="AK28" s="33">
        <f t="shared" ca="1" si="21"/>
        <v>0</v>
      </c>
      <c r="AL28" s="34">
        <f t="shared" ca="1" si="22"/>
        <v>1</v>
      </c>
    </row>
    <row r="29" spans="5:50">
      <c r="E29" s="32">
        <f t="shared" ca="1" si="0"/>
        <v>3</v>
      </c>
      <c r="F29" s="32" t="str">
        <f t="shared" ca="1" si="1"/>
        <v>australia</v>
      </c>
      <c r="G29" s="33">
        <f ca="1">RANDBETWEEN(1,2)</f>
        <v>2</v>
      </c>
      <c r="H29" s="33" t="str">
        <f ca="1">IF(G29=1,"yes","no")</f>
        <v>no</v>
      </c>
      <c r="I29" s="33">
        <f ca="1">RANDBETWEEN(2000,2020)</f>
        <v>2015</v>
      </c>
      <c r="J29" s="33">
        <f ca="1">RANDBETWEEN(1,5)</f>
        <v>2</v>
      </c>
      <c r="K29" s="33" t="str">
        <f ca="1">VLOOKUP(J29,$M$6:$N$10,2)</f>
        <v>comedy</v>
      </c>
      <c r="L29" s="33"/>
      <c r="M29" s="33"/>
      <c r="N29" s="33"/>
      <c r="O29" s="33"/>
      <c r="P29" s="33"/>
      <c r="Q29" s="33"/>
      <c r="R29" s="33">
        <f t="shared" ca="1" si="7"/>
        <v>0</v>
      </c>
      <c r="S29" s="33">
        <f t="shared" ca="1" si="8"/>
        <v>0</v>
      </c>
      <c r="T29" s="33">
        <f t="shared" ca="1" si="9"/>
        <v>0</v>
      </c>
      <c r="U29" s="33">
        <f t="shared" ca="1" si="10"/>
        <v>1</v>
      </c>
      <c r="V29" s="33">
        <f t="shared" ca="1" si="11"/>
        <v>0</v>
      </c>
      <c r="W29" s="33"/>
      <c r="X29" s="33"/>
      <c r="Y29" s="33">
        <f t="shared" ca="1" si="12"/>
        <v>0</v>
      </c>
      <c r="Z29" s="33">
        <f t="shared" ca="1" si="13"/>
        <v>0</v>
      </c>
      <c r="AA29" s="33">
        <f t="shared" ca="1" si="14"/>
        <v>1</v>
      </c>
      <c r="AB29" s="33">
        <f t="shared" ca="1" si="15"/>
        <v>0</v>
      </c>
      <c r="AC29" s="33">
        <f t="shared" ca="1" si="16"/>
        <v>0</v>
      </c>
      <c r="AD29" s="33"/>
      <c r="AE29" s="33"/>
      <c r="AF29" s="33">
        <f t="shared" ca="1" si="17"/>
        <v>0</v>
      </c>
      <c r="AG29" s="33">
        <f t="shared" ca="1" si="18"/>
        <v>1</v>
      </c>
      <c r="AH29" s="33"/>
      <c r="AI29" s="33">
        <f t="shared" ca="1" si="19"/>
        <v>0</v>
      </c>
      <c r="AJ29" s="33">
        <f t="shared" ca="1" si="20"/>
        <v>0</v>
      </c>
      <c r="AK29" s="33">
        <f t="shared" ca="1" si="21"/>
        <v>1</v>
      </c>
      <c r="AL29" s="34">
        <f t="shared" ca="1" si="22"/>
        <v>0</v>
      </c>
    </row>
    <row r="30" spans="5:50">
      <c r="E30" s="32">
        <f t="shared" ca="1" si="0"/>
        <v>2</v>
      </c>
      <c r="F30" s="32" t="str">
        <f t="shared" ca="1" si="1"/>
        <v>europe</v>
      </c>
      <c r="G30" s="33">
        <f t="shared" ca="1" si="2"/>
        <v>1</v>
      </c>
      <c r="H30" s="33" t="str">
        <f t="shared" ca="1" si="3"/>
        <v>yes</v>
      </c>
      <c r="I30" s="33">
        <f t="shared" ca="1" si="4"/>
        <v>2003</v>
      </c>
      <c r="J30" s="33">
        <f t="shared" ca="1" si="5"/>
        <v>1</v>
      </c>
      <c r="K30" s="33" t="str">
        <f t="shared" ca="1" si="6"/>
        <v>action</v>
      </c>
      <c r="L30" s="33"/>
      <c r="M30" s="33"/>
      <c r="N30" s="33"/>
      <c r="O30" s="33"/>
      <c r="P30" s="33"/>
      <c r="Q30" s="33"/>
      <c r="R30" s="33">
        <f t="shared" ca="1" si="7"/>
        <v>0</v>
      </c>
      <c r="S30" s="33">
        <f t="shared" ca="1" si="8"/>
        <v>0</v>
      </c>
      <c r="T30" s="33">
        <f t="shared" ca="1" si="9"/>
        <v>1</v>
      </c>
      <c r="U30" s="33">
        <f t="shared" ca="1" si="10"/>
        <v>0</v>
      </c>
      <c r="V30" s="33">
        <f t="shared" ca="1" si="11"/>
        <v>0</v>
      </c>
      <c r="W30" s="33"/>
      <c r="X30" s="33"/>
      <c r="Y30" s="33">
        <f t="shared" ca="1" si="12"/>
        <v>0</v>
      </c>
      <c r="Z30" s="33">
        <f t="shared" ca="1" si="13"/>
        <v>1</v>
      </c>
      <c r="AA30" s="33">
        <f t="shared" ca="1" si="14"/>
        <v>0</v>
      </c>
      <c r="AB30" s="33">
        <f t="shared" ca="1" si="15"/>
        <v>0</v>
      </c>
      <c r="AC30" s="33">
        <f t="shared" ca="1" si="16"/>
        <v>0</v>
      </c>
      <c r="AD30" s="33"/>
      <c r="AE30" s="33"/>
      <c r="AF30" s="33">
        <f t="shared" ca="1" si="17"/>
        <v>1</v>
      </c>
      <c r="AG30" s="33">
        <f t="shared" ca="1" si="18"/>
        <v>0</v>
      </c>
      <c r="AH30" s="33"/>
      <c r="AI30" s="33">
        <f t="shared" ca="1" si="19"/>
        <v>1</v>
      </c>
      <c r="AJ30" s="33">
        <f t="shared" ca="1" si="20"/>
        <v>0</v>
      </c>
      <c r="AK30" s="33">
        <f t="shared" ca="1" si="21"/>
        <v>0</v>
      </c>
      <c r="AL30" s="34">
        <f t="shared" ca="1" si="22"/>
        <v>0</v>
      </c>
    </row>
    <row r="31" spans="5:50">
      <c r="E31" s="32">
        <f t="shared" ca="1" si="0"/>
        <v>3</v>
      </c>
      <c r="F31" s="32" t="str">
        <f t="shared" ca="1" si="1"/>
        <v>australia</v>
      </c>
      <c r="G31" s="33">
        <f t="shared" ca="1" si="2"/>
        <v>2</v>
      </c>
      <c r="H31" s="33" t="str">
        <f t="shared" ca="1" si="3"/>
        <v>no</v>
      </c>
      <c r="I31" s="33">
        <f t="shared" ca="1" si="4"/>
        <v>2009</v>
      </c>
      <c r="J31" s="33">
        <f t="shared" ca="1" si="5"/>
        <v>1</v>
      </c>
      <c r="K31" s="33" t="str">
        <f t="shared" ca="1" si="6"/>
        <v>action</v>
      </c>
      <c r="L31" s="33"/>
      <c r="M31" s="33"/>
      <c r="N31" s="33"/>
      <c r="O31" s="33"/>
      <c r="P31" s="33"/>
      <c r="Q31" s="33"/>
      <c r="R31" s="33">
        <f t="shared" ca="1" si="7"/>
        <v>0</v>
      </c>
      <c r="S31" s="33">
        <f t="shared" ca="1" si="8"/>
        <v>0</v>
      </c>
      <c r="T31" s="33">
        <f t="shared" ca="1" si="9"/>
        <v>1</v>
      </c>
      <c r="U31" s="33">
        <f t="shared" ca="1" si="10"/>
        <v>0</v>
      </c>
      <c r="V31" s="33">
        <f t="shared" ca="1" si="11"/>
        <v>0</v>
      </c>
      <c r="W31" s="33"/>
      <c r="X31" s="33"/>
      <c r="Y31" s="33">
        <f t="shared" ca="1" si="12"/>
        <v>0</v>
      </c>
      <c r="Z31" s="33">
        <f t="shared" ca="1" si="13"/>
        <v>0</v>
      </c>
      <c r="AA31" s="33">
        <f t="shared" ca="1" si="14"/>
        <v>1</v>
      </c>
      <c r="AB31" s="33">
        <f t="shared" ca="1" si="15"/>
        <v>0</v>
      </c>
      <c r="AC31" s="33">
        <f t="shared" ca="1" si="16"/>
        <v>0</v>
      </c>
      <c r="AD31" s="33"/>
      <c r="AE31" s="33"/>
      <c r="AF31" s="33">
        <f t="shared" ca="1" si="17"/>
        <v>0</v>
      </c>
      <c r="AG31" s="33">
        <f t="shared" ca="1" si="18"/>
        <v>1</v>
      </c>
      <c r="AH31" s="33"/>
      <c r="AI31" s="33">
        <f t="shared" ca="1" si="19"/>
        <v>0</v>
      </c>
      <c r="AJ31" s="33">
        <f t="shared" ca="1" si="20"/>
        <v>1</v>
      </c>
      <c r="AK31" s="33">
        <f t="shared" ca="1" si="21"/>
        <v>0</v>
      </c>
      <c r="AL31" s="34">
        <f t="shared" ca="1" si="22"/>
        <v>0</v>
      </c>
    </row>
    <row r="32" spans="5:50">
      <c r="E32" s="32">
        <f t="shared" ca="1" si="0"/>
        <v>4</v>
      </c>
      <c r="F32" s="32" t="str">
        <f t="shared" ca="1" si="1"/>
        <v>africa</v>
      </c>
      <c r="G32" s="33">
        <f t="shared" ca="1" si="2"/>
        <v>1</v>
      </c>
      <c r="H32" s="33" t="str">
        <f t="shared" ca="1" si="3"/>
        <v>yes</v>
      </c>
      <c r="I32" s="33">
        <f t="shared" ca="1" si="4"/>
        <v>2006</v>
      </c>
      <c r="J32" s="33">
        <f t="shared" ca="1" si="5"/>
        <v>2</v>
      </c>
      <c r="K32" s="33" t="str">
        <f t="shared" ca="1" si="6"/>
        <v>comedy</v>
      </c>
      <c r="L32" s="33"/>
      <c r="M32" s="33"/>
      <c r="N32" s="33"/>
      <c r="O32" s="33"/>
      <c r="P32" s="33"/>
      <c r="Q32" s="33"/>
      <c r="R32" s="33">
        <f t="shared" ca="1" si="7"/>
        <v>0</v>
      </c>
      <c r="S32" s="33">
        <f t="shared" ca="1" si="8"/>
        <v>0</v>
      </c>
      <c r="T32" s="33">
        <f t="shared" ca="1" si="9"/>
        <v>0</v>
      </c>
      <c r="U32" s="33">
        <f t="shared" ca="1" si="10"/>
        <v>1</v>
      </c>
      <c r="V32" s="33">
        <f t="shared" ca="1" si="11"/>
        <v>0</v>
      </c>
      <c r="W32" s="33"/>
      <c r="X32" s="33"/>
      <c r="Y32" s="33">
        <f t="shared" ca="1" si="12"/>
        <v>0</v>
      </c>
      <c r="Z32" s="33">
        <f t="shared" ca="1" si="13"/>
        <v>0</v>
      </c>
      <c r="AA32" s="33">
        <f t="shared" ca="1" si="14"/>
        <v>0</v>
      </c>
      <c r="AB32" s="33">
        <f t="shared" ca="1" si="15"/>
        <v>1</v>
      </c>
      <c r="AC32" s="33">
        <f t="shared" ca="1" si="16"/>
        <v>0</v>
      </c>
      <c r="AD32" s="33"/>
      <c r="AE32" s="33"/>
      <c r="AF32" s="33">
        <f t="shared" ca="1" si="17"/>
        <v>1</v>
      </c>
      <c r="AG32" s="33">
        <f t="shared" ca="1" si="18"/>
        <v>0</v>
      </c>
      <c r="AH32" s="33"/>
      <c r="AI32" s="33">
        <f t="shared" ca="1" si="19"/>
        <v>0</v>
      </c>
      <c r="AJ32" s="33">
        <f t="shared" ca="1" si="20"/>
        <v>1</v>
      </c>
      <c r="AK32" s="33">
        <f t="shared" ca="1" si="21"/>
        <v>0</v>
      </c>
      <c r="AL32" s="34">
        <f t="shared" ca="1" si="22"/>
        <v>0</v>
      </c>
    </row>
    <row r="33" spans="5:38">
      <c r="E33" s="32">
        <f t="shared" ca="1" si="0"/>
        <v>4</v>
      </c>
      <c r="F33" s="32" t="str">
        <f t="shared" ca="1" si="1"/>
        <v>africa</v>
      </c>
      <c r="G33" s="33">
        <f t="shared" ca="1" si="2"/>
        <v>1</v>
      </c>
      <c r="H33" s="33" t="str">
        <f t="shared" ca="1" si="3"/>
        <v>yes</v>
      </c>
      <c r="I33" s="33">
        <f t="shared" ca="1" si="4"/>
        <v>2011</v>
      </c>
      <c r="J33" s="33">
        <f t="shared" ca="1" si="5"/>
        <v>2</v>
      </c>
      <c r="K33" s="33" t="str">
        <f t="shared" ca="1" si="6"/>
        <v>comedy</v>
      </c>
      <c r="L33" s="33"/>
      <c r="M33" s="33"/>
      <c r="N33" s="33"/>
      <c r="O33" s="33"/>
      <c r="P33" s="33"/>
      <c r="Q33" s="33"/>
      <c r="R33" s="33">
        <f t="shared" ca="1" si="7"/>
        <v>0</v>
      </c>
      <c r="S33" s="33">
        <f t="shared" ca="1" si="8"/>
        <v>0</v>
      </c>
      <c r="T33" s="33">
        <f t="shared" ca="1" si="9"/>
        <v>0</v>
      </c>
      <c r="U33" s="33">
        <f t="shared" ca="1" si="10"/>
        <v>1</v>
      </c>
      <c r="V33" s="33">
        <f t="shared" ca="1" si="11"/>
        <v>0</v>
      </c>
      <c r="W33" s="33"/>
      <c r="X33" s="33"/>
      <c r="Y33" s="33">
        <f t="shared" ca="1" si="12"/>
        <v>0</v>
      </c>
      <c r="Z33" s="33">
        <f t="shared" ca="1" si="13"/>
        <v>0</v>
      </c>
      <c r="AA33" s="33">
        <f t="shared" ca="1" si="14"/>
        <v>0</v>
      </c>
      <c r="AB33" s="33">
        <f t="shared" ca="1" si="15"/>
        <v>1</v>
      </c>
      <c r="AC33" s="33">
        <f t="shared" ca="1" si="16"/>
        <v>0</v>
      </c>
      <c r="AD33" s="33"/>
      <c r="AE33" s="33"/>
      <c r="AF33" s="33">
        <f t="shared" ca="1" si="17"/>
        <v>1</v>
      </c>
      <c r="AG33" s="33">
        <f t="shared" ca="1" si="18"/>
        <v>0</v>
      </c>
      <c r="AH33" s="33"/>
      <c r="AI33" s="33">
        <f t="shared" ca="1" si="19"/>
        <v>0</v>
      </c>
      <c r="AJ33" s="33">
        <f t="shared" ca="1" si="20"/>
        <v>0</v>
      </c>
      <c r="AK33" s="33">
        <f t="shared" ca="1" si="21"/>
        <v>1</v>
      </c>
      <c r="AL33" s="34">
        <f t="shared" ca="1" si="22"/>
        <v>0</v>
      </c>
    </row>
    <row r="34" spans="5:38">
      <c r="E34" s="32">
        <f t="shared" ca="1" si="0"/>
        <v>2</v>
      </c>
      <c r="F34" s="32" t="str">
        <f t="shared" ca="1" si="1"/>
        <v>europe</v>
      </c>
      <c r="G34" s="33">
        <f t="shared" ca="1" si="2"/>
        <v>1</v>
      </c>
      <c r="H34" s="33" t="str">
        <f t="shared" ca="1" si="3"/>
        <v>yes</v>
      </c>
      <c r="I34" s="33">
        <f t="shared" ca="1" si="4"/>
        <v>2017</v>
      </c>
      <c r="J34" s="33">
        <f t="shared" ca="1" si="5"/>
        <v>5</v>
      </c>
      <c r="K34" s="33" t="str">
        <f t="shared" ca="1" si="6"/>
        <v>drama</v>
      </c>
      <c r="L34" s="33"/>
      <c r="M34" s="33"/>
      <c r="N34" s="33"/>
      <c r="O34" s="33"/>
      <c r="P34" s="33"/>
      <c r="Q34" s="33"/>
      <c r="R34" s="33">
        <f t="shared" ca="1" si="7"/>
        <v>0</v>
      </c>
      <c r="S34" s="33">
        <f t="shared" ca="1" si="8"/>
        <v>1</v>
      </c>
      <c r="T34" s="33">
        <f t="shared" ca="1" si="9"/>
        <v>0</v>
      </c>
      <c r="U34" s="33">
        <f t="shared" ca="1" si="10"/>
        <v>0</v>
      </c>
      <c r="V34" s="33">
        <f t="shared" ca="1" si="11"/>
        <v>0</v>
      </c>
      <c r="W34" s="33"/>
      <c r="X34" s="33"/>
      <c r="Y34" s="33">
        <f t="shared" ca="1" si="12"/>
        <v>0</v>
      </c>
      <c r="Z34" s="33">
        <f t="shared" ca="1" si="13"/>
        <v>1</v>
      </c>
      <c r="AA34" s="33">
        <f t="shared" ca="1" si="14"/>
        <v>0</v>
      </c>
      <c r="AB34" s="33">
        <f t="shared" ca="1" si="15"/>
        <v>0</v>
      </c>
      <c r="AC34" s="33">
        <f t="shared" ca="1" si="16"/>
        <v>0</v>
      </c>
      <c r="AD34" s="33"/>
      <c r="AE34" s="33"/>
      <c r="AF34" s="33">
        <f t="shared" ca="1" si="17"/>
        <v>1</v>
      </c>
      <c r="AG34" s="33">
        <f t="shared" ca="1" si="18"/>
        <v>0</v>
      </c>
      <c r="AH34" s="33"/>
      <c r="AI34" s="33">
        <f t="shared" ca="1" si="19"/>
        <v>0</v>
      </c>
      <c r="AJ34" s="33">
        <f t="shared" ca="1" si="20"/>
        <v>0</v>
      </c>
      <c r="AK34" s="33">
        <f t="shared" ca="1" si="21"/>
        <v>0</v>
      </c>
      <c r="AL34" s="34">
        <f t="shared" ca="1" si="22"/>
        <v>1</v>
      </c>
    </row>
    <row r="35" spans="5:38">
      <c r="E35" s="32">
        <f t="shared" ca="1" si="0"/>
        <v>5</v>
      </c>
      <c r="F35" s="32" t="str">
        <f t="shared" ca="1" si="1"/>
        <v>asia</v>
      </c>
      <c r="G35" s="33">
        <f t="shared" ca="1" si="2"/>
        <v>2</v>
      </c>
      <c r="H35" s="33" t="str">
        <f t="shared" ca="1" si="3"/>
        <v>no</v>
      </c>
      <c r="I35" s="33">
        <f t="shared" ca="1" si="4"/>
        <v>2018</v>
      </c>
      <c r="J35" s="33">
        <f t="shared" ca="1" si="5"/>
        <v>4</v>
      </c>
      <c r="K35" s="33" t="str">
        <f t="shared" ca="1" si="6"/>
        <v>thriller</v>
      </c>
      <c r="L35" s="33"/>
      <c r="M35" s="33"/>
      <c r="N35" s="33"/>
      <c r="O35" s="33"/>
      <c r="P35" s="33"/>
      <c r="Q35" s="33"/>
      <c r="R35" s="33">
        <f t="shared" ca="1" si="7"/>
        <v>0</v>
      </c>
      <c r="S35" s="33">
        <f t="shared" ca="1" si="8"/>
        <v>0</v>
      </c>
      <c r="T35" s="33">
        <f t="shared" ca="1" si="9"/>
        <v>0</v>
      </c>
      <c r="U35" s="33">
        <f t="shared" ca="1" si="10"/>
        <v>0</v>
      </c>
      <c r="V35" s="33">
        <f t="shared" ca="1" si="11"/>
        <v>1</v>
      </c>
      <c r="W35" s="33"/>
      <c r="X35" s="33"/>
      <c r="Y35" s="33">
        <f t="shared" ca="1" si="12"/>
        <v>0</v>
      </c>
      <c r="Z35" s="33">
        <f t="shared" ca="1" si="13"/>
        <v>0</v>
      </c>
      <c r="AA35" s="33">
        <f t="shared" ca="1" si="14"/>
        <v>0</v>
      </c>
      <c r="AB35" s="33">
        <f t="shared" ca="1" si="15"/>
        <v>0</v>
      </c>
      <c r="AC35" s="33">
        <f t="shared" ca="1" si="16"/>
        <v>1</v>
      </c>
      <c r="AD35" s="33"/>
      <c r="AE35" s="33"/>
      <c r="AF35" s="33">
        <f t="shared" ca="1" si="17"/>
        <v>0</v>
      </c>
      <c r="AG35" s="33">
        <f t="shared" ca="1" si="18"/>
        <v>1</v>
      </c>
      <c r="AH35" s="33"/>
      <c r="AI35" s="33">
        <f t="shared" ca="1" si="19"/>
        <v>0</v>
      </c>
      <c r="AJ35" s="33">
        <f t="shared" ca="1" si="20"/>
        <v>0</v>
      </c>
      <c r="AK35" s="33">
        <f t="shared" ca="1" si="21"/>
        <v>0</v>
      </c>
      <c r="AL35" s="34">
        <f t="shared" ca="1" si="22"/>
        <v>1</v>
      </c>
    </row>
    <row r="36" spans="5:38">
      <c r="E36" s="32">
        <f t="shared" ca="1" si="0"/>
        <v>1</v>
      </c>
      <c r="F36" s="32" t="str">
        <f t="shared" ca="1" si="1"/>
        <v>america</v>
      </c>
      <c r="G36" s="33">
        <f t="shared" ca="1" si="2"/>
        <v>1</v>
      </c>
      <c r="H36" s="33" t="str">
        <f t="shared" ca="1" si="3"/>
        <v>yes</v>
      </c>
      <c r="I36" s="33">
        <f t="shared" ca="1" si="4"/>
        <v>2014</v>
      </c>
      <c r="J36" s="33">
        <f t="shared" ca="1" si="5"/>
        <v>2</v>
      </c>
      <c r="K36" s="33" t="str">
        <f t="shared" ca="1" si="6"/>
        <v>comedy</v>
      </c>
      <c r="L36" s="33"/>
      <c r="M36" s="33"/>
      <c r="N36" s="33"/>
      <c r="O36" s="33"/>
      <c r="P36" s="33"/>
      <c r="Q36" s="33"/>
      <c r="R36" s="33">
        <f t="shared" ca="1" si="7"/>
        <v>0</v>
      </c>
      <c r="S36" s="33">
        <f t="shared" ca="1" si="8"/>
        <v>0</v>
      </c>
      <c r="T36" s="33">
        <f t="shared" ca="1" si="9"/>
        <v>0</v>
      </c>
      <c r="U36" s="33">
        <f t="shared" ca="1" si="10"/>
        <v>1</v>
      </c>
      <c r="V36" s="33">
        <f t="shared" ca="1" si="11"/>
        <v>0</v>
      </c>
      <c r="W36" s="33"/>
      <c r="X36" s="33"/>
      <c r="Y36" s="33">
        <f t="shared" ca="1" si="12"/>
        <v>1</v>
      </c>
      <c r="Z36" s="33">
        <f t="shared" ca="1" si="13"/>
        <v>0</v>
      </c>
      <c r="AA36" s="33">
        <f t="shared" ca="1" si="14"/>
        <v>0</v>
      </c>
      <c r="AB36" s="33">
        <f t="shared" ca="1" si="15"/>
        <v>0</v>
      </c>
      <c r="AC36" s="33">
        <f t="shared" ca="1" si="16"/>
        <v>0</v>
      </c>
      <c r="AD36" s="33"/>
      <c r="AE36" s="33"/>
      <c r="AF36" s="33">
        <f t="shared" ca="1" si="17"/>
        <v>1</v>
      </c>
      <c r="AG36" s="33">
        <f t="shared" ca="1" si="18"/>
        <v>0</v>
      </c>
      <c r="AH36" s="33"/>
      <c r="AI36" s="33">
        <f t="shared" ca="1" si="19"/>
        <v>0</v>
      </c>
      <c r="AJ36" s="33">
        <f t="shared" ca="1" si="20"/>
        <v>0</v>
      </c>
      <c r="AK36" s="33">
        <f t="shared" ca="1" si="21"/>
        <v>1</v>
      </c>
      <c r="AL36" s="34">
        <f t="shared" ca="1" si="22"/>
        <v>0</v>
      </c>
    </row>
    <row r="37" spans="5:38">
      <c r="E37" s="32">
        <f t="shared" ca="1" si="0"/>
        <v>4</v>
      </c>
      <c r="F37" s="32" t="str">
        <f t="shared" ca="1" si="1"/>
        <v>africa</v>
      </c>
      <c r="G37" s="33">
        <f t="shared" ca="1" si="2"/>
        <v>2</v>
      </c>
      <c r="H37" s="33" t="str">
        <f t="shared" ca="1" si="3"/>
        <v>no</v>
      </c>
      <c r="I37" s="33">
        <f t="shared" ca="1" si="4"/>
        <v>2002</v>
      </c>
      <c r="J37" s="33">
        <f t="shared" ca="1" si="5"/>
        <v>2</v>
      </c>
      <c r="K37" s="33" t="str">
        <f t="shared" ca="1" si="6"/>
        <v>comedy</v>
      </c>
      <c r="L37" s="33"/>
      <c r="M37" s="33"/>
      <c r="N37" s="33"/>
      <c r="O37" s="33"/>
      <c r="P37" s="33"/>
      <c r="Q37" s="33"/>
      <c r="R37" s="33">
        <f t="shared" ca="1" si="7"/>
        <v>0</v>
      </c>
      <c r="S37" s="33">
        <f t="shared" ca="1" si="8"/>
        <v>0</v>
      </c>
      <c r="T37" s="33">
        <f t="shared" ca="1" si="9"/>
        <v>0</v>
      </c>
      <c r="U37" s="33">
        <f t="shared" ca="1" si="10"/>
        <v>1</v>
      </c>
      <c r="V37" s="33">
        <f t="shared" ca="1" si="11"/>
        <v>0</v>
      </c>
      <c r="W37" s="33"/>
      <c r="X37" s="33"/>
      <c r="Y37" s="33">
        <f t="shared" ca="1" si="12"/>
        <v>0</v>
      </c>
      <c r="Z37" s="33">
        <f t="shared" ca="1" si="13"/>
        <v>0</v>
      </c>
      <c r="AA37" s="33">
        <f t="shared" ca="1" si="14"/>
        <v>0</v>
      </c>
      <c r="AB37" s="33">
        <f t="shared" ca="1" si="15"/>
        <v>1</v>
      </c>
      <c r="AC37" s="33">
        <f t="shared" ca="1" si="16"/>
        <v>0</v>
      </c>
      <c r="AD37" s="33"/>
      <c r="AE37" s="33"/>
      <c r="AF37" s="33">
        <f t="shared" ca="1" si="17"/>
        <v>0</v>
      </c>
      <c r="AG37" s="33">
        <f t="shared" ca="1" si="18"/>
        <v>1</v>
      </c>
      <c r="AH37" s="33"/>
      <c r="AI37" s="33">
        <f t="shared" ca="1" si="19"/>
        <v>1</v>
      </c>
      <c r="AJ37" s="33">
        <f t="shared" ca="1" si="20"/>
        <v>0</v>
      </c>
      <c r="AK37" s="33">
        <f t="shared" ca="1" si="21"/>
        <v>0</v>
      </c>
      <c r="AL37" s="34">
        <f t="shared" ca="1" si="22"/>
        <v>0</v>
      </c>
    </row>
    <row r="38" spans="5:38">
      <c r="E38" s="32">
        <f t="shared" ca="1" si="0"/>
        <v>2</v>
      </c>
      <c r="F38" s="32" t="str">
        <f t="shared" ca="1" si="1"/>
        <v>europe</v>
      </c>
      <c r="G38" s="33">
        <f t="shared" ca="1" si="2"/>
        <v>2</v>
      </c>
      <c r="H38" s="33" t="str">
        <f t="shared" ca="1" si="3"/>
        <v>no</v>
      </c>
      <c r="I38" s="33">
        <f t="shared" ca="1" si="4"/>
        <v>2005</v>
      </c>
      <c r="J38" s="33">
        <f t="shared" ca="1" si="5"/>
        <v>2</v>
      </c>
      <c r="K38" s="33" t="str">
        <f t="shared" ca="1" si="6"/>
        <v>comedy</v>
      </c>
      <c r="L38" s="33"/>
      <c r="M38" s="33"/>
      <c r="N38" s="33"/>
      <c r="O38" s="33"/>
      <c r="P38" s="33"/>
      <c r="Q38" s="33"/>
      <c r="R38" s="33">
        <f t="shared" ca="1" si="7"/>
        <v>0</v>
      </c>
      <c r="S38" s="33">
        <f t="shared" ca="1" si="8"/>
        <v>0</v>
      </c>
      <c r="T38" s="33">
        <f t="shared" ca="1" si="9"/>
        <v>0</v>
      </c>
      <c r="U38" s="33">
        <f t="shared" ca="1" si="10"/>
        <v>1</v>
      </c>
      <c r="V38" s="33">
        <f t="shared" ca="1" si="11"/>
        <v>0</v>
      </c>
      <c r="W38" s="33"/>
      <c r="X38" s="33"/>
      <c r="Y38" s="33">
        <f t="shared" ca="1" si="12"/>
        <v>0</v>
      </c>
      <c r="Z38" s="33">
        <f t="shared" ca="1" si="13"/>
        <v>1</v>
      </c>
      <c r="AA38" s="33">
        <f t="shared" ca="1" si="14"/>
        <v>0</v>
      </c>
      <c r="AB38" s="33">
        <f t="shared" ca="1" si="15"/>
        <v>0</v>
      </c>
      <c r="AC38" s="33">
        <f t="shared" ca="1" si="16"/>
        <v>0</v>
      </c>
      <c r="AD38" s="33"/>
      <c r="AE38" s="33"/>
      <c r="AF38" s="33">
        <f t="shared" ca="1" si="17"/>
        <v>0</v>
      </c>
      <c r="AG38" s="33">
        <f t="shared" ca="1" si="18"/>
        <v>1</v>
      </c>
      <c r="AH38" s="33"/>
      <c r="AI38" s="33">
        <f t="shared" ca="1" si="19"/>
        <v>1</v>
      </c>
      <c r="AJ38" s="33">
        <f t="shared" ca="1" si="20"/>
        <v>0</v>
      </c>
      <c r="AK38" s="33">
        <f t="shared" ca="1" si="21"/>
        <v>0</v>
      </c>
      <c r="AL38" s="34">
        <f t="shared" ca="1" si="22"/>
        <v>0</v>
      </c>
    </row>
    <row r="39" spans="5:38">
      <c r="E39" s="32">
        <f t="shared" ca="1" si="0"/>
        <v>5</v>
      </c>
      <c r="F39" s="32" t="str">
        <f t="shared" ca="1" si="1"/>
        <v>asia</v>
      </c>
      <c r="G39" s="33">
        <f t="shared" ca="1" si="2"/>
        <v>2</v>
      </c>
      <c r="H39" s="33" t="str">
        <f t="shared" ca="1" si="3"/>
        <v>no</v>
      </c>
      <c r="I39" s="33">
        <f t="shared" ca="1" si="4"/>
        <v>2018</v>
      </c>
      <c r="J39" s="33">
        <f t="shared" ca="1" si="5"/>
        <v>1</v>
      </c>
      <c r="K39" s="33" t="str">
        <f t="shared" ca="1" si="6"/>
        <v>action</v>
      </c>
      <c r="L39" s="33"/>
      <c r="M39" s="33"/>
      <c r="N39" s="33"/>
      <c r="O39" s="33"/>
      <c r="P39" s="33"/>
      <c r="Q39" s="33"/>
      <c r="R39" s="33">
        <f t="shared" ca="1" si="7"/>
        <v>0</v>
      </c>
      <c r="S39" s="33">
        <f t="shared" ca="1" si="8"/>
        <v>0</v>
      </c>
      <c r="T39" s="33">
        <f t="shared" ca="1" si="9"/>
        <v>1</v>
      </c>
      <c r="U39" s="33">
        <f t="shared" ca="1" si="10"/>
        <v>0</v>
      </c>
      <c r="V39" s="33">
        <f t="shared" ca="1" si="11"/>
        <v>0</v>
      </c>
      <c r="W39" s="33"/>
      <c r="X39" s="33"/>
      <c r="Y39" s="33">
        <f t="shared" ca="1" si="12"/>
        <v>0</v>
      </c>
      <c r="Z39" s="33">
        <f t="shared" ca="1" si="13"/>
        <v>0</v>
      </c>
      <c r="AA39" s="33">
        <f t="shared" ca="1" si="14"/>
        <v>0</v>
      </c>
      <c r="AB39" s="33">
        <f t="shared" ca="1" si="15"/>
        <v>0</v>
      </c>
      <c r="AC39" s="33">
        <f t="shared" ca="1" si="16"/>
        <v>1</v>
      </c>
      <c r="AD39" s="33"/>
      <c r="AE39" s="33"/>
      <c r="AF39" s="33">
        <f t="shared" ca="1" si="17"/>
        <v>0</v>
      </c>
      <c r="AG39" s="33">
        <f t="shared" ca="1" si="18"/>
        <v>1</v>
      </c>
      <c r="AH39" s="33"/>
      <c r="AI39" s="33">
        <f t="shared" ca="1" si="19"/>
        <v>0</v>
      </c>
      <c r="AJ39" s="33">
        <f t="shared" ca="1" si="20"/>
        <v>0</v>
      </c>
      <c r="AK39" s="33">
        <f t="shared" ca="1" si="21"/>
        <v>0</v>
      </c>
      <c r="AL39" s="34">
        <f t="shared" ca="1" si="22"/>
        <v>1</v>
      </c>
    </row>
    <row r="40" spans="5:38">
      <c r="E40" s="32">
        <f t="shared" ca="1" si="0"/>
        <v>2</v>
      </c>
      <c r="F40" s="32" t="str">
        <f t="shared" ca="1" si="1"/>
        <v>europe</v>
      </c>
      <c r="G40" s="33">
        <f t="shared" ca="1" si="2"/>
        <v>1</v>
      </c>
      <c r="H40" s="33" t="str">
        <f t="shared" ca="1" si="3"/>
        <v>yes</v>
      </c>
      <c r="I40" s="33">
        <f t="shared" ca="1" si="4"/>
        <v>2019</v>
      </c>
      <c r="J40" s="33">
        <f t="shared" ca="1" si="5"/>
        <v>2</v>
      </c>
      <c r="K40" s="33" t="str">
        <f t="shared" ca="1" si="6"/>
        <v>comedy</v>
      </c>
      <c r="L40" s="33"/>
      <c r="M40" s="33"/>
      <c r="N40" s="33"/>
      <c r="O40" s="33"/>
      <c r="P40" s="33"/>
      <c r="Q40" s="33"/>
      <c r="R40" s="33">
        <f t="shared" ca="1" si="7"/>
        <v>0</v>
      </c>
      <c r="S40" s="33">
        <f t="shared" ca="1" si="8"/>
        <v>0</v>
      </c>
      <c r="T40" s="33">
        <f t="shared" ca="1" si="9"/>
        <v>0</v>
      </c>
      <c r="U40" s="33">
        <f t="shared" ca="1" si="10"/>
        <v>1</v>
      </c>
      <c r="V40" s="33">
        <f t="shared" ca="1" si="11"/>
        <v>0</v>
      </c>
      <c r="W40" s="33"/>
      <c r="X40" s="33"/>
      <c r="Y40" s="33">
        <f t="shared" ca="1" si="12"/>
        <v>0</v>
      </c>
      <c r="Z40" s="33">
        <f t="shared" ca="1" si="13"/>
        <v>1</v>
      </c>
      <c r="AA40" s="33">
        <f t="shared" ca="1" si="14"/>
        <v>0</v>
      </c>
      <c r="AB40" s="33">
        <f t="shared" ca="1" si="15"/>
        <v>0</v>
      </c>
      <c r="AC40" s="33">
        <f t="shared" ca="1" si="16"/>
        <v>0</v>
      </c>
      <c r="AD40" s="33"/>
      <c r="AE40" s="33"/>
      <c r="AF40" s="33">
        <f t="shared" ca="1" si="17"/>
        <v>1</v>
      </c>
      <c r="AG40" s="33">
        <f t="shared" ca="1" si="18"/>
        <v>0</v>
      </c>
      <c r="AH40" s="33"/>
      <c r="AI40" s="33">
        <f t="shared" ca="1" si="19"/>
        <v>0</v>
      </c>
      <c r="AJ40" s="33">
        <f t="shared" ca="1" si="20"/>
        <v>0</v>
      </c>
      <c r="AK40" s="33">
        <f t="shared" ca="1" si="21"/>
        <v>0</v>
      </c>
      <c r="AL40" s="34">
        <f t="shared" ca="1" si="22"/>
        <v>1</v>
      </c>
    </row>
    <row r="41" spans="5:38">
      <c r="E41" s="32">
        <f t="shared" ca="1" si="0"/>
        <v>5</v>
      </c>
      <c r="F41" s="32" t="str">
        <f t="shared" ca="1" si="1"/>
        <v>asia</v>
      </c>
      <c r="G41" s="33">
        <f t="shared" ca="1" si="2"/>
        <v>2</v>
      </c>
      <c r="H41" s="33" t="str">
        <f t="shared" ca="1" si="3"/>
        <v>no</v>
      </c>
      <c r="I41" s="33">
        <f t="shared" ca="1" si="4"/>
        <v>2010</v>
      </c>
      <c r="J41" s="33">
        <f t="shared" ca="1" si="5"/>
        <v>4</v>
      </c>
      <c r="K41" s="33" t="str">
        <f t="shared" ca="1" si="6"/>
        <v>thriller</v>
      </c>
      <c r="L41" s="33"/>
      <c r="M41" s="33"/>
      <c r="N41" s="33"/>
      <c r="O41" s="33"/>
      <c r="P41" s="33"/>
      <c r="Q41" s="33"/>
      <c r="R41" s="33">
        <f t="shared" ca="1" si="7"/>
        <v>0</v>
      </c>
      <c r="S41" s="33">
        <f t="shared" ca="1" si="8"/>
        <v>0</v>
      </c>
      <c r="T41" s="33">
        <f t="shared" ca="1" si="9"/>
        <v>0</v>
      </c>
      <c r="U41" s="33">
        <f t="shared" ca="1" si="10"/>
        <v>0</v>
      </c>
      <c r="V41" s="33">
        <f t="shared" ca="1" si="11"/>
        <v>1</v>
      </c>
      <c r="W41" s="33"/>
      <c r="X41" s="33"/>
      <c r="Y41" s="33">
        <f t="shared" ca="1" si="12"/>
        <v>0</v>
      </c>
      <c r="Z41" s="33">
        <f t="shared" ca="1" si="13"/>
        <v>0</v>
      </c>
      <c r="AA41" s="33">
        <f t="shared" ca="1" si="14"/>
        <v>0</v>
      </c>
      <c r="AB41" s="33">
        <f t="shared" ca="1" si="15"/>
        <v>0</v>
      </c>
      <c r="AC41" s="33">
        <f t="shared" ca="1" si="16"/>
        <v>1</v>
      </c>
      <c r="AD41" s="33"/>
      <c r="AE41" s="33"/>
      <c r="AF41" s="33">
        <f t="shared" ca="1" si="17"/>
        <v>0</v>
      </c>
      <c r="AG41" s="33">
        <f t="shared" ca="1" si="18"/>
        <v>1</v>
      </c>
      <c r="AH41" s="33"/>
      <c r="AI41" s="33">
        <f t="shared" ca="1" si="19"/>
        <v>0</v>
      </c>
      <c r="AJ41" s="33">
        <f t="shared" ca="1" si="20"/>
        <v>1</v>
      </c>
      <c r="AK41" s="33">
        <f t="shared" ca="1" si="21"/>
        <v>0</v>
      </c>
      <c r="AL41" s="34">
        <f t="shared" ca="1" si="22"/>
        <v>0</v>
      </c>
    </row>
    <row r="42" spans="5:38">
      <c r="E42" s="32">
        <f t="shared" ca="1" si="0"/>
        <v>2</v>
      </c>
      <c r="F42" s="32" t="str">
        <f t="shared" ca="1" si="1"/>
        <v>europe</v>
      </c>
      <c r="G42" s="33">
        <f t="shared" ca="1" si="2"/>
        <v>1</v>
      </c>
      <c r="H42" s="33" t="str">
        <f t="shared" ca="1" si="3"/>
        <v>yes</v>
      </c>
      <c r="I42" s="33">
        <f t="shared" ca="1" si="4"/>
        <v>2018</v>
      </c>
      <c r="J42" s="33">
        <f t="shared" ca="1" si="5"/>
        <v>4</v>
      </c>
      <c r="K42" s="33" t="str">
        <f t="shared" ca="1" si="6"/>
        <v>thriller</v>
      </c>
      <c r="L42" s="33"/>
      <c r="M42" s="33"/>
      <c r="N42" s="33"/>
      <c r="O42" s="33"/>
      <c r="P42" s="33"/>
      <c r="Q42" s="33"/>
      <c r="R42" s="33">
        <f t="shared" ca="1" si="7"/>
        <v>0</v>
      </c>
      <c r="S42" s="33">
        <f t="shared" ca="1" si="8"/>
        <v>0</v>
      </c>
      <c r="T42" s="33">
        <f t="shared" ca="1" si="9"/>
        <v>0</v>
      </c>
      <c r="U42" s="33">
        <f t="shared" ca="1" si="10"/>
        <v>0</v>
      </c>
      <c r="V42" s="33">
        <f t="shared" ca="1" si="11"/>
        <v>1</v>
      </c>
      <c r="W42" s="33"/>
      <c r="X42" s="33"/>
      <c r="Y42" s="33">
        <f t="shared" ca="1" si="12"/>
        <v>0</v>
      </c>
      <c r="Z42" s="33">
        <f t="shared" ca="1" si="13"/>
        <v>1</v>
      </c>
      <c r="AA42" s="33">
        <f t="shared" ca="1" si="14"/>
        <v>0</v>
      </c>
      <c r="AB42" s="33">
        <f t="shared" ca="1" si="15"/>
        <v>0</v>
      </c>
      <c r="AC42" s="33">
        <f t="shared" ca="1" si="16"/>
        <v>0</v>
      </c>
      <c r="AD42" s="33"/>
      <c r="AE42" s="33"/>
      <c r="AF42" s="33">
        <f t="shared" ca="1" si="17"/>
        <v>1</v>
      </c>
      <c r="AG42" s="33">
        <f t="shared" ca="1" si="18"/>
        <v>0</v>
      </c>
      <c r="AH42" s="33"/>
      <c r="AI42" s="33">
        <f t="shared" ca="1" si="19"/>
        <v>0</v>
      </c>
      <c r="AJ42" s="33">
        <f t="shared" ca="1" si="20"/>
        <v>0</v>
      </c>
      <c r="AK42" s="33">
        <f t="shared" ca="1" si="21"/>
        <v>0</v>
      </c>
      <c r="AL42" s="34">
        <f t="shared" ca="1" si="22"/>
        <v>1</v>
      </c>
    </row>
    <row r="43" spans="5:38">
      <c r="E43" s="32">
        <f t="shared" ca="1" si="0"/>
        <v>4</v>
      </c>
      <c r="F43" s="32" t="str">
        <f t="shared" ca="1" si="1"/>
        <v>africa</v>
      </c>
      <c r="G43" s="33">
        <f t="shared" ca="1" si="2"/>
        <v>1</v>
      </c>
      <c r="H43" s="33" t="str">
        <f t="shared" ca="1" si="3"/>
        <v>yes</v>
      </c>
      <c r="I43" s="33">
        <f t="shared" ca="1" si="4"/>
        <v>2008</v>
      </c>
      <c r="J43" s="33">
        <f t="shared" ca="1" si="5"/>
        <v>4</v>
      </c>
      <c r="K43" s="33" t="str">
        <f t="shared" ca="1" si="6"/>
        <v>thriller</v>
      </c>
      <c r="L43" s="33"/>
      <c r="M43" s="33"/>
      <c r="N43" s="33"/>
      <c r="O43" s="33"/>
      <c r="P43" s="33"/>
      <c r="Q43" s="33"/>
      <c r="R43" s="33">
        <f t="shared" ca="1" si="7"/>
        <v>0</v>
      </c>
      <c r="S43" s="33">
        <f t="shared" ca="1" si="8"/>
        <v>0</v>
      </c>
      <c r="T43" s="33">
        <f t="shared" ca="1" si="9"/>
        <v>0</v>
      </c>
      <c r="U43" s="33">
        <f t="shared" ca="1" si="10"/>
        <v>0</v>
      </c>
      <c r="V43" s="33">
        <f t="shared" ca="1" si="11"/>
        <v>1</v>
      </c>
      <c r="W43" s="33"/>
      <c r="X43" s="33"/>
      <c r="Y43" s="33">
        <f t="shared" ca="1" si="12"/>
        <v>0</v>
      </c>
      <c r="Z43" s="33">
        <f t="shared" ca="1" si="13"/>
        <v>0</v>
      </c>
      <c r="AA43" s="33">
        <f t="shared" ca="1" si="14"/>
        <v>0</v>
      </c>
      <c r="AB43" s="33">
        <f t="shared" ca="1" si="15"/>
        <v>1</v>
      </c>
      <c r="AC43" s="33">
        <f t="shared" ca="1" si="16"/>
        <v>0</v>
      </c>
      <c r="AD43" s="33"/>
      <c r="AE43" s="33"/>
      <c r="AF43" s="33">
        <f t="shared" ca="1" si="17"/>
        <v>1</v>
      </c>
      <c r="AG43" s="33">
        <f t="shared" ca="1" si="18"/>
        <v>0</v>
      </c>
      <c r="AH43" s="33"/>
      <c r="AI43" s="33">
        <f t="shared" ca="1" si="19"/>
        <v>0</v>
      </c>
      <c r="AJ43" s="33">
        <f t="shared" ca="1" si="20"/>
        <v>1</v>
      </c>
      <c r="AK43" s="33">
        <f t="shared" ca="1" si="21"/>
        <v>0</v>
      </c>
      <c r="AL43" s="34">
        <f t="shared" ca="1" si="22"/>
        <v>0</v>
      </c>
    </row>
    <row r="44" spans="5:38">
      <c r="E44" s="32">
        <f t="shared" ca="1" si="0"/>
        <v>1</v>
      </c>
      <c r="F44" s="32" t="str">
        <f t="shared" ca="1" si="1"/>
        <v>america</v>
      </c>
      <c r="G44" s="33">
        <f t="shared" ca="1" si="2"/>
        <v>2</v>
      </c>
      <c r="H44" s="33" t="str">
        <f t="shared" ca="1" si="3"/>
        <v>no</v>
      </c>
      <c r="I44" s="33">
        <f t="shared" ca="1" si="4"/>
        <v>2017</v>
      </c>
      <c r="J44" s="33">
        <f t="shared" ca="1" si="5"/>
        <v>2</v>
      </c>
      <c r="K44" s="33" t="str">
        <f t="shared" ca="1" si="6"/>
        <v>comedy</v>
      </c>
      <c r="L44" s="33"/>
      <c r="M44" s="33"/>
      <c r="N44" s="33"/>
      <c r="O44" s="33"/>
      <c r="P44" s="33"/>
      <c r="Q44" s="33"/>
      <c r="R44" s="33">
        <f t="shared" ca="1" si="7"/>
        <v>0</v>
      </c>
      <c r="S44" s="33">
        <f t="shared" ca="1" si="8"/>
        <v>0</v>
      </c>
      <c r="T44" s="33">
        <f t="shared" ca="1" si="9"/>
        <v>0</v>
      </c>
      <c r="U44" s="33">
        <f t="shared" ca="1" si="10"/>
        <v>1</v>
      </c>
      <c r="V44" s="33">
        <f t="shared" ca="1" si="11"/>
        <v>0</v>
      </c>
      <c r="W44" s="33"/>
      <c r="X44" s="33"/>
      <c r="Y44" s="33">
        <f t="shared" ca="1" si="12"/>
        <v>1</v>
      </c>
      <c r="Z44" s="33">
        <f t="shared" ca="1" si="13"/>
        <v>0</v>
      </c>
      <c r="AA44" s="33">
        <f t="shared" ca="1" si="14"/>
        <v>0</v>
      </c>
      <c r="AB44" s="33">
        <f t="shared" ca="1" si="15"/>
        <v>0</v>
      </c>
      <c r="AC44" s="33">
        <f t="shared" ca="1" si="16"/>
        <v>0</v>
      </c>
      <c r="AD44" s="33"/>
      <c r="AE44" s="33"/>
      <c r="AF44" s="33">
        <f t="shared" ca="1" si="17"/>
        <v>0</v>
      </c>
      <c r="AG44" s="33">
        <f t="shared" ca="1" si="18"/>
        <v>1</v>
      </c>
      <c r="AH44" s="33"/>
      <c r="AI44" s="33">
        <f t="shared" ca="1" si="19"/>
        <v>0</v>
      </c>
      <c r="AJ44" s="33">
        <f t="shared" ca="1" si="20"/>
        <v>0</v>
      </c>
      <c r="AK44" s="33">
        <f t="shared" ca="1" si="21"/>
        <v>0</v>
      </c>
      <c r="AL44" s="34">
        <f t="shared" ca="1" si="22"/>
        <v>1</v>
      </c>
    </row>
    <row r="45" spans="5:38">
      <c r="E45" s="32">
        <f t="shared" ca="1" si="0"/>
        <v>2</v>
      </c>
      <c r="F45" s="32" t="str">
        <f t="shared" ca="1" si="1"/>
        <v>europe</v>
      </c>
      <c r="G45" s="33">
        <f t="shared" ca="1" si="2"/>
        <v>1</v>
      </c>
      <c r="H45" s="33" t="str">
        <f t="shared" ca="1" si="3"/>
        <v>yes</v>
      </c>
      <c r="I45" s="33">
        <f t="shared" ca="1" si="4"/>
        <v>2017</v>
      </c>
      <c r="J45" s="33">
        <f t="shared" ca="1" si="5"/>
        <v>1</v>
      </c>
      <c r="K45" s="33" t="str">
        <f t="shared" ca="1" si="6"/>
        <v>action</v>
      </c>
      <c r="L45" s="33"/>
      <c r="M45" s="33"/>
      <c r="N45" s="33"/>
      <c r="O45" s="33"/>
      <c r="P45" s="33"/>
      <c r="Q45" s="33"/>
      <c r="R45" s="33">
        <f t="shared" ca="1" si="7"/>
        <v>0</v>
      </c>
      <c r="S45" s="33">
        <f t="shared" ca="1" si="8"/>
        <v>0</v>
      </c>
      <c r="T45" s="33">
        <f t="shared" ca="1" si="9"/>
        <v>1</v>
      </c>
      <c r="U45" s="33">
        <f t="shared" ca="1" si="10"/>
        <v>0</v>
      </c>
      <c r="V45" s="33">
        <f t="shared" ca="1" si="11"/>
        <v>0</v>
      </c>
      <c r="W45" s="33"/>
      <c r="X45" s="33"/>
      <c r="Y45" s="33">
        <f t="shared" ca="1" si="12"/>
        <v>0</v>
      </c>
      <c r="Z45" s="33">
        <f t="shared" ca="1" si="13"/>
        <v>1</v>
      </c>
      <c r="AA45" s="33">
        <f t="shared" ca="1" si="14"/>
        <v>0</v>
      </c>
      <c r="AB45" s="33">
        <f t="shared" ca="1" si="15"/>
        <v>0</v>
      </c>
      <c r="AC45" s="33">
        <f t="shared" ca="1" si="16"/>
        <v>0</v>
      </c>
      <c r="AD45" s="33"/>
      <c r="AE45" s="33"/>
      <c r="AF45" s="33">
        <f t="shared" ca="1" si="17"/>
        <v>1</v>
      </c>
      <c r="AG45" s="33">
        <f t="shared" ca="1" si="18"/>
        <v>0</v>
      </c>
      <c r="AH45" s="33"/>
      <c r="AI45" s="33">
        <f t="shared" ca="1" si="19"/>
        <v>0</v>
      </c>
      <c r="AJ45" s="33">
        <f t="shared" ca="1" si="20"/>
        <v>0</v>
      </c>
      <c r="AK45" s="33">
        <f t="shared" ca="1" si="21"/>
        <v>0</v>
      </c>
      <c r="AL45" s="34">
        <f t="shared" ca="1" si="22"/>
        <v>1</v>
      </c>
    </row>
    <row r="46" spans="5:38">
      <c r="E46" s="32">
        <f t="shared" ca="1" si="0"/>
        <v>2</v>
      </c>
      <c r="F46" s="32" t="str">
        <f t="shared" ca="1" si="1"/>
        <v>europe</v>
      </c>
      <c r="G46" s="33">
        <f t="shared" ca="1" si="2"/>
        <v>1</v>
      </c>
      <c r="H46" s="33" t="str">
        <f t="shared" ca="1" si="3"/>
        <v>yes</v>
      </c>
      <c r="I46" s="33">
        <f t="shared" ca="1" si="4"/>
        <v>2001</v>
      </c>
      <c r="J46" s="33">
        <f t="shared" ca="1" si="5"/>
        <v>4</v>
      </c>
      <c r="K46" s="33" t="str">
        <f t="shared" ca="1" si="6"/>
        <v>thriller</v>
      </c>
      <c r="L46" s="33"/>
      <c r="M46" s="33"/>
      <c r="N46" s="33"/>
      <c r="O46" s="33"/>
      <c r="P46" s="33"/>
      <c r="Q46" s="33"/>
      <c r="R46" s="33">
        <f t="shared" ca="1" si="7"/>
        <v>0</v>
      </c>
      <c r="S46" s="33">
        <f t="shared" ca="1" si="8"/>
        <v>0</v>
      </c>
      <c r="T46" s="33">
        <f t="shared" ca="1" si="9"/>
        <v>0</v>
      </c>
      <c r="U46" s="33">
        <f t="shared" ca="1" si="10"/>
        <v>0</v>
      </c>
      <c r="V46" s="33">
        <f t="shared" ca="1" si="11"/>
        <v>1</v>
      </c>
      <c r="W46" s="33"/>
      <c r="X46" s="33"/>
      <c r="Y46" s="33">
        <f t="shared" ca="1" si="12"/>
        <v>0</v>
      </c>
      <c r="Z46" s="33">
        <f t="shared" ca="1" si="13"/>
        <v>1</v>
      </c>
      <c r="AA46" s="33">
        <f t="shared" ca="1" si="14"/>
        <v>0</v>
      </c>
      <c r="AB46" s="33">
        <f t="shared" ca="1" si="15"/>
        <v>0</v>
      </c>
      <c r="AC46" s="33">
        <f t="shared" ca="1" si="16"/>
        <v>0</v>
      </c>
      <c r="AD46" s="33"/>
      <c r="AE46" s="33"/>
      <c r="AF46" s="33">
        <f t="shared" ca="1" si="17"/>
        <v>1</v>
      </c>
      <c r="AG46" s="33">
        <f t="shared" ca="1" si="18"/>
        <v>0</v>
      </c>
      <c r="AH46" s="33"/>
      <c r="AI46" s="33">
        <f t="shared" ca="1" si="19"/>
        <v>1</v>
      </c>
      <c r="AJ46" s="33">
        <f t="shared" ca="1" si="20"/>
        <v>0</v>
      </c>
      <c r="AK46" s="33">
        <f t="shared" ca="1" si="21"/>
        <v>0</v>
      </c>
      <c r="AL46" s="34">
        <f t="shared" ca="1" si="22"/>
        <v>0</v>
      </c>
    </row>
    <row r="47" spans="5:38">
      <c r="E47" s="32">
        <f t="shared" ca="1" si="0"/>
        <v>1</v>
      </c>
      <c r="F47" s="32" t="str">
        <f t="shared" ca="1" si="1"/>
        <v>america</v>
      </c>
      <c r="G47" s="33">
        <f t="shared" ca="1" si="2"/>
        <v>1</v>
      </c>
      <c r="H47" s="33" t="str">
        <f t="shared" ca="1" si="3"/>
        <v>yes</v>
      </c>
      <c r="I47" s="33">
        <f t="shared" ca="1" si="4"/>
        <v>2007</v>
      </c>
      <c r="J47" s="33">
        <f t="shared" ca="1" si="5"/>
        <v>5</v>
      </c>
      <c r="K47" s="33" t="str">
        <f t="shared" ca="1" si="6"/>
        <v>drama</v>
      </c>
      <c r="L47" s="33"/>
      <c r="M47" s="33"/>
      <c r="N47" s="33"/>
      <c r="O47" s="33"/>
      <c r="P47" s="33"/>
      <c r="Q47" s="33"/>
      <c r="R47" s="33">
        <f t="shared" ca="1" si="7"/>
        <v>0</v>
      </c>
      <c r="S47" s="33">
        <f t="shared" ca="1" si="8"/>
        <v>1</v>
      </c>
      <c r="T47" s="33">
        <f t="shared" ca="1" si="9"/>
        <v>0</v>
      </c>
      <c r="U47" s="33">
        <f t="shared" ca="1" si="10"/>
        <v>0</v>
      </c>
      <c r="V47" s="33">
        <f t="shared" ca="1" si="11"/>
        <v>0</v>
      </c>
      <c r="W47" s="33"/>
      <c r="X47" s="33"/>
      <c r="Y47" s="33">
        <f t="shared" ca="1" si="12"/>
        <v>1</v>
      </c>
      <c r="Z47" s="33">
        <f t="shared" ca="1" si="13"/>
        <v>0</v>
      </c>
      <c r="AA47" s="33">
        <f t="shared" ca="1" si="14"/>
        <v>0</v>
      </c>
      <c r="AB47" s="33">
        <f t="shared" ca="1" si="15"/>
        <v>0</v>
      </c>
      <c r="AC47" s="33">
        <f t="shared" ca="1" si="16"/>
        <v>0</v>
      </c>
      <c r="AD47" s="33"/>
      <c r="AE47" s="33"/>
      <c r="AF47" s="33">
        <f t="shared" ca="1" si="17"/>
        <v>1</v>
      </c>
      <c r="AG47" s="33">
        <f t="shared" ca="1" si="18"/>
        <v>0</v>
      </c>
      <c r="AH47" s="33"/>
      <c r="AI47" s="33">
        <f t="shared" ca="1" si="19"/>
        <v>0</v>
      </c>
      <c r="AJ47" s="33">
        <f t="shared" ca="1" si="20"/>
        <v>1</v>
      </c>
      <c r="AK47" s="33">
        <f t="shared" ca="1" si="21"/>
        <v>0</v>
      </c>
      <c r="AL47" s="34">
        <f t="shared" ca="1" si="22"/>
        <v>0</v>
      </c>
    </row>
    <row r="48" spans="5:38">
      <c r="E48" s="32">
        <f t="shared" ca="1" si="0"/>
        <v>5</v>
      </c>
      <c r="F48" s="32" t="str">
        <f t="shared" ca="1" si="1"/>
        <v>asia</v>
      </c>
      <c r="G48" s="33">
        <f t="shared" ca="1" si="2"/>
        <v>2</v>
      </c>
      <c r="H48" s="33" t="str">
        <f t="shared" ca="1" si="3"/>
        <v>no</v>
      </c>
      <c r="I48" s="33">
        <f t="shared" ca="1" si="4"/>
        <v>2005</v>
      </c>
      <c r="J48" s="33">
        <f t="shared" ca="1" si="5"/>
        <v>4</v>
      </c>
      <c r="K48" s="33" t="str">
        <f t="shared" ca="1" si="6"/>
        <v>thriller</v>
      </c>
      <c r="L48" s="33"/>
      <c r="M48" s="33"/>
      <c r="N48" s="33"/>
      <c r="O48" s="33"/>
      <c r="P48" s="33"/>
      <c r="Q48" s="33"/>
      <c r="R48" s="33">
        <f t="shared" ca="1" si="7"/>
        <v>0</v>
      </c>
      <c r="S48" s="33">
        <f t="shared" ca="1" si="8"/>
        <v>0</v>
      </c>
      <c r="T48" s="33">
        <f t="shared" ca="1" si="9"/>
        <v>0</v>
      </c>
      <c r="U48" s="33">
        <f t="shared" ca="1" si="10"/>
        <v>0</v>
      </c>
      <c r="V48" s="33">
        <f t="shared" ca="1" si="11"/>
        <v>1</v>
      </c>
      <c r="W48" s="33"/>
      <c r="X48" s="33"/>
      <c r="Y48" s="33">
        <f t="shared" ca="1" si="12"/>
        <v>0</v>
      </c>
      <c r="Z48" s="33">
        <f t="shared" ca="1" si="13"/>
        <v>0</v>
      </c>
      <c r="AA48" s="33">
        <f t="shared" ca="1" si="14"/>
        <v>0</v>
      </c>
      <c r="AB48" s="33">
        <f t="shared" ca="1" si="15"/>
        <v>0</v>
      </c>
      <c r="AC48" s="33">
        <f t="shared" ca="1" si="16"/>
        <v>1</v>
      </c>
      <c r="AD48" s="33"/>
      <c r="AE48" s="33"/>
      <c r="AF48" s="33">
        <f t="shared" ca="1" si="17"/>
        <v>0</v>
      </c>
      <c r="AG48" s="33">
        <f t="shared" ca="1" si="18"/>
        <v>1</v>
      </c>
      <c r="AH48" s="33"/>
      <c r="AI48" s="33">
        <f t="shared" ca="1" si="19"/>
        <v>1</v>
      </c>
      <c r="AJ48" s="33">
        <f t="shared" ca="1" si="20"/>
        <v>0</v>
      </c>
      <c r="AK48" s="33">
        <f t="shared" ca="1" si="21"/>
        <v>0</v>
      </c>
      <c r="AL48" s="34">
        <f t="shared" ca="1" si="22"/>
        <v>0</v>
      </c>
    </row>
    <row r="49" spans="5:38">
      <c r="E49" s="32"/>
      <c r="F49" s="3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66" t="s">
        <v>682</v>
      </c>
      <c r="R49" s="66">
        <f ca="1">SUM(R6:R48)</f>
        <v>4</v>
      </c>
      <c r="S49" s="66">
        <f ca="1">SUM(S6:S48)</f>
        <v>11</v>
      </c>
      <c r="T49" s="66">
        <f ca="1">SUM(T6:T48)</f>
        <v>7</v>
      </c>
      <c r="U49" s="66">
        <f ca="1">SUM(U6:U48)</f>
        <v>12</v>
      </c>
      <c r="V49" s="66">
        <f ca="1">SUM(V6:V48)</f>
        <v>9</v>
      </c>
      <c r="W49" s="38"/>
      <c r="X49" s="66" t="s">
        <v>682</v>
      </c>
      <c r="Y49" s="66">
        <f ca="1">SUM(Y6:Y48)</f>
        <v>7</v>
      </c>
      <c r="Z49" s="66">
        <f t="shared" ref="Z49:AL49" ca="1" si="23">SUM(Z6:Z48)</f>
        <v>10</v>
      </c>
      <c r="AA49" s="66">
        <f t="shared" ca="1" si="23"/>
        <v>9</v>
      </c>
      <c r="AB49" s="66">
        <f t="shared" ca="1" si="23"/>
        <v>9</v>
      </c>
      <c r="AC49" s="66">
        <f t="shared" ca="1" si="23"/>
        <v>8</v>
      </c>
      <c r="AD49" s="38"/>
      <c r="AE49" s="33"/>
      <c r="AF49" s="66">
        <f t="shared" ca="1" si="23"/>
        <v>24</v>
      </c>
      <c r="AG49" s="66">
        <f t="shared" ca="1" si="23"/>
        <v>19</v>
      </c>
      <c r="AH49" s="33"/>
      <c r="AI49" s="66">
        <f t="shared" ca="1" si="23"/>
        <v>11</v>
      </c>
      <c r="AJ49" s="66">
        <f t="shared" ca="1" si="23"/>
        <v>8</v>
      </c>
      <c r="AK49" s="66">
        <f t="shared" ca="1" si="23"/>
        <v>7</v>
      </c>
      <c r="AL49" s="67">
        <f t="shared" ca="1" si="23"/>
        <v>17</v>
      </c>
    </row>
    <row r="50" spans="5:38">
      <c r="E50" s="32"/>
      <c r="F50" s="32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4"/>
    </row>
    <row r="51" spans="5:38">
      <c r="E51" s="32"/>
      <c r="F51" s="32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>
        <f ca="1">R49</f>
        <v>4</v>
      </c>
      <c r="S51" s="33" t="str">
        <f>R5</f>
        <v>horror</v>
      </c>
      <c r="T51" s="33">
        <f ca="1">MAX(R51:R55)</f>
        <v>12</v>
      </c>
      <c r="U51" s="33"/>
      <c r="V51" s="33"/>
      <c r="W51" s="33"/>
      <c r="X51" s="33"/>
      <c r="Y51" s="33">
        <f ca="1">Y49</f>
        <v>7</v>
      </c>
      <c r="Z51" s="33" t="str">
        <f>Y5</f>
        <v>america</v>
      </c>
      <c r="AA51" s="33">
        <f ca="1">MAX(Y51:Y55)</f>
        <v>10</v>
      </c>
      <c r="AB51" s="33"/>
      <c r="AC51" s="33"/>
      <c r="AD51" s="33"/>
      <c r="AE51" s="33"/>
      <c r="AF51" s="33">
        <f ca="1">AF49</f>
        <v>24</v>
      </c>
      <c r="AG51" s="33" t="s">
        <v>684</v>
      </c>
      <c r="AH51" s="33"/>
      <c r="AI51" s="33">
        <f ca="1">AI49</f>
        <v>11</v>
      </c>
      <c r="AJ51" s="33" t="str">
        <f>AI5</f>
        <v>2000-2005</v>
      </c>
      <c r="AK51" s="33">
        <f ca="1">MAX(AI51:AI55)</f>
        <v>17</v>
      </c>
      <c r="AL51" s="34"/>
    </row>
    <row r="52" spans="5:38">
      <c r="E52" s="32"/>
      <c r="F52" s="32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>
        <f ca="1">S49</f>
        <v>11</v>
      </c>
      <c r="S52" s="33" t="str">
        <f>S5</f>
        <v>drama</v>
      </c>
      <c r="T52" s="33"/>
      <c r="U52" s="68" t="str">
        <f ca="1">VLOOKUP(T51,R51:S55,2)</f>
        <v>comedy</v>
      </c>
      <c r="V52" s="33"/>
      <c r="W52" s="33"/>
      <c r="X52" s="33"/>
      <c r="Y52" s="33">
        <f ca="1">Z49</f>
        <v>10</v>
      </c>
      <c r="Z52" s="33" t="str">
        <f>Z5</f>
        <v>europe</v>
      </c>
      <c r="AA52" s="33"/>
      <c r="AB52" s="68" t="str">
        <f ca="1">VLOOKUP(AA51,Y51:Z55,2)</f>
        <v>asia</v>
      </c>
      <c r="AC52" s="33"/>
      <c r="AD52" s="33"/>
      <c r="AE52" s="33"/>
      <c r="AF52" s="33">
        <f ca="1">AG49</f>
        <v>19</v>
      </c>
      <c r="AG52" s="33" t="s">
        <v>685</v>
      </c>
      <c r="AH52" s="33"/>
      <c r="AI52" s="33">
        <f ca="1">AJ49</f>
        <v>8</v>
      </c>
      <c r="AJ52" s="33" t="str">
        <f>AJ5</f>
        <v>2006-2010</v>
      </c>
      <c r="AK52" s="33"/>
      <c r="AL52" s="69" t="str">
        <f ca="1">VLOOKUP(AK51,AI51:AJ55,2)</f>
        <v>2016-2020</v>
      </c>
    </row>
    <row r="53" spans="5:38">
      <c r="E53" s="32"/>
      <c r="F53" s="3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>
        <f ca="1">T49</f>
        <v>7</v>
      </c>
      <c r="S53" s="33" t="str">
        <f>T5</f>
        <v>action</v>
      </c>
      <c r="T53" s="33"/>
      <c r="U53" s="33"/>
      <c r="V53" s="33"/>
      <c r="W53" s="33"/>
      <c r="X53" s="33"/>
      <c r="Y53" s="33">
        <f ca="1">AA49</f>
        <v>9</v>
      </c>
      <c r="Z53" s="33" t="str">
        <f>AA5</f>
        <v>australia</v>
      </c>
      <c r="AA53" s="33"/>
      <c r="AB53" s="33"/>
      <c r="AC53" s="33"/>
      <c r="AD53" s="33"/>
      <c r="AE53" s="33"/>
      <c r="AF53" s="33"/>
      <c r="AG53" s="33"/>
      <c r="AH53" s="33"/>
      <c r="AI53" s="33">
        <f ca="1">AK49</f>
        <v>7</v>
      </c>
      <c r="AJ53" s="33" t="str">
        <f>AK5</f>
        <v>2011-2015</v>
      </c>
      <c r="AK53" s="33"/>
      <c r="AL53" s="34"/>
    </row>
    <row r="54" spans="5:38">
      <c r="E54" s="32"/>
      <c r="F54" s="32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>
        <f ca="1">U49</f>
        <v>12</v>
      </c>
      <c r="S54" s="33" t="str">
        <f>U5</f>
        <v>comedy</v>
      </c>
      <c r="T54" s="33"/>
      <c r="U54" s="33"/>
      <c r="V54" s="33"/>
      <c r="W54" s="33"/>
      <c r="X54" s="33"/>
      <c r="Y54" s="33">
        <f ca="1">AB49</f>
        <v>9</v>
      </c>
      <c r="Z54" s="33" t="str">
        <f>AB5</f>
        <v>africa</v>
      </c>
      <c r="AA54" s="33"/>
      <c r="AB54" s="33"/>
      <c r="AC54" s="33"/>
      <c r="AD54" s="33"/>
      <c r="AE54" s="33"/>
      <c r="AF54" s="33">
        <f ca="1">MAX(AF49:AG49)</f>
        <v>24</v>
      </c>
      <c r="AG54" s="68" t="str">
        <f ca="1">VLOOKUP(AF54,AF51:AG52,2)</f>
        <v>yes</v>
      </c>
      <c r="AH54" s="33"/>
      <c r="AI54" s="33">
        <f ca="1">AL49</f>
        <v>17</v>
      </c>
      <c r="AJ54" s="33" t="str">
        <f>AL5</f>
        <v>2016-2020</v>
      </c>
      <c r="AK54" s="33"/>
      <c r="AL54" s="34"/>
    </row>
    <row r="55" spans="5:38" ht="17" thickBot="1">
      <c r="E55" s="49"/>
      <c r="F55" s="49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>
        <f ca="1">V49</f>
        <v>9</v>
      </c>
      <c r="S55" s="35" t="str">
        <f>V5</f>
        <v>thriller</v>
      </c>
      <c r="T55" s="35"/>
      <c r="U55" s="35"/>
      <c r="V55" s="35"/>
      <c r="W55" s="35"/>
      <c r="X55" s="35"/>
      <c r="Y55" s="35">
        <f ca="1">AC49</f>
        <v>8</v>
      </c>
      <c r="Z55" s="35" t="str">
        <f>AC5</f>
        <v>asia</v>
      </c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6"/>
    </row>
    <row r="56" spans="5:38">
      <c r="F56" s="30"/>
    </row>
    <row r="57" spans="5:38" ht="17" thickBot="1">
      <c r="F57" s="35" t="s">
        <v>691</v>
      </c>
    </row>
    <row r="58" spans="5:38">
      <c r="E58" s="29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1"/>
    </row>
    <row r="59" spans="5:38">
      <c r="E59" s="32"/>
      <c r="F59" s="32" t="s">
        <v>668</v>
      </c>
      <c r="G59" s="33"/>
      <c r="H59" s="33" t="s">
        <v>679</v>
      </c>
      <c r="I59" s="33" t="s">
        <v>680</v>
      </c>
      <c r="J59" s="33"/>
      <c r="K59" s="33" t="s">
        <v>667</v>
      </c>
      <c r="L59" s="33"/>
      <c r="M59" s="33"/>
      <c r="N59" s="33" t="s">
        <v>669</v>
      </c>
      <c r="O59" s="33"/>
      <c r="P59" s="33" t="s">
        <v>674</v>
      </c>
      <c r="Q59" s="33"/>
      <c r="R59" s="66" t="s">
        <v>672</v>
      </c>
      <c r="S59" s="66" t="s">
        <v>681</v>
      </c>
      <c r="T59" s="66" t="s">
        <v>670</v>
      </c>
      <c r="U59" s="66" t="s">
        <v>671</v>
      </c>
      <c r="V59" s="66" t="s">
        <v>673</v>
      </c>
      <c r="W59" s="38"/>
      <c r="X59" s="33"/>
      <c r="Y59" s="66" t="s">
        <v>675</v>
      </c>
      <c r="Z59" s="66" t="s">
        <v>676</v>
      </c>
      <c r="AA59" s="66" t="s">
        <v>683</v>
      </c>
      <c r="AB59" s="66" t="s">
        <v>678</v>
      </c>
      <c r="AC59" s="66" t="s">
        <v>677</v>
      </c>
      <c r="AD59" s="38"/>
      <c r="AE59" s="33"/>
      <c r="AF59" s="66" t="s">
        <v>684</v>
      </c>
      <c r="AG59" s="66" t="s">
        <v>685</v>
      </c>
      <c r="AH59" s="33"/>
      <c r="AI59" s="66" t="s">
        <v>686</v>
      </c>
      <c r="AJ59" s="66" t="s">
        <v>687</v>
      </c>
      <c r="AK59" s="66" t="s">
        <v>688</v>
      </c>
      <c r="AL59" s="67" t="s">
        <v>689</v>
      </c>
    </row>
    <row r="60" spans="5:38">
      <c r="E60" s="32">
        <f ca="1">RANDBETWEEN(1,5)</f>
        <v>4</v>
      </c>
      <c r="F60" s="32" t="str">
        <f ca="1">VLOOKUP(E60,$O$6:$P$10,2)</f>
        <v>africa</v>
      </c>
      <c r="G60" s="33">
        <f ca="1">RANDBETWEEN(1,2)</f>
        <v>2</v>
      </c>
      <c r="H60" s="33" t="str">
        <f ca="1">IF(G60=1,"yes","no")</f>
        <v>no</v>
      </c>
      <c r="I60" s="33">
        <f ca="1">RANDBETWEEN(2000,2020)</f>
        <v>2008</v>
      </c>
      <c r="J60" s="33">
        <f ca="1">RANDBETWEEN(1,5)</f>
        <v>5</v>
      </c>
      <c r="K60" s="33" t="str">
        <f ca="1">VLOOKUP(J60,$M$6:$N$10,2)</f>
        <v>drama</v>
      </c>
      <c r="L60" s="33"/>
      <c r="M60" s="33">
        <v>1</v>
      </c>
      <c r="N60" s="33" t="s">
        <v>670</v>
      </c>
      <c r="O60" s="33">
        <v>1</v>
      </c>
      <c r="P60" s="33" t="s">
        <v>675</v>
      </c>
      <c r="Q60" s="33"/>
      <c r="R60" s="33">
        <f ca="1">IF(K60="horror",1,0)</f>
        <v>0</v>
      </c>
      <c r="S60" s="33">
        <f ca="1">IF(K60="drama",1,0)</f>
        <v>1</v>
      </c>
      <c r="T60" s="33">
        <f ca="1">IF(K60="action",1,0)</f>
        <v>0</v>
      </c>
      <c r="U60" s="33">
        <f ca="1">IF(K60="comedy",1,0)</f>
        <v>0</v>
      </c>
      <c r="V60" s="33">
        <f ca="1">IF(K60="thriller",1,0)</f>
        <v>0</v>
      </c>
      <c r="W60" s="33"/>
      <c r="X60" s="33"/>
      <c r="Y60" s="33">
        <f ca="1">IF(F60="america",1,0)</f>
        <v>0</v>
      </c>
      <c r="Z60" s="33">
        <f ca="1">IF(F60="europe",1,0)</f>
        <v>0</v>
      </c>
      <c r="AA60" s="33">
        <f ca="1">IF(F60="australia",1,0)</f>
        <v>0</v>
      </c>
      <c r="AB60" s="33">
        <f ca="1">IF(F60="africa",1,0)</f>
        <v>1</v>
      </c>
      <c r="AC60" s="33">
        <f ca="1">IF(F60="asia",1,0)</f>
        <v>0</v>
      </c>
      <c r="AD60" s="33"/>
      <c r="AE60" s="33"/>
      <c r="AF60" s="33">
        <f ca="1">IF(H60="yes",1,0)</f>
        <v>0</v>
      </c>
      <c r="AG60" s="33">
        <f ca="1">IF(H60="no",1,0)</f>
        <v>1</v>
      </c>
      <c r="AH60" s="33"/>
      <c r="AI60" s="33">
        <f ca="1">IF(AND(I60&gt;=2000,I60&lt;=2005),1,0)</f>
        <v>0</v>
      </c>
      <c r="AJ60" s="33">
        <f ca="1">IF(AND(I60&gt;=2006,I60&lt;=2010),1,0)</f>
        <v>1</v>
      </c>
      <c r="AK60" s="33">
        <f ca="1">IF(AND(I60&gt;=2011,I60&lt;=2015),1,0)</f>
        <v>0</v>
      </c>
      <c r="AL60" s="34">
        <f ca="1">IF(AND(I60&gt;=2016,I60&lt;=2020),1,0)</f>
        <v>0</v>
      </c>
    </row>
    <row r="61" spans="5:38">
      <c r="E61" s="32">
        <f t="shared" ref="E61:E102" ca="1" si="24">RANDBETWEEN(1,5)</f>
        <v>4</v>
      </c>
      <c r="F61" s="32" t="str">
        <f t="shared" ref="F61:F102" ca="1" si="25">VLOOKUP(E61,$O$6:$P$10,2)</f>
        <v>africa</v>
      </c>
      <c r="G61" s="33">
        <f t="shared" ref="G61:G102" ca="1" si="26">RANDBETWEEN(1,2)</f>
        <v>1</v>
      </c>
      <c r="H61" s="33" t="str">
        <f t="shared" ref="H61:H102" ca="1" si="27">IF(G61=1,"yes","no")</f>
        <v>yes</v>
      </c>
      <c r="I61" s="33">
        <f t="shared" ref="I61:I102" ca="1" si="28">RANDBETWEEN(2000,2020)</f>
        <v>2008</v>
      </c>
      <c r="J61" s="33">
        <f t="shared" ref="J61:J102" ca="1" si="29">RANDBETWEEN(1,5)</f>
        <v>2</v>
      </c>
      <c r="K61" s="33" t="str">
        <f t="shared" ref="K61:K102" ca="1" si="30">VLOOKUP(J61,$M$6:$N$10,2)</f>
        <v>comedy</v>
      </c>
      <c r="L61" s="33"/>
      <c r="M61" s="33">
        <v>2</v>
      </c>
      <c r="N61" s="33" t="s">
        <v>671</v>
      </c>
      <c r="O61" s="33">
        <v>2</v>
      </c>
      <c r="P61" s="33" t="s">
        <v>676</v>
      </c>
      <c r="Q61" s="33"/>
      <c r="R61" s="33">
        <f t="shared" ref="R61:R102" ca="1" si="31">IF(K61="horror",1,0)</f>
        <v>0</v>
      </c>
      <c r="S61" s="33">
        <f t="shared" ref="S61:S102" ca="1" si="32">IF(K61="drama",1,0)</f>
        <v>0</v>
      </c>
      <c r="T61" s="33">
        <f t="shared" ref="T61:T102" ca="1" si="33">IF(K61="action",1,0)</f>
        <v>0</v>
      </c>
      <c r="U61" s="33">
        <f t="shared" ref="U61:U102" ca="1" si="34">IF(K61="comedy",1,0)</f>
        <v>1</v>
      </c>
      <c r="V61" s="33">
        <f t="shared" ref="V61:V102" ca="1" si="35">IF(K61="thriller",1,0)</f>
        <v>0</v>
      </c>
      <c r="W61" s="33"/>
      <c r="X61" s="33"/>
      <c r="Y61" s="33">
        <f t="shared" ref="Y61:Y102" ca="1" si="36">IF(F61="america",1,0)</f>
        <v>0</v>
      </c>
      <c r="Z61" s="33">
        <f t="shared" ref="Z61:Z102" ca="1" si="37">IF(F61="europe",1,0)</f>
        <v>0</v>
      </c>
      <c r="AA61" s="33">
        <f t="shared" ref="AA61:AA102" ca="1" si="38">IF(F61="australia",1,0)</f>
        <v>0</v>
      </c>
      <c r="AB61" s="33">
        <f t="shared" ref="AB61:AB102" ca="1" si="39">IF(F61="africa",1,0)</f>
        <v>1</v>
      </c>
      <c r="AC61" s="33">
        <f t="shared" ref="AC61:AC102" ca="1" si="40">IF(F61="asia",1,0)</f>
        <v>0</v>
      </c>
      <c r="AD61" s="33"/>
      <c r="AE61" s="33"/>
      <c r="AF61" s="33">
        <f t="shared" ref="AF61:AF102" ca="1" si="41">IF(H61="yes",1,0)</f>
        <v>1</v>
      </c>
      <c r="AG61" s="33">
        <f t="shared" ref="AG61:AG102" ca="1" si="42">IF(H61="no",1,0)</f>
        <v>0</v>
      </c>
      <c r="AH61" s="33"/>
      <c r="AI61" s="33">
        <f t="shared" ref="AI61:AI102" ca="1" si="43">IF(AND(I61&gt;=2000,I61&lt;=2005),1,0)</f>
        <v>0</v>
      </c>
      <c r="AJ61" s="33">
        <f t="shared" ref="AJ61:AJ102" ca="1" si="44">IF(AND(I61&gt;=2006,I61&lt;=2010),1,0)</f>
        <v>1</v>
      </c>
      <c r="AK61" s="33">
        <f t="shared" ref="AK61:AK102" ca="1" si="45">IF(AND(I61&gt;=2011,I61&lt;=2015),1,0)</f>
        <v>0</v>
      </c>
      <c r="AL61" s="34">
        <f t="shared" ref="AL61:AL102" ca="1" si="46">IF(AND(I61&gt;=2016,I61&lt;=2020),1,0)</f>
        <v>0</v>
      </c>
    </row>
    <row r="62" spans="5:38">
      <c r="E62" s="32">
        <f t="shared" ca="1" si="24"/>
        <v>3</v>
      </c>
      <c r="F62" s="32" t="str">
        <f t="shared" ca="1" si="25"/>
        <v>australia</v>
      </c>
      <c r="G62" s="33">
        <f t="shared" ca="1" si="26"/>
        <v>1</v>
      </c>
      <c r="H62" s="33" t="str">
        <f t="shared" ca="1" si="27"/>
        <v>yes</v>
      </c>
      <c r="I62" s="33">
        <f t="shared" ca="1" si="28"/>
        <v>2000</v>
      </c>
      <c r="J62" s="33">
        <f t="shared" ca="1" si="29"/>
        <v>4</v>
      </c>
      <c r="K62" s="33" t="str">
        <f t="shared" ca="1" si="30"/>
        <v>thriller</v>
      </c>
      <c r="L62" s="33"/>
      <c r="M62" s="33">
        <v>3</v>
      </c>
      <c r="N62" s="33" t="s">
        <v>672</v>
      </c>
      <c r="O62" s="33">
        <v>3</v>
      </c>
      <c r="P62" s="33" t="s">
        <v>683</v>
      </c>
      <c r="Q62" s="33"/>
      <c r="R62" s="33">
        <f t="shared" ca="1" si="31"/>
        <v>0</v>
      </c>
      <c r="S62" s="33">
        <f t="shared" ca="1" si="32"/>
        <v>0</v>
      </c>
      <c r="T62" s="33">
        <f t="shared" ca="1" si="33"/>
        <v>0</v>
      </c>
      <c r="U62" s="33">
        <f t="shared" ca="1" si="34"/>
        <v>0</v>
      </c>
      <c r="V62" s="33">
        <f t="shared" ca="1" si="35"/>
        <v>1</v>
      </c>
      <c r="W62" s="33"/>
      <c r="X62" s="33"/>
      <c r="Y62" s="33">
        <f t="shared" ca="1" si="36"/>
        <v>0</v>
      </c>
      <c r="Z62" s="33">
        <f t="shared" ca="1" si="37"/>
        <v>0</v>
      </c>
      <c r="AA62" s="33">
        <f t="shared" ca="1" si="38"/>
        <v>1</v>
      </c>
      <c r="AB62" s="33">
        <f t="shared" ca="1" si="39"/>
        <v>0</v>
      </c>
      <c r="AC62" s="33">
        <f t="shared" ca="1" si="40"/>
        <v>0</v>
      </c>
      <c r="AD62" s="33"/>
      <c r="AE62" s="33"/>
      <c r="AF62" s="33">
        <f t="shared" ca="1" si="41"/>
        <v>1</v>
      </c>
      <c r="AG62" s="33">
        <f t="shared" ca="1" si="42"/>
        <v>0</v>
      </c>
      <c r="AH62" s="33"/>
      <c r="AI62" s="33">
        <f t="shared" ca="1" si="43"/>
        <v>1</v>
      </c>
      <c r="AJ62" s="33">
        <f t="shared" ca="1" si="44"/>
        <v>0</v>
      </c>
      <c r="AK62" s="33">
        <f t="shared" ca="1" si="45"/>
        <v>0</v>
      </c>
      <c r="AL62" s="34">
        <f t="shared" ca="1" si="46"/>
        <v>0</v>
      </c>
    </row>
    <row r="63" spans="5:38">
      <c r="E63" s="32">
        <f t="shared" ca="1" si="24"/>
        <v>1</v>
      </c>
      <c r="F63" s="32" t="str">
        <f t="shared" ca="1" si="25"/>
        <v>america</v>
      </c>
      <c r="G63" s="33">
        <f t="shared" ca="1" si="26"/>
        <v>2</v>
      </c>
      <c r="H63" s="33" t="str">
        <f t="shared" ca="1" si="27"/>
        <v>no</v>
      </c>
      <c r="I63" s="33">
        <f t="shared" ca="1" si="28"/>
        <v>2007</v>
      </c>
      <c r="J63" s="33">
        <f t="shared" ca="1" si="29"/>
        <v>4</v>
      </c>
      <c r="K63" s="33" t="str">
        <f t="shared" ca="1" si="30"/>
        <v>thriller</v>
      </c>
      <c r="L63" s="33"/>
      <c r="M63" s="33">
        <v>4</v>
      </c>
      <c r="N63" s="33" t="s">
        <v>673</v>
      </c>
      <c r="O63" s="33">
        <v>4</v>
      </c>
      <c r="P63" s="33" t="s">
        <v>678</v>
      </c>
      <c r="Q63" s="33"/>
      <c r="R63" s="33">
        <f t="shared" ca="1" si="31"/>
        <v>0</v>
      </c>
      <c r="S63" s="33">
        <f t="shared" ca="1" si="32"/>
        <v>0</v>
      </c>
      <c r="T63" s="33">
        <f t="shared" ca="1" si="33"/>
        <v>0</v>
      </c>
      <c r="U63" s="33">
        <f t="shared" ca="1" si="34"/>
        <v>0</v>
      </c>
      <c r="V63" s="33">
        <f t="shared" ca="1" si="35"/>
        <v>1</v>
      </c>
      <c r="W63" s="33"/>
      <c r="X63" s="33"/>
      <c r="Y63" s="33">
        <f t="shared" ca="1" si="36"/>
        <v>1</v>
      </c>
      <c r="Z63" s="33">
        <f t="shared" ca="1" si="37"/>
        <v>0</v>
      </c>
      <c r="AA63" s="33">
        <f t="shared" ca="1" si="38"/>
        <v>0</v>
      </c>
      <c r="AB63" s="33">
        <f t="shared" ca="1" si="39"/>
        <v>0</v>
      </c>
      <c r="AC63" s="33">
        <f t="shared" ca="1" si="40"/>
        <v>0</v>
      </c>
      <c r="AD63" s="33"/>
      <c r="AE63" s="33"/>
      <c r="AF63" s="33">
        <f t="shared" ca="1" si="41"/>
        <v>0</v>
      </c>
      <c r="AG63" s="33">
        <f t="shared" ca="1" si="42"/>
        <v>1</v>
      </c>
      <c r="AH63" s="33"/>
      <c r="AI63" s="33">
        <f t="shared" ca="1" si="43"/>
        <v>0</v>
      </c>
      <c r="AJ63" s="33">
        <f t="shared" ca="1" si="44"/>
        <v>1</v>
      </c>
      <c r="AK63" s="33">
        <f t="shared" ca="1" si="45"/>
        <v>0</v>
      </c>
      <c r="AL63" s="34">
        <f t="shared" ca="1" si="46"/>
        <v>0</v>
      </c>
    </row>
    <row r="64" spans="5:38">
      <c r="E64" s="32">
        <f t="shared" ca="1" si="24"/>
        <v>1</v>
      </c>
      <c r="F64" s="32" t="str">
        <f t="shared" ca="1" si="25"/>
        <v>america</v>
      </c>
      <c r="G64" s="33">
        <f t="shared" ca="1" si="26"/>
        <v>1</v>
      </c>
      <c r="H64" s="33" t="str">
        <f t="shared" ca="1" si="27"/>
        <v>yes</v>
      </c>
      <c r="I64" s="33">
        <f t="shared" ca="1" si="28"/>
        <v>2008</v>
      </c>
      <c r="J64" s="33">
        <f t="shared" ca="1" si="29"/>
        <v>5</v>
      </c>
      <c r="K64" s="33" t="str">
        <f t="shared" ca="1" si="30"/>
        <v>drama</v>
      </c>
      <c r="L64" s="33"/>
      <c r="M64" s="33">
        <v>5</v>
      </c>
      <c r="N64" s="33" t="s">
        <v>681</v>
      </c>
      <c r="O64" s="33">
        <v>5</v>
      </c>
      <c r="P64" s="33" t="s">
        <v>677</v>
      </c>
      <c r="Q64" s="33"/>
      <c r="R64" s="33">
        <f t="shared" ca="1" si="31"/>
        <v>0</v>
      </c>
      <c r="S64" s="33">
        <f t="shared" ca="1" si="32"/>
        <v>1</v>
      </c>
      <c r="T64" s="33">
        <f t="shared" ca="1" si="33"/>
        <v>0</v>
      </c>
      <c r="U64" s="33">
        <f t="shared" ca="1" si="34"/>
        <v>0</v>
      </c>
      <c r="V64" s="33">
        <f t="shared" ca="1" si="35"/>
        <v>0</v>
      </c>
      <c r="W64" s="33"/>
      <c r="X64" s="33"/>
      <c r="Y64" s="33">
        <f t="shared" ca="1" si="36"/>
        <v>1</v>
      </c>
      <c r="Z64" s="33">
        <f t="shared" ca="1" si="37"/>
        <v>0</v>
      </c>
      <c r="AA64" s="33">
        <f t="shared" ca="1" si="38"/>
        <v>0</v>
      </c>
      <c r="AB64" s="33">
        <f t="shared" ca="1" si="39"/>
        <v>0</v>
      </c>
      <c r="AC64" s="33">
        <f t="shared" ca="1" si="40"/>
        <v>0</v>
      </c>
      <c r="AD64" s="33"/>
      <c r="AE64" s="33"/>
      <c r="AF64" s="33">
        <f t="shared" ca="1" si="41"/>
        <v>1</v>
      </c>
      <c r="AG64" s="33">
        <f t="shared" ca="1" si="42"/>
        <v>0</v>
      </c>
      <c r="AH64" s="33"/>
      <c r="AI64" s="33">
        <f t="shared" ca="1" si="43"/>
        <v>0</v>
      </c>
      <c r="AJ64" s="33">
        <f t="shared" ca="1" si="44"/>
        <v>1</v>
      </c>
      <c r="AK64" s="33">
        <f t="shared" ca="1" si="45"/>
        <v>0</v>
      </c>
      <c r="AL64" s="34">
        <f t="shared" ca="1" si="46"/>
        <v>0</v>
      </c>
    </row>
    <row r="65" spans="5:38">
      <c r="E65" s="32">
        <f t="shared" ca="1" si="24"/>
        <v>4</v>
      </c>
      <c r="F65" s="32" t="str">
        <f t="shared" ca="1" si="25"/>
        <v>africa</v>
      </c>
      <c r="G65" s="33">
        <f t="shared" ca="1" si="26"/>
        <v>2</v>
      </c>
      <c r="H65" s="33" t="str">
        <f t="shared" ca="1" si="27"/>
        <v>no</v>
      </c>
      <c r="I65" s="33">
        <f t="shared" ca="1" si="28"/>
        <v>2007</v>
      </c>
      <c r="J65" s="33">
        <f t="shared" ca="1" si="29"/>
        <v>3</v>
      </c>
      <c r="K65" s="33" t="str">
        <f t="shared" ca="1" si="30"/>
        <v>horror</v>
      </c>
      <c r="L65" s="33"/>
      <c r="M65" s="33"/>
      <c r="N65" s="33"/>
      <c r="O65" s="33"/>
      <c r="P65" s="33"/>
      <c r="Q65" s="33"/>
      <c r="R65" s="33">
        <f t="shared" ca="1" si="31"/>
        <v>1</v>
      </c>
      <c r="S65" s="33">
        <f t="shared" ca="1" si="32"/>
        <v>0</v>
      </c>
      <c r="T65" s="33">
        <f t="shared" ca="1" si="33"/>
        <v>0</v>
      </c>
      <c r="U65" s="33">
        <f t="shared" ca="1" si="34"/>
        <v>0</v>
      </c>
      <c r="V65" s="33">
        <f t="shared" ca="1" si="35"/>
        <v>0</v>
      </c>
      <c r="W65" s="33"/>
      <c r="X65" s="33"/>
      <c r="Y65" s="33">
        <f t="shared" ca="1" si="36"/>
        <v>0</v>
      </c>
      <c r="Z65" s="33">
        <f t="shared" ca="1" si="37"/>
        <v>0</v>
      </c>
      <c r="AA65" s="33">
        <f t="shared" ca="1" si="38"/>
        <v>0</v>
      </c>
      <c r="AB65" s="33">
        <f t="shared" ca="1" si="39"/>
        <v>1</v>
      </c>
      <c r="AC65" s="33">
        <f t="shared" ca="1" si="40"/>
        <v>0</v>
      </c>
      <c r="AD65" s="33"/>
      <c r="AE65" s="33"/>
      <c r="AF65" s="33">
        <f t="shared" ca="1" si="41"/>
        <v>0</v>
      </c>
      <c r="AG65" s="33">
        <f t="shared" ca="1" si="42"/>
        <v>1</v>
      </c>
      <c r="AH65" s="33"/>
      <c r="AI65" s="33">
        <f t="shared" ca="1" si="43"/>
        <v>0</v>
      </c>
      <c r="AJ65" s="33">
        <f t="shared" ca="1" si="44"/>
        <v>1</v>
      </c>
      <c r="AK65" s="33">
        <f t="shared" ca="1" si="45"/>
        <v>0</v>
      </c>
      <c r="AL65" s="34">
        <f t="shared" ca="1" si="46"/>
        <v>0</v>
      </c>
    </row>
    <row r="66" spans="5:38">
      <c r="E66" s="32">
        <f t="shared" ca="1" si="24"/>
        <v>5</v>
      </c>
      <c r="F66" s="32" t="str">
        <f t="shared" ca="1" si="25"/>
        <v>asia</v>
      </c>
      <c r="G66" s="33">
        <f t="shared" ca="1" si="26"/>
        <v>2</v>
      </c>
      <c r="H66" s="33" t="str">
        <f t="shared" ca="1" si="27"/>
        <v>no</v>
      </c>
      <c r="I66" s="33">
        <f t="shared" ca="1" si="28"/>
        <v>2015</v>
      </c>
      <c r="J66" s="33">
        <f t="shared" ca="1" si="29"/>
        <v>1</v>
      </c>
      <c r="K66" s="33" t="str">
        <f t="shared" ca="1" si="30"/>
        <v>action</v>
      </c>
      <c r="L66" s="33"/>
      <c r="M66" s="33"/>
      <c r="N66" s="33"/>
      <c r="O66" s="33"/>
      <c r="P66" s="33"/>
      <c r="Q66" s="33"/>
      <c r="R66" s="33">
        <f t="shared" ca="1" si="31"/>
        <v>0</v>
      </c>
      <c r="S66" s="33">
        <f t="shared" ca="1" si="32"/>
        <v>0</v>
      </c>
      <c r="T66" s="33">
        <f t="shared" ca="1" si="33"/>
        <v>1</v>
      </c>
      <c r="U66" s="33">
        <f t="shared" ca="1" si="34"/>
        <v>0</v>
      </c>
      <c r="V66" s="33">
        <f t="shared" ca="1" si="35"/>
        <v>0</v>
      </c>
      <c r="W66" s="33"/>
      <c r="X66" s="33"/>
      <c r="Y66" s="33">
        <f t="shared" ca="1" si="36"/>
        <v>0</v>
      </c>
      <c r="Z66" s="33">
        <f t="shared" ca="1" si="37"/>
        <v>0</v>
      </c>
      <c r="AA66" s="33">
        <f t="shared" ca="1" si="38"/>
        <v>0</v>
      </c>
      <c r="AB66" s="33">
        <f t="shared" ca="1" si="39"/>
        <v>0</v>
      </c>
      <c r="AC66" s="33">
        <f t="shared" ca="1" si="40"/>
        <v>1</v>
      </c>
      <c r="AD66" s="33"/>
      <c r="AE66" s="33"/>
      <c r="AF66" s="33">
        <f t="shared" ca="1" si="41"/>
        <v>0</v>
      </c>
      <c r="AG66" s="33">
        <f t="shared" ca="1" si="42"/>
        <v>1</v>
      </c>
      <c r="AH66" s="33"/>
      <c r="AI66" s="33">
        <f t="shared" ca="1" si="43"/>
        <v>0</v>
      </c>
      <c r="AJ66" s="33">
        <f t="shared" ca="1" si="44"/>
        <v>0</v>
      </c>
      <c r="AK66" s="33">
        <f t="shared" ca="1" si="45"/>
        <v>1</v>
      </c>
      <c r="AL66" s="34">
        <f t="shared" ca="1" si="46"/>
        <v>0</v>
      </c>
    </row>
    <row r="67" spans="5:38">
      <c r="E67" s="32">
        <f t="shared" ca="1" si="24"/>
        <v>4</v>
      </c>
      <c r="F67" s="32" t="str">
        <f t="shared" ca="1" si="25"/>
        <v>africa</v>
      </c>
      <c r="G67" s="33">
        <f t="shared" ca="1" si="26"/>
        <v>2</v>
      </c>
      <c r="H67" s="33" t="str">
        <f t="shared" ca="1" si="27"/>
        <v>no</v>
      </c>
      <c r="I67" s="33">
        <f t="shared" ca="1" si="28"/>
        <v>2012</v>
      </c>
      <c r="J67" s="33">
        <f t="shared" ca="1" si="29"/>
        <v>3</v>
      </c>
      <c r="K67" s="33" t="str">
        <f t="shared" ca="1" si="30"/>
        <v>horror</v>
      </c>
      <c r="L67" s="33"/>
      <c r="M67" s="33"/>
      <c r="N67" s="33"/>
      <c r="O67" s="33"/>
      <c r="P67" s="33"/>
      <c r="Q67" s="33"/>
      <c r="R67" s="33">
        <f t="shared" ca="1" si="31"/>
        <v>1</v>
      </c>
      <c r="S67" s="33">
        <f t="shared" ca="1" si="32"/>
        <v>0</v>
      </c>
      <c r="T67" s="33">
        <f t="shared" ca="1" si="33"/>
        <v>0</v>
      </c>
      <c r="U67" s="33">
        <f t="shared" ca="1" si="34"/>
        <v>0</v>
      </c>
      <c r="V67" s="33">
        <f t="shared" ca="1" si="35"/>
        <v>0</v>
      </c>
      <c r="W67" s="33"/>
      <c r="X67" s="33"/>
      <c r="Y67" s="33">
        <f t="shared" ca="1" si="36"/>
        <v>0</v>
      </c>
      <c r="Z67" s="33">
        <f t="shared" ca="1" si="37"/>
        <v>0</v>
      </c>
      <c r="AA67" s="33">
        <f t="shared" ca="1" si="38"/>
        <v>0</v>
      </c>
      <c r="AB67" s="33">
        <f t="shared" ca="1" si="39"/>
        <v>1</v>
      </c>
      <c r="AC67" s="33">
        <f t="shared" ca="1" si="40"/>
        <v>0</v>
      </c>
      <c r="AD67" s="33"/>
      <c r="AE67" s="33"/>
      <c r="AF67" s="33">
        <f t="shared" ca="1" si="41"/>
        <v>0</v>
      </c>
      <c r="AG67" s="33">
        <f t="shared" ca="1" si="42"/>
        <v>1</v>
      </c>
      <c r="AH67" s="33"/>
      <c r="AI67" s="33">
        <f t="shared" ca="1" si="43"/>
        <v>0</v>
      </c>
      <c r="AJ67" s="33">
        <f t="shared" ca="1" si="44"/>
        <v>0</v>
      </c>
      <c r="AK67" s="33">
        <f t="shared" ca="1" si="45"/>
        <v>1</v>
      </c>
      <c r="AL67" s="34">
        <f t="shared" ca="1" si="46"/>
        <v>0</v>
      </c>
    </row>
    <row r="68" spans="5:38">
      <c r="E68" s="32">
        <f t="shared" ca="1" si="24"/>
        <v>5</v>
      </c>
      <c r="F68" s="32" t="str">
        <f t="shared" ca="1" si="25"/>
        <v>asia</v>
      </c>
      <c r="G68" s="33">
        <f t="shared" ca="1" si="26"/>
        <v>1</v>
      </c>
      <c r="H68" s="33" t="str">
        <f t="shared" ca="1" si="27"/>
        <v>yes</v>
      </c>
      <c r="I68" s="33">
        <f t="shared" ca="1" si="28"/>
        <v>2003</v>
      </c>
      <c r="J68" s="33">
        <f t="shared" ca="1" si="29"/>
        <v>4</v>
      </c>
      <c r="K68" s="33" t="str">
        <f t="shared" ca="1" si="30"/>
        <v>thriller</v>
      </c>
      <c r="L68" s="33"/>
      <c r="M68" s="33"/>
      <c r="N68" s="33"/>
      <c r="O68" s="33"/>
      <c r="P68" s="33"/>
      <c r="Q68" s="33"/>
      <c r="R68" s="33">
        <f t="shared" ca="1" si="31"/>
        <v>0</v>
      </c>
      <c r="S68" s="33">
        <f t="shared" ca="1" si="32"/>
        <v>0</v>
      </c>
      <c r="T68" s="33">
        <f t="shared" ca="1" si="33"/>
        <v>0</v>
      </c>
      <c r="U68" s="33">
        <f t="shared" ca="1" si="34"/>
        <v>0</v>
      </c>
      <c r="V68" s="33">
        <f t="shared" ca="1" si="35"/>
        <v>1</v>
      </c>
      <c r="W68" s="33"/>
      <c r="X68" s="33"/>
      <c r="Y68" s="33">
        <f t="shared" ca="1" si="36"/>
        <v>0</v>
      </c>
      <c r="Z68" s="33">
        <f t="shared" ca="1" si="37"/>
        <v>0</v>
      </c>
      <c r="AA68" s="33">
        <f t="shared" ca="1" si="38"/>
        <v>0</v>
      </c>
      <c r="AB68" s="33">
        <f t="shared" ca="1" si="39"/>
        <v>0</v>
      </c>
      <c r="AC68" s="33">
        <f t="shared" ca="1" si="40"/>
        <v>1</v>
      </c>
      <c r="AD68" s="33"/>
      <c r="AE68" s="33"/>
      <c r="AF68" s="33">
        <f t="shared" ca="1" si="41"/>
        <v>1</v>
      </c>
      <c r="AG68" s="33">
        <f t="shared" ca="1" si="42"/>
        <v>0</v>
      </c>
      <c r="AH68" s="33"/>
      <c r="AI68" s="33">
        <f t="shared" ca="1" si="43"/>
        <v>1</v>
      </c>
      <c r="AJ68" s="33">
        <f t="shared" ca="1" si="44"/>
        <v>0</v>
      </c>
      <c r="AK68" s="33">
        <f t="shared" ca="1" si="45"/>
        <v>0</v>
      </c>
      <c r="AL68" s="34">
        <f t="shared" ca="1" si="46"/>
        <v>0</v>
      </c>
    </row>
    <row r="69" spans="5:38">
      <c r="E69" s="32">
        <f t="shared" ca="1" si="24"/>
        <v>3</v>
      </c>
      <c r="F69" s="32" t="str">
        <f t="shared" ca="1" si="25"/>
        <v>australia</v>
      </c>
      <c r="G69" s="33">
        <f t="shared" ca="1" si="26"/>
        <v>2</v>
      </c>
      <c r="H69" s="33" t="str">
        <f t="shared" ca="1" si="27"/>
        <v>no</v>
      </c>
      <c r="I69" s="33">
        <f t="shared" ca="1" si="28"/>
        <v>2013</v>
      </c>
      <c r="J69" s="33">
        <f t="shared" ca="1" si="29"/>
        <v>4</v>
      </c>
      <c r="K69" s="33" t="str">
        <f t="shared" ca="1" si="30"/>
        <v>thriller</v>
      </c>
      <c r="L69" s="33"/>
      <c r="M69" s="33"/>
      <c r="N69" s="33"/>
      <c r="O69" s="33"/>
      <c r="P69" s="33"/>
      <c r="Q69" s="33"/>
      <c r="R69" s="33">
        <f t="shared" ca="1" si="31"/>
        <v>0</v>
      </c>
      <c r="S69" s="33">
        <f t="shared" ca="1" si="32"/>
        <v>0</v>
      </c>
      <c r="T69" s="33">
        <f t="shared" ca="1" si="33"/>
        <v>0</v>
      </c>
      <c r="U69" s="33">
        <f t="shared" ca="1" si="34"/>
        <v>0</v>
      </c>
      <c r="V69" s="33">
        <f t="shared" ca="1" si="35"/>
        <v>1</v>
      </c>
      <c r="W69" s="33"/>
      <c r="X69" s="33"/>
      <c r="Y69" s="33">
        <f t="shared" ca="1" si="36"/>
        <v>0</v>
      </c>
      <c r="Z69" s="33">
        <f t="shared" ca="1" si="37"/>
        <v>0</v>
      </c>
      <c r="AA69" s="33">
        <f t="shared" ca="1" si="38"/>
        <v>1</v>
      </c>
      <c r="AB69" s="33">
        <f t="shared" ca="1" si="39"/>
        <v>0</v>
      </c>
      <c r="AC69" s="33">
        <f t="shared" ca="1" si="40"/>
        <v>0</v>
      </c>
      <c r="AD69" s="33"/>
      <c r="AE69" s="33"/>
      <c r="AF69" s="33">
        <f t="shared" ca="1" si="41"/>
        <v>0</v>
      </c>
      <c r="AG69" s="33">
        <f t="shared" ca="1" si="42"/>
        <v>1</v>
      </c>
      <c r="AH69" s="33"/>
      <c r="AI69" s="33">
        <f t="shared" ca="1" si="43"/>
        <v>0</v>
      </c>
      <c r="AJ69" s="33">
        <f t="shared" ca="1" si="44"/>
        <v>0</v>
      </c>
      <c r="AK69" s="33">
        <f t="shared" ca="1" si="45"/>
        <v>1</v>
      </c>
      <c r="AL69" s="34">
        <f t="shared" ca="1" si="46"/>
        <v>0</v>
      </c>
    </row>
    <row r="70" spans="5:38">
      <c r="E70" s="32">
        <f t="shared" ca="1" si="24"/>
        <v>1</v>
      </c>
      <c r="F70" s="32" t="str">
        <f t="shared" ca="1" si="25"/>
        <v>america</v>
      </c>
      <c r="G70" s="33">
        <f t="shared" ca="1" si="26"/>
        <v>2</v>
      </c>
      <c r="H70" s="33" t="str">
        <f t="shared" ca="1" si="27"/>
        <v>no</v>
      </c>
      <c r="I70" s="33">
        <f t="shared" ca="1" si="28"/>
        <v>2013</v>
      </c>
      <c r="J70" s="33">
        <f t="shared" ca="1" si="29"/>
        <v>3</v>
      </c>
      <c r="K70" s="33" t="str">
        <f t="shared" ca="1" si="30"/>
        <v>horror</v>
      </c>
      <c r="L70" s="33"/>
      <c r="M70" s="33"/>
      <c r="N70" s="33"/>
      <c r="O70" s="33"/>
      <c r="P70" s="33"/>
      <c r="Q70" s="33"/>
      <c r="R70" s="33">
        <f t="shared" ca="1" si="31"/>
        <v>1</v>
      </c>
      <c r="S70" s="33">
        <f t="shared" ca="1" si="32"/>
        <v>0</v>
      </c>
      <c r="T70" s="33">
        <f t="shared" ca="1" si="33"/>
        <v>0</v>
      </c>
      <c r="U70" s="33">
        <f t="shared" ca="1" si="34"/>
        <v>0</v>
      </c>
      <c r="V70" s="33">
        <f t="shared" ca="1" si="35"/>
        <v>0</v>
      </c>
      <c r="W70" s="33"/>
      <c r="X70" s="33"/>
      <c r="Y70" s="33">
        <f t="shared" ca="1" si="36"/>
        <v>1</v>
      </c>
      <c r="Z70" s="33">
        <f t="shared" ca="1" si="37"/>
        <v>0</v>
      </c>
      <c r="AA70" s="33">
        <f t="shared" ca="1" si="38"/>
        <v>0</v>
      </c>
      <c r="AB70" s="33">
        <f t="shared" ca="1" si="39"/>
        <v>0</v>
      </c>
      <c r="AC70" s="33">
        <f t="shared" ca="1" si="40"/>
        <v>0</v>
      </c>
      <c r="AD70" s="33"/>
      <c r="AE70" s="33"/>
      <c r="AF70" s="33">
        <f t="shared" ca="1" si="41"/>
        <v>0</v>
      </c>
      <c r="AG70" s="33">
        <f t="shared" ca="1" si="42"/>
        <v>1</v>
      </c>
      <c r="AH70" s="33"/>
      <c r="AI70" s="33">
        <f t="shared" ca="1" si="43"/>
        <v>0</v>
      </c>
      <c r="AJ70" s="33">
        <f t="shared" ca="1" si="44"/>
        <v>0</v>
      </c>
      <c r="AK70" s="33">
        <f t="shared" ca="1" si="45"/>
        <v>1</v>
      </c>
      <c r="AL70" s="34">
        <f t="shared" ca="1" si="46"/>
        <v>0</v>
      </c>
    </row>
    <row r="71" spans="5:38">
      <c r="E71" s="32">
        <f t="shared" ca="1" si="24"/>
        <v>3</v>
      </c>
      <c r="F71" s="32" t="str">
        <f t="shared" ca="1" si="25"/>
        <v>australia</v>
      </c>
      <c r="G71" s="33">
        <f t="shared" ca="1" si="26"/>
        <v>1</v>
      </c>
      <c r="H71" s="33" t="str">
        <f t="shared" ca="1" si="27"/>
        <v>yes</v>
      </c>
      <c r="I71" s="33">
        <f t="shared" ca="1" si="28"/>
        <v>2003</v>
      </c>
      <c r="J71" s="33">
        <f t="shared" ca="1" si="29"/>
        <v>3</v>
      </c>
      <c r="K71" s="33" t="str">
        <f t="shared" ca="1" si="30"/>
        <v>horror</v>
      </c>
      <c r="L71" s="33"/>
      <c r="M71" s="33"/>
      <c r="N71" s="33"/>
      <c r="O71" s="33"/>
      <c r="P71" s="33"/>
      <c r="Q71" s="33"/>
      <c r="R71" s="33">
        <f t="shared" ca="1" si="31"/>
        <v>1</v>
      </c>
      <c r="S71" s="33">
        <f t="shared" ca="1" si="32"/>
        <v>0</v>
      </c>
      <c r="T71" s="33">
        <f t="shared" ca="1" si="33"/>
        <v>0</v>
      </c>
      <c r="U71" s="33">
        <f t="shared" ca="1" si="34"/>
        <v>0</v>
      </c>
      <c r="V71" s="33">
        <f t="shared" ca="1" si="35"/>
        <v>0</v>
      </c>
      <c r="W71" s="33"/>
      <c r="X71" s="33"/>
      <c r="Y71" s="33">
        <f t="shared" ca="1" si="36"/>
        <v>0</v>
      </c>
      <c r="Z71" s="33">
        <f t="shared" ca="1" si="37"/>
        <v>0</v>
      </c>
      <c r="AA71" s="33">
        <f t="shared" ca="1" si="38"/>
        <v>1</v>
      </c>
      <c r="AB71" s="33">
        <f t="shared" ca="1" si="39"/>
        <v>0</v>
      </c>
      <c r="AC71" s="33">
        <f t="shared" ca="1" si="40"/>
        <v>0</v>
      </c>
      <c r="AD71" s="33"/>
      <c r="AE71" s="33"/>
      <c r="AF71" s="33">
        <f t="shared" ca="1" si="41"/>
        <v>1</v>
      </c>
      <c r="AG71" s="33">
        <f t="shared" ca="1" si="42"/>
        <v>0</v>
      </c>
      <c r="AH71" s="33"/>
      <c r="AI71" s="33">
        <f t="shared" ca="1" si="43"/>
        <v>1</v>
      </c>
      <c r="AJ71" s="33">
        <f t="shared" ca="1" si="44"/>
        <v>0</v>
      </c>
      <c r="AK71" s="33">
        <f t="shared" ca="1" si="45"/>
        <v>0</v>
      </c>
      <c r="AL71" s="34">
        <f t="shared" ca="1" si="46"/>
        <v>0</v>
      </c>
    </row>
    <row r="72" spans="5:38">
      <c r="E72" s="32">
        <f t="shared" ca="1" si="24"/>
        <v>2</v>
      </c>
      <c r="F72" s="32" t="str">
        <f t="shared" ca="1" si="25"/>
        <v>europe</v>
      </c>
      <c r="G72" s="33">
        <f t="shared" ca="1" si="26"/>
        <v>1</v>
      </c>
      <c r="H72" s="33" t="str">
        <f t="shared" ca="1" si="27"/>
        <v>yes</v>
      </c>
      <c r="I72" s="33">
        <f t="shared" ca="1" si="28"/>
        <v>2006</v>
      </c>
      <c r="J72" s="33">
        <f t="shared" ca="1" si="29"/>
        <v>4</v>
      </c>
      <c r="K72" s="33" t="str">
        <f t="shared" ca="1" si="30"/>
        <v>thriller</v>
      </c>
      <c r="L72" s="33"/>
      <c r="M72" s="33"/>
      <c r="N72" s="33"/>
      <c r="O72" s="33"/>
      <c r="P72" s="33"/>
      <c r="Q72" s="33"/>
      <c r="R72" s="33">
        <f t="shared" ca="1" si="31"/>
        <v>0</v>
      </c>
      <c r="S72" s="33">
        <f t="shared" ca="1" si="32"/>
        <v>0</v>
      </c>
      <c r="T72" s="33">
        <f t="shared" ca="1" si="33"/>
        <v>0</v>
      </c>
      <c r="U72" s="33">
        <f t="shared" ca="1" si="34"/>
        <v>0</v>
      </c>
      <c r="V72" s="33">
        <f t="shared" ca="1" si="35"/>
        <v>1</v>
      </c>
      <c r="W72" s="33"/>
      <c r="X72" s="33"/>
      <c r="Y72" s="33">
        <f t="shared" ca="1" si="36"/>
        <v>0</v>
      </c>
      <c r="Z72" s="33">
        <f t="shared" ca="1" si="37"/>
        <v>1</v>
      </c>
      <c r="AA72" s="33">
        <f t="shared" ca="1" si="38"/>
        <v>0</v>
      </c>
      <c r="AB72" s="33">
        <f t="shared" ca="1" si="39"/>
        <v>0</v>
      </c>
      <c r="AC72" s="33">
        <f t="shared" ca="1" si="40"/>
        <v>0</v>
      </c>
      <c r="AD72" s="33"/>
      <c r="AE72" s="33"/>
      <c r="AF72" s="33">
        <f t="shared" ca="1" si="41"/>
        <v>1</v>
      </c>
      <c r="AG72" s="33">
        <f t="shared" ca="1" si="42"/>
        <v>0</v>
      </c>
      <c r="AH72" s="33"/>
      <c r="AI72" s="33">
        <f t="shared" ca="1" si="43"/>
        <v>0</v>
      </c>
      <c r="AJ72" s="33">
        <f t="shared" ca="1" si="44"/>
        <v>1</v>
      </c>
      <c r="AK72" s="33">
        <f t="shared" ca="1" si="45"/>
        <v>0</v>
      </c>
      <c r="AL72" s="34">
        <f t="shared" ca="1" si="46"/>
        <v>0</v>
      </c>
    </row>
    <row r="73" spans="5:38">
      <c r="E73" s="32">
        <f t="shared" ca="1" si="24"/>
        <v>3</v>
      </c>
      <c r="F73" s="32" t="str">
        <f t="shared" ca="1" si="25"/>
        <v>australia</v>
      </c>
      <c r="G73" s="33">
        <f t="shared" ca="1" si="26"/>
        <v>2</v>
      </c>
      <c r="H73" s="33" t="str">
        <f t="shared" ca="1" si="27"/>
        <v>no</v>
      </c>
      <c r="I73" s="33">
        <f t="shared" ca="1" si="28"/>
        <v>2010</v>
      </c>
      <c r="J73" s="33">
        <f t="shared" ca="1" si="29"/>
        <v>5</v>
      </c>
      <c r="K73" s="33" t="str">
        <f t="shared" ca="1" si="30"/>
        <v>drama</v>
      </c>
      <c r="L73" s="33"/>
      <c r="M73" s="33"/>
      <c r="N73" s="33"/>
      <c r="O73" s="33"/>
      <c r="P73" s="33"/>
      <c r="Q73" s="33"/>
      <c r="R73" s="33">
        <f t="shared" ca="1" si="31"/>
        <v>0</v>
      </c>
      <c r="S73" s="33">
        <f t="shared" ca="1" si="32"/>
        <v>1</v>
      </c>
      <c r="T73" s="33">
        <f t="shared" ca="1" si="33"/>
        <v>0</v>
      </c>
      <c r="U73" s="33">
        <f t="shared" ca="1" si="34"/>
        <v>0</v>
      </c>
      <c r="V73" s="33">
        <f t="shared" ca="1" si="35"/>
        <v>0</v>
      </c>
      <c r="W73" s="33"/>
      <c r="X73" s="33"/>
      <c r="Y73" s="33">
        <f t="shared" ca="1" si="36"/>
        <v>0</v>
      </c>
      <c r="Z73" s="33">
        <f t="shared" ca="1" si="37"/>
        <v>0</v>
      </c>
      <c r="AA73" s="33">
        <f t="shared" ca="1" si="38"/>
        <v>1</v>
      </c>
      <c r="AB73" s="33">
        <f t="shared" ca="1" si="39"/>
        <v>0</v>
      </c>
      <c r="AC73" s="33">
        <f t="shared" ca="1" si="40"/>
        <v>0</v>
      </c>
      <c r="AD73" s="33"/>
      <c r="AE73" s="33"/>
      <c r="AF73" s="33">
        <f t="shared" ca="1" si="41"/>
        <v>0</v>
      </c>
      <c r="AG73" s="33">
        <f t="shared" ca="1" si="42"/>
        <v>1</v>
      </c>
      <c r="AH73" s="33"/>
      <c r="AI73" s="33">
        <f t="shared" ca="1" si="43"/>
        <v>0</v>
      </c>
      <c r="AJ73" s="33">
        <f t="shared" ca="1" si="44"/>
        <v>1</v>
      </c>
      <c r="AK73" s="33">
        <f t="shared" ca="1" si="45"/>
        <v>0</v>
      </c>
      <c r="AL73" s="34">
        <f t="shared" ca="1" si="46"/>
        <v>0</v>
      </c>
    </row>
    <row r="74" spans="5:38">
      <c r="E74" s="32">
        <f t="shared" ca="1" si="24"/>
        <v>5</v>
      </c>
      <c r="F74" s="32" t="str">
        <f t="shared" ca="1" si="25"/>
        <v>asia</v>
      </c>
      <c r="G74" s="33">
        <f t="shared" ca="1" si="26"/>
        <v>1</v>
      </c>
      <c r="H74" s="33" t="str">
        <f t="shared" ca="1" si="27"/>
        <v>yes</v>
      </c>
      <c r="I74" s="33">
        <f t="shared" ca="1" si="28"/>
        <v>2011</v>
      </c>
      <c r="J74" s="33">
        <f t="shared" ca="1" si="29"/>
        <v>2</v>
      </c>
      <c r="K74" s="33" t="str">
        <f t="shared" ca="1" si="30"/>
        <v>comedy</v>
      </c>
      <c r="L74" s="33"/>
      <c r="M74" s="33"/>
      <c r="N74" s="33"/>
      <c r="O74" s="33"/>
      <c r="P74" s="33"/>
      <c r="Q74" s="33"/>
      <c r="R74" s="33">
        <f t="shared" ca="1" si="31"/>
        <v>0</v>
      </c>
      <c r="S74" s="33">
        <f t="shared" ca="1" si="32"/>
        <v>0</v>
      </c>
      <c r="T74" s="33">
        <f t="shared" ca="1" si="33"/>
        <v>0</v>
      </c>
      <c r="U74" s="33">
        <f t="shared" ca="1" si="34"/>
        <v>1</v>
      </c>
      <c r="V74" s="33">
        <f t="shared" ca="1" si="35"/>
        <v>0</v>
      </c>
      <c r="W74" s="33"/>
      <c r="X74" s="33"/>
      <c r="Y74" s="33">
        <f t="shared" ca="1" si="36"/>
        <v>0</v>
      </c>
      <c r="Z74" s="33">
        <f t="shared" ca="1" si="37"/>
        <v>0</v>
      </c>
      <c r="AA74" s="33">
        <f t="shared" ca="1" si="38"/>
        <v>0</v>
      </c>
      <c r="AB74" s="33">
        <f t="shared" ca="1" si="39"/>
        <v>0</v>
      </c>
      <c r="AC74" s="33">
        <f t="shared" ca="1" si="40"/>
        <v>1</v>
      </c>
      <c r="AD74" s="33"/>
      <c r="AE74" s="33"/>
      <c r="AF74" s="33">
        <f t="shared" ca="1" si="41"/>
        <v>1</v>
      </c>
      <c r="AG74" s="33">
        <f t="shared" ca="1" si="42"/>
        <v>0</v>
      </c>
      <c r="AH74" s="33"/>
      <c r="AI74" s="33">
        <f t="shared" ca="1" si="43"/>
        <v>0</v>
      </c>
      <c r="AJ74" s="33">
        <f t="shared" ca="1" si="44"/>
        <v>0</v>
      </c>
      <c r="AK74" s="33">
        <f t="shared" ca="1" si="45"/>
        <v>1</v>
      </c>
      <c r="AL74" s="34">
        <f t="shared" ca="1" si="46"/>
        <v>0</v>
      </c>
    </row>
    <row r="75" spans="5:38">
      <c r="E75" s="32">
        <f t="shared" ca="1" si="24"/>
        <v>4</v>
      </c>
      <c r="F75" s="32" t="str">
        <f t="shared" ca="1" si="25"/>
        <v>africa</v>
      </c>
      <c r="G75" s="33">
        <f t="shared" ca="1" si="26"/>
        <v>2</v>
      </c>
      <c r="H75" s="33" t="str">
        <f t="shared" ca="1" si="27"/>
        <v>no</v>
      </c>
      <c r="I75" s="33">
        <f t="shared" ca="1" si="28"/>
        <v>2020</v>
      </c>
      <c r="J75" s="33">
        <f t="shared" ca="1" si="29"/>
        <v>2</v>
      </c>
      <c r="K75" s="33" t="str">
        <f t="shared" ca="1" si="30"/>
        <v>comedy</v>
      </c>
      <c r="L75" s="33"/>
      <c r="M75" s="33"/>
      <c r="N75" s="33"/>
      <c r="O75" s="33"/>
      <c r="P75" s="33"/>
      <c r="Q75" s="33"/>
      <c r="R75" s="33">
        <f t="shared" ca="1" si="31"/>
        <v>0</v>
      </c>
      <c r="S75" s="33">
        <f t="shared" ca="1" si="32"/>
        <v>0</v>
      </c>
      <c r="T75" s="33">
        <f t="shared" ca="1" si="33"/>
        <v>0</v>
      </c>
      <c r="U75" s="33">
        <f t="shared" ca="1" si="34"/>
        <v>1</v>
      </c>
      <c r="V75" s="33">
        <f t="shared" ca="1" si="35"/>
        <v>0</v>
      </c>
      <c r="W75" s="33"/>
      <c r="X75" s="33"/>
      <c r="Y75" s="33">
        <f t="shared" ca="1" si="36"/>
        <v>0</v>
      </c>
      <c r="Z75" s="33">
        <f t="shared" ca="1" si="37"/>
        <v>0</v>
      </c>
      <c r="AA75" s="33">
        <f t="shared" ca="1" si="38"/>
        <v>0</v>
      </c>
      <c r="AB75" s="33">
        <f t="shared" ca="1" si="39"/>
        <v>1</v>
      </c>
      <c r="AC75" s="33">
        <f t="shared" ca="1" si="40"/>
        <v>0</v>
      </c>
      <c r="AD75" s="33"/>
      <c r="AE75" s="33"/>
      <c r="AF75" s="33">
        <f t="shared" ca="1" si="41"/>
        <v>0</v>
      </c>
      <c r="AG75" s="33">
        <f t="shared" ca="1" si="42"/>
        <v>1</v>
      </c>
      <c r="AH75" s="33"/>
      <c r="AI75" s="33">
        <f t="shared" ca="1" si="43"/>
        <v>0</v>
      </c>
      <c r="AJ75" s="33">
        <f t="shared" ca="1" si="44"/>
        <v>0</v>
      </c>
      <c r="AK75" s="33">
        <f t="shared" ca="1" si="45"/>
        <v>0</v>
      </c>
      <c r="AL75" s="34">
        <f t="shared" ca="1" si="46"/>
        <v>1</v>
      </c>
    </row>
    <row r="76" spans="5:38">
      <c r="E76" s="32">
        <f t="shared" ca="1" si="24"/>
        <v>1</v>
      </c>
      <c r="F76" s="32" t="str">
        <f t="shared" ca="1" si="25"/>
        <v>america</v>
      </c>
      <c r="G76" s="33">
        <f t="shared" ca="1" si="26"/>
        <v>2</v>
      </c>
      <c r="H76" s="33" t="str">
        <f t="shared" ca="1" si="27"/>
        <v>no</v>
      </c>
      <c r="I76" s="33">
        <f t="shared" ca="1" si="28"/>
        <v>2010</v>
      </c>
      <c r="J76" s="33">
        <f t="shared" ca="1" si="29"/>
        <v>3</v>
      </c>
      <c r="K76" s="33" t="str">
        <f t="shared" ca="1" si="30"/>
        <v>horror</v>
      </c>
      <c r="L76" s="33"/>
      <c r="M76" s="33"/>
      <c r="N76" s="33"/>
      <c r="O76" s="33"/>
      <c r="P76" s="33"/>
      <c r="Q76" s="33"/>
      <c r="R76" s="33">
        <f t="shared" ca="1" si="31"/>
        <v>1</v>
      </c>
      <c r="S76" s="33">
        <f t="shared" ca="1" si="32"/>
        <v>0</v>
      </c>
      <c r="T76" s="33">
        <f t="shared" ca="1" si="33"/>
        <v>0</v>
      </c>
      <c r="U76" s="33">
        <f t="shared" ca="1" si="34"/>
        <v>0</v>
      </c>
      <c r="V76" s="33">
        <f t="shared" ca="1" si="35"/>
        <v>0</v>
      </c>
      <c r="W76" s="33"/>
      <c r="X76" s="33"/>
      <c r="Y76" s="33">
        <f t="shared" ca="1" si="36"/>
        <v>1</v>
      </c>
      <c r="Z76" s="33">
        <f t="shared" ca="1" si="37"/>
        <v>0</v>
      </c>
      <c r="AA76" s="33">
        <f t="shared" ca="1" si="38"/>
        <v>0</v>
      </c>
      <c r="AB76" s="33">
        <f t="shared" ca="1" si="39"/>
        <v>0</v>
      </c>
      <c r="AC76" s="33">
        <f t="shared" ca="1" si="40"/>
        <v>0</v>
      </c>
      <c r="AD76" s="33"/>
      <c r="AE76" s="33"/>
      <c r="AF76" s="33">
        <f t="shared" ca="1" si="41"/>
        <v>0</v>
      </c>
      <c r="AG76" s="33">
        <f t="shared" ca="1" si="42"/>
        <v>1</v>
      </c>
      <c r="AH76" s="33"/>
      <c r="AI76" s="33">
        <f t="shared" ca="1" si="43"/>
        <v>0</v>
      </c>
      <c r="AJ76" s="33">
        <f t="shared" ca="1" si="44"/>
        <v>1</v>
      </c>
      <c r="AK76" s="33">
        <f t="shared" ca="1" si="45"/>
        <v>0</v>
      </c>
      <c r="AL76" s="34">
        <f t="shared" ca="1" si="46"/>
        <v>0</v>
      </c>
    </row>
    <row r="77" spans="5:38">
      <c r="E77" s="32">
        <f t="shared" ca="1" si="24"/>
        <v>2</v>
      </c>
      <c r="F77" s="32" t="str">
        <f t="shared" ca="1" si="25"/>
        <v>europe</v>
      </c>
      <c r="G77" s="33">
        <f t="shared" ca="1" si="26"/>
        <v>2</v>
      </c>
      <c r="H77" s="33" t="str">
        <f t="shared" ca="1" si="27"/>
        <v>no</v>
      </c>
      <c r="I77" s="33">
        <f t="shared" ca="1" si="28"/>
        <v>2016</v>
      </c>
      <c r="J77" s="33">
        <f t="shared" ca="1" si="29"/>
        <v>5</v>
      </c>
      <c r="K77" s="33" t="str">
        <f t="shared" ca="1" si="30"/>
        <v>drama</v>
      </c>
      <c r="L77" s="33"/>
      <c r="M77" s="33"/>
      <c r="N77" s="33"/>
      <c r="O77" s="33"/>
      <c r="P77" s="33"/>
      <c r="Q77" s="33"/>
      <c r="R77" s="33">
        <f t="shared" ca="1" si="31"/>
        <v>0</v>
      </c>
      <c r="S77" s="33">
        <f t="shared" ca="1" si="32"/>
        <v>1</v>
      </c>
      <c r="T77" s="33">
        <f t="shared" ca="1" si="33"/>
        <v>0</v>
      </c>
      <c r="U77" s="33">
        <f t="shared" ca="1" si="34"/>
        <v>0</v>
      </c>
      <c r="V77" s="33">
        <f t="shared" ca="1" si="35"/>
        <v>0</v>
      </c>
      <c r="W77" s="33"/>
      <c r="X77" s="33"/>
      <c r="Y77" s="33">
        <f t="shared" ca="1" si="36"/>
        <v>0</v>
      </c>
      <c r="Z77" s="33">
        <f t="shared" ca="1" si="37"/>
        <v>1</v>
      </c>
      <c r="AA77" s="33">
        <f t="shared" ca="1" si="38"/>
        <v>0</v>
      </c>
      <c r="AB77" s="33">
        <f t="shared" ca="1" si="39"/>
        <v>0</v>
      </c>
      <c r="AC77" s="33">
        <f t="shared" ca="1" si="40"/>
        <v>0</v>
      </c>
      <c r="AD77" s="33"/>
      <c r="AE77" s="33"/>
      <c r="AF77" s="33">
        <f t="shared" ca="1" si="41"/>
        <v>0</v>
      </c>
      <c r="AG77" s="33">
        <f t="shared" ca="1" si="42"/>
        <v>1</v>
      </c>
      <c r="AH77" s="33"/>
      <c r="AI77" s="33">
        <f t="shared" ca="1" si="43"/>
        <v>0</v>
      </c>
      <c r="AJ77" s="33">
        <f t="shared" ca="1" si="44"/>
        <v>0</v>
      </c>
      <c r="AK77" s="33">
        <f t="shared" ca="1" si="45"/>
        <v>0</v>
      </c>
      <c r="AL77" s="34">
        <f t="shared" ca="1" si="46"/>
        <v>1</v>
      </c>
    </row>
    <row r="78" spans="5:38">
      <c r="E78" s="32">
        <f t="shared" ca="1" si="24"/>
        <v>4</v>
      </c>
      <c r="F78" s="32" t="str">
        <f t="shared" ca="1" si="25"/>
        <v>africa</v>
      </c>
      <c r="G78" s="33">
        <f t="shared" ca="1" si="26"/>
        <v>1</v>
      </c>
      <c r="H78" s="33" t="str">
        <f t="shared" ca="1" si="27"/>
        <v>yes</v>
      </c>
      <c r="I78" s="33">
        <f t="shared" ca="1" si="28"/>
        <v>2009</v>
      </c>
      <c r="J78" s="33">
        <f t="shared" ca="1" si="29"/>
        <v>4</v>
      </c>
      <c r="K78" s="33" t="str">
        <f t="shared" ca="1" si="30"/>
        <v>thriller</v>
      </c>
      <c r="L78" s="33"/>
      <c r="M78" s="33"/>
      <c r="N78" s="33"/>
      <c r="O78" s="33"/>
      <c r="P78" s="33"/>
      <c r="Q78" s="33"/>
      <c r="R78" s="33">
        <f t="shared" ca="1" si="31"/>
        <v>0</v>
      </c>
      <c r="S78" s="33">
        <f t="shared" ca="1" si="32"/>
        <v>0</v>
      </c>
      <c r="T78" s="33">
        <f t="shared" ca="1" si="33"/>
        <v>0</v>
      </c>
      <c r="U78" s="33">
        <f t="shared" ca="1" si="34"/>
        <v>0</v>
      </c>
      <c r="V78" s="33">
        <f t="shared" ca="1" si="35"/>
        <v>1</v>
      </c>
      <c r="W78" s="33"/>
      <c r="X78" s="33"/>
      <c r="Y78" s="33">
        <f t="shared" ca="1" si="36"/>
        <v>0</v>
      </c>
      <c r="Z78" s="33">
        <f t="shared" ca="1" si="37"/>
        <v>0</v>
      </c>
      <c r="AA78" s="33">
        <f t="shared" ca="1" si="38"/>
        <v>0</v>
      </c>
      <c r="AB78" s="33">
        <f t="shared" ca="1" si="39"/>
        <v>1</v>
      </c>
      <c r="AC78" s="33">
        <f t="shared" ca="1" si="40"/>
        <v>0</v>
      </c>
      <c r="AD78" s="33"/>
      <c r="AE78" s="33"/>
      <c r="AF78" s="33">
        <f t="shared" ca="1" si="41"/>
        <v>1</v>
      </c>
      <c r="AG78" s="33">
        <f t="shared" ca="1" si="42"/>
        <v>0</v>
      </c>
      <c r="AH78" s="33"/>
      <c r="AI78" s="33">
        <f t="shared" ca="1" si="43"/>
        <v>0</v>
      </c>
      <c r="AJ78" s="33">
        <f t="shared" ca="1" si="44"/>
        <v>1</v>
      </c>
      <c r="AK78" s="33">
        <f t="shared" ca="1" si="45"/>
        <v>0</v>
      </c>
      <c r="AL78" s="34">
        <f t="shared" ca="1" si="46"/>
        <v>0</v>
      </c>
    </row>
    <row r="79" spans="5:38">
      <c r="E79" s="32">
        <f t="shared" ca="1" si="24"/>
        <v>3</v>
      </c>
      <c r="F79" s="32" t="str">
        <f t="shared" ca="1" si="25"/>
        <v>australia</v>
      </c>
      <c r="G79" s="33">
        <f t="shared" ca="1" si="26"/>
        <v>1</v>
      </c>
      <c r="H79" s="33" t="str">
        <f t="shared" ca="1" si="27"/>
        <v>yes</v>
      </c>
      <c r="I79" s="33">
        <f t="shared" ca="1" si="28"/>
        <v>2004</v>
      </c>
      <c r="J79" s="33">
        <f t="shared" ca="1" si="29"/>
        <v>4</v>
      </c>
      <c r="K79" s="33" t="str">
        <f t="shared" ca="1" si="30"/>
        <v>thriller</v>
      </c>
      <c r="L79" s="33"/>
      <c r="M79" s="33"/>
      <c r="N79" s="33"/>
      <c r="O79" s="33"/>
      <c r="P79" s="33"/>
      <c r="Q79" s="33"/>
      <c r="R79" s="33">
        <f t="shared" ca="1" si="31"/>
        <v>0</v>
      </c>
      <c r="S79" s="33">
        <f t="shared" ca="1" si="32"/>
        <v>0</v>
      </c>
      <c r="T79" s="33">
        <f t="shared" ca="1" si="33"/>
        <v>0</v>
      </c>
      <c r="U79" s="33">
        <f t="shared" ca="1" si="34"/>
        <v>0</v>
      </c>
      <c r="V79" s="33">
        <f t="shared" ca="1" si="35"/>
        <v>1</v>
      </c>
      <c r="W79" s="33"/>
      <c r="X79" s="33"/>
      <c r="Y79" s="33">
        <f t="shared" ca="1" si="36"/>
        <v>0</v>
      </c>
      <c r="Z79" s="33">
        <f t="shared" ca="1" si="37"/>
        <v>0</v>
      </c>
      <c r="AA79" s="33">
        <f t="shared" ca="1" si="38"/>
        <v>1</v>
      </c>
      <c r="AB79" s="33">
        <f t="shared" ca="1" si="39"/>
        <v>0</v>
      </c>
      <c r="AC79" s="33">
        <f t="shared" ca="1" si="40"/>
        <v>0</v>
      </c>
      <c r="AD79" s="33"/>
      <c r="AE79" s="33"/>
      <c r="AF79" s="33">
        <f t="shared" ca="1" si="41"/>
        <v>1</v>
      </c>
      <c r="AG79" s="33">
        <f t="shared" ca="1" si="42"/>
        <v>0</v>
      </c>
      <c r="AH79" s="33"/>
      <c r="AI79" s="33">
        <f t="shared" ca="1" si="43"/>
        <v>1</v>
      </c>
      <c r="AJ79" s="33">
        <f t="shared" ca="1" si="44"/>
        <v>0</v>
      </c>
      <c r="AK79" s="33">
        <f t="shared" ca="1" si="45"/>
        <v>0</v>
      </c>
      <c r="AL79" s="34">
        <f t="shared" ca="1" si="46"/>
        <v>0</v>
      </c>
    </row>
    <row r="80" spans="5:38">
      <c r="E80" s="32">
        <f t="shared" ca="1" si="24"/>
        <v>4</v>
      </c>
      <c r="F80" s="32" t="str">
        <f t="shared" ca="1" si="25"/>
        <v>africa</v>
      </c>
      <c r="G80" s="33">
        <f t="shared" ca="1" si="26"/>
        <v>2</v>
      </c>
      <c r="H80" s="33" t="str">
        <f t="shared" ca="1" si="27"/>
        <v>no</v>
      </c>
      <c r="I80" s="33">
        <f t="shared" ca="1" si="28"/>
        <v>2017</v>
      </c>
      <c r="J80" s="33">
        <f t="shared" ca="1" si="29"/>
        <v>5</v>
      </c>
      <c r="K80" s="33" t="str">
        <f t="shared" ca="1" si="30"/>
        <v>drama</v>
      </c>
      <c r="L80" s="33"/>
      <c r="M80" s="33"/>
      <c r="N80" s="33"/>
      <c r="O80" s="33"/>
      <c r="P80" s="33"/>
      <c r="Q80" s="33"/>
      <c r="R80" s="33">
        <f t="shared" ca="1" si="31"/>
        <v>0</v>
      </c>
      <c r="S80" s="33">
        <f t="shared" ca="1" si="32"/>
        <v>1</v>
      </c>
      <c r="T80" s="33">
        <f t="shared" ca="1" si="33"/>
        <v>0</v>
      </c>
      <c r="U80" s="33">
        <f t="shared" ca="1" si="34"/>
        <v>0</v>
      </c>
      <c r="V80" s="33">
        <f t="shared" ca="1" si="35"/>
        <v>0</v>
      </c>
      <c r="W80" s="33"/>
      <c r="X80" s="33"/>
      <c r="Y80" s="33">
        <f t="shared" ca="1" si="36"/>
        <v>0</v>
      </c>
      <c r="Z80" s="33">
        <f t="shared" ca="1" si="37"/>
        <v>0</v>
      </c>
      <c r="AA80" s="33">
        <f t="shared" ca="1" si="38"/>
        <v>0</v>
      </c>
      <c r="AB80" s="33">
        <f t="shared" ca="1" si="39"/>
        <v>1</v>
      </c>
      <c r="AC80" s="33">
        <f t="shared" ca="1" si="40"/>
        <v>0</v>
      </c>
      <c r="AD80" s="33"/>
      <c r="AE80" s="33"/>
      <c r="AF80" s="33">
        <f t="shared" ca="1" si="41"/>
        <v>0</v>
      </c>
      <c r="AG80" s="33">
        <f t="shared" ca="1" si="42"/>
        <v>1</v>
      </c>
      <c r="AH80" s="33"/>
      <c r="AI80" s="33">
        <f t="shared" ca="1" si="43"/>
        <v>0</v>
      </c>
      <c r="AJ80" s="33">
        <f t="shared" ca="1" si="44"/>
        <v>0</v>
      </c>
      <c r="AK80" s="33">
        <f t="shared" ca="1" si="45"/>
        <v>0</v>
      </c>
      <c r="AL80" s="34">
        <f t="shared" ca="1" si="46"/>
        <v>1</v>
      </c>
    </row>
    <row r="81" spans="5:38">
      <c r="E81" s="32">
        <f t="shared" ca="1" si="24"/>
        <v>2</v>
      </c>
      <c r="F81" s="32" t="str">
        <f t="shared" ca="1" si="25"/>
        <v>europe</v>
      </c>
      <c r="G81" s="33">
        <f t="shared" ca="1" si="26"/>
        <v>1</v>
      </c>
      <c r="H81" s="33" t="str">
        <f t="shared" ca="1" si="27"/>
        <v>yes</v>
      </c>
      <c r="I81" s="33">
        <f t="shared" ca="1" si="28"/>
        <v>2019</v>
      </c>
      <c r="J81" s="33">
        <f t="shared" ca="1" si="29"/>
        <v>1</v>
      </c>
      <c r="K81" s="33" t="str">
        <f t="shared" ca="1" si="30"/>
        <v>action</v>
      </c>
      <c r="L81" s="33"/>
      <c r="M81" s="33"/>
      <c r="N81" s="33"/>
      <c r="O81" s="33"/>
      <c r="P81" s="33"/>
      <c r="Q81" s="33"/>
      <c r="R81" s="33">
        <f t="shared" ca="1" si="31"/>
        <v>0</v>
      </c>
      <c r="S81" s="33">
        <f t="shared" ca="1" si="32"/>
        <v>0</v>
      </c>
      <c r="T81" s="33">
        <f t="shared" ca="1" si="33"/>
        <v>1</v>
      </c>
      <c r="U81" s="33">
        <f t="shared" ca="1" si="34"/>
        <v>0</v>
      </c>
      <c r="V81" s="33">
        <f t="shared" ca="1" si="35"/>
        <v>0</v>
      </c>
      <c r="W81" s="33"/>
      <c r="X81" s="33"/>
      <c r="Y81" s="33">
        <f t="shared" ca="1" si="36"/>
        <v>0</v>
      </c>
      <c r="Z81" s="33">
        <f t="shared" ca="1" si="37"/>
        <v>1</v>
      </c>
      <c r="AA81" s="33">
        <f t="shared" ca="1" si="38"/>
        <v>0</v>
      </c>
      <c r="AB81" s="33">
        <f t="shared" ca="1" si="39"/>
        <v>0</v>
      </c>
      <c r="AC81" s="33">
        <f t="shared" ca="1" si="40"/>
        <v>0</v>
      </c>
      <c r="AD81" s="33"/>
      <c r="AE81" s="33"/>
      <c r="AF81" s="33">
        <f t="shared" ca="1" si="41"/>
        <v>1</v>
      </c>
      <c r="AG81" s="33">
        <f t="shared" ca="1" si="42"/>
        <v>0</v>
      </c>
      <c r="AH81" s="33"/>
      <c r="AI81" s="33">
        <f t="shared" ca="1" si="43"/>
        <v>0</v>
      </c>
      <c r="AJ81" s="33">
        <f t="shared" ca="1" si="44"/>
        <v>0</v>
      </c>
      <c r="AK81" s="33">
        <f t="shared" ca="1" si="45"/>
        <v>0</v>
      </c>
      <c r="AL81" s="34">
        <f t="shared" ca="1" si="46"/>
        <v>1</v>
      </c>
    </row>
    <row r="82" spans="5:38">
      <c r="E82" s="32">
        <f t="shared" ca="1" si="24"/>
        <v>5</v>
      </c>
      <c r="F82" s="32" t="str">
        <f t="shared" ca="1" si="25"/>
        <v>asia</v>
      </c>
      <c r="G82" s="33">
        <f t="shared" ca="1" si="26"/>
        <v>1</v>
      </c>
      <c r="H82" s="33" t="str">
        <f t="shared" ca="1" si="27"/>
        <v>yes</v>
      </c>
      <c r="I82" s="33">
        <f t="shared" ca="1" si="28"/>
        <v>2018</v>
      </c>
      <c r="J82" s="33">
        <f t="shared" ca="1" si="29"/>
        <v>5</v>
      </c>
      <c r="K82" s="33" t="str">
        <f t="shared" ca="1" si="30"/>
        <v>drama</v>
      </c>
      <c r="L82" s="33"/>
      <c r="M82" s="33"/>
      <c r="N82" s="33"/>
      <c r="O82" s="33"/>
      <c r="P82" s="33"/>
      <c r="Q82" s="33"/>
      <c r="R82" s="33">
        <f t="shared" ca="1" si="31"/>
        <v>0</v>
      </c>
      <c r="S82" s="33">
        <f t="shared" ca="1" si="32"/>
        <v>1</v>
      </c>
      <c r="T82" s="33">
        <f t="shared" ca="1" si="33"/>
        <v>0</v>
      </c>
      <c r="U82" s="33">
        <f t="shared" ca="1" si="34"/>
        <v>0</v>
      </c>
      <c r="V82" s="33">
        <f t="shared" ca="1" si="35"/>
        <v>0</v>
      </c>
      <c r="W82" s="33"/>
      <c r="X82" s="33"/>
      <c r="Y82" s="33">
        <f t="shared" ca="1" si="36"/>
        <v>0</v>
      </c>
      <c r="Z82" s="33">
        <f t="shared" ca="1" si="37"/>
        <v>0</v>
      </c>
      <c r="AA82" s="33">
        <f t="shared" ca="1" si="38"/>
        <v>0</v>
      </c>
      <c r="AB82" s="33">
        <f t="shared" ca="1" si="39"/>
        <v>0</v>
      </c>
      <c r="AC82" s="33">
        <f t="shared" ca="1" si="40"/>
        <v>1</v>
      </c>
      <c r="AD82" s="33"/>
      <c r="AE82" s="33"/>
      <c r="AF82" s="33">
        <f t="shared" ca="1" si="41"/>
        <v>1</v>
      </c>
      <c r="AG82" s="33">
        <f t="shared" ca="1" si="42"/>
        <v>0</v>
      </c>
      <c r="AH82" s="33"/>
      <c r="AI82" s="33">
        <f t="shared" ca="1" si="43"/>
        <v>0</v>
      </c>
      <c r="AJ82" s="33">
        <f t="shared" ca="1" si="44"/>
        <v>0</v>
      </c>
      <c r="AK82" s="33">
        <f t="shared" ca="1" si="45"/>
        <v>0</v>
      </c>
      <c r="AL82" s="34">
        <f t="shared" ca="1" si="46"/>
        <v>1</v>
      </c>
    </row>
    <row r="83" spans="5:38">
      <c r="E83" s="32">
        <f t="shared" ca="1" si="24"/>
        <v>1</v>
      </c>
      <c r="F83" s="32" t="str">
        <f t="shared" ca="1" si="25"/>
        <v>america</v>
      </c>
      <c r="G83" s="33">
        <f ca="1">RANDBETWEEN(1,2)</f>
        <v>2</v>
      </c>
      <c r="H83" s="33" t="str">
        <f ca="1">IF(G83=1,"yes","no")</f>
        <v>no</v>
      </c>
      <c r="I83" s="33">
        <f ca="1">RANDBETWEEN(2000,2020)</f>
        <v>2006</v>
      </c>
      <c r="J83" s="33">
        <f ca="1">RANDBETWEEN(1,5)</f>
        <v>3</v>
      </c>
      <c r="K83" s="33" t="str">
        <f ca="1">VLOOKUP(J83,$M$6:$N$10,2)</f>
        <v>horror</v>
      </c>
      <c r="L83" s="33"/>
      <c r="M83" s="33"/>
      <c r="N83" s="33"/>
      <c r="O83" s="33"/>
      <c r="P83" s="33"/>
      <c r="Q83" s="33"/>
      <c r="R83" s="33">
        <f t="shared" ca="1" si="31"/>
        <v>1</v>
      </c>
      <c r="S83" s="33">
        <f t="shared" ca="1" si="32"/>
        <v>0</v>
      </c>
      <c r="T83" s="33">
        <f t="shared" ca="1" si="33"/>
        <v>0</v>
      </c>
      <c r="U83" s="33">
        <f t="shared" ca="1" si="34"/>
        <v>0</v>
      </c>
      <c r="V83" s="33">
        <f t="shared" ca="1" si="35"/>
        <v>0</v>
      </c>
      <c r="W83" s="33"/>
      <c r="X83" s="33"/>
      <c r="Y83" s="33">
        <f t="shared" ca="1" si="36"/>
        <v>1</v>
      </c>
      <c r="Z83" s="33">
        <f t="shared" ca="1" si="37"/>
        <v>0</v>
      </c>
      <c r="AA83" s="33">
        <f t="shared" ca="1" si="38"/>
        <v>0</v>
      </c>
      <c r="AB83" s="33">
        <f t="shared" ca="1" si="39"/>
        <v>0</v>
      </c>
      <c r="AC83" s="33">
        <f t="shared" ca="1" si="40"/>
        <v>0</v>
      </c>
      <c r="AD83" s="33"/>
      <c r="AE83" s="33"/>
      <c r="AF83" s="33">
        <f t="shared" ca="1" si="41"/>
        <v>0</v>
      </c>
      <c r="AG83" s="33">
        <f t="shared" ca="1" si="42"/>
        <v>1</v>
      </c>
      <c r="AH83" s="33"/>
      <c r="AI83" s="33">
        <f t="shared" ca="1" si="43"/>
        <v>0</v>
      </c>
      <c r="AJ83" s="33">
        <f t="shared" ca="1" si="44"/>
        <v>1</v>
      </c>
      <c r="AK83" s="33">
        <f t="shared" ca="1" si="45"/>
        <v>0</v>
      </c>
      <c r="AL83" s="34">
        <f t="shared" ca="1" si="46"/>
        <v>0</v>
      </c>
    </row>
    <row r="84" spans="5:38">
      <c r="E84" s="32">
        <f t="shared" ca="1" si="24"/>
        <v>2</v>
      </c>
      <c r="F84" s="32" t="str">
        <f t="shared" ca="1" si="25"/>
        <v>europe</v>
      </c>
      <c r="G84" s="33">
        <f t="shared" ca="1" si="26"/>
        <v>1</v>
      </c>
      <c r="H84" s="33" t="str">
        <f t="shared" ca="1" si="27"/>
        <v>yes</v>
      </c>
      <c r="I84" s="33">
        <f t="shared" ca="1" si="28"/>
        <v>2000</v>
      </c>
      <c r="J84" s="33">
        <f t="shared" ca="1" si="29"/>
        <v>5</v>
      </c>
      <c r="K84" s="33" t="str">
        <f t="shared" ca="1" si="30"/>
        <v>drama</v>
      </c>
      <c r="L84" s="33"/>
      <c r="M84" s="33"/>
      <c r="N84" s="33"/>
      <c r="O84" s="33"/>
      <c r="P84" s="33"/>
      <c r="Q84" s="33"/>
      <c r="R84" s="33">
        <f t="shared" ca="1" si="31"/>
        <v>0</v>
      </c>
      <c r="S84" s="33">
        <f t="shared" ca="1" si="32"/>
        <v>1</v>
      </c>
      <c r="T84" s="33">
        <f t="shared" ca="1" si="33"/>
        <v>0</v>
      </c>
      <c r="U84" s="33">
        <f t="shared" ca="1" si="34"/>
        <v>0</v>
      </c>
      <c r="V84" s="33">
        <f t="shared" ca="1" si="35"/>
        <v>0</v>
      </c>
      <c r="W84" s="33"/>
      <c r="X84" s="33"/>
      <c r="Y84" s="33">
        <f t="shared" ca="1" si="36"/>
        <v>0</v>
      </c>
      <c r="Z84" s="33">
        <f t="shared" ca="1" si="37"/>
        <v>1</v>
      </c>
      <c r="AA84" s="33">
        <f t="shared" ca="1" si="38"/>
        <v>0</v>
      </c>
      <c r="AB84" s="33">
        <f t="shared" ca="1" si="39"/>
        <v>0</v>
      </c>
      <c r="AC84" s="33">
        <f t="shared" ca="1" si="40"/>
        <v>0</v>
      </c>
      <c r="AD84" s="33"/>
      <c r="AE84" s="33"/>
      <c r="AF84" s="33">
        <f t="shared" ca="1" si="41"/>
        <v>1</v>
      </c>
      <c r="AG84" s="33">
        <f t="shared" ca="1" si="42"/>
        <v>0</v>
      </c>
      <c r="AH84" s="33"/>
      <c r="AI84" s="33">
        <f t="shared" ca="1" si="43"/>
        <v>1</v>
      </c>
      <c r="AJ84" s="33">
        <f t="shared" ca="1" si="44"/>
        <v>0</v>
      </c>
      <c r="AK84" s="33">
        <f t="shared" ca="1" si="45"/>
        <v>0</v>
      </c>
      <c r="AL84" s="34">
        <f t="shared" ca="1" si="46"/>
        <v>0</v>
      </c>
    </row>
    <row r="85" spans="5:38">
      <c r="E85" s="32">
        <f t="shared" ca="1" si="24"/>
        <v>4</v>
      </c>
      <c r="F85" s="32" t="str">
        <f t="shared" ca="1" si="25"/>
        <v>africa</v>
      </c>
      <c r="G85" s="33">
        <f t="shared" ca="1" si="26"/>
        <v>2</v>
      </c>
      <c r="H85" s="33" t="str">
        <f t="shared" ca="1" si="27"/>
        <v>no</v>
      </c>
      <c r="I85" s="33">
        <f t="shared" ca="1" si="28"/>
        <v>2009</v>
      </c>
      <c r="J85" s="33">
        <f t="shared" ca="1" si="29"/>
        <v>1</v>
      </c>
      <c r="K85" s="33" t="str">
        <f t="shared" ca="1" si="30"/>
        <v>action</v>
      </c>
      <c r="L85" s="33"/>
      <c r="M85" s="33"/>
      <c r="N85" s="33"/>
      <c r="O85" s="33"/>
      <c r="P85" s="33"/>
      <c r="Q85" s="33"/>
      <c r="R85" s="33">
        <f t="shared" ca="1" si="31"/>
        <v>0</v>
      </c>
      <c r="S85" s="33">
        <f t="shared" ca="1" si="32"/>
        <v>0</v>
      </c>
      <c r="T85" s="33">
        <f t="shared" ca="1" si="33"/>
        <v>1</v>
      </c>
      <c r="U85" s="33">
        <f t="shared" ca="1" si="34"/>
        <v>0</v>
      </c>
      <c r="V85" s="33">
        <f t="shared" ca="1" si="35"/>
        <v>0</v>
      </c>
      <c r="W85" s="33"/>
      <c r="X85" s="33"/>
      <c r="Y85" s="33">
        <f t="shared" ca="1" si="36"/>
        <v>0</v>
      </c>
      <c r="Z85" s="33">
        <f t="shared" ca="1" si="37"/>
        <v>0</v>
      </c>
      <c r="AA85" s="33">
        <f t="shared" ca="1" si="38"/>
        <v>0</v>
      </c>
      <c r="AB85" s="33">
        <f t="shared" ca="1" si="39"/>
        <v>1</v>
      </c>
      <c r="AC85" s="33">
        <f t="shared" ca="1" si="40"/>
        <v>0</v>
      </c>
      <c r="AD85" s="33"/>
      <c r="AE85" s="33"/>
      <c r="AF85" s="33">
        <f t="shared" ca="1" si="41"/>
        <v>0</v>
      </c>
      <c r="AG85" s="33">
        <f t="shared" ca="1" si="42"/>
        <v>1</v>
      </c>
      <c r="AH85" s="33"/>
      <c r="AI85" s="33">
        <f t="shared" ca="1" si="43"/>
        <v>0</v>
      </c>
      <c r="AJ85" s="33">
        <f t="shared" ca="1" si="44"/>
        <v>1</v>
      </c>
      <c r="AK85" s="33">
        <f t="shared" ca="1" si="45"/>
        <v>0</v>
      </c>
      <c r="AL85" s="34">
        <f t="shared" ca="1" si="46"/>
        <v>0</v>
      </c>
    </row>
    <row r="86" spans="5:38">
      <c r="E86" s="32">
        <f t="shared" ca="1" si="24"/>
        <v>2</v>
      </c>
      <c r="F86" s="32" t="str">
        <f t="shared" ca="1" si="25"/>
        <v>europe</v>
      </c>
      <c r="G86" s="33">
        <f t="shared" ca="1" si="26"/>
        <v>1</v>
      </c>
      <c r="H86" s="33" t="str">
        <f t="shared" ca="1" si="27"/>
        <v>yes</v>
      </c>
      <c r="I86" s="33">
        <f t="shared" ca="1" si="28"/>
        <v>2009</v>
      </c>
      <c r="J86" s="33">
        <f t="shared" ca="1" si="29"/>
        <v>5</v>
      </c>
      <c r="K86" s="33" t="str">
        <f t="shared" ca="1" si="30"/>
        <v>drama</v>
      </c>
      <c r="L86" s="33"/>
      <c r="M86" s="33"/>
      <c r="N86" s="33"/>
      <c r="O86" s="33"/>
      <c r="P86" s="33"/>
      <c r="Q86" s="33"/>
      <c r="R86" s="33">
        <f t="shared" ca="1" si="31"/>
        <v>0</v>
      </c>
      <c r="S86" s="33">
        <f t="shared" ca="1" si="32"/>
        <v>1</v>
      </c>
      <c r="T86" s="33">
        <f t="shared" ca="1" si="33"/>
        <v>0</v>
      </c>
      <c r="U86" s="33">
        <f t="shared" ca="1" si="34"/>
        <v>0</v>
      </c>
      <c r="V86" s="33">
        <f t="shared" ca="1" si="35"/>
        <v>0</v>
      </c>
      <c r="W86" s="33"/>
      <c r="X86" s="33"/>
      <c r="Y86" s="33">
        <f t="shared" ca="1" si="36"/>
        <v>0</v>
      </c>
      <c r="Z86" s="33">
        <f t="shared" ca="1" si="37"/>
        <v>1</v>
      </c>
      <c r="AA86" s="33">
        <f t="shared" ca="1" si="38"/>
        <v>0</v>
      </c>
      <c r="AB86" s="33">
        <f t="shared" ca="1" si="39"/>
        <v>0</v>
      </c>
      <c r="AC86" s="33">
        <f t="shared" ca="1" si="40"/>
        <v>0</v>
      </c>
      <c r="AD86" s="33"/>
      <c r="AE86" s="33"/>
      <c r="AF86" s="33">
        <f t="shared" ca="1" si="41"/>
        <v>1</v>
      </c>
      <c r="AG86" s="33">
        <f t="shared" ca="1" si="42"/>
        <v>0</v>
      </c>
      <c r="AH86" s="33"/>
      <c r="AI86" s="33">
        <f t="shared" ca="1" si="43"/>
        <v>0</v>
      </c>
      <c r="AJ86" s="33">
        <f t="shared" ca="1" si="44"/>
        <v>1</v>
      </c>
      <c r="AK86" s="33">
        <f t="shared" ca="1" si="45"/>
        <v>0</v>
      </c>
      <c r="AL86" s="34">
        <f t="shared" ca="1" si="46"/>
        <v>0</v>
      </c>
    </row>
    <row r="87" spans="5:38">
      <c r="E87" s="32">
        <f t="shared" ca="1" si="24"/>
        <v>3</v>
      </c>
      <c r="F87" s="32" t="str">
        <f t="shared" ca="1" si="25"/>
        <v>australia</v>
      </c>
      <c r="G87" s="33">
        <f t="shared" ca="1" si="26"/>
        <v>1</v>
      </c>
      <c r="H87" s="33" t="str">
        <f t="shared" ca="1" si="27"/>
        <v>yes</v>
      </c>
      <c r="I87" s="33">
        <f t="shared" ca="1" si="28"/>
        <v>2007</v>
      </c>
      <c r="J87" s="33">
        <f t="shared" ca="1" si="29"/>
        <v>4</v>
      </c>
      <c r="K87" s="33" t="str">
        <f t="shared" ca="1" si="30"/>
        <v>thriller</v>
      </c>
      <c r="L87" s="33"/>
      <c r="M87" s="33"/>
      <c r="N87" s="33"/>
      <c r="O87" s="33"/>
      <c r="P87" s="33"/>
      <c r="Q87" s="33"/>
      <c r="R87" s="33">
        <f t="shared" ca="1" si="31"/>
        <v>0</v>
      </c>
      <c r="S87" s="33">
        <f t="shared" ca="1" si="32"/>
        <v>0</v>
      </c>
      <c r="T87" s="33">
        <f t="shared" ca="1" si="33"/>
        <v>0</v>
      </c>
      <c r="U87" s="33">
        <f t="shared" ca="1" si="34"/>
        <v>0</v>
      </c>
      <c r="V87" s="33">
        <f t="shared" ca="1" si="35"/>
        <v>1</v>
      </c>
      <c r="W87" s="33"/>
      <c r="X87" s="33"/>
      <c r="Y87" s="33">
        <f t="shared" ca="1" si="36"/>
        <v>0</v>
      </c>
      <c r="Z87" s="33">
        <f t="shared" ca="1" si="37"/>
        <v>0</v>
      </c>
      <c r="AA87" s="33">
        <f t="shared" ca="1" si="38"/>
        <v>1</v>
      </c>
      <c r="AB87" s="33">
        <f t="shared" ca="1" si="39"/>
        <v>0</v>
      </c>
      <c r="AC87" s="33">
        <f t="shared" ca="1" si="40"/>
        <v>0</v>
      </c>
      <c r="AD87" s="33"/>
      <c r="AE87" s="33"/>
      <c r="AF87" s="33">
        <f t="shared" ca="1" si="41"/>
        <v>1</v>
      </c>
      <c r="AG87" s="33">
        <f t="shared" ca="1" si="42"/>
        <v>0</v>
      </c>
      <c r="AH87" s="33"/>
      <c r="AI87" s="33">
        <f t="shared" ca="1" si="43"/>
        <v>0</v>
      </c>
      <c r="AJ87" s="33">
        <f t="shared" ca="1" si="44"/>
        <v>1</v>
      </c>
      <c r="AK87" s="33">
        <f t="shared" ca="1" si="45"/>
        <v>0</v>
      </c>
      <c r="AL87" s="34">
        <f t="shared" ca="1" si="46"/>
        <v>0</v>
      </c>
    </row>
    <row r="88" spans="5:38">
      <c r="E88" s="32">
        <f t="shared" ca="1" si="24"/>
        <v>4</v>
      </c>
      <c r="F88" s="32" t="str">
        <f t="shared" ca="1" si="25"/>
        <v>africa</v>
      </c>
      <c r="G88" s="33">
        <f t="shared" ca="1" si="26"/>
        <v>1</v>
      </c>
      <c r="H88" s="33" t="str">
        <f t="shared" ca="1" si="27"/>
        <v>yes</v>
      </c>
      <c r="I88" s="33">
        <f t="shared" ca="1" si="28"/>
        <v>2020</v>
      </c>
      <c r="J88" s="33">
        <f t="shared" ca="1" si="29"/>
        <v>2</v>
      </c>
      <c r="K88" s="33" t="str">
        <f t="shared" ca="1" si="30"/>
        <v>comedy</v>
      </c>
      <c r="L88" s="33"/>
      <c r="M88" s="33"/>
      <c r="N88" s="33"/>
      <c r="O88" s="33"/>
      <c r="P88" s="33"/>
      <c r="Q88" s="33"/>
      <c r="R88" s="33">
        <f t="shared" ca="1" si="31"/>
        <v>0</v>
      </c>
      <c r="S88" s="33">
        <f t="shared" ca="1" si="32"/>
        <v>0</v>
      </c>
      <c r="T88" s="33">
        <f t="shared" ca="1" si="33"/>
        <v>0</v>
      </c>
      <c r="U88" s="33">
        <f t="shared" ca="1" si="34"/>
        <v>1</v>
      </c>
      <c r="V88" s="33">
        <f t="shared" ca="1" si="35"/>
        <v>0</v>
      </c>
      <c r="W88" s="33"/>
      <c r="X88" s="33"/>
      <c r="Y88" s="33">
        <f t="shared" ca="1" si="36"/>
        <v>0</v>
      </c>
      <c r="Z88" s="33">
        <f t="shared" ca="1" si="37"/>
        <v>0</v>
      </c>
      <c r="AA88" s="33">
        <f t="shared" ca="1" si="38"/>
        <v>0</v>
      </c>
      <c r="AB88" s="33">
        <f t="shared" ca="1" si="39"/>
        <v>1</v>
      </c>
      <c r="AC88" s="33">
        <f t="shared" ca="1" si="40"/>
        <v>0</v>
      </c>
      <c r="AD88" s="33"/>
      <c r="AE88" s="33"/>
      <c r="AF88" s="33">
        <f t="shared" ca="1" si="41"/>
        <v>1</v>
      </c>
      <c r="AG88" s="33">
        <f t="shared" ca="1" si="42"/>
        <v>0</v>
      </c>
      <c r="AH88" s="33"/>
      <c r="AI88" s="33">
        <f t="shared" ca="1" si="43"/>
        <v>0</v>
      </c>
      <c r="AJ88" s="33">
        <f t="shared" ca="1" si="44"/>
        <v>0</v>
      </c>
      <c r="AK88" s="33">
        <f t="shared" ca="1" si="45"/>
        <v>0</v>
      </c>
      <c r="AL88" s="34">
        <f t="shared" ca="1" si="46"/>
        <v>1</v>
      </c>
    </row>
    <row r="89" spans="5:38">
      <c r="E89" s="32">
        <f t="shared" ca="1" si="24"/>
        <v>3</v>
      </c>
      <c r="F89" s="32" t="str">
        <f t="shared" ca="1" si="25"/>
        <v>australia</v>
      </c>
      <c r="G89" s="33">
        <f t="shared" ca="1" si="26"/>
        <v>2</v>
      </c>
      <c r="H89" s="33" t="str">
        <f t="shared" ca="1" si="27"/>
        <v>no</v>
      </c>
      <c r="I89" s="33">
        <f t="shared" ca="1" si="28"/>
        <v>2011</v>
      </c>
      <c r="J89" s="33">
        <f t="shared" ca="1" si="29"/>
        <v>4</v>
      </c>
      <c r="K89" s="33" t="str">
        <f t="shared" ca="1" si="30"/>
        <v>thriller</v>
      </c>
      <c r="L89" s="33"/>
      <c r="M89" s="33"/>
      <c r="N89" s="33"/>
      <c r="O89" s="33"/>
      <c r="P89" s="33"/>
      <c r="Q89" s="33"/>
      <c r="R89" s="33">
        <f t="shared" ca="1" si="31"/>
        <v>0</v>
      </c>
      <c r="S89" s="33">
        <f t="shared" ca="1" si="32"/>
        <v>0</v>
      </c>
      <c r="T89" s="33">
        <f t="shared" ca="1" si="33"/>
        <v>0</v>
      </c>
      <c r="U89" s="33">
        <f t="shared" ca="1" si="34"/>
        <v>0</v>
      </c>
      <c r="V89" s="33">
        <f t="shared" ca="1" si="35"/>
        <v>1</v>
      </c>
      <c r="W89" s="33"/>
      <c r="X89" s="33"/>
      <c r="Y89" s="33">
        <f t="shared" ca="1" si="36"/>
        <v>0</v>
      </c>
      <c r="Z89" s="33">
        <f t="shared" ca="1" si="37"/>
        <v>0</v>
      </c>
      <c r="AA89" s="33">
        <f t="shared" ca="1" si="38"/>
        <v>1</v>
      </c>
      <c r="AB89" s="33">
        <f t="shared" ca="1" si="39"/>
        <v>0</v>
      </c>
      <c r="AC89" s="33">
        <f t="shared" ca="1" si="40"/>
        <v>0</v>
      </c>
      <c r="AD89" s="33"/>
      <c r="AE89" s="33"/>
      <c r="AF89" s="33">
        <f t="shared" ca="1" si="41"/>
        <v>0</v>
      </c>
      <c r="AG89" s="33">
        <f t="shared" ca="1" si="42"/>
        <v>1</v>
      </c>
      <c r="AH89" s="33"/>
      <c r="AI89" s="33">
        <f t="shared" ca="1" si="43"/>
        <v>0</v>
      </c>
      <c r="AJ89" s="33">
        <f t="shared" ca="1" si="44"/>
        <v>0</v>
      </c>
      <c r="AK89" s="33">
        <f t="shared" ca="1" si="45"/>
        <v>1</v>
      </c>
      <c r="AL89" s="34">
        <f t="shared" ca="1" si="46"/>
        <v>0</v>
      </c>
    </row>
    <row r="90" spans="5:38">
      <c r="E90" s="32">
        <f t="shared" ca="1" si="24"/>
        <v>4</v>
      </c>
      <c r="F90" s="32" t="str">
        <f t="shared" ca="1" si="25"/>
        <v>africa</v>
      </c>
      <c r="G90" s="33">
        <f t="shared" ca="1" si="26"/>
        <v>1</v>
      </c>
      <c r="H90" s="33" t="str">
        <f t="shared" ca="1" si="27"/>
        <v>yes</v>
      </c>
      <c r="I90" s="33">
        <f t="shared" ca="1" si="28"/>
        <v>2002</v>
      </c>
      <c r="J90" s="33">
        <f t="shared" ca="1" si="29"/>
        <v>2</v>
      </c>
      <c r="K90" s="33" t="str">
        <f t="shared" ca="1" si="30"/>
        <v>comedy</v>
      </c>
      <c r="L90" s="33"/>
      <c r="M90" s="33"/>
      <c r="N90" s="33"/>
      <c r="O90" s="33"/>
      <c r="P90" s="33"/>
      <c r="Q90" s="33"/>
      <c r="R90" s="33">
        <f t="shared" ca="1" si="31"/>
        <v>0</v>
      </c>
      <c r="S90" s="33">
        <f t="shared" ca="1" si="32"/>
        <v>0</v>
      </c>
      <c r="T90" s="33">
        <f t="shared" ca="1" si="33"/>
        <v>0</v>
      </c>
      <c r="U90" s="33">
        <f t="shared" ca="1" si="34"/>
        <v>1</v>
      </c>
      <c r="V90" s="33">
        <f t="shared" ca="1" si="35"/>
        <v>0</v>
      </c>
      <c r="W90" s="33"/>
      <c r="X90" s="33"/>
      <c r="Y90" s="33">
        <f t="shared" ca="1" si="36"/>
        <v>0</v>
      </c>
      <c r="Z90" s="33">
        <f t="shared" ca="1" si="37"/>
        <v>0</v>
      </c>
      <c r="AA90" s="33">
        <f t="shared" ca="1" si="38"/>
        <v>0</v>
      </c>
      <c r="AB90" s="33">
        <f t="shared" ca="1" si="39"/>
        <v>1</v>
      </c>
      <c r="AC90" s="33">
        <f t="shared" ca="1" si="40"/>
        <v>0</v>
      </c>
      <c r="AD90" s="33"/>
      <c r="AE90" s="33"/>
      <c r="AF90" s="33">
        <f t="shared" ca="1" si="41"/>
        <v>1</v>
      </c>
      <c r="AG90" s="33">
        <f t="shared" ca="1" si="42"/>
        <v>0</v>
      </c>
      <c r="AH90" s="33"/>
      <c r="AI90" s="33">
        <f t="shared" ca="1" si="43"/>
        <v>1</v>
      </c>
      <c r="AJ90" s="33">
        <f t="shared" ca="1" si="44"/>
        <v>0</v>
      </c>
      <c r="AK90" s="33">
        <f t="shared" ca="1" si="45"/>
        <v>0</v>
      </c>
      <c r="AL90" s="34">
        <f t="shared" ca="1" si="46"/>
        <v>0</v>
      </c>
    </row>
    <row r="91" spans="5:38">
      <c r="E91" s="32">
        <f t="shared" ca="1" si="24"/>
        <v>4</v>
      </c>
      <c r="F91" s="32" t="str">
        <f t="shared" ca="1" si="25"/>
        <v>africa</v>
      </c>
      <c r="G91" s="33">
        <f t="shared" ca="1" si="26"/>
        <v>2</v>
      </c>
      <c r="H91" s="33" t="str">
        <f t="shared" ca="1" si="27"/>
        <v>no</v>
      </c>
      <c r="I91" s="33">
        <f t="shared" ca="1" si="28"/>
        <v>2010</v>
      </c>
      <c r="J91" s="33">
        <f t="shared" ca="1" si="29"/>
        <v>3</v>
      </c>
      <c r="K91" s="33" t="str">
        <f t="shared" ca="1" si="30"/>
        <v>horror</v>
      </c>
      <c r="L91" s="33"/>
      <c r="M91" s="33"/>
      <c r="N91" s="33"/>
      <c r="O91" s="33"/>
      <c r="P91" s="33"/>
      <c r="Q91" s="33"/>
      <c r="R91" s="33">
        <f t="shared" ca="1" si="31"/>
        <v>1</v>
      </c>
      <c r="S91" s="33">
        <f t="shared" ca="1" si="32"/>
        <v>0</v>
      </c>
      <c r="T91" s="33">
        <f t="shared" ca="1" si="33"/>
        <v>0</v>
      </c>
      <c r="U91" s="33">
        <f t="shared" ca="1" si="34"/>
        <v>0</v>
      </c>
      <c r="V91" s="33">
        <f t="shared" ca="1" si="35"/>
        <v>0</v>
      </c>
      <c r="W91" s="33"/>
      <c r="X91" s="33"/>
      <c r="Y91" s="33">
        <f t="shared" ca="1" si="36"/>
        <v>0</v>
      </c>
      <c r="Z91" s="33">
        <f t="shared" ca="1" si="37"/>
        <v>0</v>
      </c>
      <c r="AA91" s="33">
        <f t="shared" ca="1" si="38"/>
        <v>0</v>
      </c>
      <c r="AB91" s="33">
        <f t="shared" ca="1" si="39"/>
        <v>1</v>
      </c>
      <c r="AC91" s="33">
        <f t="shared" ca="1" si="40"/>
        <v>0</v>
      </c>
      <c r="AD91" s="33"/>
      <c r="AE91" s="33"/>
      <c r="AF91" s="33">
        <f t="shared" ca="1" si="41"/>
        <v>0</v>
      </c>
      <c r="AG91" s="33">
        <f t="shared" ca="1" si="42"/>
        <v>1</v>
      </c>
      <c r="AH91" s="33"/>
      <c r="AI91" s="33">
        <f t="shared" ca="1" si="43"/>
        <v>0</v>
      </c>
      <c r="AJ91" s="33">
        <f t="shared" ca="1" si="44"/>
        <v>1</v>
      </c>
      <c r="AK91" s="33">
        <f t="shared" ca="1" si="45"/>
        <v>0</v>
      </c>
      <c r="AL91" s="34">
        <f t="shared" ca="1" si="46"/>
        <v>0</v>
      </c>
    </row>
    <row r="92" spans="5:38">
      <c r="E92" s="32">
        <f t="shared" ca="1" si="24"/>
        <v>5</v>
      </c>
      <c r="F92" s="32" t="str">
        <f t="shared" ca="1" si="25"/>
        <v>asia</v>
      </c>
      <c r="G92" s="33">
        <f t="shared" ca="1" si="26"/>
        <v>1</v>
      </c>
      <c r="H92" s="33" t="str">
        <f t="shared" ca="1" si="27"/>
        <v>yes</v>
      </c>
      <c r="I92" s="33">
        <f t="shared" ca="1" si="28"/>
        <v>2002</v>
      </c>
      <c r="J92" s="33">
        <f t="shared" ca="1" si="29"/>
        <v>1</v>
      </c>
      <c r="K92" s="33" t="str">
        <f t="shared" ca="1" si="30"/>
        <v>action</v>
      </c>
      <c r="L92" s="33"/>
      <c r="M92" s="33"/>
      <c r="N92" s="33"/>
      <c r="O92" s="33"/>
      <c r="P92" s="33"/>
      <c r="Q92" s="33"/>
      <c r="R92" s="33">
        <f t="shared" ca="1" si="31"/>
        <v>0</v>
      </c>
      <c r="S92" s="33">
        <f t="shared" ca="1" si="32"/>
        <v>0</v>
      </c>
      <c r="T92" s="33">
        <f t="shared" ca="1" si="33"/>
        <v>1</v>
      </c>
      <c r="U92" s="33">
        <f t="shared" ca="1" si="34"/>
        <v>0</v>
      </c>
      <c r="V92" s="33">
        <f t="shared" ca="1" si="35"/>
        <v>0</v>
      </c>
      <c r="W92" s="33"/>
      <c r="X92" s="33"/>
      <c r="Y92" s="33">
        <f t="shared" ca="1" si="36"/>
        <v>0</v>
      </c>
      <c r="Z92" s="33">
        <f t="shared" ca="1" si="37"/>
        <v>0</v>
      </c>
      <c r="AA92" s="33">
        <f t="shared" ca="1" si="38"/>
        <v>0</v>
      </c>
      <c r="AB92" s="33">
        <f t="shared" ca="1" si="39"/>
        <v>0</v>
      </c>
      <c r="AC92" s="33">
        <f t="shared" ca="1" si="40"/>
        <v>1</v>
      </c>
      <c r="AD92" s="33"/>
      <c r="AE92" s="33"/>
      <c r="AF92" s="33">
        <f t="shared" ca="1" si="41"/>
        <v>1</v>
      </c>
      <c r="AG92" s="33">
        <f t="shared" ca="1" si="42"/>
        <v>0</v>
      </c>
      <c r="AH92" s="33"/>
      <c r="AI92" s="33">
        <f t="shared" ca="1" si="43"/>
        <v>1</v>
      </c>
      <c r="AJ92" s="33">
        <f t="shared" ca="1" si="44"/>
        <v>0</v>
      </c>
      <c r="AK92" s="33">
        <f t="shared" ca="1" si="45"/>
        <v>0</v>
      </c>
      <c r="AL92" s="34">
        <f t="shared" ca="1" si="46"/>
        <v>0</v>
      </c>
    </row>
    <row r="93" spans="5:38">
      <c r="E93" s="32">
        <f t="shared" ca="1" si="24"/>
        <v>3</v>
      </c>
      <c r="F93" s="32" t="str">
        <f t="shared" ca="1" si="25"/>
        <v>australia</v>
      </c>
      <c r="G93" s="33">
        <f t="shared" ca="1" si="26"/>
        <v>1</v>
      </c>
      <c r="H93" s="33" t="str">
        <f t="shared" ca="1" si="27"/>
        <v>yes</v>
      </c>
      <c r="I93" s="33">
        <f t="shared" ca="1" si="28"/>
        <v>2006</v>
      </c>
      <c r="J93" s="33">
        <f t="shared" ca="1" si="29"/>
        <v>2</v>
      </c>
      <c r="K93" s="33" t="str">
        <f t="shared" ca="1" si="30"/>
        <v>comedy</v>
      </c>
      <c r="L93" s="33"/>
      <c r="M93" s="33"/>
      <c r="N93" s="33"/>
      <c r="O93" s="33"/>
      <c r="P93" s="33"/>
      <c r="Q93" s="33"/>
      <c r="R93" s="33">
        <f t="shared" ca="1" si="31"/>
        <v>0</v>
      </c>
      <c r="S93" s="33">
        <f t="shared" ca="1" si="32"/>
        <v>0</v>
      </c>
      <c r="T93" s="33">
        <f t="shared" ca="1" si="33"/>
        <v>0</v>
      </c>
      <c r="U93" s="33">
        <f t="shared" ca="1" si="34"/>
        <v>1</v>
      </c>
      <c r="V93" s="33">
        <f t="shared" ca="1" si="35"/>
        <v>0</v>
      </c>
      <c r="W93" s="33"/>
      <c r="X93" s="33"/>
      <c r="Y93" s="33">
        <f t="shared" ca="1" si="36"/>
        <v>0</v>
      </c>
      <c r="Z93" s="33">
        <f t="shared" ca="1" si="37"/>
        <v>0</v>
      </c>
      <c r="AA93" s="33">
        <f t="shared" ca="1" si="38"/>
        <v>1</v>
      </c>
      <c r="AB93" s="33">
        <f t="shared" ca="1" si="39"/>
        <v>0</v>
      </c>
      <c r="AC93" s="33">
        <f t="shared" ca="1" si="40"/>
        <v>0</v>
      </c>
      <c r="AD93" s="33"/>
      <c r="AE93" s="33"/>
      <c r="AF93" s="33">
        <f t="shared" ca="1" si="41"/>
        <v>1</v>
      </c>
      <c r="AG93" s="33">
        <f t="shared" ca="1" si="42"/>
        <v>0</v>
      </c>
      <c r="AH93" s="33"/>
      <c r="AI93" s="33">
        <f t="shared" ca="1" si="43"/>
        <v>0</v>
      </c>
      <c r="AJ93" s="33">
        <f t="shared" ca="1" si="44"/>
        <v>1</v>
      </c>
      <c r="AK93" s="33">
        <f t="shared" ca="1" si="45"/>
        <v>0</v>
      </c>
      <c r="AL93" s="34">
        <f t="shared" ca="1" si="46"/>
        <v>0</v>
      </c>
    </row>
    <row r="94" spans="5:38">
      <c r="E94" s="32">
        <f t="shared" ca="1" si="24"/>
        <v>2</v>
      </c>
      <c r="F94" s="32" t="str">
        <f t="shared" ca="1" si="25"/>
        <v>europe</v>
      </c>
      <c r="G94" s="33">
        <f t="shared" ca="1" si="26"/>
        <v>1</v>
      </c>
      <c r="H94" s="33" t="str">
        <f t="shared" ca="1" si="27"/>
        <v>yes</v>
      </c>
      <c r="I94" s="33">
        <f t="shared" ca="1" si="28"/>
        <v>2018</v>
      </c>
      <c r="J94" s="33">
        <f t="shared" ca="1" si="29"/>
        <v>2</v>
      </c>
      <c r="K94" s="33" t="str">
        <f t="shared" ca="1" si="30"/>
        <v>comedy</v>
      </c>
      <c r="L94" s="33"/>
      <c r="M94" s="33"/>
      <c r="N94" s="33"/>
      <c r="O94" s="33"/>
      <c r="P94" s="33"/>
      <c r="Q94" s="33"/>
      <c r="R94" s="33">
        <f t="shared" ca="1" si="31"/>
        <v>0</v>
      </c>
      <c r="S94" s="33">
        <f t="shared" ca="1" si="32"/>
        <v>0</v>
      </c>
      <c r="T94" s="33">
        <f t="shared" ca="1" si="33"/>
        <v>0</v>
      </c>
      <c r="U94" s="33">
        <f t="shared" ca="1" si="34"/>
        <v>1</v>
      </c>
      <c r="V94" s="33">
        <f t="shared" ca="1" si="35"/>
        <v>0</v>
      </c>
      <c r="W94" s="33"/>
      <c r="X94" s="33"/>
      <c r="Y94" s="33">
        <f t="shared" ca="1" si="36"/>
        <v>0</v>
      </c>
      <c r="Z94" s="33">
        <f t="shared" ca="1" si="37"/>
        <v>1</v>
      </c>
      <c r="AA94" s="33">
        <f t="shared" ca="1" si="38"/>
        <v>0</v>
      </c>
      <c r="AB94" s="33">
        <f t="shared" ca="1" si="39"/>
        <v>0</v>
      </c>
      <c r="AC94" s="33">
        <f t="shared" ca="1" si="40"/>
        <v>0</v>
      </c>
      <c r="AD94" s="33"/>
      <c r="AE94" s="33"/>
      <c r="AF94" s="33">
        <f t="shared" ca="1" si="41"/>
        <v>1</v>
      </c>
      <c r="AG94" s="33">
        <f t="shared" ca="1" si="42"/>
        <v>0</v>
      </c>
      <c r="AH94" s="33"/>
      <c r="AI94" s="33">
        <f t="shared" ca="1" si="43"/>
        <v>0</v>
      </c>
      <c r="AJ94" s="33">
        <f t="shared" ca="1" si="44"/>
        <v>0</v>
      </c>
      <c r="AK94" s="33">
        <f t="shared" ca="1" si="45"/>
        <v>0</v>
      </c>
      <c r="AL94" s="34">
        <f t="shared" ca="1" si="46"/>
        <v>1</v>
      </c>
    </row>
    <row r="95" spans="5:38">
      <c r="E95" s="32">
        <f t="shared" ca="1" si="24"/>
        <v>3</v>
      </c>
      <c r="F95" s="32" t="str">
        <f t="shared" ca="1" si="25"/>
        <v>australia</v>
      </c>
      <c r="G95" s="33">
        <f t="shared" ca="1" si="26"/>
        <v>2</v>
      </c>
      <c r="H95" s="33" t="str">
        <f t="shared" ca="1" si="27"/>
        <v>no</v>
      </c>
      <c r="I95" s="33">
        <f t="shared" ca="1" si="28"/>
        <v>2003</v>
      </c>
      <c r="J95" s="33">
        <f t="shared" ca="1" si="29"/>
        <v>3</v>
      </c>
      <c r="K95" s="33" t="str">
        <f t="shared" ca="1" si="30"/>
        <v>horror</v>
      </c>
      <c r="L95" s="33"/>
      <c r="M95" s="33"/>
      <c r="N95" s="33"/>
      <c r="O95" s="33"/>
      <c r="P95" s="33"/>
      <c r="Q95" s="33"/>
      <c r="R95" s="33">
        <f t="shared" ca="1" si="31"/>
        <v>1</v>
      </c>
      <c r="S95" s="33">
        <f t="shared" ca="1" si="32"/>
        <v>0</v>
      </c>
      <c r="T95" s="33">
        <f t="shared" ca="1" si="33"/>
        <v>0</v>
      </c>
      <c r="U95" s="33">
        <f t="shared" ca="1" si="34"/>
        <v>0</v>
      </c>
      <c r="V95" s="33">
        <f t="shared" ca="1" si="35"/>
        <v>0</v>
      </c>
      <c r="W95" s="33"/>
      <c r="X95" s="33"/>
      <c r="Y95" s="33">
        <f t="shared" ca="1" si="36"/>
        <v>0</v>
      </c>
      <c r="Z95" s="33">
        <f t="shared" ca="1" si="37"/>
        <v>0</v>
      </c>
      <c r="AA95" s="33">
        <f t="shared" ca="1" si="38"/>
        <v>1</v>
      </c>
      <c r="AB95" s="33">
        <f t="shared" ca="1" si="39"/>
        <v>0</v>
      </c>
      <c r="AC95" s="33">
        <f t="shared" ca="1" si="40"/>
        <v>0</v>
      </c>
      <c r="AD95" s="33"/>
      <c r="AE95" s="33"/>
      <c r="AF95" s="33">
        <f t="shared" ca="1" si="41"/>
        <v>0</v>
      </c>
      <c r="AG95" s="33">
        <f t="shared" ca="1" si="42"/>
        <v>1</v>
      </c>
      <c r="AH95" s="33"/>
      <c r="AI95" s="33">
        <f t="shared" ca="1" si="43"/>
        <v>1</v>
      </c>
      <c r="AJ95" s="33">
        <f t="shared" ca="1" si="44"/>
        <v>0</v>
      </c>
      <c r="AK95" s="33">
        <f t="shared" ca="1" si="45"/>
        <v>0</v>
      </c>
      <c r="AL95" s="34">
        <f t="shared" ca="1" si="46"/>
        <v>0</v>
      </c>
    </row>
    <row r="96" spans="5:38">
      <c r="E96" s="32">
        <f t="shared" ca="1" si="24"/>
        <v>1</v>
      </c>
      <c r="F96" s="32" t="str">
        <f t="shared" ca="1" si="25"/>
        <v>america</v>
      </c>
      <c r="G96" s="33">
        <f t="shared" ca="1" si="26"/>
        <v>2</v>
      </c>
      <c r="H96" s="33" t="str">
        <f t="shared" ca="1" si="27"/>
        <v>no</v>
      </c>
      <c r="I96" s="33">
        <f t="shared" ca="1" si="28"/>
        <v>2015</v>
      </c>
      <c r="J96" s="33">
        <f t="shared" ca="1" si="29"/>
        <v>5</v>
      </c>
      <c r="K96" s="33" t="str">
        <f t="shared" ca="1" si="30"/>
        <v>drama</v>
      </c>
      <c r="L96" s="33"/>
      <c r="M96" s="33"/>
      <c r="N96" s="33"/>
      <c r="O96" s="33"/>
      <c r="P96" s="33"/>
      <c r="Q96" s="33"/>
      <c r="R96" s="33">
        <f t="shared" ca="1" si="31"/>
        <v>0</v>
      </c>
      <c r="S96" s="33">
        <f t="shared" ca="1" si="32"/>
        <v>1</v>
      </c>
      <c r="T96" s="33">
        <f t="shared" ca="1" si="33"/>
        <v>0</v>
      </c>
      <c r="U96" s="33">
        <f t="shared" ca="1" si="34"/>
        <v>0</v>
      </c>
      <c r="V96" s="33">
        <f t="shared" ca="1" si="35"/>
        <v>0</v>
      </c>
      <c r="W96" s="33"/>
      <c r="X96" s="33"/>
      <c r="Y96" s="33">
        <f t="shared" ca="1" si="36"/>
        <v>1</v>
      </c>
      <c r="Z96" s="33">
        <f t="shared" ca="1" si="37"/>
        <v>0</v>
      </c>
      <c r="AA96" s="33">
        <f t="shared" ca="1" si="38"/>
        <v>0</v>
      </c>
      <c r="AB96" s="33">
        <f t="shared" ca="1" si="39"/>
        <v>0</v>
      </c>
      <c r="AC96" s="33">
        <f t="shared" ca="1" si="40"/>
        <v>0</v>
      </c>
      <c r="AD96" s="33"/>
      <c r="AE96" s="33"/>
      <c r="AF96" s="33">
        <f t="shared" ca="1" si="41"/>
        <v>0</v>
      </c>
      <c r="AG96" s="33">
        <f t="shared" ca="1" si="42"/>
        <v>1</v>
      </c>
      <c r="AH96" s="33"/>
      <c r="AI96" s="33">
        <f t="shared" ca="1" si="43"/>
        <v>0</v>
      </c>
      <c r="AJ96" s="33">
        <f t="shared" ca="1" si="44"/>
        <v>0</v>
      </c>
      <c r="AK96" s="33">
        <f t="shared" ca="1" si="45"/>
        <v>1</v>
      </c>
      <c r="AL96" s="34">
        <f t="shared" ca="1" si="46"/>
        <v>0</v>
      </c>
    </row>
    <row r="97" spans="5:38">
      <c r="E97" s="32">
        <f t="shared" ca="1" si="24"/>
        <v>5</v>
      </c>
      <c r="F97" s="32" t="str">
        <f t="shared" ca="1" si="25"/>
        <v>asia</v>
      </c>
      <c r="G97" s="33">
        <f t="shared" ca="1" si="26"/>
        <v>2</v>
      </c>
      <c r="H97" s="33" t="str">
        <f t="shared" ca="1" si="27"/>
        <v>no</v>
      </c>
      <c r="I97" s="33">
        <f t="shared" ca="1" si="28"/>
        <v>2016</v>
      </c>
      <c r="J97" s="33">
        <f t="shared" ca="1" si="29"/>
        <v>2</v>
      </c>
      <c r="K97" s="33" t="str">
        <f t="shared" ca="1" si="30"/>
        <v>comedy</v>
      </c>
      <c r="L97" s="33"/>
      <c r="M97" s="33"/>
      <c r="N97" s="33"/>
      <c r="O97" s="33"/>
      <c r="P97" s="33"/>
      <c r="Q97" s="33"/>
      <c r="R97" s="33">
        <f t="shared" ca="1" si="31"/>
        <v>0</v>
      </c>
      <c r="S97" s="33">
        <f t="shared" ca="1" si="32"/>
        <v>0</v>
      </c>
      <c r="T97" s="33">
        <f t="shared" ca="1" si="33"/>
        <v>0</v>
      </c>
      <c r="U97" s="33">
        <f t="shared" ca="1" si="34"/>
        <v>1</v>
      </c>
      <c r="V97" s="33">
        <f t="shared" ca="1" si="35"/>
        <v>0</v>
      </c>
      <c r="W97" s="33"/>
      <c r="X97" s="33"/>
      <c r="Y97" s="33">
        <f t="shared" ca="1" si="36"/>
        <v>0</v>
      </c>
      <c r="Z97" s="33">
        <f t="shared" ca="1" si="37"/>
        <v>0</v>
      </c>
      <c r="AA97" s="33">
        <f t="shared" ca="1" si="38"/>
        <v>0</v>
      </c>
      <c r="AB97" s="33">
        <f t="shared" ca="1" si="39"/>
        <v>0</v>
      </c>
      <c r="AC97" s="33">
        <f t="shared" ca="1" si="40"/>
        <v>1</v>
      </c>
      <c r="AD97" s="33"/>
      <c r="AE97" s="33"/>
      <c r="AF97" s="33">
        <f t="shared" ca="1" si="41"/>
        <v>0</v>
      </c>
      <c r="AG97" s="33">
        <f t="shared" ca="1" si="42"/>
        <v>1</v>
      </c>
      <c r="AH97" s="33"/>
      <c r="AI97" s="33">
        <f t="shared" ca="1" si="43"/>
        <v>0</v>
      </c>
      <c r="AJ97" s="33">
        <f t="shared" ca="1" si="44"/>
        <v>0</v>
      </c>
      <c r="AK97" s="33">
        <f t="shared" ca="1" si="45"/>
        <v>0</v>
      </c>
      <c r="AL97" s="34">
        <f t="shared" ca="1" si="46"/>
        <v>1</v>
      </c>
    </row>
    <row r="98" spans="5:38">
      <c r="E98" s="32">
        <f t="shared" ca="1" si="24"/>
        <v>4</v>
      </c>
      <c r="F98" s="32" t="str">
        <f t="shared" ca="1" si="25"/>
        <v>africa</v>
      </c>
      <c r="G98" s="33">
        <f t="shared" ca="1" si="26"/>
        <v>1</v>
      </c>
      <c r="H98" s="33" t="str">
        <f t="shared" ca="1" si="27"/>
        <v>yes</v>
      </c>
      <c r="I98" s="33">
        <f t="shared" ca="1" si="28"/>
        <v>2002</v>
      </c>
      <c r="J98" s="33">
        <f t="shared" ca="1" si="29"/>
        <v>5</v>
      </c>
      <c r="K98" s="33" t="str">
        <f t="shared" ca="1" si="30"/>
        <v>drama</v>
      </c>
      <c r="L98" s="33"/>
      <c r="M98" s="33"/>
      <c r="N98" s="33"/>
      <c r="O98" s="33"/>
      <c r="P98" s="33"/>
      <c r="Q98" s="33"/>
      <c r="R98" s="33">
        <f t="shared" ca="1" si="31"/>
        <v>0</v>
      </c>
      <c r="S98" s="33">
        <f t="shared" ca="1" si="32"/>
        <v>1</v>
      </c>
      <c r="T98" s="33">
        <f t="shared" ca="1" si="33"/>
        <v>0</v>
      </c>
      <c r="U98" s="33">
        <f t="shared" ca="1" si="34"/>
        <v>0</v>
      </c>
      <c r="V98" s="33">
        <f t="shared" ca="1" si="35"/>
        <v>0</v>
      </c>
      <c r="W98" s="33"/>
      <c r="X98" s="33"/>
      <c r="Y98" s="33">
        <f t="shared" ca="1" si="36"/>
        <v>0</v>
      </c>
      <c r="Z98" s="33">
        <f t="shared" ca="1" si="37"/>
        <v>0</v>
      </c>
      <c r="AA98" s="33">
        <f t="shared" ca="1" si="38"/>
        <v>0</v>
      </c>
      <c r="AB98" s="33">
        <f t="shared" ca="1" si="39"/>
        <v>1</v>
      </c>
      <c r="AC98" s="33">
        <f t="shared" ca="1" si="40"/>
        <v>0</v>
      </c>
      <c r="AD98" s="33"/>
      <c r="AE98" s="33"/>
      <c r="AF98" s="33">
        <f t="shared" ca="1" si="41"/>
        <v>1</v>
      </c>
      <c r="AG98" s="33">
        <f t="shared" ca="1" si="42"/>
        <v>0</v>
      </c>
      <c r="AH98" s="33"/>
      <c r="AI98" s="33">
        <f t="shared" ca="1" si="43"/>
        <v>1</v>
      </c>
      <c r="AJ98" s="33">
        <f t="shared" ca="1" si="44"/>
        <v>0</v>
      </c>
      <c r="AK98" s="33">
        <f t="shared" ca="1" si="45"/>
        <v>0</v>
      </c>
      <c r="AL98" s="34">
        <f t="shared" ca="1" si="46"/>
        <v>0</v>
      </c>
    </row>
    <row r="99" spans="5:38">
      <c r="E99" s="32">
        <f t="shared" ca="1" si="24"/>
        <v>1</v>
      </c>
      <c r="F99" s="32" t="str">
        <f t="shared" ca="1" si="25"/>
        <v>america</v>
      </c>
      <c r="G99" s="33">
        <f t="shared" ca="1" si="26"/>
        <v>2</v>
      </c>
      <c r="H99" s="33" t="str">
        <f t="shared" ca="1" si="27"/>
        <v>no</v>
      </c>
      <c r="I99" s="33">
        <f t="shared" ca="1" si="28"/>
        <v>2020</v>
      </c>
      <c r="J99" s="33">
        <f t="shared" ca="1" si="29"/>
        <v>1</v>
      </c>
      <c r="K99" s="33" t="str">
        <f t="shared" ca="1" si="30"/>
        <v>action</v>
      </c>
      <c r="L99" s="33"/>
      <c r="M99" s="33"/>
      <c r="N99" s="33"/>
      <c r="O99" s="33"/>
      <c r="P99" s="33"/>
      <c r="Q99" s="33"/>
      <c r="R99" s="33">
        <f t="shared" ca="1" si="31"/>
        <v>0</v>
      </c>
      <c r="S99" s="33">
        <f t="shared" ca="1" si="32"/>
        <v>0</v>
      </c>
      <c r="T99" s="33">
        <f t="shared" ca="1" si="33"/>
        <v>1</v>
      </c>
      <c r="U99" s="33">
        <f t="shared" ca="1" si="34"/>
        <v>0</v>
      </c>
      <c r="V99" s="33">
        <f t="shared" ca="1" si="35"/>
        <v>0</v>
      </c>
      <c r="W99" s="33"/>
      <c r="X99" s="33"/>
      <c r="Y99" s="33">
        <f t="shared" ca="1" si="36"/>
        <v>1</v>
      </c>
      <c r="Z99" s="33">
        <f t="shared" ca="1" si="37"/>
        <v>0</v>
      </c>
      <c r="AA99" s="33">
        <f t="shared" ca="1" si="38"/>
        <v>0</v>
      </c>
      <c r="AB99" s="33">
        <f t="shared" ca="1" si="39"/>
        <v>0</v>
      </c>
      <c r="AC99" s="33">
        <f t="shared" ca="1" si="40"/>
        <v>0</v>
      </c>
      <c r="AD99" s="33"/>
      <c r="AE99" s="33"/>
      <c r="AF99" s="33">
        <f t="shared" ca="1" si="41"/>
        <v>0</v>
      </c>
      <c r="AG99" s="33">
        <f t="shared" ca="1" si="42"/>
        <v>1</v>
      </c>
      <c r="AH99" s="33"/>
      <c r="AI99" s="33">
        <f t="shared" ca="1" si="43"/>
        <v>0</v>
      </c>
      <c r="AJ99" s="33">
        <f t="shared" ca="1" si="44"/>
        <v>0</v>
      </c>
      <c r="AK99" s="33">
        <f t="shared" ca="1" si="45"/>
        <v>0</v>
      </c>
      <c r="AL99" s="34">
        <f t="shared" ca="1" si="46"/>
        <v>1</v>
      </c>
    </row>
    <row r="100" spans="5:38">
      <c r="E100" s="32">
        <f t="shared" ca="1" si="24"/>
        <v>5</v>
      </c>
      <c r="F100" s="32" t="str">
        <f t="shared" ca="1" si="25"/>
        <v>asia</v>
      </c>
      <c r="G100" s="33">
        <f t="shared" ca="1" si="26"/>
        <v>2</v>
      </c>
      <c r="H100" s="33" t="str">
        <f t="shared" ca="1" si="27"/>
        <v>no</v>
      </c>
      <c r="I100" s="33">
        <f t="shared" ca="1" si="28"/>
        <v>2007</v>
      </c>
      <c r="J100" s="33">
        <f t="shared" ca="1" si="29"/>
        <v>2</v>
      </c>
      <c r="K100" s="33" t="str">
        <f t="shared" ca="1" si="30"/>
        <v>comedy</v>
      </c>
      <c r="L100" s="33"/>
      <c r="M100" s="33"/>
      <c r="N100" s="33"/>
      <c r="O100" s="33"/>
      <c r="P100" s="33"/>
      <c r="Q100" s="33"/>
      <c r="R100" s="33">
        <f t="shared" ca="1" si="31"/>
        <v>0</v>
      </c>
      <c r="S100" s="33">
        <f t="shared" ca="1" si="32"/>
        <v>0</v>
      </c>
      <c r="T100" s="33">
        <f t="shared" ca="1" si="33"/>
        <v>0</v>
      </c>
      <c r="U100" s="33">
        <f t="shared" ca="1" si="34"/>
        <v>1</v>
      </c>
      <c r="V100" s="33">
        <f t="shared" ca="1" si="35"/>
        <v>0</v>
      </c>
      <c r="W100" s="33"/>
      <c r="X100" s="33"/>
      <c r="Y100" s="33">
        <f t="shared" ca="1" si="36"/>
        <v>0</v>
      </c>
      <c r="Z100" s="33">
        <f t="shared" ca="1" si="37"/>
        <v>0</v>
      </c>
      <c r="AA100" s="33">
        <f t="shared" ca="1" si="38"/>
        <v>0</v>
      </c>
      <c r="AB100" s="33">
        <f t="shared" ca="1" si="39"/>
        <v>0</v>
      </c>
      <c r="AC100" s="33">
        <f t="shared" ca="1" si="40"/>
        <v>1</v>
      </c>
      <c r="AD100" s="33"/>
      <c r="AE100" s="33"/>
      <c r="AF100" s="33">
        <f t="shared" ca="1" si="41"/>
        <v>0</v>
      </c>
      <c r="AG100" s="33">
        <f t="shared" ca="1" si="42"/>
        <v>1</v>
      </c>
      <c r="AH100" s="33"/>
      <c r="AI100" s="33">
        <f t="shared" ca="1" si="43"/>
        <v>0</v>
      </c>
      <c r="AJ100" s="33">
        <f t="shared" ca="1" si="44"/>
        <v>1</v>
      </c>
      <c r="AK100" s="33">
        <f t="shared" ca="1" si="45"/>
        <v>0</v>
      </c>
      <c r="AL100" s="34">
        <f t="shared" ca="1" si="46"/>
        <v>0</v>
      </c>
    </row>
    <row r="101" spans="5:38">
      <c r="E101" s="32">
        <f t="shared" ca="1" si="24"/>
        <v>1</v>
      </c>
      <c r="F101" s="32" t="str">
        <f t="shared" ca="1" si="25"/>
        <v>america</v>
      </c>
      <c r="G101" s="33">
        <f t="shared" ca="1" si="26"/>
        <v>2</v>
      </c>
      <c r="H101" s="33" t="str">
        <f t="shared" ca="1" si="27"/>
        <v>no</v>
      </c>
      <c r="I101" s="33">
        <f t="shared" ca="1" si="28"/>
        <v>2005</v>
      </c>
      <c r="J101" s="33">
        <f t="shared" ca="1" si="29"/>
        <v>4</v>
      </c>
      <c r="K101" s="33" t="str">
        <f t="shared" ca="1" si="30"/>
        <v>thriller</v>
      </c>
      <c r="L101" s="33"/>
      <c r="M101" s="33"/>
      <c r="N101" s="33"/>
      <c r="O101" s="33"/>
      <c r="P101" s="33"/>
      <c r="Q101" s="33"/>
      <c r="R101" s="33">
        <f t="shared" ca="1" si="31"/>
        <v>0</v>
      </c>
      <c r="S101" s="33">
        <f t="shared" ca="1" si="32"/>
        <v>0</v>
      </c>
      <c r="T101" s="33">
        <f t="shared" ca="1" si="33"/>
        <v>0</v>
      </c>
      <c r="U101" s="33">
        <f t="shared" ca="1" si="34"/>
        <v>0</v>
      </c>
      <c r="V101" s="33">
        <f t="shared" ca="1" si="35"/>
        <v>1</v>
      </c>
      <c r="W101" s="33"/>
      <c r="X101" s="33"/>
      <c r="Y101" s="33">
        <f t="shared" ca="1" si="36"/>
        <v>1</v>
      </c>
      <c r="Z101" s="33">
        <f t="shared" ca="1" si="37"/>
        <v>0</v>
      </c>
      <c r="AA101" s="33">
        <f t="shared" ca="1" si="38"/>
        <v>0</v>
      </c>
      <c r="AB101" s="33">
        <f t="shared" ca="1" si="39"/>
        <v>0</v>
      </c>
      <c r="AC101" s="33">
        <f t="shared" ca="1" si="40"/>
        <v>0</v>
      </c>
      <c r="AD101" s="33"/>
      <c r="AE101" s="33"/>
      <c r="AF101" s="33">
        <f t="shared" ca="1" si="41"/>
        <v>0</v>
      </c>
      <c r="AG101" s="33">
        <f t="shared" ca="1" si="42"/>
        <v>1</v>
      </c>
      <c r="AH101" s="33"/>
      <c r="AI101" s="33">
        <f t="shared" ca="1" si="43"/>
        <v>1</v>
      </c>
      <c r="AJ101" s="33">
        <f t="shared" ca="1" si="44"/>
        <v>0</v>
      </c>
      <c r="AK101" s="33">
        <f t="shared" ca="1" si="45"/>
        <v>0</v>
      </c>
      <c r="AL101" s="34">
        <f t="shared" ca="1" si="46"/>
        <v>0</v>
      </c>
    </row>
    <row r="102" spans="5:38">
      <c r="E102" s="32">
        <f t="shared" ca="1" si="24"/>
        <v>2</v>
      </c>
      <c r="F102" s="32" t="str">
        <f t="shared" ca="1" si="25"/>
        <v>europe</v>
      </c>
      <c r="G102" s="33">
        <f t="shared" ca="1" si="26"/>
        <v>1</v>
      </c>
      <c r="H102" s="33" t="str">
        <f t="shared" ca="1" si="27"/>
        <v>yes</v>
      </c>
      <c r="I102" s="33">
        <f t="shared" ca="1" si="28"/>
        <v>2014</v>
      </c>
      <c r="J102" s="33">
        <f t="shared" ca="1" si="29"/>
        <v>4</v>
      </c>
      <c r="K102" s="33" t="str">
        <f t="shared" ca="1" si="30"/>
        <v>thriller</v>
      </c>
      <c r="L102" s="33"/>
      <c r="M102" s="33"/>
      <c r="N102" s="33"/>
      <c r="O102" s="33"/>
      <c r="P102" s="33"/>
      <c r="Q102" s="33"/>
      <c r="R102" s="33">
        <f t="shared" ca="1" si="31"/>
        <v>0</v>
      </c>
      <c r="S102" s="33">
        <f t="shared" ca="1" si="32"/>
        <v>0</v>
      </c>
      <c r="T102" s="33">
        <f t="shared" ca="1" si="33"/>
        <v>0</v>
      </c>
      <c r="U102" s="33">
        <f t="shared" ca="1" si="34"/>
        <v>0</v>
      </c>
      <c r="V102" s="33">
        <f t="shared" ca="1" si="35"/>
        <v>1</v>
      </c>
      <c r="W102" s="33"/>
      <c r="X102" s="33"/>
      <c r="Y102" s="33">
        <f t="shared" ca="1" si="36"/>
        <v>0</v>
      </c>
      <c r="Z102" s="33">
        <f t="shared" ca="1" si="37"/>
        <v>1</v>
      </c>
      <c r="AA102" s="33">
        <f t="shared" ca="1" si="38"/>
        <v>0</v>
      </c>
      <c r="AB102" s="33">
        <f t="shared" ca="1" si="39"/>
        <v>0</v>
      </c>
      <c r="AC102" s="33">
        <f t="shared" ca="1" si="40"/>
        <v>0</v>
      </c>
      <c r="AD102" s="33"/>
      <c r="AE102" s="33"/>
      <c r="AF102" s="33">
        <f t="shared" ca="1" si="41"/>
        <v>1</v>
      </c>
      <c r="AG102" s="33">
        <f t="shared" ca="1" si="42"/>
        <v>0</v>
      </c>
      <c r="AH102" s="33"/>
      <c r="AI102" s="33">
        <f t="shared" ca="1" si="43"/>
        <v>0</v>
      </c>
      <c r="AJ102" s="33">
        <f t="shared" ca="1" si="44"/>
        <v>0</v>
      </c>
      <c r="AK102" s="33">
        <f t="shared" ca="1" si="45"/>
        <v>1</v>
      </c>
      <c r="AL102" s="34">
        <f t="shared" ca="1" si="46"/>
        <v>0</v>
      </c>
    </row>
    <row r="103" spans="5:38">
      <c r="E103" s="32"/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66" t="s">
        <v>682</v>
      </c>
      <c r="R103" s="66">
        <f ca="1">SUM(R60:R102)</f>
        <v>8</v>
      </c>
      <c r="S103" s="66">
        <f ca="1">SUM(S60:S102)</f>
        <v>10</v>
      </c>
      <c r="T103" s="66">
        <f ca="1">SUM(T60:T102)</f>
        <v>5</v>
      </c>
      <c r="U103" s="66">
        <f ca="1">SUM(U60:U102)</f>
        <v>9</v>
      </c>
      <c r="V103" s="66">
        <f ca="1">SUM(V60:V102)</f>
        <v>11</v>
      </c>
      <c r="W103" s="38"/>
      <c r="X103" s="66" t="s">
        <v>682</v>
      </c>
      <c r="Y103" s="66">
        <f ca="1">SUM(Y60:Y102)</f>
        <v>8</v>
      </c>
      <c r="Z103" s="66">
        <f t="shared" ref="Z103" ca="1" si="47">SUM(Z60:Z102)</f>
        <v>7</v>
      </c>
      <c r="AA103" s="66">
        <f t="shared" ref="AA103" ca="1" si="48">SUM(AA60:AA102)</f>
        <v>9</v>
      </c>
      <c r="AB103" s="66">
        <f t="shared" ref="AB103" ca="1" si="49">SUM(AB60:AB102)</f>
        <v>12</v>
      </c>
      <c r="AC103" s="66">
        <f t="shared" ref="AC103" ca="1" si="50">SUM(AC60:AC102)</f>
        <v>7</v>
      </c>
      <c r="AD103" s="38"/>
      <c r="AE103" s="33"/>
      <c r="AF103" s="66">
        <f t="shared" ref="AF103" ca="1" si="51">SUM(AF60:AF102)</f>
        <v>21</v>
      </c>
      <c r="AG103" s="66">
        <f t="shared" ref="AG103" ca="1" si="52">SUM(AG60:AG102)</f>
        <v>22</v>
      </c>
      <c r="AH103" s="33"/>
      <c r="AI103" s="66">
        <f t="shared" ref="AI103" ca="1" si="53">SUM(AI60:AI102)</f>
        <v>10</v>
      </c>
      <c r="AJ103" s="66">
        <f t="shared" ref="AJ103" ca="1" si="54">SUM(AJ60:AJ102)</f>
        <v>16</v>
      </c>
      <c r="AK103" s="66">
        <f t="shared" ref="AK103" ca="1" si="55">SUM(AK60:AK102)</f>
        <v>8</v>
      </c>
      <c r="AL103" s="67">
        <f t="shared" ref="AL103" ca="1" si="56">SUM(AL60:AL102)</f>
        <v>9</v>
      </c>
    </row>
    <row r="104" spans="5:38">
      <c r="E104" s="32"/>
      <c r="F104" s="32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4"/>
    </row>
    <row r="105" spans="5:38">
      <c r="E105" s="32"/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>
        <f ca="1">R103</f>
        <v>8</v>
      </c>
      <c r="S105" s="33" t="str">
        <f>R59</f>
        <v>horror</v>
      </c>
      <c r="T105" s="33">
        <f ca="1">MAX(R105:R109)</f>
        <v>11</v>
      </c>
      <c r="U105" s="33"/>
      <c r="V105" s="33"/>
      <c r="W105" s="33"/>
      <c r="X105" s="33"/>
      <c r="Y105" s="33">
        <f ca="1">Y103</f>
        <v>8</v>
      </c>
      <c r="Z105" s="33" t="str">
        <f>Y59</f>
        <v>america</v>
      </c>
      <c r="AA105" s="33">
        <f ca="1">MAX(Y105:Y109)</f>
        <v>12</v>
      </c>
      <c r="AB105" s="33"/>
      <c r="AC105" s="33"/>
      <c r="AD105" s="33"/>
      <c r="AE105" s="33"/>
      <c r="AF105" s="33">
        <f ca="1">AF103</f>
        <v>21</v>
      </c>
      <c r="AG105" s="33" t="s">
        <v>684</v>
      </c>
      <c r="AH105" s="33"/>
      <c r="AI105" s="33">
        <f ca="1">AI103</f>
        <v>10</v>
      </c>
      <c r="AJ105" s="33" t="str">
        <f>AI59</f>
        <v>2000-2005</v>
      </c>
      <c r="AK105" s="33">
        <f ca="1">MAX(AI105:AI109)</f>
        <v>16</v>
      </c>
      <c r="AL105" s="34"/>
    </row>
    <row r="106" spans="5:38">
      <c r="E106" s="32"/>
      <c r="F106" s="32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>
        <f ca="1">S103</f>
        <v>10</v>
      </c>
      <c r="S106" s="33" t="str">
        <f>S59</f>
        <v>drama</v>
      </c>
      <c r="T106" s="33"/>
      <c r="U106" s="68" t="str">
        <f ca="1">VLOOKUP(T105,R105:S109,2)</f>
        <v>thriller</v>
      </c>
      <c r="V106" s="33"/>
      <c r="W106" s="33"/>
      <c r="X106" s="33"/>
      <c r="Y106" s="33">
        <f ca="1">Z103</f>
        <v>7</v>
      </c>
      <c r="Z106" s="33" t="str">
        <f>Z59</f>
        <v>europe</v>
      </c>
      <c r="AA106" s="33"/>
      <c r="AB106" s="68" t="str">
        <f ca="1">VLOOKUP(AA105,Y105:Z109,2)</f>
        <v>africa</v>
      </c>
      <c r="AC106" s="33"/>
      <c r="AD106" s="33"/>
      <c r="AE106" s="33"/>
      <c r="AF106" s="33">
        <f ca="1">AG103</f>
        <v>22</v>
      </c>
      <c r="AG106" s="33" t="s">
        <v>685</v>
      </c>
      <c r="AH106" s="33"/>
      <c r="AI106" s="33">
        <f ca="1">AJ103</f>
        <v>16</v>
      </c>
      <c r="AJ106" s="33" t="str">
        <f>AJ59</f>
        <v>2006-2010</v>
      </c>
      <c r="AK106" s="33"/>
      <c r="AL106" s="69" t="str">
        <f ca="1">VLOOKUP(AK105,AI105:AJ109,2)</f>
        <v>2016-2020</v>
      </c>
    </row>
    <row r="107" spans="5:38">
      <c r="E107" s="32"/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>
        <f ca="1">T103</f>
        <v>5</v>
      </c>
      <c r="S107" s="33" t="str">
        <f>T59</f>
        <v>action</v>
      </c>
      <c r="T107" s="33"/>
      <c r="U107" s="33"/>
      <c r="V107" s="33"/>
      <c r="W107" s="33"/>
      <c r="X107" s="33"/>
      <c r="Y107" s="33">
        <f ca="1">AA103</f>
        <v>9</v>
      </c>
      <c r="Z107" s="33" t="str">
        <f>AA59</f>
        <v>australia</v>
      </c>
      <c r="AA107" s="33"/>
      <c r="AB107" s="33"/>
      <c r="AC107" s="33"/>
      <c r="AD107" s="33"/>
      <c r="AE107" s="33"/>
      <c r="AF107" s="33"/>
      <c r="AG107" s="33"/>
      <c r="AH107" s="33"/>
      <c r="AI107" s="33">
        <f ca="1">AK103</f>
        <v>8</v>
      </c>
      <c r="AJ107" s="33" t="str">
        <f>AK59</f>
        <v>2011-2015</v>
      </c>
      <c r="AK107" s="33"/>
      <c r="AL107" s="34"/>
    </row>
    <row r="108" spans="5:38">
      <c r="E108" s="32"/>
      <c r="F108" s="32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>
        <f ca="1">U103</f>
        <v>9</v>
      </c>
      <c r="S108" s="33" t="str">
        <f>U59</f>
        <v>comedy</v>
      </c>
      <c r="T108" s="33"/>
      <c r="U108" s="33"/>
      <c r="V108" s="33"/>
      <c r="W108" s="33"/>
      <c r="X108" s="33"/>
      <c r="Y108" s="33">
        <f ca="1">AB103</f>
        <v>12</v>
      </c>
      <c r="Z108" s="33" t="str">
        <f>AB59</f>
        <v>africa</v>
      </c>
      <c r="AA108" s="33"/>
      <c r="AB108" s="33"/>
      <c r="AC108" s="33"/>
      <c r="AD108" s="33"/>
      <c r="AE108" s="33"/>
      <c r="AF108" s="33">
        <f ca="1">MAX(AF103:AG103)</f>
        <v>22</v>
      </c>
      <c r="AG108" s="68" t="str">
        <f ca="1">VLOOKUP(AF108,AF105:AG106,2)</f>
        <v>no</v>
      </c>
      <c r="AH108" s="33"/>
      <c r="AI108" s="33">
        <f ca="1">AL103</f>
        <v>9</v>
      </c>
      <c r="AJ108" s="33" t="str">
        <f>AL59</f>
        <v>2016-2020</v>
      </c>
      <c r="AK108" s="33"/>
      <c r="AL108" s="34"/>
    </row>
    <row r="109" spans="5:38" ht="17" thickBot="1">
      <c r="E109" s="49"/>
      <c r="F109" s="49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>
        <f ca="1">V103</f>
        <v>11</v>
      </c>
      <c r="S109" s="35" t="str">
        <f>V59</f>
        <v>thriller</v>
      </c>
      <c r="T109" s="35"/>
      <c r="U109" s="35"/>
      <c r="V109" s="35"/>
      <c r="W109" s="35"/>
      <c r="X109" s="35"/>
      <c r="Y109" s="35">
        <f ca="1">AC103</f>
        <v>7</v>
      </c>
      <c r="Z109" s="35" t="str">
        <f>AC59</f>
        <v>asia</v>
      </c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6"/>
    </row>
    <row r="110" spans="5:38">
      <c r="F110" s="30"/>
    </row>
    <row r="111" spans="5:38">
      <c r="F111" s="33"/>
    </row>
    <row r="112" spans="5:38" ht="17" thickBot="1">
      <c r="F112" s="35" t="s">
        <v>692</v>
      </c>
    </row>
    <row r="113" spans="5:38">
      <c r="E113" s="29"/>
      <c r="F113" s="29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1"/>
    </row>
    <row r="114" spans="5:38">
      <c r="E114" s="32"/>
      <c r="F114" s="32" t="s">
        <v>668</v>
      </c>
      <c r="G114" s="33"/>
      <c r="H114" s="33" t="s">
        <v>679</v>
      </c>
      <c r="I114" s="33" t="s">
        <v>680</v>
      </c>
      <c r="J114" s="33"/>
      <c r="K114" s="33" t="s">
        <v>667</v>
      </c>
      <c r="L114" s="33"/>
      <c r="M114" s="33"/>
      <c r="N114" s="33" t="s">
        <v>669</v>
      </c>
      <c r="O114" s="33"/>
      <c r="P114" s="33" t="s">
        <v>674</v>
      </c>
      <c r="Q114" s="33"/>
      <c r="R114" s="66" t="s">
        <v>672</v>
      </c>
      <c r="S114" s="66" t="s">
        <v>681</v>
      </c>
      <c r="T114" s="66" t="s">
        <v>670</v>
      </c>
      <c r="U114" s="66" t="s">
        <v>671</v>
      </c>
      <c r="V114" s="66" t="s">
        <v>673</v>
      </c>
      <c r="W114" s="38"/>
      <c r="X114" s="33"/>
      <c r="Y114" s="66" t="s">
        <v>675</v>
      </c>
      <c r="Z114" s="66" t="s">
        <v>676</v>
      </c>
      <c r="AA114" s="66" t="s">
        <v>683</v>
      </c>
      <c r="AB114" s="66" t="s">
        <v>678</v>
      </c>
      <c r="AC114" s="66" t="s">
        <v>677</v>
      </c>
      <c r="AD114" s="38"/>
      <c r="AE114" s="33"/>
      <c r="AF114" s="66" t="s">
        <v>684</v>
      </c>
      <c r="AG114" s="66" t="s">
        <v>685</v>
      </c>
      <c r="AH114" s="33"/>
      <c r="AI114" s="66" t="s">
        <v>686</v>
      </c>
      <c r="AJ114" s="66" t="s">
        <v>687</v>
      </c>
      <c r="AK114" s="66" t="s">
        <v>688</v>
      </c>
      <c r="AL114" s="67" t="s">
        <v>689</v>
      </c>
    </row>
    <row r="115" spans="5:38">
      <c r="E115" s="32">
        <f ca="1">RANDBETWEEN(1,5)</f>
        <v>2</v>
      </c>
      <c r="F115" s="32" t="str">
        <f ca="1">VLOOKUP(E115,$O$6:$P$10,2)</f>
        <v>europe</v>
      </c>
      <c r="G115" s="33">
        <f ca="1">RANDBETWEEN(1,2)</f>
        <v>2</v>
      </c>
      <c r="H115" s="33" t="str">
        <f ca="1">IF(G115=1,"yes","no")</f>
        <v>no</v>
      </c>
      <c r="I115" s="33">
        <f ca="1">RANDBETWEEN(2000,2020)</f>
        <v>2001</v>
      </c>
      <c r="J115" s="33">
        <f ca="1">RANDBETWEEN(1,5)</f>
        <v>4</v>
      </c>
      <c r="K115" s="33" t="str">
        <f ca="1">VLOOKUP(J115,$M$6:$N$10,2)</f>
        <v>thriller</v>
      </c>
      <c r="L115" s="33"/>
      <c r="M115" s="33">
        <v>1</v>
      </c>
      <c r="N115" s="33" t="s">
        <v>670</v>
      </c>
      <c r="O115" s="33">
        <v>1</v>
      </c>
      <c r="P115" s="33" t="s">
        <v>675</v>
      </c>
      <c r="Q115" s="33"/>
      <c r="R115" s="33">
        <f ca="1">IF(K115="horror",1,0)</f>
        <v>0</v>
      </c>
      <c r="S115" s="33">
        <f ca="1">IF(K115="drama",1,0)</f>
        <v>0</v>
      </c>
      <c r="T115" s="33">
        <f ca="1">IF(K115="action",1,0)</f>
        <v>0</v>
      </c>
      <c r="U115" s="33">
        <f ca="1">IF(K115="comedy",1,0)</f>
        <v>0</v>
      </c>
      <c r="V115" s="33">
        <f ca="1">IF(K115="thriller",1,0)</f>
        <v>1</v>
      </c>
      <c r="W115" s="33"/>
      <c r="X115" s="33"/>
      <c r="Y115" s="33">
        <f ca="1">IF(F115="america",1,0)</f>
        <v>0</v>
      </c>
      <c r="Z115" s="33">
        <f ca="1">IF(F115="europe",1,0)</f>
        <v>1</v>
      </c>
      <c r="AA115" s="33">
        <f ca="1">IF(F115="australia",1,0)</f>
        <v>0</v>
      </c>
      <c r="AB115" s="33">
        <f ca="1">IF(F115="africa",1,0)</f>
        <v>0</v>
      </c>
      <c r="AC115" s="33">
        <f ca="1">IF(F115="asia",1,0)</f>
        <v>0</v>
      </c>
      <c r="AD115" s="33"/>
      <c r="AE115" s="33"/>
      <c r="AF115" s="33">
        <f ca="1">IF(H115="yes",1,0)</f>
        <v>0</v>
      </c>
      <c r="AG115" s="33">
        <f ca="1">IF(H115="no",1,0)</f>
        <v>1</v>
      </c>
      <c r="AH115" s="33"/>
      <c r="AI115" s="33">
        <f ca="1">IF(AND(I115&gt;=2000,I115&lt;=2005),1,0)</f>
        <v>1</v>
      </c>
      <c r="AJ115" s="33">
        <f ca="1">IF(AND(I115&gt;=2006,I115&lt;=2010),1,0)</f>
        <v>0</v>
      </c>
      <c r="AK115" s="33">
        <f ca="1">IF(AND(I115&gt;=2011,I115&lt;=2015),1,0)</f>
        <v>0</v>
      </c>
      <c r="AL115" s="34">
        <f ca="1">IF(AND(I115&gt;=2016,I115&lt;=2020),1,0)</f>
        <v>0</v>
      </c>
    </row>
    <row r="116" spans="5:38">
      <c r="E116" s="32">
        <f t="shared" ref="E116:E157" ca="1" si="57">RANDBETWEEN(1,5)</f>
        <v>5</v>
      </c>
      <c r="F116" s="32" t="str">
        <f t="shared" ref="F116:F157" ca="1" si="58">VLOOKUP(E116,$O$6:$P$10,2)</f>
        <v>asia</v>
      </c>
      <c r="G116" s="33">
        <f t="shared" ref="G116:G157" ca="1" si="59">RANDBETWEEN(1,2)</f>
        <v>1</v>
      </c>
      <c r="H116" s="33" t="str">
        <f t="shared" ref="H116:H157" ca="1" si="60">IF(G116=1,"yes","no")</f>
        <v>yes</v>
      </c>
      <c r="I116" s="33">
        <f t="shared" ref="I116:I157" ca="1" si="61">RANDBETWEEN(2000,2020)</f>
        <v>2002</v>
      </c>
      <c r="J116" s="33">
        <f t="shared" ref="J116:J157" ca="1" si="62">RANDBETWEEN(1,5)</f>
        <v>2</v>
      </c>
      <c r="K116" s="33" t="str">
        <f t="shared" ref="K116:K157" ca="1" si="63">VLOOKUP(J116,$M$6:$N$10,2)</f>
        <v>comedy</v>
      </c>
      <c r="L116" s="33"/>
      <c r="M116" s="33">
        <v>2</v>
      </c>
      <c r="N116" s="33" t="s">
        <v>671</v>
      </c>
      <c r="O116" s="33">
        <v>2</v>
      </c>
      <c r="P116" s="33" t="s">
        <v>676</v>
      </c>
      <c r="Q116" s="33"/>
      <c r="R116" s="33">
        <f t="shared" ref="R116:R157" ca="1" si="64">IF(K116="horror",1,0)</f>
        <v>0</v>
      </c>
      <c r="S116" s="33">
        <f t="shared" ref="S116:S157" ca="1" si="65">IF(K116="drama",1,0)</f>
        <v>0</v>
      </c>
      <c r="T116" s="33">
        <f t="shared" ref="T116:T157" ca="1" si="66">IF(K116="action",1,0)</f>
        <v>0</v>
      </c>
      <c r="U116" s="33">
        <f t="shared" ref="U116:U157" ca="1" si="67">IF(K116="comedy",1,0)</f>
        <v>1</v>
      </c>
      <c r="V116" s="33">
        <f t="shared" ref="V116:V157" ca="1" si="68">IF(K116="thriller",1,0)</f>
        <v>0</v>
      </c>
      <c r="W116" s="33"/>
      <c r="X116" s="33"/>
      <c r="Y116" s="33">
        <f t="shared" ref="Y116:Y157" ca="1" si="69">IF(F116="america",1,0)</f>
        <v>0</v>
      </c>
      <c r="Z116" s="33">
        <f t="shared" ref="Z116:Z157" ca="1" si="70">IF(F116="europe",1,0)</f>
        <v>0</v>
      </c>
      <c r="AA116" s="33">
        <f t="shared" ref="AA116:AA157" ca="1" si="71">IF(F116="australia",1,0)</f>
        <v>0</v>
      </c>
      <c r="AB116" s="33">
        <f t="shared" ref="AB116:AB157" ca="1" si="72">IF(F116="africa",1,0)</f>
        <v>0</v>
      </c>
      <c r="AC116" s="33">
        <f t="shared" ref="AC116:AC157" ca="1" si="73">IF(F116="asia",1,0)</f>
        <v>1</v>
      </c>
      <c r="AD116" s="33"/>
      <c r="AE116" s="33"/>
      <c r="AF116" s="33">
        <f t="shared" ref="AF116:AF157" ca="1" si="74">IF(H116="yes",1,0)</f>
        <v>1</v>
      </c>
      <c r="AG116" s="33">
        <f t="shared" ref="AG116:AG157" ca="1" si="75">IF(H116="no",1,0)</f>
        <v>0</v>
      </c>
      <c r="AH116" s="33"/>
      <c r="AI116" s="33">
        <f t="shared" ref="AI116:AI157" ca="1" si="76">IF(AND(I116&gt;=2000,I116&lt;=2005),1,0)</f>
        <v>1</v>
      </c>
      <c r="AJ116" s="33">
        <f t="shared" ref="AJ116:AJ157" ca="1" si="77">IF(AND(I116&gt;=2006,I116&lt;=2010),1,0)</f>
        <v>0</v>
      </c>
      <c r="AK116" s="33">
        <f t="shared" ref="AK116:AK157" ca="1" si="78">IF(AND(I116&gt;=2011,I116&lt;=2015),1,0)</f>
        <v>0</v>
      </c>
      <c r="AL116" s="34">
        <f t="shared" ref="AL116:AL157" ca="1" si="79">IF(AND(I116&gt;=2016,I116&lt;=2020),1,0)</f>
        <v>0</v>
      </c>
    </row>
    <row r="117" spans="5:38">
      <c r="E117" s="32">
        <f t="shared" ca="1" si="57"/>
        <v>3</v>
      </c>
      <c r="F117" s="32" t="str">
        <f t="shared" ca="1" si="58"/>
        <v>australia</v>
      </c>
      <c r="G117" s="33">
        <f t="shared" ca="1" si="59"/>
        <v>2</v>
      </c>
      <c r="H117" s="33" t="str">
        <f t="shared" ca="1" si="60"/>
        <v>no</v>
      </c>
      <c r="I117" s="33">
        <f t="shared" ca="1" si="61"/>
        <v>2014</v>
      </c>
      <c r="J117" s="33">
        <f t="shared" ca="1" si="62"/>
        <v>1</v>
      </c>
      <c r="K117" s="33" t="str">
        <f t="shared" ca="1" si="63"/>
        <v>action</v>
      </c>
      <c r="L117" s="33"/>
      <c r="M117" s="33">
        <v>3</v>
      </c>
      <c r="N117" s="33" t="s">
        <v>672</v>
      </c>
      <c r="O117" s="33">
        <v>3</v>
      </c>
      <c r="P117" s="33" t="s">
        <v>683</v>
      </c>
      <c r="Q117" s="33"/>
      <c r="R117" s="33">
        <f t="shared" ca="1" si="64"/>
        <v>0</v>
      </c>
      <c r="S117" s="33">
        <f t="shared" ca="1" si="65"/>
        <v>0</v>
      </c>
      <c r="T117" s="33">
        <f t="shared" ca="1" si="66"/>
        <v>1</v>
      </c>
      <c r="U117" s="33">
        <f t="shared" ca="1" si="67"/>
        <v>0</v>
      </c>
      <c r="V117" s="33">
        <f t="shared" ca="1" si="68"/>
        <v>0</v>
      </c>
      <c r="W117" s="33"/>
      <c r="X117" s="33"/>
      <c r="Y117" s="33">
        <f t="shared" ca="1" si="69"/>
        <v>0</v>
      </c>
      <c r="Z117" s="33">
        <f t="shared" ca="1" si="70"/>
        <v>0</v>
      </c>
      <c r="AA117" s="33">
        <f t="shared" ca="1" si="71"/>
        <v>1</v>
      </c>
      <c r="AB117" s="33">
        <f t="shared" ca="1" si="72"/>
        <v>0</v>
      </c>
      <c r="AC117" s="33">
        <f t="shared" ca="1" si="73"/>
        <v>0</v>
      </c>
      <c r="AD117" s="33"/>
      <c r="AE117" s="33"/>
      <c r="AF117" s="33">
        <f t="shared" ca="1" si="74"/>
        <v>0</v>
      </c>
      <c r="AG117" s="33">
        <f t="shared" ca="1" si="75"/>
        <v>1</v>
      </c>
      <c r="AH117" s="33"/>
      <c r="AI117" s="33">
        <f t="shared" ca="1" si="76"/>
        <v>0</v>
      </c>
      <c r="AJ117" s="33">
        <f t="shared" ca="1" si="77"/>
        <v>0</v>
      </c>
      <c r="AK117" s="33">
        <f t="shared" ca="1" si="78"/>
        <v>1</v>
      </c>
      <c r="AL117" s="34">
        <f t="shared" ca="1" si="79"/>
        <v>0</v>
      </c>
    </row>
    <row r="118" spans="5:38">
      <c r="E118" s="32">
        <f t="shared" ca="1" si="57"/>
        <v>2</v>
      </c>
      <c r="F118" s="32" t="str">
        <f t="shared" ca="1" si="58"/>
        <v>europe</v>
      </c>
      <c r="G118" s="33">
        <f t="shared" ca="1" si="59"/>
        <v>1</v>
      </c>
      <c r="H118" s="33" t="str">
        <f t="shared" ca="1" si="60"/>
        <v>yes</v>
      </c>
      <c r="I118" s="33">
        <f t="shared" ca="1" si="61"/>
        <v>2004</v>
      </c>
      <c r="J118" s="33">
        <f t="shared" ca="1" si="62"/>
        <v>2</v>
      </c>
      <c r="K118" s="33" t="str">
        <f t="shared" ca="1" si="63"/>
        <v>comedy</v>
      </c>
      <c r="L118" s="33"/>
      <c r="M118" s="33">
        <v>4</v>
      </c>
      <c r="N118" s="33" t="s">
        <v>673</v>
      </c>
      <c r="O118" s="33">
        <v>4</v>
      </c>
      <c r="P118" s="33" t="s">
        <v>678</v>
      </c>
      <c r="Q118" s="33"/>
      <c r="R118" s="33">
        <f t="shared" ca="1" si="64"/>
        <v>0</v>
      </c>
      <c r="S118" s="33">
        <f t="shared" ca="1" si="65"/>
        <v>0</v>
      </c>
      <c r="T118" s="33">
        <f t="shared" ca="1" si="66"/>
        <v>0</v>
      </c>
      <c r="U118" s="33">
        <f t="shared" ca="1" si="67"/>
        <v>1</v>
      </c>
      <c r="V118" s="33">
        <f t="shared" ca="1" si="68"/>
        <v>0</v>
      </c>
      <c r="W118" s="33"/>
      <c r="X118" s="33"/>
      <c r="Y118" s="33">
        <f t="shared" ca="1" si="69"/>
        <v>0</v>
      </c>
      <c r="Z118" s="33">
        <f t="shared" ca="1" si="70"/>
        <v>1</v>
      </c>
      <c r="AA118" s="33">
        <f t="shared" ca="1" si="71"/>
        <v>0</v>
      </c>
      <c r="AB118" s="33">
        <f t="shared" ca="1" si="72"/>
        <v>0</v>
      </c>
      <c r="AC118" s="33">
        <f t="shared" ca="1" si="73"/>
        <v>0</v>
      </c>
      <c r="AD118" s="33"/>
      <c r="AE118" s="33"/>
      <c r="AF118" s="33">
        <f t="shared" ca="1" si="74"/>
        <v>1</v>
      </c>
      <c r="AG118" s="33">
        <f t="shared" ca="1" si="75"/>
        <v>0</v>
      </c>
      <c r="AH118" s="33"/>
      <c r="AI118" s="33">
        <f t="shared" ca="1" si="76"/>
        <v>1</v>
      </c>
      <c r="AJ118" s="33">
        <f t="shared" ca="1" si="77"/>
        <v>0</v>
      </c>
      <c r="AK118" s="33">
        <f t="shared" ca="1" si="78"/>
        <v>0</v>
      </c>
      <c r="AL118" s="34">
        <f t="shared" ca="1" si="79"/>
        <v>0</v>
      </c>
    </row>
    <row r="119" spans="5:38">
      <c r="E119" s="32">
        <f t="shared" ca="1" si="57"/>
        <v>1</v>
      </c>
      <c r="F119" s="32" t="str">
        <f t="shared" ca="1" si="58"/>
        <v>america</v>
      </c>
      <c r="G119" s="33">
        <f t="shared" ca="1" si="59"/>
        <v>1</v>
      </c>
      <c r="H119" s="33" t="str">
        <f t="shared" ca="1" si="60"/>
        <v>yes</v>
      </c>
      <c r="I119" s="33">
        <f t="shared" ca="1" si="61"/>
        <v>2001</v>
      </c>
      <c r="J119" s="33">
        <f t="shared" ca="1" si="62"/>
        <v>4</v>
      </c>
      <c r="K119" s="33" t="str">
        <f t="shared" ca="1" si="63"/>
        <v>thriller</v>
      </c>
      <c r="L119" s="33"/>
      <c r="M119" s="33">
        <v>5</v>
      </c>
      <c r="N119" s="33" t="s">
        <v>681</v>
      </c>
      <c r="O119" s="33">
        <v>5</v>
      </c>
      <c r="P119" s="33" t="s">
        <v>677</v>
      </c>
      <c r="Q119" s="33"/>
      <c r="R119" s="33">
        <f t="shared" ca="1" si="64"/>
        <v>0</v>
      </c>
      <c r="S119" s="33">
        <f t="shared" ca="1" si="65"/>
        <v>0</v>
      </c>
      <c r="T119" s="33">
        <f t="shared" ca="1" si="66"/>
        <v>0</v>
      </c>
      <c r="U119" s="33">
        <f t="shared" ca="1" si="67"/>
        <v>0</v>
      </c>
      <c r="V119" s="33">
        <f t="shared" ca="1" si="68"/>
        <v>1</v>
      </c>
      <c r="W119" s="33"/>
      <c r="X119" s="33"/>
      <c r="Y119" s="33">
        <f t="shared" ca="1" si="69"/>
        <v>1</v>
      </c>
      <c r="Z119" s="33">
        <f t="shared" ca="1" si="70"/>
        <v>0</v>
      </c>
      <c r="AA119" s="33">
        <f t="shared" ca="1" si="71"/>
        <v>0</v>
      </c>
      <c r="AB119" s="33">
        <f t="shared" ca="1" si="72"/>
        <v>0</v>
      </c>
      <c r="AC119" s="33">
        <f t="shared" ca="1" si="73"/>
        <v>0</v>
      </c>
      <c r="AD119" s="33"/>
      <c r="AE119" s="33"/>
      <c r="AF119" s="33">
        <f t="shared" ca="1" si="74"/>
        <v>1</v>
      </c>
      <c r="AG119" s="33">
        <f t="shared" ca="1" si="75"/>
        <v>0</v>
      </c>
      <c r="AH119" s="33"/>
      <c r="AI119" s="33">
        <f t="shared" ca="1" si="76"/>
        <v>1</v>
      </c>
      <c r="AJ119" s="33">
        <f t="shared" ca="1" si="77"/>
        <v>0</v>
      </c>
      <c r="AK119" s="33">
        <f t="shared" ca="1" si="78"/>
        <v>0</v>
      </c>
      <c r="AL119" s="34">
        <f t="shared" ca="1" si="79"/>
        <v>0</v>
      </c>
    </row>
    <row r="120" spans="5:38">
      <c r="E120" s="32">
        <f t="shared" ca="1" si="57"/>
        <v>5</v>
      </c>
      <c r="F120" s="32" t="str">
        <f t="shared" ca="1" si="58"/>
        <v>asia</v>
      </c>
      <c r="G120" s="33">
        <f t="shared" ca="1" si="59"/>
        <v>2</v>
      </c>
      <c r="H120" s="33" t="str">
        <f t="shared" ca="1" si="60"/>
        <v>no</v>
      </c>
      <c r="I120" s="33">
        <f t="shared" ca="1" si="61"/>
        <v>2005</v>
      </c>
      <c r="J120" s="33">
        <f t="shared" ca="1" si="62"/>
        <v>1</v>
      </c>
      <c r="K120" s="33" t="str">
        <f t="shared" ca="1" si="63"/>
        <v>action</v>
      </c>
      <c r="L120" s="33"/>
      <c r="M120" s="33"/>
      <c r="N120" s="33"/>
      <c r="O120" s="33"/>
      <c r="P120" s="33"/>
      <c r="Q120" s="33"/>
      <c r="R120" s="33">
        <f t="shared" ca="1" si="64"/>
        <v>0</v>
      </c>
      <c r="S120" s="33">
        <f t="shared" ca="1" si="65"/>
        <v>0</v>
      </c>
      <c r="T120" s="33">
        <f t="shared" ca="1" si="66"/>
        <v>1</v>
      </c>
      <c r="U120" s="33">
        <f t="shared" ca="1" si="67"/>
        <v>0</v>
      </c>
      <c r="V120" s="33">
        <f t="shared" ca="1" si="68"/>
        <v>0</v>
      </c>
      <c r="W120" s="33"/>
      <c r="X120" s="33"/>
      <c r="Y120" s="33">
        <f t="shared" ca="1" si="69"/>
        <v>0</v>
      </c>
      <c r="Z120" s="33">
        <f t="shared" ca="1" si="70"/>
        <v>0</v>
      </c>
      <c r="AA120" s="33">
        <f t="shared" ca="1" si="71"/>
        <v>0</v>
      </c>
      <c r="AB120" s="33">
        <f t="shared" ca="1" si="72"/>
        <v>0</v>
      </c>
      <c r="AC120" s="33">
        <f t="shared" ca="1" si="73"/>
        <v>1</v>
      </c>
      <c r="AD120" s="33"/>
      <c r="AE120" s="33"/>
      <c r="AF120" s="33">
        <f t="shared" ca="1" si="74"/>
        <v>0</v>
      </c>
      <c r="AG120" s="33">
        <f t="shared" ca="1" si="75"/>
        <v>1</v>
      </c>
      <c r="AH120" s="33"/>
      <c r="AI120" s="33">
        <f t="shared" ca="1" si="76"/>
        <v>1</v>
      </c>
      <c r="AJ120" s="33">
        <f t="shared" ca="1" si="77"/>
        <v>0</v>
      </c>
      <c r="AK120" s="33">
        <f t="shared" ca="1" si="78"/>
        <v>0</v>
      </c>
      <c r="AL120" s="34">
        <f t="shared" ca="1" si="79"/>
        <v>0</v>
      </c>
    </row>
    <row r="121" spans="5:38">
      <c r="E121" s="32">
        <f t="shared" ca="1" si="57"/>
        <v>1</v>
      </c>
      <c r="F121" s="32" t="str">
        <f t="shared" ca="1" si="58"/>
        <v>america</v>
      </c>
      <c r="G121" s="33">
        <f t="shared" ca="1" si="59"/>
        <v>1</v>
      </c>
      <c r="H121" s="33" t="str">
        <f t="shared" ca="1" si="60"/>
        <v>yes</v>
      </c>
      <c r="I121" s="33">
        <f t="shared" ca="1" si="61"/>
        <v>2016</v>
      </c>
      <c r="J121" s="33">
        <f t="shared" ca="1" si="62"/>
        <v>2</v>
      </c>
      <c r="K121" s="33" t="str">
        <f t="shared" ca="1" si="63"/>
        <v>comedy</v>
      </c>
      <c r="L121" s="33"/>
      <c r="M121" s="33"/>
      <c r="N121" s="33"/>
      <c r="O121" s="33"/>
      <c r="P121" s="33"/>
      <c r="Q121" s="33"/>
      <c r="R121" s="33">
        <f t="shared" ca="1" si="64"/>
        <v>0</v>
      </c>
      <c r="S121" s="33">
        <f t="shared" ca="1" si="65"/>
        <v>0</v>
      </c>
      <c r="T121" s="33">
        <f t="shared" ca="1" si="66"/>
        <v>0</v>
      </c>
      <c r="U121" s="33">
        <f t="shared" ca="1" si="67"/>
        <v>1</v>
      </c>
      <c r="V121" s="33">
        <f t="shared" ca="1" si="68"/>
        <v>0</v>
      </c>
      <c r="W121" s="33"/>
      <c r="X121" s="33"/>
      <c r="Y121" s="33">
        <f t="shared" ca="1" si="69"/>
        <v>1</v>
      </c>
      <c r="Z121" s="33">
        <f t="shared" ca="1" si="70"/>
        <v>0</v>
      </c>
      <c r="AA121" s="33">
        <f t="shared" ca="1" si="71"/>
        <v>0</v>
      </c>
      <c r="AB121" s="33">
        <f t="shared" ca="1" si="72"/>
        <v>0</v>
      </c>
      <c r="AC121" s="33">
        <f t="shared" ca="1" si="73"/>
        <v>0</v>
      </c>
      <c r="AD121" s="33"/>
      <c r="AE121" s="33"/>
      <c r="AF121" s="33">
        <f t="shared" ca="1" si="74"/>
        <v>1</v>
      </c>
      <c r="AG121" s="33">
        <f t="shared" ca="1" si="75"/>
        <v>0</v>
      </c>
      <c r="AH121" s="33"/>
      <c r="AI121" s="33">
        <f t="shared" ca="1" si="76"/>
        <v>0</v>
      </c>
      <c r="AJ121" s="33">
        <f t="shared" ca="1" si="77"/>
        <v>0</v>
      </c>
      <c r="AK121" s="33">
        <f t="shared" ca="1" si="78"/>
        <v>0</v>
      </c>
      <c r="AL121" s="34">
        <f t="shared" ca="1" si="79"/>
        <v>1</v>
      </c>
    </row>
    <row r="122" spans="5:38">
      <c r="E122" s="32">
        <f t="shared" ca="1" si="57"/>
        <v>2</v>
      </c>
      <c r="F122" s="32" t="str">
        <f t="shared" ca="1" si="58"/>
        <v>europe</v>
      </c>
      <c r="G122" s="33">
        <f t="shared" ca="1" si="59"/>
        <v>2</v>
      </c>
      <c r="H122" s="33" t="str">
        <f t="shared" ca="1" si="60"/>
        <v>no</v>
      </c>
      <c r="I122" s="33">
        <f t="shared" ca="1" si="61"/>
        <v>2018</v>
      </c>
      <c r="J122" s="33">
        <f t="shared" ca="1" si="62"/>
        <v>4</v>
      </c>
      <c r="K122" s="33" t="str">
        <f t="shared" ca="1" si="63"/>
        <v>thriller</v>
      </c>
      <c r="L122" s="33"/>
      <c r="M122" s="33"/>
      <c r="N122" s="33"/>
      <c r="O122" s="33"/>
      <c r="P122" s="33"/>
      <c r="Q122" s="33"/>
      <c r="R122" s="33">
        <f t="shared" ca="1" si="64"/>
        <v>0</v>
      </c>
      <c r="S122" s="33">
        <f t="shared" ca="1" si="65"/>
        <v>0</v>
      </c>
      <c r="T122" s="33">
        <f t="shared" ca="1" si="66"/>
        <v>0</v>
      </c>
      <c r="U122" s="33">
        <f t="shared" ca="1" si="67"/>
        <v>0</v>
      </c>
      <c r="V122" s="33">
        <f t="shared" ca="1" si="68"/>
        <v>1</v>
      </c>
      <c r="W122" s="33"/>
      <c r="X122" s="33"/>
      <c r="Y122" s="33">
        <f t="shared" ca="1" si="69"/>
        <v>0</v>
      </c>
      <c r="Z122" s="33">
        <f t="shared" ca="1" si="70"/>
        <v>1</v>
      </c>
      <c r="AA122" s="33">
        <f t="shared" ca="1" si="71"/>
        <v>0</v>
      </c>
      <c r="AB122" s="33">
        <f t="shared" ca="1" si="72"/>
        <v>0</v>
      </c>
      <c r="AC122" s="33">
        <f t="shared" ca="1" si="73"/>
        <v>0</v>
      </c>
      <c r="AD122" s="33"/>
      <c r="AE122" s="33"/>
      <c r="AF122" s="33">
        <f t="shared" ca="1" si="74"/>
        <v>0</v>
      </c>
      <c r="AG122" s="33">
        <f t="shared" ca="1" si="75"/>
        <v>1</v>
      </c>
      <c r="AH122" s="33"/>
      <c r="AI122" s="33">
        <f t="shared" ca="1" si="76"/>
        <v>0</v>
      </c>
      <c r="AJ122" s="33">
        <f t="shared" ca="1" si="77"/>
        <v>0</v>
      </c>
      <c r="AK122" s="33">
        <f t="shared" ca="1" si="78"/>
        <v>0</v>
      </c>
      <c r="AL122" s="34">
        <f t="shared" ca="1" si="79"/>
        <v>1</v>
      </c>
    </row>
    <row r="123" spans="5:38">
      <c r="E123" s="32">
        <f t="shared" ca="1" si="57"/>
        <v>1</v>
      </c>
      <c r="F123" s="32" t="str">
        <f t="shared" ca="1" si="58"/>
        <v>america</v>
      </c>
      <c r="G123" s="33">
        <f t="shared" ca="1" si="59"/>
        <v>1</v>
      </c>
      <c r="H123" s="33" t="str">
        <f t="shared" ca="1" si="60"/>
        <v>yes</v>
      </c>
      <c r="I123" s="33">
        <f t="shared" ca="1" si="61"/>
        <v>2016</v>
      </c>
      <c r="J123" s="33">
        <f t="shared" ca="1" si="62"/>
        <v>5</v>
      </c>
      <c r="K123" s="33" t="str">
        <f t="shared" ca="1" si="63"/>
        <v>drama</v>
      </c>
      <c r="L123" s="33"/>
      <c r="M123" s="33"/>
      <c r="N123" s="33"/>
      <c r="O123" s="33"/>
      <c r="P123" s="33"/>
      <c r="Q123" s="33"/>
      <c r="R123" s="33">
        <f t="shared" ca="1" si="64"/>
        <v>0</v>
      </c>
      <c r="S123" s="33">
        <f t="shared" ca="1" si="65"/>
        <v>1</v>
      </c>
      <c r="T123" s="33">
        <f t="shared" ca="1" si="66"/>
        <v>0</v>
      </c>
      <c r="U123" s="33">
        <f t="shared" ca="1" si="67"/>
        <v>0</v>
      </c>
      <c r="V123" s="33">
        <f t="shared" ca="1" si="68"/>
        <v>0</v>
      </c>
      <c r="W123" s="33"/>
      <c r="X123" s="33"/>
      <c r="Y123" s="33">
        <f t="shared" ca="1" si="69"/>
        <v>1</v>
      </c>
      <c r="Z123" s="33">
        <f t="shared" ca="1" si="70"/>
        <v>0</v>
      </c>
      <c r="AA123" s="33">
        <f t="shared" ca="1" si="71"/>
        <v>0</v>
      </c>
      <c r="AB123" s="33">
        <f t="shared" ca="1" si="72"/>
        <v>0</v>
      </c>
      <c r="AC123" s="33">
        <f t="shared" ca="1" si="73"/>
        <v>0</v>
      </c>
      <c r="AD123" s="33"/>
      <c r="AE123" s="33"/>
      <c r="AF123" s="33">
        <f t="shared" ca="1" si="74"/>
        <v>1</v>
      </c>
      <c r="AG123" s="33">
        <f t="shared" ca="1" si="75"/>
        <v>0</v>
      </c>
      <c r="AH123" s="33"/>
      <c r="AI123" s="33">
        <f t="shared" ca="1" si="76"/>
        <v>0</v>
      </c>
      <c r="AJ123" s="33">
        <f t="shared" ca="1" si="77"/>
        <v>0</v>
      </c>
      <c r="AK123" s="33">
        <f t="shared" ca="1" si="78"/>
        <v>0</v>
      </c>
      <c r="AL123" s="34">
        <f t="shared" ca="1" si="79"/>
        <v>1</v>
      </c>
    </row>
    <row r="124" spans="5:38">
      <c r="E124" s="32">
        <f t="shared" ca="1" si="57"/>
        <v>2</v>
      </c>
      <c r="F124" s="32" t="str">
        <f t="shared" ca="1" si="58"/>
        <v>europe</v>
      </c>
      <c r="G124" s="33">
        <f t="shared" ca="1" si="59"/>
        <v>1</v>
      </c>
      <c r="H124" s="33" t="str">
        <f t="shared" ca="1" si="60"/>
        <v>yes</v>
      </c>
      <c r="I124" s="33">
        <f t="shared" ca="1" si="61"/>
        <v>2017</v>
      </c>
      <c r="J124" s="33">
        <f t="shared" ca="1" si="62"/>
        <v>3</v>
      </c>
      <c r="K124" s="33" t="str">
        <f t="shared" ca="1" si="63"/>
        <v>horror</v>
      </c>
      <c r="L124" s="33"/>
      <c r="M124" s="33"/>
      <c r="N124" s="33"/>
      <c r="O124" s="33"/>
      <c r="P124" s="33"/>
      <c r="Q124" s="33"/>
      <c r="R124" s="33">
        <f t="shared" ca="1" si="64"/>
        <v>1</v>
      </c>
      <c r="S124" s="33">
        <f t="shared" ca="1" si="65"/>
        <v>0</v>
      </c>
      <c r="T124" s="33">
        <f t="shared" ca="1" si="66"/>
        <v>0</v>
      </c>
      <c r="U124" s="33">
        <f t="shared" ca="1" si="67"/>
        <v>0</v>
      </c>
      <c r="V124" s="33">
        <f t="shared" ca="1" si="68"/>
        <v>0</v>
      </c>
      <c r="W124" s="33"/>
      <c r="X124" s="33"/>
      <c r="Y124" s="33">
        <f t="shared" ca="1" si="69"/>
        <v>0</v>
      </c>
      <c r="Z124" s="33">
        <f t="shared" ca="1" si="70"/>
        <v>1</v>
      </c>
      <c r="AA124" s="33">
        <f t="shared" ca="1" si="71"/>
        <v>0</v>
      </c>
      <c r="AB124" s="33">
        <f t="shared" ca="1" si="72"/>
        <v>0</v>
      </c>
      <c r="AC124" s="33">
        <f t="shared" ca="1" si="73"/>
        <v>0</v>
      </c>
      <c r="AD124" s="33"/>
      <c r="AE124" s="33"/>
      <c r="AF124" s="33">
        <f t="shared" ca="1" si="74"/>
        <v>1</v>
      </c>
      <c r="AG124" s="33">
        <f t="shared" ca="1" si="75"/>
        <v>0</v>
      </c>
      <c r="AH124" s="33"/>
      <c r="AI124" s="33">
        <f t="shared" ca="1" si="76"/>
        <v>0</v>
      </c>
      <c r="AJ124" s="33">
        <f t="shared" ca="1" si="77"/>
        <v>0</v>
      </c>
      <c r="AK124" s="33">
        <f t="shared" ca="1" si="78"/>
        <v>0</v>
      </c>
      <c r="AL124" s="34">
        <f t="shared" ca="1" si="79"/>
        <v>1</v>
      </c>
    </row>
    <row r="125" spans="5:38">
      <c r="E125" s="32">
        <f t="shared" ca="1" si="57"/>
        <v>2</v>
      </c>
      <c r="F125" s="32" t="str">
        <f t="shared" ca="1" si="58"/>
        <v>europe</v>
      </c>
      <c r="G125" s="33">
        <f t="shared" ca="1" si="59"/>
        <v>2</v>
      </c>
      <c r="H125" s="33" t="str">
        <f t="shared" ca="1" si="60"/>
        <v>no</v>
      </c>
      <c r="I125" s="33">
        <f t="shared" ca="1" si="61"/>
        <v>2008</v>
      </c>
      <c r="J125" s="33">
        <f t="shared" ca="1" si="62"/>
        <v>3</v>
      </c>
      <c r="K125" s="33" t="str">
        <f t="shared" ca="1" si="63"/>
        <v>horror</v>
      </c>
      <c r="L125" s="33"/>
      <c r="M125" s="33"/>
      <c r="N125" s="33"/>
      <c r="O125" s="33"/>
      <c r="P125" s="33"/>
      <c r="Q125" s="33"/>
      <c r="R125" s="33">
        <f t="shared" ca="1" si="64"/>
        <v>1</v>
      </c>
      <c r="S125" s="33">
        <f t="shared" ca="1" si="65"/>
        <v>0</v>
      </c>
      <c r="T125" s="33">
        <f t="shared" ca="1" si="66"/>
        <v>0</v>
      </c>
      <c r="U125" s="33">
        <f t="shared" ca="1" si="67"/>
        <v>0</v>
      </c>
      <c r="V125" s="33">
        <f t="shared" ca="1" si="68"/>
        <v>0</v>
      </c>
      <c r="W125" s="33"/>
      <c r="X125" s="33"/>
      <c r="Y125" s="33">
        <f t="shared" ca="1" si="69"/>
        <v>0</v>
      </c>
      <c r="Z125" s="33">
        <f t="shared" ca="1" si="70"/>
        <v>1</v>
      </c>
      <c r="AA125" s="33">
        <f t="shared" ca="1" si="71"/>
        <v>0</v>
      </c>
      <c r="AB125" s="33">
        <f t="shared" ca="1" si="72"/>
        <v>0</v>
      </c>
      <c r="AC125" s="33">
        <f t="shared" ca="1" si="73"/>
        <v>0</v>
      </c>
      <c r="AD125" s="33"/>
      <c r="AE125" s="33"/>
      <c r="AF125" s="33">
        <f t="shared" ca="1" si="74"/>
        <v>0</v>
      </c>
      <c r="AG125" s="33">
        <f t="shared" ca="1" si="75"/>
        <v>1</v>
      </c>
      <c r="AH125" s="33"/>
      <c r="AI125" s="33">
        <f t="shared" ca="1" si="76"/>
        <v>0</v>
      </c>
      <c r="AJ125" s="33">
        <f t="shared" ca="1" si="77"/>
        <v>1</v>
      </c>
      <c r="AK125" s="33">
        <f t="shared" ca="1" si="78"/>
        <v>0</v>
      </c>
      <c r="AL125" s="34">
        <f t="shared" ca="1" si="79"/>
        <v>0</v>
      </c>
    </row>
    <row r="126" spans="5:38">
      <c r="E126" s="32">
        <f t="shared" ca="1" si="57"/>
        <v>1</v>
      </c>
      <c r="F126" s="32" t="str">
        <f t="shared" ca="1" si="58"/>
        <v>america</v>
      </c>
      <c r="G126" s="33">
        <f t="shared" ca="1" si="59"/>
        <v>1</v>
      </c>
      <c r="H126" s="33" t="str">
        <f t="shared" ca="1" si="60"/>
        <v>yes</v>
      </c>
      <c r="I126" s="33">
        <f t="shared" ca="1" si="61"/>
        <v>2016</v>
      </c>
      <c r="J126" s="33">
        <f t="shared" ca="1" si="62"/>
        <v>3</v>
      </c>
      <c r="K126" s="33" t="str">
        <f t="shared" ca="1" si="63"/>
        <v>horror</v>
      </c>
      <c r="L126" s="33"/>
      <c r="M126" s="33"/>
      <c r="N126" s="33"/>
      <c r="O126" s="33"/>
      <c r="P126" s="33"/>
      <c r="Q126" s="33"/>
      <c r="R126" s="33">
        <f t="shared" ca="1" si="64"/>
        <v>1</v>
      </c>
      <c r="S126" s="33">
        <f t="shared" ca="1" si="65"/>
        <v>0</v>
      </c>
      <c r="T126" s="33">
        <f t="shared" ca="1" si="66"/>
        <v>0</v>
      </c>
      <c r="U126" s="33">
        <f t="shared" ca="1" si="67"/>
        <v>0</v>
      </c>
      <c r="V126" s="33">
        <f t="shared" ca="1" si="68"/>
        <v>0</v>
      </c>
      <c r="W126" s="33"/>
      <c r="X126" s="33"/>
      <c r="Y126" s="33">
        <f t="shared" ca="1" si="69"/>
        <v>1</v>
      </c>
      <c r="Z126" s="33">
        <f t="shared" ca="1" si="70"/>
        <v>0</v>
      </c>
      <c r="AA126" s="33">
        <f t="shared" ca="1" si="71"/>
        <v>0</v>
      </c>
      <c r="AB126" s="33">
        <f t="shared" ca="1" si="72"/>
        <v>0</v>
      </c>
      <c r="AC126" s="33">
        <f t="shared" ca="1" si="73"/>
        <v>0</v>
      </c>
      <c r="AD126" s="33"/>
      <c r="AE126" s="33"/>
      <c r="AF126" s="33">
        <f t="shared" ca="1" si="74"/>
        <v>1</v>
      </c>
      <c r="AG126" s="33">
        <f t="shared" ca="1" si="75"/>
        <v>0</v>
      </c>
      <c r="AH126" s="33"/>
      <c r="AI126" s="33">
        <f t="shared" ca="1" si="76"/>
        <v>0</v>
      </c>
      <c r="AJ126" s="33">
        <f t="shared" ca="1" si="77"/>
        <v>0</v>
      </c>
      <c r="AK126" s="33">
        <f t="shared" ca="1" si="78"/>
        <v>0</v>
      </c>
      <c r="AL126" s="34">
        <f t="shared" ca="1" si="79"/>
        <v>1</v>
      </c>
    </row>
    <row r="127" spans="5:38">
      <c r="E127" s="32">
        <f t="shared" ca="1" si="57"/>
        <v>4</v>
      </c>
      <c r="F127" s="32" t="str">
        <f t="shared" ca="1" si="58"/>
        <v>africa</v>
      </c>
      <c r="G127" s="33">
        <f t="shared" ca="1" si="59"/>
        <v>2</v>
      </c>
      <c r="H127" s="33" t="str">
        <f t="shared" ca="1" si="60"/>
        <v>no</v>
      </c>
      <c r="I127" s="33">
        <f t="shared" ca="1" si="61"/>
        <v>2012</v>
      </c>
      <c r="J127" s="33">
        <f t="shared" ca="1" si="62"/>
        <v>4</v>
      </c>
      <c r="K127" s="33" t="str">
        <f t="shared" ca="1" si="63"/>
        <v>thriller</v>
      </c>
      <c r="L127" s="33"/>
      <c r="M127" s="33"/>
      <c r="N127" s="33"/>
      <c r="O127" s="33"/>
      <c r="P127" s="33"/>
      <c r="Q127" s="33"/>
      <c r="R127" s="33">
        <f t="shared" ca="1" si="64"/>
        <v>0</v>
      </c>
      <c r="S127" s="33">
        <f t="shared" ca="1" si="65"/>
        <v>0</v>
      </c>
      <c r="T127" s="33">
        <f t="shared" ca="1" si="66"/>
        <v>0</v>
      </c>
      <c r="U127" s="33">
        <f t="shared" ca="1" si="67"/>
        <v>0</v>
      </c>
      <c r="V127" s="33">
        <f t="shared" ca="1" si="68"/>
        <v>1</v>
      </c>
      <c r="W127" s="33"/>
      <c r="X127" s="33"/>
      <c r="Y127" s="33">
        <f t="shared" ca="1" si="69"/>
        <v>0</v>
      </c>
      <c r="Z127" s="33">
        <f t="shared" ca="1" si="70"/>
        <v>0</v>
      </c>
      <c r="AA127" s="33">
        <f t="shared" ca="1" si="71"/>
        <v>0</v>
      </c>
      <c r="AB127" s="33">
        <f t="shared" ca="1" si="72"/>
        <v>1</v>
      </c>
      <c r="AC127" s="33">
        <f t="shared" ca="1" si="73"/>
        <v>0</v>
      </c>
      <c r="AD127" s="33"/>
      <c r="AE127" s="33"/>
      <c r="AF127" s="33">
        <f t="shared" ca="1" si="74"/>
        <v>0</v>
      </c>
      <c r="AG127" s="33">
        <f t="shared" ca="1" si="75"/>
        <v>1</v>
      </c>
      <c r="AH127" s="33"/>
      <c r="AI127" s="33">
        <f t="shared" ca="1" si="76"/>
        <v>0</v>
      </c>
      <c r="AJ127" s="33">
        <f t="shared" ca="1" si="77"/>
        <v>0</v>
      </c>
      <c r="AK127" s="33">
        <f t="shared" ca="1" si="78"/>
        <v>1</v>
      </c>
      <c r="AL127" s="34">
        <f t="shared" ca="1" si="79"/>
        <v>0</v>
      </c>
    </row>
    <row r="128" spans="5:38">
      <c r="E128" s="32">
        <f t="shared" ca="1" si="57"/>
        <v>3</v>
      </c>
      <c r="F128" s="32" t="str">
        <f t="shared" ca="1" si="58"/>
        <v>australia</v>
      </c>
      <c r="G128" s="33">
        <f t="shared" ca="1" si="59"/>
        <v>1</v>
      </c>
      <c r="H128" s="33" t="str">
        <f t="shared" ca="1" si="60"/>
        <v>yes</v>
      </c>
      <c r="I128" s="33">
        <f t="shared" ca="1" si="61"/>
        <v>2012</v>
      </c>
      <c r="J128" s="33">
        <f t="shared" ca="1" si="62"/>
        <v>4</v>
      </c>
      <c r="K128" s="33" t="str">
        <f t="shared" ca="1" si="63"/>
        <v>thriller</v>
      </c>
      <c r="L128" s="33"/>
      <c r="M128" s="33"/>
      <c r="N128" s="33"/>
      <c r="O128" s="33"/>
      <c r="P128" s="33"/>
      <c r="Q128" s="33"/>
      <c r="R128" s="33">
        <f t="shared" ca="1" si="64"/>
        <v>0</v>
      </c>
      <c r="S128" s="33">
        <f t="shared" ca="1" si="65"/>
        <v>0</v>
      </c>
      <c r="T128" s="33">
        <f t="shared" ca="1" si="66"/>
        <v>0</v>
      </c>
      <c r="U128" s="33">
        <f t="shared" ca="1" si="67"/>
        <v>0</v>
      </c>
      <c r="V128" s="33">
        <f t="shared" ca="1" si="68"/>
        <v>1</v>
      </c>
      <c r="W128" s="33"/>
      <c r="X128" s="33"/>
      <c r="Y128" s="33">
        <f t="shared" ca="1" si="69"/>
        <v>0</v>
      </c>
      <c r="Z128" s="33">
        <f t="shared" ca="1" si="70"/>
        <v>0</v>
      </c>
      <c r="AA128" s="33">
        <f t="shared" ca="1" si="71"/>
        <v>1</v>
      </c>
      <c r="AB128" s="33">
        <f t="shared" ca="1" si="72"/>
        <v>0</v>
      </c>
      <c r="AC128" s="33">
        <f t="shared" ca="1" si="73"/>
        <v>0</v>
      </c>
      <c r="AD128" s="33"/>
      <c r="AE128" s="33"/>
      <c r="AF128" s="33">
        <f t="shared" ca="1" si="74"/>
        <v>1</v>
      </c>
      <c r="AG128" s="33">
        <f t="shared" ca="1" si="75"/>
        <v>0</v>
      </c>
      <c r="AH128" s="33"/>
      <c r="AI128" s="33">
        <f t="shared" ca="1" si="76"/>
        <v>0</v>
      </c>
      <c r="AJ128" s="33">
        <f t="shared" ca="1" si="77"/>
        <v>0</v>
      </c>
      <c r="AK128" s="33">
        <f t="shared" ca="1" si="78"/>
        <v>1</v>
      </c>
      <c r="AL128" s="34">
        <f t="shared" ca="1" si="79"/>
        <v>0</v>
      </c>
    </row>
    <row r="129" spans="5:38">
      <c r="E129" s="32">
        <f t="shared" ca="1" si="57"/>
        <v>4</v>
      </c>
      <c r="F129" s="32" t="str">
        <f t="shared" ca="1" si="58"/>
        <v>africa</v>
      </c>
      <c r="G129" s="33">
        <f t="shared" ca="1" si="59"/>
        <v>1</v>
      </c>
      <c r="H129" s="33" t="str">
        <f t="shared" ca="1" si="60"/>
        <v>yes</v>
      </c>
      <c r="I129" s="33">
        <f t="shared" ca="1" si="61"/>
        <v>2009</v>
      </c>
      <c r="J129" s="33">
        <f t="shared" ca="1" si="62"/>
        <v>2</v>
      </c>
      <c r="K129" s="33" t="str">
        <f t="shared" ca="1" si="63"/>
        <v>comedy</v>
      </c>
      <c r="L129" s="33"/>
      <c r="M129" s="33"/>
      <c r="N129" s="33"/>
      <c r="O129" s="33"/>
      <c r="P129" s="33"/>
      <c r="Q129" s="33"/>
      <c r="R129" s="33">
        <f t="shared" ca="1" si="64"/>
        <v>0</v>
      </c>
      <c r="S129" s="33">
        <f t="shared" ca="1" si="65"/>
        <v>0</v>
      </c>
      <c r="T129" s="33">
        <f t="shared" ca="1" si="66"/>
        <v>0</v>
      </c>
      <c r="U129" s="33">
        <f t="shared" ca="1" si="67"/>
        <v>1</v>
      </c>
      <c r="V129" s="33">
        <f t="shared" ca="1" si="68"/>
        <v>0</v>
      </c>
      <c r="W129" s="33"/>
      <c r="X129" s="33"/>
      <c r="Y129" s="33">
        <f t="shared" ca="1" si="69"/>
        <v>0</v>
      </c>
      <c r="Z129" s="33">
        <f t="shared" ca="1" si="70"/>
        <v>0</v>
      </c>
      <c r="AA129" s="33">
        <f t="shared" ca="1" si="71"/>
        <v>0</v>
      </c>
      <c r="AB129" s="33">
        <f t="shared" ca="1" si="72"/>
        <v>1</v>
      </c>
      <c r="AC129" s="33">
        <f t="shared" ca="1" si="73"/>
        <v>0</v>
      </c>
      <c r="AD129" s="33"/>
      <c r="AE129" s="33"/>
      <c r="AF129" s="33">
        <f t="shared" ca="1" si="74"/>
        <v>1</v>
      </c>
      <c r="AG129" s="33">
        <f t="shared" ca="1" si="75"/>
        <v>0</v>
      </c>
      <c r="AH129" s="33"/>
      <c r="AI129" s="33">
        <f t="shared" ca="1" si="76"/>
        <v>0</v>
      </c>
      <c r="AJ129" s="33">
        <f t="shared" ca="1" si="77"/>
        <v>1</v>
      </c>
      <c r="AK129" s="33">
        <f t="shared" ca="1" si="78"/>
        <v>0</v>
      </c>
      <c r="AL129" s="34">
        <f t="shared" ca="1" si="79"/>
        <v>0</v>
      </c>
    </row>
    <row r="130" spans="5:38">
      <c r="E130" s="32">
        <f t="shared" ca="1" si="57"/>
        <v>1</v>
      </c>
      <c r="F130" s="32" t="str">
        <f t="shared" ca="1" si="58"/>
        <v>america</v>
      </c>
      <c r="G130" s="33">
        <f t="shared" ca="1" si="59"/>
        <v>2</v>
      </c>
      <c r="H130" s="33" t="str">
        <f t="shared" ca="1" si="60"/>
        <v>no</v>
      </c>
      <c r="I130" s="33">
        <f t="shared" ca="1" si="61"/>
        <v>2001</v>
      </c>
      <c r="J130" s="33">
        <f t="shared" ca="1" si="62"/>
        <v>2</v>
      </c>
      <c r="K130" s="33" t="str">
        <f t="shared" ca="1" si="63"/>
        <v>comedy</v>
      </c>
      <c r="L130" s="33"/>
      <c r="M130" s="33"/>
      <c r="N130" s="33"/>
      <c r="O130" s="33"/>
      <c r="P130" s="33"/>
      <c r="Q130" s="33"/>
      <c r="R130" s="33">
        <f t="shared" ca="1" si="64"/>
        <v>0</v>
      </c>
      <c r="S130" s="33">
        <f t="shared" ca="1" si="65"/>
        <v>0</v>
      </c>
      <c r="T130" s="33">
        <f t="shared" ca="1" si="66"/>
        <v>0</v>
      </c>
      <c r="U130" s="33">
        <f t="shared" ca="1" si="67"/>
        <v>1</v>
      </c>
      <c r="V130" s="33">
        <f t="shared" ca="1" si="68"/>
        <v>0</v>
      </c>
      <c r="W130" s="33"/>
      <c r="X130" s="33"/>
      <c r="Y130" s="33">
        <f t="shared" ca="1" si="69"/>
        <v>1</v>
      </c>
      <c r="Z130" s="33">
        <f t="shared" ca="1" si="70"/>
        <v>0</v>
      </c>
      <c r="AA130" s="33">
        <f t="shared" ca="1" si="71"/>
        <v>0</v>
      </c>
      <c r="AB130" s="33">
        <f t="shared" ca="1" si="72"/>
        <v>0</v>
      </c>
      <c r="AC130" s="33">
        <f t="shared" ca="1" si="73"/>
        <v>0</v>
      </c>
      <c r="AD130" s="33"/>
      <c r="AE130" s="33"/>
      <c r="AF130" s="33">
        <f t="shared" ca="1" si="74"/>
        <v>0</v>
      </c>
      <c r="AG130" s="33">
        <f t="shared" ca="1" si="75"/>
        <v>1</v>
      </c>
      <c r="AH130" s="33"/>
      <c r="AI130" s="33">
        <f t="shared" ca="1" si="76"/>
        <v>1</v>
      </c>
      <c r="AJ130" s="33">
        <f t="shared" ca="1" si="77"/>
        <v>0</v>
      </c>
      <c r="AK130" s="33">
        <f t="shared" ca="1" si="78"/>
        <v>0</v>
      </c>
      <c r="AL130" s="34">
        <f t="shared" ca="1" si="79"/>
        <v>0</v>
      </c>
    </row>
    <row r="131" spans="5:38">
      <c r="E131" s="32">
        <f t="shared" ca="1" si="57"/>
        <v>4</v>
      </c>
      <c r="F131" s="32" t="str">
        <f t="shared" ca="1" si="58"/>
        <v>africa</v>
      </c>
      <c r="G131" s="33">
        <f t="shared" ca="1" si="59"/>
        <v>1</v>
      </c>
      <c r="H131" s="33" t="str">
        <f t="shared" ca="1" si="60"/>
        <v>yes</v>
      </c>
      <c r="I131" s="33">
        <f t="shared" ca="1" si="61"/>
        <v>2009</v>
      </c>
      <c r="J131" s="33">
        <f t="shared" ca="1" si="62"/>
        <v>5</v>
      </c>
      <c r="K131" s="33" t="str">
        <f t="shared" ca="1" si="63"/>
        <v>drama</v>
      </c>
      <c r="L131" s="33"/>
      <c r="M131" s="33"/>
      <c r="N131" s="33"/>
      <c r="O131" s="33"/>
      <c r="P131" s="33"/>
      <c r="Q131" s="33"/>
      <c r="R131" s="33">
        <f t="shared" ca="1" si="64"/>
        <v>0</v>
      </c>
      <c r="S131" s="33">
        <f t="shared" ca="1" si="65"/>
        <v>1</v>
      </c>
      <c r="T131" s="33">
        <f t="shared" ca="1" si="66"/>
        <v>0</v>
      </c>
      <c r="U131" s="33">
        <f t="shared" ca="1" si="67"/>
        <v>0</v>
      </c>
      <c r="V131" s="33">
        <f t="shared" ca="1" si="68"/>
        <v>0</v>
      </c>
      <c r="W131" s="33"/>
      <c r="X131" s="33"/>
      <c r="Y131" s="33">
        <f t="shared" ca="1" si="69"/>
        <v>0</v>
      </c>
      <c r="Z131" s="33">
        <f t="shared" ca="1" si="70"/>
        <v>0</v>
      </c>
      <c r="AA131" s="33">
        <f t="shared" ca="1" si="71"/>
        <v>0</v>
      </c>
      <c r="AB131" s="33">
        <f t="shared" ca="1" si="72"/>
        <v>1</v>
      </c>
      <c r="AC131" s="33">
        <f t="shared" ca="1" si="73"/>
        <v>0</v>
      </c>
      <c r="AD131" s="33"/>
      <c r="AE131" s="33"/>
      <c r="AF131" s="33">
        <f t="shared" ca="1" si="74"/>
        <v>1</v>
      </c>
      <c r="AG131" s="33">
        <f t="shared" ca="1" si="75"/>
        <v>0</v>
      </c>
      <c r="AH131" s="33"/>
      <c r="AI131" s="33">
        <f t="shared" ca="1" si="76"/>
        <v>0</v>
      </c>
      <c r="AJ131" s="33">
        <f t="shared" ca="1" si="77"/>
        <v>1</v>
      </c>
      <c r="AK131" s="33">
        <f t="shared" ca="1" si="78"/>
        <v>0</v>
      </c>
      <c r="AL131" s="34">
        <f t="shared" ca="1" si="79"/>
        <v>0</v>
      </c>
    </row>
    <row r="132" spans="5:38">
      <c r="E132" s="32">
        <f t="shared" ca="1" si="57"/>
        <v>2</v>
      </c>
      <c r="F132" s="32" t="str">
        <f t="shared" ca="1" si="58"/>
        <v>europe</v>
      </c>
      <c r="G132" s="33">
        <f t="shared" ca="1" si="59"/>
        <v>1</v>
      </c>
      <c r="H132" s="33" t="str">
        <f t="shared" ca="1" si="60"/>
        <v>yes</v>
      </c>
      <c r="I132" s="33">
        <f t="shared" ca="1" si="61"/>
        <v>2008</v>
      </c>
      <c r="J132" s="33">
        <f t="shared" ca="1" si="62"/>
        <v>1</v>
      </c>
      <c r="K132" s="33" t="str">
        <f t="shared" ca="1" si="63"/>
        <v>action</v>
      </c>
      <c r="L132" s="33"/>
      <c r="M132" s="33"/>
      <c r="N132" s="33"/>
      <c r="O132" s="33"/>
      <c r="P132" s="33"/>
      <c r="Q132" s="33"/>
      <c r="R132" s="33">
        <f t="shared" ca="1" si="64"/>
        <v>0</v>
      </c>
      <c r="S132" s="33">
        <f t="shared" ca="1" si="65"/>
        <v>0</v>
      </c>
      <c r="T132" s="33">
        <f t="shared" ca="1" si="66"/>
        <v>1</v>
      </c>
      <c r="U132" s="33">
        <f t="shared" ca="1" si="67"/>
        <v>0</v>
      </c>
      <c r="V132" s="33">
        <f t="shared" ca="1" si="68"/>
        <v>0</v>
      </c>
      <c r="W132" s="33"/>
      <c r="X132" s="33"/>
      <c r="Y132" s="33">
        <f t="shared" ca="1" si="69"/>
        <v>0</v>
      </c>
      <c r="Z132" s="33">
        <f t="shared" ca="1" si="70"/>
        <v>1</v>
      </c>
      <c r="AA132" s="33">
        <f t="shared" ca="1" si="71"/>
        <v>0</v>
      </c>
      <c r="AB132" s="33">
        <f t="shared" ca="1" si="72"/>
        <v>0</v>
      </c>
      <c r="AC132" s="33">
        <f t="shared" ca="1" si="73"/>
        <v>0</v>
      </c>
      <c r="AD132" s="33"/>
      <c r="AE132" s="33"/>
      <c r="AF132" s="33">
        <f t="shared" ca="1" si="74"/>
        <v>1</v>
      </c>
      <c r="AG132" s="33">
        <f t="shared" ca="1" si="75"/>
        <v>0</v>
      </c>
      <c r="AH132" s="33"/>
      <c r="AI132" s="33">
        <f t="shared" ca="1" si="76"/>
        <v>0</v>
      </c>
      <c r="AJ132" s="33">
        <f t="shared" ca="1" si="77"/>
        <v>1</v>
      </c>
      <c r="AK132" s="33">
        <f t="shared" ca="1" si="78"/>
        <v>0</v>
      </c>
      <c r="AL132" s="34">
        <f t="shared" ca="1" si="79"/>
        <v>0</v>
      </c>
    </row>
    <row r="133" spans="5:38">
      <c r="E133" s="32">
        <f t="shared" ca="1" si="57"/>
        <v>4</v>
      </c>
      <c r="F133" s="32" t="str">
        <f t="shared" ca="1" si="58"/>
        <v>africa</v>
      </c>
      <c r="G133" s="33">
        <f t="shared" ca="1" si="59"/>
        <v>1</v>
      </c>
      <c r="H133" s="33" t="str">
        <f t="shared" ca="1" si="60"/>
        <v>yes</v>
      </c>
      <c r="I133" s="33">
        <f t="shared" ca="1" si="61"/>
        <v>2015</v>
      </c>
      <c r="J133" s="33">
        <f t="shared" ca="1" si="62"/>
        <v>5</v>
      </c>
      <c r="K133" s="33" t="str">
        <f t="shared" ca="1" si="63"/>
        <v>drama</v>
      </c>
      <c r="L133" s="33"/>
      <c r="M133" s="33"/>
      <c r="N133" s="33"/>
      <c r="O133" s="33"/>
      <c r="P133" s="33"/>
      <c r="Q133" s="33"/>
      <c r="R133" s="33">
        <f t="shared" ca="1" si="64"/>
        <v>0</v>
      </c>
      <c r="S133" s="33">
        <f t="shared" ca="1" si="65"/>
        <v>1</v>
      </c>
      <c r="T133" s="33">
        <f t="shared" ca="1" si="66"/>
        <v>0</v>
      </c>
      <c r="U133" s="33">
        <f t="shared" ca="1" si="67"/>
        <v>0</v>
      </c>
      <c r="V133" s="33">
        <f t="shared" ca="1" si="68"/>
        <v>0</v>
      </c>
      <c r="W133" s="33"/>
      <c r="X133" s="33"/>
      <c r="Y133" s="33">
        <f t="shared" ca="1" si="69"/>
        <v>0</v>
      </c>
      <c r="Z133" s="33">
        <f t="shared" ca="1" si="70"/>
        <v>0</v>
      </c>
      <c r="AA133" s="33">
        <f t="shared" ca="1" si="71"/>
        <v>0</v>
      </c>
      <c r="AB133" s="33">
        <f t="shared" ca="1" si="72"/>
        <v>1</v>
      </c>
      <c r="AC133" s="33">
        <f t="shared" ca="1" si="73"/>
        <v>0</v>
      </c>
      <c r="AD133" s="33"/>
      <c r="AE133" s="33"/>
      <c r="AF133" s="33">
        <f t="shared" ca="1" si="74"/>
        <v>1</v>
      </c>
      <c r="AG133" s="33">
        <f t="shared" ca="1" si="75"/>
        <v>0</v>
      </c>
      <c r="AH133" s="33"/>
      <c r="AI133" s="33">
        <f t="shared" ca="1" si="76"/>
        <v>0</v>
      </c>
      <c r="AJ133" s="33">
        <f t="shared" ca="1" si="77"/>
        <v>0</v>
      </c>
      <c r="AK133" s="33">
        <f t="shared" ca="1" si="78"/>
        <v>1</v>
      </c>
      <c r="AL133" s="34">
        <f t="shared" ca="1" si="79"/>
        <v>0</v>
      </c>
    </row>
    <row r="134" spans="5:38">
      <c r="E134" s="32">
        <f t="shared" ca="1" si="57"/>
        <v>1</v>
      </c>
      <c r="F134" s="32" t="str">
        <f t="shared" ca="1" si="58"/>
        <v>america</v>
      </c>
      <c r="G134" s="33">
        <f t="shared" ca="1" si="59"/>
        <v>1</v>
      </c>
      <c r="H134" s="33" t="str">
        <f t="shared" ca="1" si="60"/>
        <v>yes</v>
      </c>
      <c r="I134" s="33">
        <f t="shared" ca="1" si="61"/>
        <v>2014</v>
      </c>
      <c r="J134" s="33">
        <f t="shared" ca="1" si="62"/>
        <v>1</v>
      </c>
      <c r="K134" s="33" t="str">
        <f t="shared" ca="1" si="63"/>
        <v>action</v>
      </c>
      <c r="L134" s="33"/>
      <c r="M134" s="33"/>
      <c r="N134" s="33"/>
      <c r="O134" s="33"/>
      <c r="P134" s="33"/>
      <c r="Q134" s="33"/>
      <c r="R134" s="33">
        <f t="shared" ca="1" si="64"/>
        <v>0</v>
      </c>
      <c r="S134" s="33">
        <f t="shared" ca="1" si="65"/>
        <v>0</v>
      </c>
      <c r="T134" s="33">
        <f t="shared" ca="1" si="66"/>
        <v>1</v>
      </c>
      <c r="U134" s="33">
        <f t="shared" ca="1" si="67"/>
        <v>0</v>
      </c>
      <c r="V134" s="33">
        <f t="shared" ca="1" si="68"/>
        <v>0</v>
      </c>
      <c r="W134" s="33"/>
      <c r="X134" s="33"/>
      <c r="Y134" s="33">
        <f t="shared" ca="1" si="69"/>
        <v>1</v>
      </c>
      <c r="Z134" s="33">
        <f t="shared" ca="1" si="70"/>
        <v>0</v>
      </c>
      <c r="AA134" s="33">
        <f t="shared" ca="1" si="71"/>
        <v>0</v>
      </c>
      <c r="AB134" s="33">
        <f t="shared" ca="1" si="72"/>
        <v>0</v>
      </c>
      <c r="AC134" s="33">
        <f t="shared" ca="1" si="73"/>
        <v>0</v>
      </c>
      <c r="AD134" s="33"/>
      <c r="AE134" s="33"/>
      <c r="AF134" s="33">
        <f t="shared" ca="1" si="74"/>
        <v>1</v>
      </c>
      <c r="AG134" s="33">
        <f t="shared" ca="1" si="75"/>
        <v>0</v>
      </c>
      <c r="AH134" s="33"/>
      <c r="AI134" s="33">
        <f t="shared" ca="1" si="76"/>
        <v>0</v>
      </c>
      <c r="AJ134" s="33">
        <f t="shared" ca="1" si="77"/>
        <v>0</v>
      </c>
      <c r="AK134" s="33">
        <f t="shared" ca="1" si="78"/>
        <v>1</v>
      </c>
      <c r="AL134" s="34">
        <f t="shared" ca="1" si="79"/>
        <v>0</v>
      </c>
    </row>
    <row r="135" spans="5:38">
      <c r="E135" s="32">
        <f t="shared" ca="1" si="57"/>
        <v>3</v>
      </c>
      <c r="F135" s="32" t="str">
        <f t="shared" ca="1" si="58"/>
        <v>australia</v>
      </c>
      <c r="G135" s="33">
        <f t="shared" ca="1" si="59"/>
        <v>1</v>
      </c>
      <c r="H135" s="33" t="str">
        <f t="shared" ca="1" si="60"/>
        <v>yes</v>
      </c>
      <c r="I135" s="33">
        <f t="shared" ca="1" si="61"/>
        <v>2016</v>
      </c>
      <c r="J135" s="33">
        <f t="shared" ca="1" si="62"/>
        <v>5</v>
      </c>
      <c r="K135" s="33" t="str">
        <f t="shared" ca="1" si="63"/>
        <v>drama</v>
      </c>
      <c r="L135" s="33"/>
      <c r="M135" s="33"/>
      <c r="N135" s="33"/>
      <c r="O135" s="33"/>
      <c r="P135" s="33"/>
      <c r="Q135" s="33"/>
      <c r="R135" s="33">
        <f t="shared" ca="1" si="64"/>
        <v>0</v>
      </c>
      <c r="S135" s="33">
        <f t="shared" ca="1" si="65"/>
        <v>1</v>
      </c>
      <c r="T135" s="33">
        <f t="shared" ca="1" si="66"/>
        <v>0</v>
      </c>
      <c r="U135" s="33">
        <f t="shared" ca="1" si="67"/>
        <v>0</v>
      </c>
      <c r="V135" s="33">
        <f t="shared" ca="1" si="68"/>
        <v>0</v>
      </c>
      <c r="W135" s="33"/>
      <c r="X135" s="33"/>
      <c r="Y135" s="33">
        <f t="shared" ca="1" si="69"/>
        <v>0</v>
      </c>
      <c r="Z135" s="33">
        <f t="shared" ca="1" si="70"/>
        <v>0</v>
      </c>
      <c r="AA135" s="33">
        <f t="shared" ca="1" si="71"/>
        <v>1</v>
      </c>
      <c r="AB135" s="33">
        <f t="shared" ca="1" si="72"/>
        <v>0</v>
      </c>
      <c r="AC135" s="33">
        <f t="shared" ca="1" si="73"/>
        <v>0</v>
      </c>
      <c r="AD135" s="33"/>
      <c r="AE135" s="33"/>
      <c r="AF135" s="33">
        <f t="shared" ca="1" si="74"/>
        <v>1</v>
      </c>
      <c r="AG135" s="33">
        <f t="shared" ca="1" si="75"/>
        <v>0</v>
      </c>
      <c r="AH135" s="33"/>
      <c r="AI135" s="33">
        <f t="shared" ca="1" si="76"/>
        <v>0</v>
      </c>
      <c r="AJ135" s="33">
        <f t="shared" ca="1" si="77"/>
        <v>0</v>
      </c>
      <c r="AK135" s="33">
        <f t="shared" ca="1" si="78"/>
        <v>0</v>
      </c>
      <c r="AL135" s="34">
        <f t="shared" ca="1" si="79"/>
        <v>1</v>
      </c>
    </row>
    <row r="136" spans="5:38">
      <c r="E136" s="32">
        <f t="shared" ca="1" si="57"/>
        <v>2</v>
      </c>
      <c r="F136" s="32" t="str">
        <f t="shared" ca="1" si="58"/>
        <v>europe</v>
      </c>
      <c r="G136" s="33">
        <f t="shared" ca="1" si="59"/>
        <v>1</v>
      </c>
      <c r="H136" s="33" t="str">
        <f t="shared" ca="1" si="60"/>
        <v>yes</v>
      </c>
      <c r="I136" s="33">
        <f t="shared" ca="1" si="61"/>
        <v>2009</v>
      </c>
      <c r="J136" s="33">
        <f t="shared" ca="1" si="62"/>
        <v>3</v>
      </c>
      <c r="K136" s="33" t="str">
        <f t="shared" ca="1" si="63"/>
        <v>horror</v>
      </c>
      <c r="L136" s="33"/>
      <c r="M136" s="33"/>
      <c r="N136" s="33"/>
      <c r="O136" s="33"/>
      <c r="P136" s="33"/>
      <c r="Q136" s="33"/>
      <c r="R136" s="33">
        <f t="shared" ca="1" si="64"/>
        <v>1</v>
      </c>
      <c r="S136" s="33">
        <f t="shared" ca="1" si="65"/>
        <v>0</v>
      </c>
      <c r="T136" s="33">
        <f t="shared" ca="1" si="66"/>
        <v>0</v>
      </c>
      <c r="U136" s="33">
        <f t="shared" ca="1" si="67"/>
        <v>0</v>
      </c>
      <c r="V136" s="33">
        <f t="shared" ca="1" si="68"/>
        <v>0</v>
      </c>
      <c r="W136" s="33"/>
      <c r="X136" s="33"/>
      <c r="Y136" s="33">
        <f t="shared" ca="1" si="69"/>
        <v>0</v>
      </c>
      <c r="Z136" s="33">
        <f t="shared" ca="1" si="70"/>
        <v>1</v>
      </c>
      <c r="AA136" s="33">
        <f t="shared" ca="1" si="71"/>
        <v>0</v>
      </c>
      <c r="AB136" s="33">
        <f t="shared" ca="1" si="72"/>
        <v>0</v>
      </c>
      <c r="AC136" s="33">
        <f t="shared" ca="1" si="73"/>
        <v>0</v>
      </c>
      <c r="AD136" s="33"/>
      <c r="AE136" s="33"/>
      <c r="AF136" s="33">
        <f t="shared" ca="1" si="74"/>
        <v>1</v>
      </c>
      <c r="AG136" s="33">
        <f t="shared" ca="1" si="75"/>
        <v>0</v>
      </c>
      <c r="AH136" s="33"/>
      <c r="AI136" s="33">
        <f t="shared" ca="1" si="76"/>
        <v>0</v>
      </c>
      <c r="AJ136" s="33">
        <f t="shared" ca="1" si="77"/>
        <v>1</v>
      </c>
      <c r="AK136" s="33">
        <f t="shared" ca="1" si="78"/>
        <v>0</v>
      </c>
      <c r="AL136" s="34">
        <f t="shared" ca="1" si="79"/>
        <v>0</v>
      </c>
    </row>
    <row r="137" spans="5:38">
      <c r="E137" s="32">
        <f t="shared" ca="1" si="57"/>
        <v>5</v>
      </c>
      <c r="F137" s="32" t="str">
        <f t="shared" ca="1" si="58"/>
        <v>asia</v>
      </c>
      <c r="G137" s="33">
        <f t="shared" ca="1" si="59"/>
        <v>2</v>
      </c>
      <c r="H137" s="33" t="str">
        <f t="shared" ca="1" si="60"/>
        <v>no</v>
      </c>
      <c r="I137" s="33">
        <f t="shared" ca="1" si="61"/>
        <v>2015</v>
      </c>
      <c r="J137" s="33">
        <f t="shared" ca="1" si="62"/>
        <v>1</v>
      </c>
      <c r="K137" s="33" t="str">
        <f t="shared" ca="1" si="63"/>
        <v>action</v>
      </c>
      <c r="L137" s="33"/>
      <c r="M137" s="33"/>
      <c r="N137" s="33"/>
      <c r="O137" s="33"/>
      <c r="P137" s="33"/>
      <c r="Q137" s="33"/>
      <c r="R137" s="33">
        <f t="shared" ca="1" si="64"/>
        <v>0</v>
      </c>
      <c r="S137" s="33">
        <f t="shared" ca="1" si="65"/>
        <v>0</v>
      </c>
      <c r="T137" s="33">
        <f t="shared" ca="1" si="66"/>
        <v>1</v>
      </c>
      <c r="U137" s="33">
        <f t="shared" ca="1" si="67"/>
        <v>0</v>
      </c>
      <c r="V137" s="33">
        <f t="shared" ca="1" si="68"/>
        <v>0</v>
      </c>
      <c r="W137" s="33"/>
      <c r="X137" s="33"/>
      <c r="Y137" s="33">
        <f t="shared" ca="1" si="69"/>
        <v>0</v>
      </c>
      <c r="Z137" s="33">
        <f t="shared" ca="1" si="70"/>
        <v>0</v>
      </c>
      <c r="AA137" s="33">
        <f t="shared" ca="1" si="71"/>
        <v>0</v>
      </c>
      <c r="AB137" s="33">
        <f t="shared" ca="1" si="72"/>
        <v>0</v>
      </c>
      <c r="AC137" s="33">
        <f t="shared" ca="1" si="73"/>
        <v>1</v>
      </c>
      <c r="AD137" s="33"/>
      <c r="AE137" s="33"/>
      <c r="AF137" s="33">
        <f t="shared" ca="1" si="74"/>
        <v>0</v>
      </c>
      <c r="AG137" s="33">
        <f t="shared" ca="1" si="75"/>
        <v>1</v>
      </c>
      <c r="AH137" s="33"/>
      <c r="AI137" s="33">
        <f t="shared" ca="1" si="76"/>
        <v>0</v>
      </c>
      <c r="AJ137" s="33">
        <f t="shared" ca="1" si="77"/>
        <v>0</v>
      </c>
      <c r="AK137" s="33">
        <f t="shared" ca="1" si="78"/>
        <v>1</v>
      </c>
      <c r="AL137" s="34">
        <f t="shared" ca="1" si="79"/>
        <v>0</v>
      </c>
    </row>
    <row r="138" spans="5:38">
      <c r="E138" s="32">
        <f t="shared" ca="1" si="57"/>
        <v>5</v>
      </c>
      <c r="F138" s="32" t="str">
        <f t="shared" ca="1" si="58"/>
        <v>asia</v>
      </c>
      <c r="G138" s="33">
        <f ca="1">RANDBETWEEN(1,2)</f>
        <v>2</v>
      </c>
      <c r="H138" s="33" t="str">
        <f ca="1">IF(G138=1,"yes","no")</f>
        <v>no</v>
      </c>
      <c r="I138" s="33">
        <f ca="1">RANDBETWEEN(2000,2020)</f>
        <v>2019</v>
      </c>
      <c r="J138" s="33">
        <f ca="1">RANDBETWEEN(1,5)</f>
        <v>2</v>
      </c>
      <c r="K138" s="33" t="str">
        <f ca="1">VLOOKUP(J138,$M$6:$N$10,2)</f>
        <v>comedy</v>
      </c>
      <c r="L138" s="33"/>
      <c r="M138" s="33"/>
      <c r="N138" s="33"/>
      <c r="O138" s="33"/>
      <c r="P138" s="33"/>
      <c r="Q138" s="33"/>
      <c r="R138" s="33">
        <f t="shared" ca="1" si="64"/>
        <v>0</v>
      </c>
      <c r="S138" s="33">
        <f t="shared" ca="1" si="65"/>
        <v>0</v>
      </c>
      <c r="T138" s="33">
        <f t="shared" ca="1" si="66"/>
        <v>0</v>
      </c>
      <c r="U138" s="33">
        <f t="shared" ca="1" si="67"/>
        <v>1</v>
      </c>
      <c r="V138" s="33">
        <f t="shared" ca="1" si="68"/>
        <v>0</v>
      </c>
      <c r="W138" s="33"/>
      <c r="X138" s="33"/>
      <c r="Y138" s="33">
        <f t="shared" ca="1" si="69"/>
        <v>0</v>
      </c>
      <c r="Z138" s="33">
        <f t="shared" ca="1" si="70"/>
        <v>0</v>
      </c>
      <c r="AA138" s="33">
        <f t="shared" ca="1" si="71"/>
        <v>0</v>
      </c>
      <c r="AB138" s="33">
        <f t="shared" ca="1" si="72"/>
        <v>0</v>
      </c>
      <c r="AC138" s="33">
        <f t="shared" ca="1" si="73"/>
        <v>1</v>
      </c>
      <c r="AD138" s="33"/>
      <c r="AE138" s="33"/>
      <c r="AF138" s="33">
        <f t="shared" ca="1" si="74"/>
        <v>0</v>
      </c>
      <c r="AG138" s="33">
        <f t="shared" ca="1" si="75"/>
        <v>1</v>
      </c>
      <c r="AH138" s="33"/>
      <c r="AI138" s="33">
        <f t="shared" ca="1" si="76"/>
        <v>0</v>
      </c>
      <c r="AJ138" s="33">
        <f t="shared" ca="1" si="77"/>
        <v>0</v>
      </c>
      <c r="AK138" s="33">
        <f t="shared" ca="1" si="78"/>
        <v>0</v>
      </c>
      <c r="AL138" s="34">
        <f t="shared" ca="1" si="79"/>
        <v>1</v>
      </c>
    </row>
    <row r="139" spans="5:38">
      <c r="E139" s="32">
        <f t="shared" ca="1" si="57"/>
        <v>4</v>
      </c>
      <c r="F139" s="32" t="str">
        <f t="shared" ca="1" si="58"/>
        <v>africa</v>
      </c>
      <c r="G139" s="33">
        <f t="shared" ca="1" si="59"/>
        <v>1</v>
      </c>
      <c r="H139" s="33" t="str">
        <f t="shared" ca="1" si="60"/>
        <v>yes</v>
      </c>
      <c r="I139" s="33">
        <f t="shared" ca="1" si="61"/>
        <v>2009</v>
      </c>
      <c r="J139" s="33">
        <f t="shared" ca="1" si="62"/>
        <v>2</v>
      </c>
      <c r="K139" s="33" t="str">
        <f t="shared" ca="1" si="63"/>
        <v>comedy</v>
      </c>
      <c r="L139" s="33"/>
      <c r="M139" s="33"/>
      <c r="N139" s="33"/>
      <c r="O139" s="33"/>
      <c r="P139" s="33"/>
      <c r="Q139" s="33"/>
      <c r="R139" s="33">
        <f t="shared" ca="1" si="64"/>
        <v>0</v>
      </c>
      <c r="S139" s="33">
        <f t="shared" ca="1" si="65"/>
        <v>0</v>
      </c>
      <c r="T139" s="33">
        <f t="shared" ca="1" si="66"/>
        <v>0</v>
      </c>
      <c r="U139" s="33">
        <f t="shared" ca="1" si="67"/>
        <v>1</v>
      </c>
      <c r="V139" s="33">
        <f t="shared" ca="1" si="68"/>
        <v>0</v>
      </c>
      <c r="W139" s="33"/>
      <c r="X139" s="33"/>
      <c r="Y139" s="33">
        <f t="shared" ca="1" si="69"/>
        <v>0</v>
      </c>
      <c r="Z139" s="33">
        <f t="shared" ca="1" si="70"/>
        <v>0</v>
      </c>
      <c r="AA139" s="33">
        <f t="shared" ca="1" si="71"/>
        <v>0</v>
      </c>
      <c r="AB139" s="33">
        <f t="shared" ca="1" si="72"/>
        <v>1</v>
      </c>
      <c r="AC139" s="33">
        <f t="shared" ca="1" si="73"/>
        <v>0</v>
      </c>
      <c r="AD139" s="33"/>
      <c r="AE139" s="33"/>
      <c r="AF139" s="33">
        <f t="shared" ca="1" si="74"/>
        <v>1</v>
      </c>
      <c r="AG139" s="33">
        <f t="shared" ca="1" si="75"/>
        <v>0</v>
      </c>
      <c r="AH139" s="33"/>
      <c r="AI139" s="33">
        <f t="shared" ca="1" si="76"/>
        <v>0</v>
      </c>
      <c r="AJ139" s="33">
        <f t="shared" ca="1" si="77"/>
        <v>1</v>
      </c>
      <c r="AK139" s="33">
        <f t="shared" ca="1" si="78"/>
        <v>0</v>
      </c>
      <c r="AL139" s="34">
        <f t="shared" ca="1" si="79"/>
        <v>0</v>
      </c>
    </row>
    <row r="140" spans="5:38">
      <c r="E140" s="32">
        <f t="shared" ca="1" si="57"/>
        <v>1</v>
      </c>
      <c r="F140" s="32" t="str">
        <f t="shared" ca="1" si="58"/>
        <v>america</v>
      </c>
      <c r="G140" s="33">
        <f t="shared" ca="1" si="59"/>
        <v>1</v>
      </c>
      <c r="H140" s="33" t="str">
        <f t="shared" ca="1" si="60"/>
        <v>yes</v>
      </c>
      <c r="I140" s="33">
        <f t="shared" ca="1" si="61"/>
        <v>2000</v>
      </c>
      <c r="J140" s="33">
        <f t="shared" ca="1" si="62"/>
        <v>5</v>
      </c>
      <c r="K140" s="33" t="str">
        <f t="shared" ca="1" si="63"/>
        <v>drama</v>
      </c>
      <c r="L140" s="33"/>
      <c r="M140" s="33"/>
      <c r="N140" s="33"/>
      <c r="O140" s="33"/>
      <c r="P140" s="33"/>
      <c r="Q140" s="33"/>
      <c r="R140" s="33">
        <f t="shared" ca="1" si="64"/>
        <v>0</v>
      </c>
      <c r="S140" s="33">
        <f t="shared" ca="1" si="65"/>
        <v>1</v>
      </c>
      <c r="T140" s="33">
        <f t="shared" ca="1" si="66"/>
        <v>0</v>
      </c>
      <c r="U140" s="33">
        <f t="shared" ca="1" si="67"/>
        <v>0</v>
      </c>
      <c r="V140" s="33">
        <f t="shared" ca="1" si="68"/>
        <v>0</v>
      </c>
      <c r="W140" s="33"/>
      <c r="X140" s="33"/>
      <c r="Y140" s="33">
        <f t="shared" ca="1" si="69"/>
        <v>1</v>
      </c>
      <c r="Z140" s="33">
        <f t="shared" ca="1" si="70"/>
        <v>0</v>
      </c>
      <c r="AA140" s="33">
        <f t="shared" ca="1" si="71"/>
        <v>0</v>
      </c>
      <c r="AB140" s="33">
        <f t="shared" ca="1" si="72"/>
        <v>0</v>
      </c>
      <c r="AC140" s="33">
        <f t="shared" ca="1" si="73"/>
        <v>0</v>
      </c>
      <c r="AD140" s="33"/>
      <c r="AE140" s="33"/>
      <c r="AF140" s="33">
        <f t="shared" ca="1" si="74"/>
        <v>1</v>
      </c>
      <c r="AG140" s="33">
        <f t="shared" ca="1" si="75"/>
        <v>0</v>
      </c>
      <c r="AH140" s="33"/>
      <c r="AI140" s="33">
        <f t="shared" ca="1" si="76"/>
        <v>1</v>
      </c>
      <c r="AJ140" s="33">
        <f t="shared" ca="1" si="77"/>
        <v>0</v>
      </c>
      <c r="AK140" s="33">
        <f t="shared" ca="1" si="78"/>
        <v>0</v>
      </c>
      <c r="AL140" s="34">
        <f t="shared" ca="1" si="79"/>
        <v>0</v>
      </c>
    </row>
    <row r="141" spans="5:38">
      <c r="E141" s="32">
        <f t="shared" ca="1" si="57"/>
        <v>4</v>
      </c>
      <c r="F141" s="32" t="str">
        <f t="shared" ca="1" si="58"/>
        <v>africa</v>
      </c>
      <c r="G141" s="33">
        <f t="shared" ca="1" si="59"/>
        <v>1</v>
      </c>
      <c r="H141" s="33" t="str">
        <f t="shared" ca="1" si="60"/>
        <v>yes</v>
      </c>
      <c r="I141" s="33">
        <f t="shared" ca="1" si="61"/>
        <v>2004</v>
      </c>
      <c r="J141" s="33">
        <f t="shared" ca="1" si="62"/>
        <v>3</v>
      </c>
      <c r="K141" s="33" t="str">
        <f t="shared" ca="1" si="63"/>
        <v>horror</v>
      </c>
      <c r="L141" s="33"/>
      <c r="M141" s="33"/>
      <c r="N141" s="33"/>
      <c r="O141" s="33"/>
      <c r="P141" s="33"/>
      <c r="Q141" s="33"/>
      <c r="R141" s="33">
        <f t="shared" ca="1" si="64"/>
        <v>1</v>
      </c>
      <c r="S141" s="33">
        <f t="shared" ca="1" si="65"/>
        <v>0</v>
      </c>
      <c r="T141" s="33">
        <f t="shared" ca="1" si="66"/>
        <v>0</v>
      </c>
      <c r="U141" s="33">
        <f t="shared" ca="1" si="67"/>
        <v>0</v>
      </c>
      <c r="V141" s="33">
        <f t="shared" ca="1" si="68"/>
        <v>0</v>
      </c>
      <c r="W141" s="33"/>
      <c r="X141" s="33"/>
      <c r="Y141" s="33">
        <f t="shared" ca="1" si="69"/>
        <v>0</v>
      </c>
      <c r="Z141" s="33">
        <f t="shared" ca="1" si="70"/>
        <v>0</v>
      </c>
      <c r="AA141" s="33">
        <f t="shared" ca="1" si="71"/>
        <v>0</v>
      </c>
      <c r="AB141" s="33">
        <f t="shared" ca="1" si="72"/>
        <v>1</v>
      </c>
      <c r="AC141" s="33">
        <f t="shared" ca="1" si="73"/>
        <v>0</v>
      </c>
      <c r="AD141" s="33"/>
      <c r="AE141" s="33"/>
      <c r="AF141" s="33">
        <f t="shared" ca="1" si="74"/>
        <v>1</v>
      </c>
      <c r="AG141" s="33">
        <f t="shared" ca="1" si="75"/>
        <v>0</v>
      </c>
      <c r="AH141" s="33"/>
      <c r="AI141" s="33">
        <f t="shared" ca="1" si="76"/>
        <v>1</v>
      </c>
      <c r="AJ141" s="33">
        <f t="shared" ca="1" si="77"/>
        <v>0</v>
      </c>
      <c r="AK141" s="33">
        <f t="shared" ca="1" si="78"/>
        <v>0</v>
      </c>
      <c r="AL141" s="34">
        <f t="shared" ca="1" si="79"/>
        <v>0</v>
      </c>
    </row>
    <row r="142" spans="5:38">
      <c r="E142" s="32">
        <f t="shared" ca="1" si="57"/>
        <v>4</v>
      </c>
      <c r="F142" s="32" t="str">
        <f t="shared" ca="1" si="58"/>
        <v>africa</v>
      </c>
      <c r="G142" s="33">
        <f t="shared" ca="1" si="59"/>
        <v>1</v>
      </c>
      <c r="H142" s="33" t="str">
        <f t="shared" ca="1" si="60"/>
        <v>yes</v>
      </c>
      <c r="I142" s="33">
        <f t="shared" ca="1" si="61"/>
        <v>2018</v>
      </c>
      <c r="J142" s="33">
        <f t="shared" ca="1" si="62"/>
        <v>5</v>
      </c>
      <c r="K142" s="33" t="str">
        <f t="shared" ca="1" si="63"/>
        <v>drama</v>
      </c>
      <c r="L142" s="33"/>
      <c r="M142" s="33"/>
      <c r="N142" s="33"/>
      <c r="O142" s="33"/>
      <c r="P142" s="33"/>
      <c r="Q142" s="33"/>
      <c r="R142" s="33">
        <f t="shared" ca="1" si="64"/>
        <v>0</v>
      </c>
      <c r="S142" s="33">
        <f t="shared" ca="1" si="65"/>
        <v>1</v>
      </c>
      <c r="T142" s="33">
        <f t="shared" ca="1" si="66"/>
        <v>0</v>
      </c>
      <c r="U142" s="33">
        <f t="shared" ca="1" si="67"/>
        <v>0</v>
      </c>
      <c r="V142" s="33">
        <f t="shared" ca="1" si="68"/>
        <v>0</v>
      </c>
      <c r="W142" s="33"/>
      <c r="X142" s="33"/>
      <c r="Y142" s="33">
        <f t="shared" ca="1" si="69"/>
        <v>0</v>
      </c>
      <c r="Z142" s="33">
        <f t="shared" ca="1" si="70"/>
        <v>0</v>
      </c>
      <c r="AA142" s="33">
        <f t="shared" ca="1" si="71"/>
        <v>0</v>
      </c>
      <c r="AB142" s="33">
        <f t="shared" ca="1" si="72"/>
        <v>1</v>
      </c>
      <c r="AC142" s="33">
        <f t="shared" ca="1" si="73"/>
        <v>0</v>
      </c>
      <c r="AD142" s="33"/>
      <c r="AE142" s="33"/>
      <c r="AF142" s="33">
        <f t="shared" ca="1" si="74"/>
        <v>1</v>
      </c>
      <c r="AG142" s="33">
        <f t="shared" ca="1" si="75"/>
        <v>0</v>
      </c>
      <c r="AH142" s="33"/>
      <c r="AI142" s="33">
        <f t="shared" ca="1" si="76"/>
        <v>0</v>
      </c>
      <c r="AJ142" s="33">
        <f t="shared" ca="1" si="77"/>
        <v>0</v>
      </c>
      <c r="AK142" s="33">
        <f t="shared" ca="1" si="78"/>
        <v>0</v>
      </c>
      <c r="AL142" s="34">
        <f t="shared" ca="1" si="79"/>
        <v>1</v>
      </c>
    </row>
    <row r="143" spans="5:38">
      <c r="E143" s="32">
        <f t="shared" ca="1" si="57"/>
        <v>5</v>
      </c>
      <c r="F143" s="32" t="str">
        <f t="shared" ca="1" si="58"/>
        <v>asia</v>
      </c>
      <c r="G143" s="33">
        <f t="shared" ca="1" si="59"/>
        <v>1</v>
      </c>
      <c r="H143" s="33" t="str">
        <f t="shared" ca="1" si="60"/>
        <v>yes</v>
      </c>
      <c r="I143" s="33">
        <f t="shared" ca="1" si="61"/>
        <v>2008</v>
      </c>
      <c r="J143" s="33">
        <f t="shared" ca="1" si="62"/>
        <v>4</v>
      </c>
      <c r="K143" s="33" t="str">
        <f t="shared" ca="1" si="63"/>
        <v>thriller</v>
      </c>
      <c r="L143" s="33"/>
      <c r="M143" s="33"/>
      <c r="N143" s="33"/>
      <c r="O143" s="33"/>
      <c r="P143" s="33"/>
      <c r="Q143" s="33"/>
      <c r="R143" s="33">
        <f t="shared" ca="1" si="64"/>
        <v>0</v>
      </c>
      <c r="S143" s="33">
        <f t="shared" ca="1" si="65"/>
        <v>0</v>
      </c>
      <c r="T143" s="33">
        <f t="shared" ca="1" si="66"/>
        <v>0</v>
      </c>
      <c r="U143" s="33">
        <f t="shared" ca="1" si="67"/>
        <v>0</v>
      </c>
      <c r="V143" s="33">
        <f t="shared" ca="1" si="68"/>
        <v>1</v>
      </c>
      <c r="W143" s="33"/>
      <c r="X143" s="33"/>
      <c r="Y143" s="33">
        <f t="shared" ca="1" si="69"/>
        <v>0</v>
      </c>
      <c r="Z143" s="33">
        <f t="shared" ca="1" si="70"/>
        <v>0</v>
      </c>
      <c r="AA143" s="33">
        <f t="shared" ca="1" si="71"/>
        <v>0</v>
      </c>
      <c r="AB143" s="33">
        <f t="shared" ca="1" si="72"/>
        <v>0</v>
      </c>
      <c r="AC143" s="33">
        <f t="shared" ca="1" si="73"/>
        <v>1</v>
      </c>
      <c r="AD143" s="33"/>
      <c r="AE143" s="33"/>
      <c r="AF143" s="33">
        <f t="shared" ca="1" si="74"/>
        <v>1</v>
      </c>
      <c r="AG143" s="33">
        <f t="shared" ca="1" si="75"/>
        <v>0</v>
      </c>
      <c r="AH143" s="33"/>
      <c r="AI143" s="33">
        <f t="shared" ca="1" si="76"/>
        <v>0</v>
      </c>
      <c r="AJ143" s="33">
        <f t="shared" ca="1" si="77"/>
        <v>1</v>
      </c>
      <c r="AK143" s="33">
        <f t="shared" ca="1" si="78"/>
        <v>0</v>
      </c>
      <c r="AL143" s="34">
        <f t="shared" ca="1" si="79"/>
        <v>0</v>
      </c>
    </row>
    <row r="144" spans="5:38">
      <c r="E144" s="32">
        <f t="shared" ca="1" si="57"/>
        <v>3</v>
      </c>
      <c r="F144" s="32" t="str">
        <f t="shared" ca="1" si="58"/>
        <v>australia</v>
      </c>
      <c r="G144" s="33">
        <f t="shared" ca="1" si="59"/>
        <v>2</v>
      </c>
      <c r="H144" s="33" t="str">
        <f t="shared" ca="1" si="60"/>
        <v>no</v>
      </c>
      <c r="I144" s="33">
        <f t="shared" ca="1" si="61"/>
        <v>2019</v>
      </c>
      <c r="J144" s="33">
        <f t="shared" ca="1" si="62"/>
        <v>5</v>
      </c>
      <c r="K144" s="33" t="str">
        <f t="shared" ca="1" si="63"/>
        <v>drama</v>
      </c>
      <c r="L144" s="33"/>
      <c r="M144" s="33"/>
      <c r="N144" s="33"/>
      <c r="O144" s="33"/>
      <c r="P144" s="33"/>
      <c r="Q144" s="33"/>
      <c r="R144" s="33">
        <f t="shared" ca="1" si="64"/>
        <v>0</v>
      </c>
      <c r="S144" s="33">
        <f t="shared" ca="1" si="65"/>
        <v>1</v>
      </c>
      <c r="T144" s="33">
        <f t="shared" ca="1" si="66"/>
        <v>0</v>
      </c>
      <c r="U144" s="33">
        <f t="shared" ca="1" si="67"/>
        <v>0</v>
      </c>
      <c r="V144" s="33">
        <f t="shared" ca="1" si="68"/>
        <v>0</v>
      </c>
      <c r="W144" s="33"/>
      <c r="X144" s="33"/>
      <c r="Y144" s="33">
        <f t="shared" ca="1" si="69"/>
        <v>0</v>
      </c>
      <c r="Z144" s="33">
        <f t="shared" ca="1" si="70"/>
        <v>0</v>
      </c>
      <c r="AA144" s="33">
        <f t="shared" ca="1" si="71"/>
        <v>1</v>
      </c>
      <c r="AB144" s="33">
        <f t="shared" ca="1" si="72"/>
        <v>0</v>
      </c>
      <c r="AC144" s="33">
        <f t="shared" ca="1" si="73"/>
        <v>0</v>
      </c>
      <c r="AD144" s="33"/>
      <c r="AE144" s="33"/>
      <c r="AF144" s="33">
        <f t="shared" ca="1" si="74"/>
        <v>0</v>
      </c>
      <c r="AG144" s="33">
        <f t="shared" ca="1" si="75"/>
        <v>1</v>
      </c>
      <c r="AH144" s="33"/>
      <c r="AI144" s="33">
        <f t="shared" ca="1" si="76"/>
        <v>0</v>
      </c>
      <c r="AJ144" s="33">
        <f t="shared" ca="1" si="77"/>
        <v>0</v>
      </c>
      <c r="AK144" s="33">
        <f t="shared" ca="1" si="78"/>
        <v>0</v>
      </c>
      <c r="AL144" s="34">
        <f t="shared" ca="1" si="79"/>
        <v>1</v>
      </c>
    </row>
    <row r="145" spans="5:38">
      <c r="E145" s="32">
        <f t="shared" ca="1" si="57"/>
        <v>5</v>
      </c>
      <c r="F145" s="32" t="str">
        <f t="shared" ca="1" si="58"/>
        <v>asia</v>
      </c>
      <c r="G145" s="33">
        <f t="shared" ca="1" si="59"/>
        <v>1</v>
      </c>
      <c r="H145" s="33" t="str">
        <f t="shared" ca="1" si="60"/>
        <v>yes</v>
      </c>
      <c r="I145" s="33">
        <f t="shared" ca="1" si="61"/>
        <v>2020</v>
      </c>
      <c r="J145" s="33">
        <f t="shared" ca="1" si="62"/>
        <v>2</v>
      </c>
      <c r="K145" s="33" t="str">
        <f t="shared" ca="1" si="63"/>
        <v>comedy</v>
      </c>
      <c r="L145" s="33"/>
      <c r="M145" s="33"/>
      <c r="N145" s="33"/>
      <c r="O145" s="33"/>
      <c r="P145" s="33"/>
      <c r="Q145" s="33"/>
      <c r="R145" s="33">
        <f t="shared" ca="1" si="64"/>
        <v>0</v>
      </c>
      <c r="S145" s="33">
        <f t="shared" ca="1" si="65"/>
        <v>0</v>
      </c>
      <c r="T145" s="33">
        <f t="shared" ca="1" si="66"/>
        <v>0</v>
      </c>
      <c r="U145" s="33">
        <f t="shared" ca="1" si="67"/>
        <v>1</v>
      </c>
      <c r="V145" s="33">
        <f t="shared" ca="1" si="68"/>
        <v>0</v>
      </c>
      <c r="W145" s="33"/>
      <c r="X145" s="33"/>
      <c r="Y145" s="33">
        <f t="shared" ca="1" si="69"/>
        <v>0</v>
      </c>
      <c r="Z145" s="33">
        <f t="shared" ca="1" si="70"/>
        <v>0</v>
      </c>
      <c r="AA145" s="33">
        <f t="shared" ca="1" si="71"/>
        <v>0</v>
      </c>
      <c r="AB145" s="33">
        <f t="shared" ca="1" si="72"/>
        <v>0</v>
      </c>
      <c r="AC145" s="33">
        <f t="shared" ca="1" si="73"/>
        <v>1</v>
      </c>
      <c r="AD145" s="33"/>
      <c r="AE145" s="33"/>
      <c r="AF145" s="33">
        <f t="shared" ca="1" si="74"/>
        <v>1</v>
      </c>
      <c r="AG145" s="33">
        <f t="shared" ca="1" si="75"/>
        <v>0</v>
      </c>
      <c r="AH145" s="33"/>
      <c r="AI145" s="33">
        <f t="shared" ca="1" si="76"/>
        <v>0</v>
      </c>
      <c r="AJ145" s="33">
        <f t="shared" ca="1" si="77"/>
        <v>0</v>
      </c>
      <c r="AK145" s="33">
        <f t="shared" ca="1" si="78"/>
        <v>0</v>
      </c>
      <c r="AL145" s="34">
        <f t="shared" ca="1" si="79"/>
        <v>1</v>
      </c>
    </row>
    <row r="146" spans="5:38">
      <c r="E146" s="32">
        <f t="shared" ca="1" si="57"/>
        <v>5</v>
      </c>
      <c r="F146" s="32" t="str">
        <f t="shared" ca="1" si="58"/>
        <v>asia</v>
      </c>
      <c r="G146" s="33">
        <f t="shared" ca="1" si="59"/>
        <v>2</v>
      </c>
      <c r="H146" s="33" t="str">
        <f t="shared" ca="1" si="60"/>
        <v>no</v>
      </c>
      <c r="I146" s="33">
        <f t="shared" ca="1" si="61"/>
        <v>2007</v>
      </c>
      <c r="J146" s="33">
        <f t="shared" ca="1" si="62"/>
        <v>2</v>
      </c>
      <c r="K146" s="33" t="str">
        <f t="shared" ca="1" si="63"/>
        <v>comedy</v>
      </c>
      <c r="L146" s="33"/>
      <c r="M146" s="33"/>
      <c r="N146" s="33"/>
      <c r="O146" s="33"/>
      <c r="P146" s="33"/>
      <c r="Q146" s="33"/>
      <c r="R146" s="33">
        <f t="shared" ca="1" si="64"/>
        <v>0</v>
      </c>
      <c r="S146" s="33">
        <f t="shared" ca="1" si="65"/>
        <v>0</v>
      </c>
      <c r="T146" s="33">
        <f t="shared" ca="1" si="66"/>
        <v>0</v>
      </c>
      <c r="U146" s="33">
        <f t="shared" ca="1" si="67"/>
        <v>1</v>
      </c>
      <c r="V146" s="33">
        <f t="shared" ca="1" si="68"/>
        <v>0</v>
      </c>
      <c r="W146" s="33"/>
      <c r="X146" s="33"/>
      <c r="Y146" s="33">
        <f t="shared" ca="1" si="69"/>
        <v>0</v>
      </c>
      <c r="Z146" s="33">
        <f t="shared" ca="1" si="70"/>
        <v>0</v>
      </c>
      <c r="AA146" s="33">
        <f t="shared" ca="1" si="71"/>
        <v>0</v>
      </c>
      <c r="AB146" s="33">
        <f t="shared" ca="1" si="72"/>
        <v>0</v>
      </c>
      <c r="AC146" s="33">
        <f t="shared" ca="1" si="73"/>
        <v>1</v>
      </c>
      <c r="AD146" s="33"/>
      <c r="AE146" s="33"/>
      <c r="AF146" s="33">
        <f t="shared" ca="1" si="74"/>
        <v>0</v>
      </c>
      <c r="AG146" s="33">
        <f t="shared" ca="1" si="75"/>
        <v>1</v>
      </c>
      <c r="AH146" s="33"/>
      <c r="AI146" s="33">
        <f t="shared" ca="1" si="76"/>
        <v>0</v>
      </c>
      <c r="AJ146" s="33">
        <f t="shared" ca="1" si="77"/>
        <v>1</v>
      </c>
      <c r="AK146" s="33">
        <f t="shared" ca="1" si="78"/>
        <v>0</v>
      </c>
      <c r="AL146" s="34">
        <f t="shared" ca="1" si="79"/>
        <v>0</v>
      </c>
    </row>
    <row r="147" spans="5:38">
      <c r="E147" s="32">
        <f t="shared" ca="1" si="57"/>
        <v>2</v>
      </c>
      <c r="F147" s="32" t="str">
        <f t="shared" ca="1" si="58"/>
        <v>europe</v>
      </c>
      <c r="G147" s="33">
        <f t="shared" ca="1" si="59"/>
        <v>1</v>
      </c>
      <c r="H147" s="33" t="str">
        <f t="shared" ca="1" si="60"/>
        <v>yes</v>
      </c>
      <c r="I147" s="33">
        <f t="shared" ca="1" si="61"/>
        <v>2003</v>
      </c>
      <c r="J147" s="33">
        <f t="shared" ca="1" si="62"/>
        <v>3</v>
      </c>
      <c r="K147" s="33" t="str">
        <f t="shared" ca="1" si="63"/>
        <v>horror</v>
      </c>
      <c r="L147" s="33"/>
      <c r="M147" s="33"/>
      <c r="N147" s="33"/>
      <c r="O147" s="33"/>
      <c r="P147" s="33"/>
      <c r="Q147" s="33"/>
      <c r="R147" s="33">
        <f t="shared" ca="1" si="64"/>
        <v>1</v>
      </c>
      <c r="S147" s="33">
        <f t="shared" ca="1" si="65"/>
        <v>0</v>
      </c>
      <c r="T147" s="33">
        <f t="shared" ca="1" si="66"/>
        <v>0</v>
      </c>
      <c r="U147" s="33">
        <f t="shared" ca="1" si="67"/>
        <v>0</v>
      </c>
      <c r="V147" s="33">
        <f t="shared" ca="1" si="68"/>
        <v>0</v>
      </c>
      <c r="W147" s="33"/>
      <c r="X147" s="33"/>
      <c r="Y147" s="33">
        <f t="shared" ca="1" si="69"/>
        <v>0</v>
      </c>
      <c r="Z147" s="33">
        <f t="shared" ca="1" si="70"/>
        <v>1</v>
      </c>
      <c r="AA147" s="33">
        <f t="shared" ca="1" si="71"/>
        <v>0</v>
      </c>
      <c r="AB147" s="33">
        <f t="shared" ca="1" si="72"/>
        <v>0</v>
      </c>
      <c r="AC147" s="33">
        <f t="shared" ca="1" si="73"/>
        <v>0</v>
      </c>
      <c r="AD147" s="33"/>
      <c r="AE147" s="33"/>
      <c r="AF147" s="33">
        <f t="shared" ca="1" si="74"/>
        <v>1</v>
      </c>
      <c r="AG147" s="33">
        <f t="shared" ca="1" si="75"/>
        <v>0</v>
      </c>
      <c r="AH147" s="33"/>
      <c r="AI147" s="33">
        <f t="shared" ca="1" si="76"/>
        <v>1</v>
      </c>
      <c r="AJ147" s="33">
        <f t="shared" ca="1" si="77"/>
        <v>0</v>
      </c>
      <c r="AK147" s="33">
        <f t="shared" ca="1" si="78"/>
        <v>0</v>
      </c>
      <c r="AL147" s="34">
        <f t="shared" ca="1" si="79"/>
        <v>0</v>
      </c>
    </row>
    <row r="148" spans="5:38">
      <c r="E148" s="32">
        <f t="shared" ca="1" si="57"/>
        <v>4</v>
      </c>
      <c r="F148" s="32" t="str">
        <f t="shared" ca="1" si="58"/>
        <v>africa</v>
      </c>
      <c r="G148" s="33">
        <f t="shared" ca="1" si="59"/>
        <v>1</v>
      </c>
      <c r="H148" s="33" t="str">
        <f t="shared" ca="1" si="60"/>
        <v>yes</v>
      </c>
      <c r="I148" s="33">
        <f t="shared" ca="1" si="61"/>
        <v>2016</v>
      </c>
      <c r="J148" s="33">
        <f t="shared" ca="1" si="62"/>
        <v>4</v>
      </c>
      <c r="K148" s="33" t="str">
        <f t="shared" ca="1" si="63"/>
        <v>thriller</v>
      </c>
      <c r="L148" s="33"/>
      <c r="M148" s="33"/>
      <c r="N148" s="33"/>
      <c r="O148" s="33"/>
      <c r="P148" s="33"/>
      <c r="Q148" s="33"/>
      <c r="R148" s="33">
        <f t="shared" ca="1" si="64"/>
        <v>0</v>
      </c>
      <c r="S148" s="33">
        <f t="shared" ca="1" si="65"/>
        <v>0</v>
      </c>
      <c r="T148" s="33">
        <f t="shared" ca="1" si="66"/>
        <v>0</v>
      </c>
      <c r="U148" s="33">
        <f t="shared" ca="1" si="67"/>
        <v>0</v>
      </c>
      <c r="V148" s="33">
        <f t="shared" ca="1" si="68"/>
        <v>1</v>
      </c>
      <c r="W148" s="33"/>
      <c r="X148" s="33"/>
      <c r="Y148" s="33">
        <f t="shared" ca="1" si="69"/>
        <v>0</v>
      </c>
      <c r="Z148" s="33">
        <f t="shared" ca="1" si="70"/>
        <v>0</v>
      </c>
      <c r="AA148" s="33">
        <f t="shared" ca="1" si="71"/>
        <v>0</v>
      </c>
      <c r="AB148" s="33">
        <f t="shared" ca="1" si="72"/>
        <v>1</v>
      </c>
      <c r="AC148" s="33">
        <f t="shared" ca="1" si="73"/>
        <v>0</v>
      </c>
      <c r="AD148" s="33"/>
      <c r="AE148" s="33"/>
      <c r="AF148" s="33">
        <f t="shared" ca="1" si="74"/>
        <v>1</v>
      </c>
      <c r="AG148" s="33">
        <f t="shared" ca="1" si="75"/>
        <v>0</v>
      </c>
      <c r="AH148" s="33"/>
      <c r="AI148" s="33">
        <f t="shared" ca="1" si="76"/>
        <v>0</v>
      </c>
      <c r="AJ148" s="33">
        <f t="shared" ca="1" si="77"/>
        <v>0</v>
      </c>
      <c r="AK148" s="33">
        <f t="shared" ca="1" si="78"/>
        <v>0</v>
      </c>
      <c r="AL148" s="34">
        <f t="shared" ca="1" si="79"/>
        <v>1</v>
      </c>
    </row>
    <row r="149" spans="5:38">
      <c r="E149" s="32">
        <f t="shared" ca="1" si="57"/>
        <v>2</v>
      </c>
      <c r="F149" s="32" t="str">
        <f t="shared" ca="1" si="58"/>
        <v>europe</v>
      </c>
      <c r="G149" s="33">
        <f t="shared" ca="1" si="59"/>
        <v>1</v>
      </c>
      <c r="H149" s="33" t="str">
        <f t="shared" ca="1" si="60"/>
        <v>yes</v>
      </c>
      <c r="I149" s="33">
        <f t="shared" ca="1" si="61"/>
        <v>2017</v>
      </c>
      <c r="J149" s="33">
        <f t="shared" ca="1" si="62"/>
        <v>5</v>
      </c>
      <c r="K149" s="33" t="str">
        <f t="shared" ca="1" si="63"/>
        <v>drama</v>
      </c>
      <c r="L149" s="33"/>
      <c r="M149" s="33"/>
      <c r="N149" s="33"/>
      <c r="O149" s="33"/>
      <c r="P149" s="33"/>
      <c r="Q149" s="33"/>
      <c r="R149" s="33">
        <f t="shared" ca="1" si="64"/>
        <v>0</v>
      </c>
      <c r="S149" s="33">
        <f t="shared" ca="1" si="65"/>
        <v>1</v>
      </c>
      <c r="T149" s="33">
        <f t="shared" ca="1" si="66"/>
        <v>0</v>
      </c>
      <c r="U149" s="33">
        <f t="shared" ca="1" si="67"/>
        <v>0</v>
      </c>
      <c r="V149" s="33">
        <f t="shared" ca="1" si="68"/>
        <v>0</v>
      </c>
      <c r="W149" s="33"/>
      <c r="X149" s="33"/>
      <c r="Y149" s="33">
        <f t="shared" ca="1" si="69"/>
        <v>0</v>
      </c>
      <c r="Z149" s="33">
        <f t="shared" ca="1" si="70"/>
        <v>1</v>
      </c>
      <c r="AA149" s="33">
        <f t="shared" ca="1" si="71"/>
        <v>0</v>
      </c>
      <c r="AB149" s="33">
        <f t="shared" ca="1" si="72"/>
        <v>0</v>
      </c>
      <c r="AC149" s="33">
        <f t="shared" ca="1" si="73"/>
        <v>0</v>
      </c>
      <c r="AD149" s="33"/>
      <c r="AE149" s="33"/>
      <c r="AF149" s="33">
        <f t="shared" ca="1" si="74"/>
        <v>1</v>
      </c>
      <c r="AG149" s="33">
        <f t="shared" ca="1" si="75"/>
        <v>0</v>
      </c>
      <c r="AH149" s="33"/>
      <c r="AI149" s="33">
        <f t="shared" ca="1" si="76"/>
        <v>0</v>
      </c>
      <c r="AJ149" s="33">
        <f t="shared" ca="1" si="77"/>
        <v>0</v>
      </c>
      <c r="AK149" s="33">
        <f t="shared" ca="1" si="78"/>
        <v>0</v>
      </c>
      <c r="AL149" s="34">
        <f t="shared" ca="1" si="79"/>
        <v>1</v>
      </c>
    </row>
    <row r="150" spans="5:38">
      <c r="E150" s="32">
        <f t="shared" ca="1" si="57"/>
        <v>5</v>
      </c>
      <c r="F150" s="32" t="str">
        <f t="shared" ca="1" si="58"/>
        <v>asia</v>
      </c>
      <c r="G150" s="33">
        <f t="shared" ca="1" si="59"/>
        <v>1</v>
      </c>
      <c r="H150" s="33" t="str">
        <f t="shared" ca="1" si="60"/>
        <v>yes</v>
      </c>
      <c r="I150" s="33">
        <f t="shared" ca="1" si="61"/>
        <v>2009</v>
      </c>
      <c r="J150" s="33">
        <f t="shared" ca="1" si="62"/>
        <v>5</v>
      </c>
      <c r="K150" s="33" t="str">
        <f t="shared" ca="1" si="63"/>
        <v>drama</v>
      </c>
      <c r="L150" s="33"/>
      <c r="M150" s="33"/>
      <c r="N150" s="33"/>
      <c r="O150" s="33"/>
      <c r="P150" s="33"/>
      <c r="Q150" s="33"/>
      <c r="R150" s="33">
        <f t="shared" ca="1" si="64"/>
        <v>0</v>
      </c>
      <c r="S150" s="33">
        <f t="shared" ca="1" si="65"/>
        <v>1</v>
      </c>
      <c r="T150" s="33">
        <f t="shared" ca="1" si="66"/>
        <v>0</v>
      </c>
      <c r="U150" s="33">
        <f t="shared" ca="1" si="67"/>
        <v>0</v>
      </c>
      <c r="V150" s="33">
        <f t="shared" ca="1" si="68"/>
        <v>0</v>
      </c>
      <c r="W150" s="33"/>
      <c r="X150" s="33"/>
      <c r="Y150" s="33">
        <f t="shared" ca="1" si="69"/>
        <v>0</v>
      </c>
      <c r="Z150" s="33">
        <f t="shared" ca="1" si="70"/>
        <v>0</v>
      </c>
      <c r="AA150" s="33">
        <f t="shared" ca="1" si="71"/>
        <v>0</v>
      </c>
      <c r="AB150" s="33">
        <f t="shared" ca="1" si="72"/>
        <v>0</v>
      </c>
      <c r="AC150" s="33">
        <f t="shared" ca="1" si="73"/>
        <v>1</v>
      </c>
      <c r="AD150" s="33"/>
      <c r="AE150" s="33"/>
      <c r="AF150" s="33">
        <f t="shared" ca="1" si="74"/>
        <v>1</v>
      </c>
      <c r="AG150" s="33">
        <f t="shared" ca="1" si="75"/>
        <v>0</v>
      </c>
      <c r="AH150" s="33"/>
      <c r="AI150" s="33">
        <f t="shared" ca="1" si="76"/>
        <v>0</v>
      </c>
      <c r="AJ150" s="33">
        <f t="shared" ca="1" si="77"/>
        <v>1</v>
      </c>
      <c r="AK150" s="33">
        <f t="shared" ca="1" si="78"/>
        <v>0</v>
      </c>
      <c r="AL150" s="34">
        <f t="shared" ca="1" si="79"/>
        <v>0</v>
      </c>
    </row>
    <row r="151" spans="5:38">
      <c r="E151" s="32">
        <f t="shared" ca="1" si="57"/>
        <v>3</v>
      </c>
      <c r="F151" s="32" t="str">
        <f t="shared" ca="1" si="58"/>
        <v>australia</v>
      </c>
      <c r="G151" s="33">
        <f t="shared" ca="1" si="59"/>
        <v>2</v>
      </c>
      <c r="H151" s="33" t="str">
        <f t="shared" ca="1" si="60"/>
        <v>no</v>
      </c>
      <c r="I151" s="33">
        <f t="shared" ca="1" si="61"/>
        <v>2001</v>
      </c>
      <c r="J151" s="33">
        <f t="shared" ca="1" si="62"/>
        <v>5</v>
      </c>
      <c r="K151" s="33" t="str">
        <f t="shared" ca="1" si="63"/>
        <v>drama</v>
      </c>
      <c r="L151" s="33"/>
      <c r="M151" s="33"/>
      <c r="N151" s="33"/>
      <c r="O151" s="33"/>
      <c r="P151" s="33"/>
      <c r="Q151" s="33"/>
      <c r="R151" s="33">
        <f t="shared" ca="1" si="64"/>
        <v>0</v>
      </c>
      <c r="S151" s="33">
        <f t="shared" ca="1" si="65"/>
        <v>1</v>
      </c>
      <c r="T151" s="33">
        <f t="shared" ca="1" si="66"/>
        <v>0</v>
      </c>
      <c r="U151" s="33">
        <f t="shared" ca="1" si="67"/>
        <v>0</v>
      </c>
      <c r="V151" s="33">
        <f t="shared" ca="1" si="68"/>
        <v>0</v>
      </c>
      <c r="W151" s="33"/>
      <c r="X151" s="33"/>
      <c r="Y151" s="33">
        <f t="shared" ca="1" si="69"/>
        <v>0</v>
      </c>
      <c r="Z151" s="33">
        <f t="shared" ca="1" si="70"/>
        <v>0</v>
      </c>
      <c r="AA151" s="33">
        <f t="shared" ca="1" si="71"/>
        <v>1</v>
      </c>
      <c r="AB151" s="33">
        <f t="shared" ca="1" si="72"/>
        <v>0</v>
      </c>
      <c r="AC151" s="33">
        <f t="shared" ca="1" si="73"/>
        <v>0</v>
      </c>
      <c r="AD151" s="33"/>
      <c r="AE151" s="33"/>
      <c r="AF151" s="33">
        <f t="shared" ca="1" si="74"/>
        <v>0</v>
      </c>
      <c r="AG151" s="33">
        <f t="shared" ca="1" si="75"/>
        <v>1</v>
      </c>
      <c r="AH151" s="33"/>
      <c r="AI151" s="33">
        <f t="shared" ca="1" si="76"/>
        <v>1</v>
      </c>
      <c r="AJ151" s="33">
        <f t="shared" ca="1" si="77"/>
        <v>0</v>
      </c>
      <c r="AK151" s="33">
        <f t="shared" ca="1" si="78"/>
        <v>0</v>
      </c>
      <c r="AL151" s="34">
        <f t="shared" ca="1" si="79"/>
        <v>0</v>
      </c>
    </row>
    <row r="152" spans="5:38">
      <c r="E152" s="32">
        <f t="shared" ca="1" si="57"/>
        <v>1</v>
      </c>
      <c r="F152" s="32" t="str">
        <f t="shared" ca="1" si="58"/>
        <v>america</v>
      </c>
      <c r="G152" s="33">
        <f t="shared" ca="1" si="59"/>
        <v>1</v>
      </c>
      <c r="H152" s="33" t="str">
        <f t="shared" ca="1" si="60"/>
        <v>yes</v>
      </c>
      <c r="I152" s="33">
        <f t="shared" ca="1" si="61"/>
        <v>2008</v>
      </c>
      <c r="J152" s="33">
        <f t="shared" ca="1" si="62"/>
        <v>2</v>
      </c>
      <c r="K152" s="33" t="str">
        <f t="shared" ca="1" si="63"/>
        <v>comedy</v>
      </c>
      <c r="L152" s="33"/>
      <c r="M152" s="33"/>
      <c r="N152" s="33"/>
      <c r="O152" s="33"/>
      <c r="P152" s="33"/>
      <c r="Q152" s="33"/>
      <c r="R152" s="33">
        <f t="shared" ca="1" si="64"/>
        <v>0</v>
      </c>
      <c r="S152" s="33">
        <f t="shared" ca="1" si="65"/>
        <v>0</v>
      </c>
      <c r="T152" s="33">
        <f t="shared" ca="1" si="66"/>
        <v>0</v>
      </c>
      <c r="U152" s="33">
        <f t="shared" ca="1" si="67"/>
        <v>1</v>
      </c>
      <c r="V152" s="33">
        <f t="shared" ca="1" si="68"/>
        <v>0</v>
      </c>
      <c r="W152" s="33"/>
      <c r="X152" s="33"/>
      <c r="Y152" s="33">
        <f t="shared" ca="1" si="69"/>
        <v>1</v>
      </c>
      <c r="Z152" s="33">
        <f t="shared" ca="1" si="70"/>
        <v>0</v>
      </c>
      <c r="AA152" s="33">
        <f t="shared" ca="1" si="71"/>
        <v>0</v>
      </c>
      <c r="AB152" s="33">
        <f t="shared" ca="1" si="72"/>
        <v>0</v>
      </c>
      <c r="AC152" s="33">
        <f t="shared" ca="1" si="73"/>
        <v>0</v>
      </c>
      <c r="AD152" s="33"/>
      <c r="AE152" s="33"/>
      <c r="AF152" s="33">
        <f t="shared" ca="1" si="74"/>
        <v>1</v>
      </c>
      <c r="AG152" s="33">
        <f t="shared" ca="1" si="75"/>
        <v>0</v>
      </c>
      <c r="AH152" s="33"/>
      <c r="AI152" s="33">
        <f t="shared" ca="1" si="76"/>
        <v>0</v>
      </c>
      <c r="AJ152" s="33">
        <f t="shared" ca="1" si="77"/>
        <v>1</v>
      </c>
      <c r="AK152" s="33">
        <f t="shared" ca="1" si="78"/>
        <v>0</v>
      </c>
      <c r="AL152" s="34">
        <f t="shared" ca="1" si="79"/>
        <v>0</v>
      </c>
    </row>
    <row r="153" spans="5:38">
      <c r="E153" s="32">
        <f t="shared" ca="1" si="57"/>
        <v>4</v>
      </c>
      <c r="F153" s="32" t="str">
        <f t="shared" ca="1" si="58"/>
        <v>africa</v>
      </c>
      <c r="G153" s="33">
        <f t="shared" ca="1" si="59"/>
        <v>2</v>
      </c>
      <c r="H153" s="33" t="str">
        <f t="shared" ca="1" si="60"/>
        <v>no</v>
      </c>
      <c r="I153" s="33">
        <f t="shared" ca="1" si="61"/>
        <v>2003</v>
      </c>
      <c r="J153" s="33">
        <f t="shared" ca="1" si="62"/>
        <v>3</v>
      </c>
      <c r="K153" s="33" t="str">
        <f t="shared" ca="1" si="63"/>
        <v>horror</v>
      </c>
      <c r="L153" s="33"/>
      <c r="M153" s="33"/>
      <c r="N153" s="33"/>
      <c r="O153" s="33"/>
      <c r="P153" s="33"/>
      <c r="Q153" s="33"/>
      <c r="R153" s="33">
        <f t="shared" ca="1" si="64"/>
        <v>1</v>
      </c>
      <c r="S153" s="33">
        <f t="shared" ca="1" si="65"/>
        <v>0</v>
      </c>
      <c r="T153" s="33">
        <f t="shared" ca="1" si="66"/>
        <v>0</v>
      </c>
      <c r="U153" s="33">
        <f t="shared" ca="1" si="67"/>
        <v>0</v>
      </c>
      <c r="V153" s="33">
        <f t="shared" ca="1" si="68"/>
        <v>0</v>
      </c>
      <c r="W153" s="33"/>
      <c r="X153" s="33"/>
      <c r="Y153" s="33">
        <f t="shared" ca="1" si="69"/>
        <v>0</v>
      </c>
      <c r="Z153" s="33">
        <f t="shared" ca="1" si="70"/>
        <v>0</v>
      </c>
      <c r="AA153" s="33">
        <f t="shared" ca="1" si="71"/>
        <v>0</v>
      </c>
      <c r="AB153" s="33">
        <f t="shared" ca="1" si="72"/>
        <v>1</v>
      </c>
      <c r="AC153" s="33">
        <f t="shared" ca="1" si="73"/>
        <v>0</v>
      </c>
      <c r="AD153" s="33"/>
      <c r="AE153" s="33"/>
      <c r="AF153" s="33">
        <f t="shared" ca="1" si="74"/>
        <v>0</v>
      </c>
      <c r="AG153" s="33">
        <f t="shared" ca="1" si="75"/>
        <v>1</v>
      </c>
      <c r="AH153" s="33"/>
      <c r="AI153" s="33">
        <f t="shared" ca="1" si="76"/>
        <v>1</v>
      </c>
      <c r="AJ153" s="33">
        <f t="shared" ca="1" si="77"/>
        <v>0</v>
      </c>
      <c r="AK153" s="33">
        <f t="shared" ca="1" si="78"/>
        <v>0</v>
      </c>
      <c r="AL153" s="34">
        <f t="shared" ca="1" si="79"/>
        <v>0</v>
      </c>
    </row>
    <row r="154" spans="5:38">
      <c r="E154" s="32">
        <f t="shared" ca="1" si="57"/>
        <v>3</v>
      </c>
      <c r="F154" s="32" t="str">
        <f t="shared" ca="1" si="58"/>
        <v>australia</v>
      </c>
      <c r="G154" s="33">
        <f t="shared" ca="1" si="59"/>
        <v>1</v>
      </c>
      <c r="H154" s="33" t="str">
        <f t="shared" ca="1" si="60"/>
        <v>yes</v>
      </c>
      <c r="I154" s="33">
        <f t="shared" ca="1" si="61"/>
        <v>2014</v>
      </c>
      <c r="J154" s="33">
        <f t="shared" ca="1" si="62"/>
        <v>3</v>
      </c>
      <c r="K154" s="33" t="str">
        <f t="shared" ca="1" si="63"/>
        <v>horror</v>
      </c>
      <c r="L154" s="33"/>
      <c r="M154" s="33"/>
      <c r="N154" s="33"/>
      <c r="O154" s="33"/>
      <c r="P154" s="33"/>
      <c r="Q154" s="33"/>
      <c r="R154" s="33">
        <f t="shared" ca="1" si="64"/>
        <v>1</v>
      </c>
      <c r="S154" s="33">
        <f t="shared" ca="1" si="65"/>
        <v>0</v>
      </c>
      <c r="T154" s="33">
        <f t="shared" ca="1" si="66"/>
        <v>0</v>
      </c>
      <c r="U154" s="33">
        <f t="shared" ca="1" si="67"/>
        <v>0</v>
      </c>
      <c r="V154" s="33">
        <f t="shared" ca="1" si="68"/>
        <v>0</v>
      </c>
      <c r="W154" s="33"/>
      <c r="X154" s="33"/>
      <c r="Y154" s="33">
        <f t="shared" ca="1" si="69"/>
        <v>0</v>
      </c>
      <c r="Z154" s="33">
        <f t="shared" ca="1" si="70"/>
        <v>0</v>
      </c>
      <c r="AA154" s="33">
        <f t="shared" ca="1" si="71"/>
        <v>1</v>
      </c>
      <c r="AB154" s="33">
        <f t="shared" ca="1" si="72"/>
        <v>0</v>
      </c>
      <c r="AC154" s="33">
        <f t="shared" ca="1" si="73"/>
        <v>0</v>
      </c>
      <c r="AD154" s="33"/>
      <c r="AE154" s="33"/>
      <c r="AF154" s="33">
        <f t="shared" ca="1" si="74"/>
        <v>1</v>
      </c>
      <c r="AG154" s="33">
        <f t="shared" ca="1" si="75"/>
        <v>0</v>
      </c>
      <c r="AH154" s="33"/>
      <c r="AI154" s="33">
        <f t="shared" ca="1" si="76"/>
        <v>0</v>
      </c>
      <c r="AJ154" s="33">
        <f t="shared" ca="1" si="77"/>
        <v>0</v>
      </c>
      <c r="AK154" s="33">
        <f t="shared" ca="1" si="78"/>
        <v>1</v>
      </c>
      <c r="AL154" s="34">
        <f t="shared" ca="1" si="79"/>
        <v>0</v>
      </c>
    </row>
    <row r="155" spans="5:38">
      <c r="E155" s="32">
        <f t="shared" ca="1" si="57"/>
        <v>3</v>
      </c>
      <c r="F155" s="32" t="str">
        <f t="shared" ca="1" si="58"/>
        <v>australia</v>
      </c>
      <c r="G155" s="33">
        <f t="shared" ca="1" si="59"/>
        <v>2</v>
      </c>
      <c r="H155" s="33" t="str">
        <f t="shared" ca="1" si="60"/>
        <v>no</v>
      </c>
      <c r="I155" s="33">
        <f t="shared" ca="1" si="61"/>
        <v>2001</v>
      </c>
      <c r="J155" s="33">
        <f t="shared" ca="1" si="62"/>
        <v>4</v>
      </c>
      <c r="K155" s="33" t="str">
        <f t="shared" ca="1" si="63"/>
        <v>thriller</v>
      </c>
      <c r="L155" s="33"/>
      <c r="M155" s="33"/>
      <c r="N155" s="33"/>
      <c r="O155" s="33"/>
      <c r="P155" s="33"/>
      <c r="Q155" s="33"/>
      <c r="R155" s="33">
        <f t="shared" ca="1" si="64"/>
        <v>0</v>
      </c>
      <c r="S155" s="33">
        <f t="shared" ca="1" si="65"/>
        <v>0</v>
      </c>
      <c r="T155" s="33">
        <f t="shared" ca="1" si="66"/>
        <v>0</v>
      </c>
      <c r="U155" s="33">
        <f t="shared" ca="1" si="67"/>
        <v>0</v>
      </c>
      <c r="V155" s="33">
        <f t="shared" ca="1" si="68"/>
        <v>1</v>
      </c>
      <c r="W155" s="33"/>
      <c r="X155" s="33"/>
      <c r="Y155" s="33">
        <f t="shared" ca="1" si="69"/>
        <v>0</v>
      </c>
      <c r="Z155" s="33">
        <f t="shared" ca="1" si="70"/>
        <v>0</v>
      </c>
      <c r="AA155" s="33">
        <f t="shared" ca="1" si="71"/>
        <v>1</v>
      </c>
      <c r="AB155" s="33">
        <f t="shared" ca="1" si="72"/>
        <v>0</v>
      </c>
      <c r="AC155" s="33">
        <f t="shared" ca="1" si="73"/>
        <v>0</v>
      </c>
      <c r="AD155" s="33"/>
      <c r="AE155" s="33"/>
      <c r="AF155" s="33">
        <f t="shared" ca="1" si="74"/>
        <v>0</v>
      </c>
      <c r="AG155" s="33">
        <f t="shared" ca="1" si="75"/>
        <v>1</v>
      </c>
      <c r="AH155" s="33"/>
      <c r="AI155" s="33">
        <f t="shared" ca="1" si="76"/>
        <v>1</v>
      </c>
      <c r="AJ155" s="33">
        <f t="shared" ca="1" si="77"/>
        <v>0</v>
      </c>
      <c r="AK155" s="33">
        <f t="shared" ca="1" si="78"/>
        <v>0</v>
      </c>
      <c r="AL155" s="34">
        <f t="shared" ca="1" si="79"/>
        <v>0</v>
      </c>
    </row>
    <row r="156" spans="5:38">
      <c r="E156" s="32">
        <f t="shared" ca="1" si="57"/>
        <v>4</v>
      </c>
      <c r="F156" s="32" t="str">
        <f t="shared" ca="1" si="58"/>
        <v>africa</v>
      </c>
      <c r="G156" s="33">
        <f t="shared" ca="1" si="59"/>
        <v>2</v>
      </c>
      <c r="H156" s="33" t="str">
        <f t="shared" ca="1" si="60"/>
        <v>no</v>
      </c>
      <c r="I156" s="33">
        <f t="shared" ca="1" si="61"/>
        <v>2010</v>
      </c>
      <c r="J156" s="33">
        <f t="shared" ca="1" si="62"/>
        <v>5</v>
      </c>
      <c r="K156" s="33" t="str">
        <f t="shared" ca="1" si="63"/>
        <v>drama</v>
      </c>
      <c r="L156" s="33"/>
      <c r="M156" s="33"/>
      <c r="N156" s="33"/>
      <c r="O156" s="33"/>
      <c r="P156" s="33"/>
      <c r="Q156" s="33"/>
      <c r="R156" s="33">
        <f t="shared" ca="1" si="64"/>
        <v>0</v>
      </c>
      <c r="S156" s="33">
        <f t="shared" ca="1" si="65"/>
        <v>1</v>
      </c>
      <c r="T156" s="33">
        <f t="shared" ca="1" si="66"/>
        <v>0</v>
      </c>
      <c r="U156" s="33">
        <f t="shared" ca="1" si="67"/>
        <v>0</v>
      </c>
      <c r="V156" s="33">
        <f t="shared" ca="1" si="68"/>
        <v>0</v>
      </c>
      <c r="W156" s="33"/>
      <c r="X156" s="33"/>
      <c r="Y156" s="33">
        <f t="shared" ca="1" si="69"/>
        <v>0</v>
      </c>
      <c r="Z156" s="33">
        <f t="shared" ca="1" si="70"/>
        <v>0</v>
      </c>
      <c r="AA156" s="33">
        <f t="shared" ca="1" si="71"/>
        <v>0</v>
      </c>
      <c r="AB156" s="33">
        <f t="shared" ca="1" si="72"/>
        <v>1</v>
      </c>
      <c r="AC156" s="33">
        <f t="shared" ca="1" si="73"/>
        <v>0</v>
      </c>
      <c r="AD156" s="33"/>
      <c r="AE156" s="33"/>
      <c r="AF156" s="33">
        <f t="shared" ca="1" si="74"/>
        <v>0</v>
      </c>
      <c r="AG156" s="33">
        <f t="shared" ca="1" si="75"/>
        <v>1</v>
      </c>
      <c r="AH156" s="33"/>
      <c r="AI156" s="33">
        <f t="shared" ca="1" si="76"/>
        <v>0</v>
      </c>
      <c r="AJ156" s="33">
        <f t="shared" ca="1" si="77"/>
        <v>1</v>
      </c>
      <c r="AK156" s="33">
        <f t="shared" ca="1" si="78"/>
        <v>0</v>
      </c>
      <c r="AL156" s="34">
        <f t="shared" ca="1" si="79"/>
        <v>0</v>
      </c>
    </row>
    <row r="157" spans="5:38">
      <c r="E157" s="32">
        <f t="shared" ca="1" si="57"/>
        <v>3</v>
      </c>
      <c r="F157" s="32" t="str">
        <f t="shared" ca="1" si="58"/>
        <v>australia</v>
      </c>
      <c r="G157" s="33">
        <f t="shared" ca="1" si="59"/>
        <v>2</v>
      </c>
      <c r="H157" s="33" t="str">
        <f t="shared" ca="1" si="60"/>
        <v>no</v>
      </c>
      <c r="I157" s="33">
        <f t="shared" ca="1" si="61"/>
        <v>2011</v>
      </c>
      <c r="J157" s="33">
        <f t="shared" ca="1" si="62"/>
        <v>2</v>
      </c>
      <c r="K157" s="33" t="str">
        <f t="shared" ca="1" si="63"/>
        <v>comedy</v>
      </c>
      <c r="L157" s="33"/>
      <c r="M157" s="33"/>
      <c r="N157" s="33"/>
      <c r="O157" s="33"/>
      <c r="P157" s="33"/>
      <c r="Q157" s="33"/>
      <c r="R157" s="33">
        <f t="shared" ca="1" si="64"/>
        <v>0</v>
      </c>
      <c r="S157" s="33">
        <f t="shared" ca="1" si="65"/>
        <v>0</v>
      </c>
      <c r="T157" s="33">
        <f t="shared" ca="1" si="66"/>
        <v>0</v>
      </c>
      <c r="U157" s="33">
        <f t="shared" ca="1" si="67"/>
        <v>1</v>
      </c>
      <c r="V157" s="33">
        <f t="shared" ca="1" si="68"/>
        <v>0</v>
      </c>
      <c r="W157" s="33"/>
      <c r="X157" s="33"/>
      <c r="Y157" s="33">
        <f t="shared" ca="1" si="69"/>
        <v>0</v>
      </c>
      <c r="Z157" s="33">
        <f t="shared" ca="1" si="70"/>
        <v>0</v>
      </c>
      <c r="AA157" s="33">
        <f t="shared" ca="1" si="71"/>
        <v>1</v>
      </c>
      <c r="AB157" s="33">
        <f t="shared" ca="1" si="72"/>
        <v>0</v>
      </c>
      <c r="AC157" s="33">
        <f t="shared" ca="1" si="73"/>
        <v>0</v>
      </c>
      <c r="AD157" s="33"/>
      <c r="AE157" s="33"/>
      <c r="AF157" s="33">
        <f t="shared" ca="1" si="74"/>
        <v>0</v>
      </c>
      <c r="AG157" s="33">
        <f t="shared" ca="1" si="75"/>
        <v>1</v>
      </c>
      <c r="AH157" s="33"/>
      <c r="AI157" s="33">
        <f t="shared" ca="1" si="76"/>
        <v>0</v>
      </c>
      <c r="AJ157" s="33">
        <f t="shared" ca="1" si="77"/>
        <v>0</v>
      </c>
      <c r="AK157" s="33">
        <f t="shared" ca="1" si="78"/>
        <v>1</v>
      </c>
      <c r="AL157" s="34">
        <f t="shared" ca="1" si="79"/>
        <v>0</v>
      </c>
    </row>
    <row r="158" spans="5:38">
      <c r="E158" s="32"/>
      <c r="F158" s="32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66" t="s">
        <v>682</v>
      </c>
      <c r="R158" s="66">
        <f ca="1">SUM(R115:R157)</f>
        <v>8</v>
      </c>
      <c r="S158" s="66">
        <f ca="1">SUM(S115:S157)</f>
        <v>11</v>
      </c>
      <c r="T158" s="66">
        <f ca="1">SUM(T115:T157)</f>
        <v>5</v>
      </c>
      <c r="U158" s="66">
        <f ca="1">SUM(U115:U157)</f>
        <v>11</v>
      </c>
      <c r="V158" s="66">
        <f ca="1">SUM(V115:V157)</f>
        <v>8</v>
      </c>
      <c r="W158" s="38"/>
      <c r="X158" s="66" t="s">
        <v>682</v>
      </c>
      <c r="Y158" s="66">
        <f ca="1">SUM(Y115:Y157)</f>
        <v>8</v>
      </c>
      <c r="Z158" s="66">
        <f t="shared" ref="Z158" ca="1" si="80">SUM(Z115:Z157)</f>
        <v>9</v>
      </c>
      <c r="AA158" s="66">
        <f t="shared" ref="AA158" ca="1" si="81">SUM(AA115:AA157)</f>
        <v>8</v>
      </c>
      <c r="AB158" s="66">
        <f t="shared" ref="AB158" ca="1" si="82">SUM(AB115:AB157)</f>
        <v>10</v>
      </c>
      <c r="AC158" s="66">
        <f t="shared" ref="AC158" ca="1" si="83">SUM(AC115:AC157)</f>
        <v>8</v>
      </c>
      <c r="AD158" s="38"/>
      <c r="AE158" s="33"/>
      <c r="AF158" s="66">
        <f t="shared" ref="AF158" ca="1" si="84">SUM(AF115:AF157)</f>
        <v>27</v>
      </c>
      <c r="AG158" s="66">
        <f t="shared" ref="AG158" ca="1" si="85">SUM(AG115:AG157)</f>
        <v>16</v>
      </c>
      <c r="AH158" s="33"/>
      <c r="AI158" s="66">
        <f t="shared" ref="AI158" ca="1" si="86">SUM(AI115:AI157)</f>
        <v>12</v>
      </c>
      <c r="AJ158" s="66">
        <f t="shared" ref="AJ158" ca="1" si="87">SUM(AJ115:AJ157)</f>
        <v>11</v>
      </c>
      <c r="AK158" s="66">
        <f t="shared" ref="AK158" ca="1" si="88">SUM(AK115:AK157)</f>
        <v>8</v>
      </c>
      <c r="AL158" s="67">
        <f t="shared" ref="AL158" ca="1" si="89">SUM(AL115:AL157)</f>
        <v>12</v>
      </c>
    </row>
    <row r="159" spans="5:38">
      <c r="E159" s="32"/>
      <c r="F159" s="32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4"/>
    </row>
    <row r="160" spans="5:38">
      <c r="E160" s="32"/>
      <c r="F160" s="32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>
        <f ca="1">R158</f>
        <v>8</v>
      </c>
      <c r="S160" s="33" t="str">
        <f>R114</f>
        <v>horror</v>
      </c>
      <c r="T160" s="33">
        <f ca="1">MAX(R160:R164)</f>
        <v>11</v>
      </c>
      <c r="U160" s="33"/>
      <c r="V160" s="33"/>
      <c r="W160" s="33"/>
      <c r="X160" s="33"/>
      <c r="Y160" s="33">
        <f ca="1">Y158</f>
        <v>8</v>
      </c>
      <c r="Z160" s="33" t="str">
        <f>Y114</f>
        <v>america</v>
      </c>
      <c r="AA160" s="33">
        <f ca="1">MAX(Y160:Y164)</f>
        <v>10</v>
      </c>
      <c r="AB160" s="33"/>
      <c r="AC160" s="33"/>
      <c r="AD160" s="33"/>
      <c r="AE160" s="33"/>
      <c r="AF160" s="33">
        <f ca="1">AF158</f>
        <v>27</v>
      </c>
      <c r="AG160" s="33" t="s">
        <v>684</v>
      </c>
      <c r="AH160" s="33"/>
      <c r="AI160" s="33">
        <f ca="1">AI158</f>
        <v>12</v>
      </c>
      <c r="AJ160" s="33" t="str">
        <f>AI114</f>
        <v>2000-2005</v>
      </c>
      <c r="AK160" s="33">
        <f ca="1">MAX(AI160:AI164)</f>
        <v>12</v>
      </c>
      <c r="AL160" s="34"/>
    </row>
    <row r="161" spans="5:38">
      <c r="E161" s="32"/>
      <c r="F161" s="32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>
        <f ca="1">S158</f>
        <v>11</v>
      </c>
      <c r="S161" s="33" t="str">
        <f>S114</f>
        <v>drama</v>
      </c>
      <c r="T161" s="33"/>
      <c r="U161" s="68" t="str">
        <f ca="1">VLOOKUP(T160,R160:S164,2)</f>
        <v>comedy</v>
      </c>
      <c r="V161" s="33"/>
      <c r="W161" s="33"/>
      <c r="X161" s="33"/>
      <c r="Y161" s="33">
        <f ca="1">Z158</f>
        <v>9</v>
      </c>
      <c r="Z161" s="33" t="str">
        <f>Z114</f>
        <v>europe</v>
      </c>
      <c r="AA161" s="33"/>
      <c r="AB161" s="68" t="str">
        <f ca="1">VLOOKUP(AA160,Y160:Z164,2)</f>
        <v>africa</v>
      </c>
      <c r="AC161" s="33"/>
      <c r="AD161" s="33"/>
      <c r="AE161" s="33"/>
      <c r="AF161" s="33">
        <f ca="1">AG158</f>
        <v>16</v>
      </c>
      <c r="AG161" s="33" t="s">
        <v>685</v>
      </c>
      <c r="AH161" s="33"/>
      <c r="AI161" s="33">
        <f ca="1">AJ158</f>
        <v>11</v>
      </c>
      <c r="AJ161" s="33" t="str">
        <f>AJ114</f>
        <v>2006-2010</v>
      </c>
      <c r="AK161" s="33"/>
      <c r="AL161" s="69" t="str">
        <f ca="1">VLOOKUP(AK160,AI160:AJ164,2)</f>
        <v>2016-2020</v>
      </c>
    </row>
    <row r="162" spans="5:38">
      <c r="E162" s="32"/>
      <c r="F162" s="32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>
        <f ca="1">T158</f>
        <v>5</v>
      </c>
      <c r="S162" s="33" t="str">
        <f>T114</f>
        <v>action</v>
      </c>
      <c r="T162" s="33"/>
      <c r="U162" s="33"/>
      <c r="V162" s="33"/>
      <c r="W162" s="33"/>
      <c r="X162" s="33"/>
      <c r="Y162" s="33">
        <f ca="1">AA158</f>
        <v>8</v>
      </c>
      <c r="Z162" s="33" t="str">
        <f>AA114</f>
        <v>australia</v>
      </c>
      <c r="AA162" s="33"/>
      <c r="AB162" s="33"/>
      <c r="AC162" s="33"/>
      <c r="AD162" s="33"/>
      <c r="AE162" s="33"/>
      <c r="AF162" s="33"/>
      <c r="AG162" s="33"/>
      <c r="AH162" s="33"/>
      <c r="AI162" s="33">
        <f ca="1">AK158</f>
        <v>8</v>
      </c>
      <c r="AJ162" s="33" t="str">
        <f>AK114</f>
        <v>2011-2015</v>
      </c>
      <c r="AK162" s="33"/>
      <c r="AL162" s="34"/>
    </row>
    <row r="163" spans="5:38">
      <c r="E163" s="32"/>
      <c r="F163" s="32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>
        <f ca="1">U158</f>
        <v>11</v>
      </c>
      <c r="S163" s="33" t="str">
        <f>U114</f>
        <v>comedy</v>
      </c>
      <c r="T163" s="33"/>
      <c r="U163" s="33"/>
      <c r="V163" s="33"/>
      <c r="W163" s="33"/>
      <c r="X163" s="33"/>
      <c r="Y163" s="33">
        <f ca="1">AB158</f>
        <v>10</v>
      </c>
      <c r="Z163" s="33" t="str">
        <f>AB114</f>
        <v>africa</v>
      </c>
      <c r="AA163" s="33"/>
      <c r="AB163" s="33"/>
      <c r="AC163" s="33"/>
      <c r="AD163" s="33"/>
      <c r="AE163" s="33"/>
      <c r="AF163" s="33">
        <f ca="1">MAX(AF158:AG158)</f>
        <v>27</v>
      </c>
      <c r="AG163" s="68" t="str">
        <f ca="1">VLOOKUP(AF163,AF160:AG161,2)</f>
        <v>yes</v>
      </c>
      <c r="AH163" s="33"/>
      <c r="AI163" s="33">
        <f ca="1">AL158</f>
        <v>12</v>
      </c>
      <c r="AJ163" s="33" t="str">
        <f>AL114</f>
        <v>2016-2020</v>
      </c>
      <c r="AK163" s="33"/>
      <c r="AL163" s="34"/>
    </row>
    <row r="164" spans="5:38" ht="17" thickBot="1">
      <c r="E164" s="49"/>
      <c r="F164" s="49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>
        <f ca="1">V158</f>
        <v>8</v>
      </c>
      <c r="S164" s="35" t="str">
        <f>V114</f>
        <v>thriller</v>
      </c>
      <c r="T164" s="35"/>
      <c r="U164" s="35"/>
      <c r="V164" s="35"/>
      <c r="W164" s="35"/>
      <c r="X164" s="35"/>
      <c r="Y164" s="35">
        <f ca="1">AC158</f>
        <v>8</v>
      </c>
      <c r="Z164" s="35" t="str">
        <f>AC114</f>
        <v>asia</v>
      </c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6"/>
    </row>
    <row r="165" spans="5:38">
      <c r="F165" s="30"/>
    </row>
    <row r="166" spans="5:38" ht="17" thickBot="1">
      <c r="F166" s="35" t="s">
        <v>693</v>
      </c>
    </row>
    <row r="167" spans="5:38">
      <c r="E167" s="29"/>
      <c r="F167" s="29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1"/>
    </row>
    <row r="168" spans="5:38">
      <c r="E168" s="32"/>
      <c r="F168" s="32" t="s">
        <v>668</v>
      </c>
      <c r="G168" s="33"/>
      <c r="H168" s="33" t="s">
        <v>679</v>
      </c>
      <c r="I168" s="33" t="s">
        <v>680</v>
      </c>
      <c r="J168" s="33"/>
      <c r="K168" s="33" t="s">
        <v>667</v>
      </c>
      <c r="L168" s="33"/>
      <c r="M168" s="33"/>
      <c r="N168" s="33" t="s">
        <v>669</v>
      </c>
      <c r="O168" s="33"/>
      <c r="P168" s="33" t="s">
        <v>674</v>
      </c>
      <c r="Q168" s="33"/>
      <c r="R168" s="66" t="s">
        <v>672</v>
      </c>
      <c r="S168" s="66" t="s">
        <v>681</v>
      </c>
      <c r="T168" s="66" t="s">
        <v>670</v>
      </c>
      <c r="U168" s="66" t="s">
        <v>671</v>
      </c>
      <c r="V168" s="66" t="s">
        <v>673</v>
      </c>
      <c r="W168" s="38"/>
      <c r="X168" s="33"/>
      <c r="Y168" s="66" t="s">
        <v>675</v>
      </c>
      <c r="Z168" s="66" t="s">
        <v>676</v>
      </c>
      <c r="AA168" s="66" t="s">
        <v>683</v>
      </c>
      <c r="AB168" s="66" t="s">
        <v>678</v>
      </c>
      <c r="AC168" s="66" t="s">
        <v>677</v>
      </c>
      <c r="AD168" s="38"/>
      <c r="AE168" s="33"/>
      <c r="AF168" s="66" t="s">
        <v>684</v>
      </c>
      <c r="AG168" s="66" t="s">
        <v>685</v>
      </c>
      <c r="AH168" s="33"/>
      <c r="AI168" s="66" t="s">
        <v>686</v>
      </c>
      <c r="AJ168" s="66" t="s">
        <v>687</v>
      </c>
      <c r="AK168" s="66" t="s">
        <v>688</v>
      </c>
      <c r="AL168" s="67" t="s">
        <v>689</v>
      </c>
    </row>
    <row r="169" spans="5:38">
      <c r="E169" s="32">
        <f ca="1">RANDBETWEEN(1,5)</f>
        <v>5</v>
      </c>
      <c r="F169" s="32" t="str">
        <f ca="1">VLOOKUP(E169,$O$6:$P$10,2)</f>
        <v>asia</v>
      </c>
      <c r="G169" s="33">
        <f ca="1">RANDBETWEEN(1,2)</f>
        <v>2</v>
      </c>
      <c r="H169" s="33" t="str">
        <f ca="1">IF(G169=1,"yes","no")</f>
        <v>no</v>
      </c>
      <c r="I169" s="33">
        <f ca="1">RANDBETWEEN(2000,2020)</f>
        <v>2002</v>
      </c>
      <c r="J169" s="33">
        <f ca="1">RANDBETWEEN(1,5)</f>
        <v>3</v>
      </c>
      <c r="K169" s="33" t="str">
        <f ca="1">VLOOKUP(J169,$M$6:$N$10,2)</f>
        <v>horror</v>
      </c>
      <c r="L169" s="33"/>
      <c r="M169" s="33">
        <v>1</v>
      </c>
      <c r="N169" s="33" t="s">
        <v>670</v>
      </c>
      <c r="O169" s="33">
        <v>1</v>
      </c>
      <c r="P169" s="33" t="s">
        <v>675</v>
      </c>
      <c r="Q169" s="33"/>
      <c r="R169" s="33">
        <f ca="1">IF(K169="horror",1,0)</f>
        <v>1</v>
      </c>
      <c r="S169" s="33">
        <f ca="1">IF(K169="drama",1,0)</f>
        <v>0</v>
      </c>
      <c r="T169" s="33">
        <f ca="1">IF(K169="action",1,0)</f>
        <v>0</v>
      </c>
      <c r="U169" s="33">
        <f ca="1">IF(K169="comedy",1,0)</f>
        <v>0</v>
      </c>
      <c r="V169" s="33">
        <f ca="1">IF(K169="thriller",1,0)</f>
        <v>0</v>
      </c>
      <c r="W169" s="33"/>
      <c r="X169" s="33"/>
      <c r="Y169" s="33">
        <f ca="1">IF(F169="america",1,0)</f>
        <v>0</v>
      </c>
      <c r="Z169" s="33">
        <f ca="1">IF(F169="europe",1,0)</f>
        <v>0</v>
      </c>
      <c r="AA169" s="33">
        <f ca="1">IF(F169="australia",1,0)</f>
        <v>0</v>
      </c>
      <c r="AB169" s="33">
        <f ca="1">IF(F169="africa",1,0)</f>
        <v>0</v>
      </c>
      <c r="AC169" s="33">
        <f ca="1">IF(F169="asia",1,0)</f>
        <v>1</v>
      </c>
      <c r="AD169" s="33"/>
      <c r="AE169" s="33"/>
      <c r="AF169" s="33">
        <f ca="1">IF(H169="yes",1,0)</f>
        <v>0</v>
      </c>
      <c r="AG169" s="33">
        <f ca="1">IF(H169="no",1,0)</f>
        <v>1</v>
      </c>
      <c r="AH169" s="33"/>
      <c r="AI169" s="33">
        <f ca="1">IF(AND(I169&gt;=2000,I169&lt;=2005),1,0)</f>
        <v>1</v>
      </c>
      <c r="AJ169" s="33">
        <f ca="1">IF(AND(I169&gt;=2006,I169&lt;=2010),1,0)</f>
        <v>0</v>
      </c>
      <c r="AK169" s="33">
        <f ca="1">IF(AND(I169&gt;=2011,I169&lt;=2015),1,0)</f>
        <v>0</v>
      </c>
      <c r="AL169" s="34">
        <f ca="1">IF(AND(I169&gt;=2016,I169&lt;=2020),1,0)</f>
        <v>0</v>
      </c>
    </row>
    <row r="170" spans="5:38">
      <c r="E170" s="32">
        <f t="shared" ref="E170:E211" ca="1" si="90">RANDBETWEEN(1,5)</f>
        <v>4</v>
      </c>
      <c r="F170" s="32" t="str">
        <f t="shared" ref="F170:F211" ca="1" si="91">VLOOKUP(E170,$O$6:$P$10,2)</f>
        <v>africa</v>
      </c>
      <c r="G170" s="33">
        <f t="shared" ref="G170:G211" ca="1" si="92">RANDBETWEEN(1,2)</f>
        <v>1</v>
      </c>
      <c r="H170" s="33" t="str">
        <f t="shared" ref="H170:H211" ca="1" si="93">IF(G170=1,"yes","no")</f>
        <v>yes</v>
      </c>
      <c r="I170" s="33">
        <f t="shared" ref="I170:I211" ca="1" si="94">RANDBETWEEN(2000,2020)</f>
        <v>2005</v>
      </c>
      <c r="J170" s="33">
        <f t="shared" ref="J170:J211" ca="1" si="95">RANDBETWEEN(1,5)</f>
        <v>2</v>
      </c>
      <c r="K170" s="33" t="str">
        <f t="shared" ref="K170:K211" ca="1" si="96">VLOOKUP(J170,$M$6:$N$10,2)</f>
        <v>comedy</v>
      </c>
      <c r="L170" s="33"/>
      <c r="M170" s="33">
        <v>2</v>
      </c>
      <c r="N170" s="33" t="s">
        <v>671</v>
      </c>
      <c r="O170" s="33">
        <v>2</v>
      </c>
      <c r="P170" s="33" t="s">
        <v>676</v>
      </c>
      <c r="Q170" s="33"/>
      <c r="R170" s="33">
        <f t="shared" ref="R170:R211" ca="1" si="97">IF(K170="horror",1,0)</f>
        <v>0</v>
      </c>
      <c r="S170" s="33">
        <f t="shared" ref="S170:S211" ca="1" si="98">IF(K170="drama",1,0)</f>
        <v>0</v>
      </c>
      <c r="T170" s="33">
        <f t="shared" ref="T170:T211" ca="1" si="99">IF(K170="action",1,0)</f>
        <v>0</v>
      </c>
      <c r="U170" s="33">
        <f t="shared" ref="U170:U211" ca="1" si="100">IF(K170="comedy",1,0)</f>
        <v>1</v>
      </c>
      <c r="V170" s="33">
        <f t="shared" ref="V170:V211" ca="1" si="101">IF(K170="thriller",1,0)</f>
        <v>0</v>
      </c>
      <c r="W170" s="33"/>
      <c r="X170" s="33"/>
      <c r="Y170" s="33">
        <f t="shared" ref="Y170:Y211" ca="1" si="102">IF(F170="america",1,0)</f>
        <v>0</v>
      </c>
      <c r="Z170" s="33">
        <f t="shared" ref="Z170:Z211" ca="1" si="103">IF(F170="europe",1,0)</f>
        <v>0</v>
      </c>
      <c r="AA170" s="33">
        <f t="shared" ref="AA170:AA211" ca="1" si="104">IF(F170="australia",1,0)</f>
        <v>0</v>
      </c>
      <c r="AB170" s="33">
        <f t="shared" ref="AB170:AB211" ca="1" si="105">IF(F170="africa",1,0)</f>
        <v>1</v>
      </c>
      <c r="AC170" s="33">
        <f t="shared" ref="AC170:AC211" ca="1" si="106">IF(F170="asia",1,0)</f>
        <v>0</v>
      </c>
      <c r="AD170" s="33"/>
      <c r="AE170" s="33"/>
      <c r="AF170" s="33">
        <f t="shared" ref="AF170:AF211" ca="1" si="107">IF(H170="yes",1,0)</f>
        <v>1</v>
      </c>
      <c r="AG170" s="33">
        <f t="shared" ref="AG170:AG211" ca="1" si="108">IF(H170="no",1,0)</f>
        <v>0</v>
      </c>
      <c r="AH170" s="33"/>
      <c r="AI170" s="33">
        <f t="shared" ref="AI170:AI211" ca="1" si="109">IF(AND(I170&gt;=2000,I170&lt;=2005),1,0)</f>
        <v>1</v>
      </c>
      <c r="AJ170" s="33">
        <f t="shared" ref="AJ170:AJ211" ca="1" si="110">IF(AND(I170&gt;=2006,I170&lt;=2010),1,0)</f>
        <v>0</v>
      </c>
      <c r="AK170" s="33">
        <f t="shared" ref="AK170:AK211" ca="1" si="111">IF(AND(I170&gt;=2011,I170&lt;=2015),1,0)</f>
        <v>0</v>
      </c>
      <c r="AL170" s="34">
        <f t="shared" ref="AL170:AL211" ca="1" si="112">IF(AND(I170&gt;=2016,I170&lt;=2020),1,0)</f>
        <v>0</v>
      </c>
    </row>
    <row r="171" spans="5:38">
      <c r="E171" s="32">
        <f t="shared" ca="1" si="90"/>
        <v>4</v>
      </c>
      <c r="F171" s="32" t="str">
        <f t="shared" ca="1" si="91"/>
        <v>africa</v>
      </c>
      <c r="G171" s="33">
        <f t="shared" ca="1" si="92"/>
        <v>2</v>
      </c>
      <c r="H171" s="33" t="str">
        <f t="shared" ca="1" si="93"/>
        <v>no</v>
      </c>
      <c r="I171" s="33">
        <f t="shared" ca="1" si="94"/>
        <v>2020</v>
      </c>
      <c r="J171" s="33">
        <f t="shared" ca="1" si="95"/>
        <v>4</v>
      </c>
      <c r="K171" s="33" t="str">
        <f t="shared" ca="1" si="96"/>
        <v>thriller</v>
      </c>
      <c r="L171" s="33"/>
      <c r="M171" s="33">
        <v>3</v>
      </c>
      <c r="N171" s="33" t="s">
        <v>672</v>
      </c>
      <c r="O171" s="33">
        <v>3</v>
      </c>
      <c r="P171" s="33" t="s">
        <v>683</v>
      </c>
      <c r="Q171" s="33"/>
      <c r="R171" s="33">
        <f t="shared" ca="1" si="97"/>
        <v>0</v>
      </c>
      <c r="S171" s="33">
        <f t="shared" ca="1" si="98"/>
        <v>0</v>
      </c>
      <c r="T171" s="33">
        <f t="shared" ca="1" si="99"/>
        <v>0</v>
      </c>
      <c r="U171" s="33">
        <f t="shared" ca="1" si="100"/>
        <v>0</v>
      </c>
      <c r="V171" s="33">
        <f t="shared" ca="1" si="101"/>
        <v>1</v>
      </c>
      <c r="W171" s="33"/>
      <c r="X171" s="33"/>
      <c r="Y171" s="33">
        <f t="shared" ca="1" si="102"/>
        <v>0</v>
      </c>
      <c r="Z171" s="33">
        <f t="shared" ca="1" si="103"/>
        <v>0</v>
      </c>
      <c r="AA171" s="33">
        <f t="shared" ca="1" si="104"/>
        <v>0</v>
      </c>
      <c r="AB171" s="33">
        <f t="shared" ca="1" si="105"/>
        <v>1</v>
      </c>
      <c r="AC171" s="33">
        <f t="shared" ca="1" si="106"/>
        <v>0</v>
      </c>
      <c r="AD171" s="33"/>
      <c r="AE171" s="33"/>
      <c r="AF171" s="33">
        <f t="shared" ca="1" si="107"/>
        <v>0</v>
      </c>
      <c r="AG171" s="33">
        <f t="shared" ca="1" si="108"/>
        <v>1</v>
      </c>
      <c r="AH171" s="33"/>
      <c r="AI171" s="33">
        <f t="shared" ca="1" si="109"/>
        <v>0</v>
      </c>
      <c r="AJ171" s="33">
        <f t="shared" ca="1" si="110"/>
        <v>0</v>
      </c>
      <c r="AK171" s="33">
        <f t="shared" ca="1" si="111"/>
        <v>0</v>
      </c>
      <c r="AL171" s="34">
        <f t="shared" ca="1" si="112"/>
        <v>1</v>
      </c>
    </row>
    <row r="172" spans="5:38">
      <c r="E172" s="32">
        <f t="shared" ca="1" si="90"/>
        <v>1</v>
      </c>
      <c r="F172" s="32" t="str">
        <f t="shared" ca="1" si="91"/>
        <v>america</v>
      </c>
      <c r="G172" s="33">
        <f t="shared" ca="1" si="92"/>
        <v>1</v>
      </c>
      <c r="H172" s="33" t="str">
        <f t="shared" ca="1" si="93"/>
        <v>yes</v>
      </c>
      <c r="I172" s="33">
        <f t="shared" ca="1" si="94"/>
        <v>2012</v>
      </c>
      <c r="J172" s="33">
        <f t="shared" ca="1" si="95"/>
        <v>3</v>
      </c>
      <c r="K172" s="33" t="str">
        <f t="shared" ca="1" si="96"/>
        <v>horror</v>
      </c>
      <c r="L172" s="33"/>
      <c r="M172" s="33">
        <v>4</v>
      </c>
      <c r="N172" s="33" t="s">
        <v>673</v>
      </c>
      <c r="O172" s="33">
        <v>4</v>
      </c>
      <c r="P172" s="33" t="s">
        <v>678</v>
      </c>
      <c r="Q172" s="33"/>
      <c r="R172" s="33">
        <f t="shared" ca="1" si="97"/>
        <v>1</v>
      </c>
      <c r="S172" s="33">
        <f t="shared" ca="1" si="98"/>
        <v>0</v>
      </c>
      <c r="T172" s="33">
        <f t="shared" ca="1" si="99"/>
        <v>0</v>
      </c>
      <c r="U172" s="33">
        <f t="shared" ca="1" si="100"/>
        <v>0</v>
      </c>
      <c r="V172" s="33">
        <f t="shared" ca="1" si="101"/>
        <v>0</v>
      </c>
      <c r="W172" s="33"/>
      <c r="X172" s="33"/>
      <c r="Y172" s="33">
        <f t="shared" ca="1" si="102"/>
        <v>1</v>
      </c>
      <c r="Z172" s="33">
        <f t="shared" ca="1" si="103"/>
        <v>0</v>
      </c>
      <c r="AA172" s="33">
        <f t="shared" ca="1" si="104"/>
        <v>0</v>
      </c>
      <c r="AB172" s="33">
        <f t="shared" ca="1" si="105"/>
        <v>0</v>
      </c>
      <c r="AC172" s="33">
        <f t="shared" ca="1" si="106"/>
        <v>0</v>
      </c>
      <c r="AD172" s="33"/>
      <c r="AE172" s="33"/>
      <c r="AF172" s="33">
        <f t="shared" ca="1" si="107"/>
        <v>1</v>
      </c>
      <c r="AG172" s="33">
        <f t="shared" ca="1" si="108"/>
        <v>0</v>
      </c>
      <c r="AH172" s="33"/>
      <c r="AI172" s="33">
        <f t="shared" ca="1" si="109"/>
        <v>0</v>
      </c>
      <c r="AJ172" s="33">
        <f t="shared" ca="1" si="110"/>
        <v>0</v>
      </c>
      <c r="AK172" s="33">
        <f t="shared" ca="1" si="111"/>
        <v>1</v>
      </c>
      <c r="AL172" s="34">
        <f t="shared" ca="1" si="112"/>
        <v>0</v>
      </c>
    </row>
    <row r="173" spans="5:38">
      <c r="E173" s="32">
        <f t="shared" ca="1" si="90"/>
        <v>4</v>
      </c>
      <c r="F173" s="32" t="str">
        <f t="shared" ca="1" si="91"/>
        <v>africa</v>
      </c>
      <c r="G173" s="33">
        <f t="shared" ca="1" si="92"/>
        <v>1</v>
      </c>
      <c r="H173" s="33" t="str">
        <f t="shared" ca="1" si="93"/>
        <v>yes</v>
      </c>
      <c r="I173" s="33">
        <f t="shared" ca="1" si="94"/>
        <v>2003</v>
      </c>
      <c r="J173" s="33">
        <f t="shared" ca="1" si="95"/>
        <v>1</v>
      </c>
      <c r="K173" s="33" t="str">
        <f t="shared" ca="1" si="96"/>
        <v>action</v>
      </c>
      <c r="L173" s="33"/>
      <c r="M173" s="33">
        <v>5</v>
      </c>
      <c r="N173" s="33" t="s">
        <v>681</v>
      </c>
      <c r="O173" s="33">
        <v>5</v>
      </c>
      <c r="P173" s="33" t="s">
        <v>677</v>
      </c>
      <c r="Q173" s="33"/>
      <c r="R173" s="33">
        <f t="shared" ca="1" si="97"/>
        <v>0</v>
      </c>
      <c r="S173" s="33">
        <f t="shared" ca="1" si="98"/>
        <v>0</v>
      </c>
      <c r="T173" s="33">
        <f t="shared" ca="1" si="99"/>
        <v>1</v>
      </c>
      <c r="U173" s="33">
        <f t="shared" ca="1" si="100"/>
        <v>0</v>
      </c>
      <c r="V173" s="33">
        <f t="shared" ca="1" si="101"/>
        <v>0</v>
      </c>
      <c r="W173" s="33"/>
      <c r="X173" s="33"/>
      <c r="Y173" s="33">
        <f t="shared" ca="1" si="102"/>
        <v>0</v>
      </c>
      <c r="Z173" s="33">
        <f t="shared" ca="1" si="103"/>
        <v>0</v>
      </c>
      <c r="AA173" s="33">
        <f t="shared" ca="1" si="104"/>
        <v>0</v>
      </c>
      <c r="AB173" s="33">
        <f t="shared" ca="1" si="105"/>
        <v>1</v>
      </c>
      <c r="AC173" s="33">
        <f t="shared" ca="1" si="106"/>
        <v>0</v>
      </c>
      <c r="AD173" s="33"/>
      <c r="AE173" s="33"/>
      <c r="AF173" s="33">
        <f t="shared" ca="1" si="107"/>
        <v>1</v>
      </c>
      <c r="AG173" s="33">
        <f t="shared" ca="1" si="108"/>
        <v>0</v>
      </c>
      <c r="AH173" s="33"/>
      <c r="AI173" s="33">
        <f t="shared" ca="1" si="109"/>
        <v>1</v>
      </c>
      <c r="AJ173" s="33">
        <f t="shared" ca="1" si="110"/>
        <v>0</v>
      </c>
      <c r="AK173" s="33">
        <f t="shared" ca="1" si="111"/>
        <v>0</v>
      </c>
      <c r="AL173" s="34">
        <f t="shared" ca="1" si="112"/>
        <v>0</v>
      </c>
    </row>
    <row r="174" spans="5:38">
      <c r="E174" s="32">
        <f t="shared" ca="1" si="90"/>
        <v>3</v>
      </c>
      <c r="F174" s="32" t="str">
        <f t="shared" ca="1" si="91"/>
        <v>australia</v>
      </c>
      <c r="G174" s="33">
        <f t="shared" ca="1" si="92"/>
        <v>2</v>
      </c>
      <c r="H174" s="33" t="str">
        <f t="shared" ca="1" si="93"/>
        <v>no</v>
      </c>
      <c r="I174" s="33">
        <f t="shared" ca="1" si="94"/>
        <v>2020</v>
      </c>
      <c r="J174" s="33">
        <f t="shared" ca="1" si="95"/>
        <v>1</v>
      </c>
      <c r="K174" s="33" t="str">
        <f t="shared" ca="1" si="96"/>
        <v>action</v>
      </c>
      <c r="L174" s="33"/>
      <c r="M174" s="33"/>
      <c r="N174" s="33"/>
      <c r="O174" s="33"/>
      <c r="P174" s="33"/>
      <c r="Q174" s="33"/>
      <c r="R174" s="33">
        <f t="shared" ca="1" si="97"/>
        <v>0</v>
      </c>
      <c r="S174" s="33">
        <f t="shared" ca="1" si="98"/>
        <v>0</v>
      </c>
      <c r="T174" s="33">
        <f t="shared" ca="1" si="99"/>
        <v>1</v>
      </c>
      <c r="U174" s="33">
        <f t="shared" ca="1" si="100"/>
        <v>0</v>
      </c>
      <c r="V174" s="33">
        <f t="shared" ca="1" si="101"/>
        <v>0</v>
      </c>
      <c r="W174" s="33"/>
      <c r="X174" s="33"/>
      <c r="Y174" s="33">
        <f t="shared" ca="1" si="102"/>
        <v>0</v>
      </c>
      <c r="Z174" s="33">
        <f t="shared" ca="1" si="103"/>
        <v>0</v>
      </c>
      <c r="AA174" s="33">
        <f t="shared" ca="1" si="104"/>
        <v>1</v>
      </c>
      <c r="AB174" s="33">
        <f t="shared" ca="1" si="105"/>
        <v>0</v>
      </c>
      <c r="AC174" s="33">
        <f t="shared" ca="1" si="106"/>
        <v>0</v>
      </c>
      <c r="AD174" s="33"/>
      <c r="AE174" s="33"/>
      <c r="AF174" s="33">
        <f t="shared" ca="1" si="107"/>
        <v>0</v>
      </c>
      <c r="AG174" s="33">
        <f t="shared" ca="1" si="108"/>
        <v>1</v>
      </c>
      <c r="AH174" s="33"/>
      <c r="AI174" s="33">
        <f t="shared" ca="1" si="109"/>
        <v>0</v>
      </c>
      <c r="AJ174" s="33">
        <f t="shared" ca="1" si="110"/>
        <v>0</v>
      </c>
      <c r="AK174" s="33">
        <f t="shared" ca="1" si="111"/>
        <v>0</v>
      </c>
      <c r="AL174" s="34">
        <f t="shared" ca="1" si="112"/>
        <v>1</v>
      </c>
    </row>
    <row r="175" spans="5:38">
      <c r="E175" s="32">
        <f t="shared" ca="1" si="90"/>
        <v>1</v>
      </c>
      <c r="F175" s="32" t="str">
        <f t="shared" ca="1" si="91"/>
        <v>america</v>
      </c>
      <c r="G175" s="33">
        <f t="shared" ca="1" si="92"/>
        <v>1</v>
      </c>
      <c r="H175" s="33" t="str">
        <f t="shared" ca="1" si="93"/>
        <v>yes</v>
      </c>
      <c r="I175" s="33">
        <f t="shared" ca="1" si="94"/>
        <v>2011</v>
      </c>
      <c r="J175" s="33">
        <f t="shared" ca="1" si="95"/>
        <v>4</v>
      </c>
      <c r="K175" s="33" t="str">
        <f t="shared" ca="1" si="96"/>
        <v>thriller</v>
      </c>
      <c r="L175" s="33"/>
      <c r="M175" s="33"/>
      <c r="N175" s="33"/>
      <c r="O175" s="33"/>
      <c r="P175" s="33"/>
      <c r="Q175" s="33"/>
      <c r="R175" s="33">
        <f t="shared" ca="1" si="97"/>
        <v>0</v>
      </c>
      <c r="S175" s="33">
        <f t="shared" ca="1" si="98"/>
        <v>0</v>
      </c>
      <c r="T175" s="33">
        <f t="shared" ca="1" si="99"/>
        <v>0</v>
      </c>
      <c r="U175" s="33">
        <f t="shared" ca="1" si="100"/>
        <v>0</v>
      </c>
      <c r="V175" s="33">
        <f t="shared" ca="1" si="101"/>
        <v>1</v>
      </c>
      <c r="W175" s="33"/>
      <c r="X175" s="33"/>
      <c r="Y175" s="33">
        <f t="shared" ca="1" si="102"/>
        <v>1</v>
      </c>
      <c r="Z175" s="33">
        <f t="shared" ca="1" si="103"/>
        <v>0</v>
      </c>
      <c r="AA175" s="33">
        <f t="shared" ca="1" si="104"/>
        <v>0</v>
      </c>
      <c r="AB175" s="33">
        <f t="shared" ca="1" si="105"/>
        <v>0</v>
      </c>
      <c r="AC175" s="33">
        <f t="shared" ca="1" si="106"/>
        <v>0</v>
      </c>
      <c r="AD175" s="33"/>
      <c r="AE175" s="33"/>
      <c r="AF175" s="33">
        <f t="shared" ca="1" si="107"/>
        <v>1</v>
      </c>
      <c r="AG175" s="33">
        <f t="shared" ca="1" si="108"/>
        <v>0</v>
      </c>
      <c r="AH175" s="33"/>
      <c r="AI175" s="33">
        <f t="shared" ca="1" si="109"/>
        <v>0</v>
      </c>
      <c r="AJ175" s="33">
        <f t="shared" ca="1" si="110"/>
        <v>0</v>
      </c>
      <c r="AK175" s="33">
        <f t="shared" ca="1" si="111"/>
        <v>1</v>
      </c>
      <c r="AL175" s="34">
        <f t="shared" ca="1" si="112"/>
        <v>0</v>
      </c>
    </row>
    <row r="176" spans="5:38">
      <c r="E176" s="32">
        <f t="shared" ca="1" si="90"/>
        <v>1</v>
      </c>
      <c r="F176" s="32" t="str">
        <f t="shared" ca="1" si="91"/>
        <v>america</v>
      </c>
      <c r="G176" s="33">
        <f t="shared" ca="1" si="92"/>
        <v>1</v>
      </c>
      <c r="H176" s="33" t="str">
        <f t="shared" ca="1" si="93"/>
        <v>yes</v>
      </c>
      <c r="I176" s="33">
        <f t="shared" ca="1" si="94"/>
        <v>2003</v>
      </c>
      <c r="J176" s="33">
        <f t="shared" ca="1" si="95"/>
        <v>1</v>
      </c>
      <c r="K176" s="33" t="str">
        <f t="shared" ca="1" si="96"/>
        <v>action</v>
      </c>
      <c r="L176" s="33"/>
      <c r="M176" s="33"/>
      <c r="N176" s="33"/>
      <c r="O176" s="33"/>
      <c r="P176" s="33"/>
      <c r="Q176" s="33"/>
      <c r="R176" s="33">
        <f t="shared" ca="1" si="97"/>
        <v>0</v>
      </c>
      <c r="S176" s="33">
        <f t="shared" ca="1" si="98"/>
        <v>0</v>
      </c>
      <c r="T176" s="33">
        <f t="shared" ca="1" si="99"/>
        <v>1</v>
      </c>
      <c r="U176" s="33">
        <f t="shared" ca="1" si="100"/>
        <v>0</v>
      </c>
      <c r="V176" s="33">
        <f t="shared" ca="1" si="101"/>
        <v>0</v>
      </c>
      <c r="W176" s="33"/>
      <c r="X176" s="33"/>
      <c r="Y176" s="33">
        <f t="shared" ca="1" si="102"/>
        <v>1</v>
      </c>
      <c r="Z176" s="33">
        <f t="shared" ca="1" si="103"/>
        <v>0</v>
      </c>
      <c r="AA176" s="33">
        <f t="shared" ca="1" si="104"/>
        <v>0</v>
      </c>
      <c r="AB176" s="33">
        <f t="shared" ca="1" si="105"/>
        <v>0</v>
      </c>
      <c r="AC176" s="33">
        <f t="shared" ca="1" si="106"/>
        <v>0</v>
      </c>
      <c r="AD176" s="33"/>
      <c r="AE176" s="33"/>
      <c r="AF176" s="33">
        <f t="shared" ca="1" si="107"/>
        <v>1</v>
      </c>
      <c r="AG176" s="33">
        <f t="shared" ca="1" si="108"/>
        <v>0</v>
      </c>
      <c r="AH176" s="33"/>
      <c r="AI176" s="33">
        <f t="shared" ca="1" si="109"/>
        <v>1</v>
      </c>
      <c r="AJ176" s="33">
        <f t="shared" ca="1" si="110"/>
        <v>0</v>
      </c>
      <c r="AK176" s="33">
        <f t="shared" ca="1" si="111"/>
        <v>0</v>
      </c>
      <c r="AL176" s="34">
        <f t="shared" ca="1" si="112"/>
        <v>0</v>
      </c>
    </row>
    <row r="177" spans="5:38">
      <c r="E177" s="32">
        <f t="shared" ca="1" si="90"/>
        <v>1</v>
      </c>
      <c r="F177" s="32" t="str">
        <f t="shared" ca="1" si="91"/>
        <v>america</v>
      </c>
      <c r="G177" s="33">
        <f t="shared" ca="1" si="92"/>
        <v>1</v>
      </c>
      <c r="H177" s="33" t="str">
        <f t="shared" ca="1" si="93"/>
        <v>yes</v>
      </c>
      <c r="I177" s="33">
        <f t="shared" ca="1" si="94"/>
        <v>2008</v>
      </c>
      <c r="J177" s="33">
        <f t="shared" ca="1" si="95"/>
        <v>3</v>
      </c>
      <c r="K177" s="33" t="str">
        <f t="shared" ca="1" si="96"/>
        <v>horror</v>
      </c>
      <c r="L177" s="33"/>
      <c r="M177" s="33"/>
      <c r="N177" s="33"/>
      <c r="O177" s="33"/>
      <c r="P177" s="33"/>
      <c r="Q177" s="33"/>
      <c r="R177" s="33">
        <f t="shared" ca="1" si="97"/>
        <v>1</v>
      </c>
      <c r="S177" s="33">
        <f t="shared" ca="1" si="98"/>
        <v>0</v>
      </c>
      <c r="T177" s="33">
        <f t="shared" ca="1" si="99"/>
        <v>0</v>
      </c>
      <c r="U177" s="33">
        <f t="shared" ca="1" si="100"/>
        <v>0</v>
      </c>
      <c r="V177" s="33">
        <f t="shared" ca="1" si="101"/>
        <v>0</v>
      </c>
      <c r="W177" s="33"/>
      <c r="X177" s="33"/>
      <c r="Y177" s="33">
        <f t="shared" ca="1" si="102"/>
        <v>1</v>
      </c>
      <c r="Z177" s="33">
        <f t="shared" ca="1" si="103"/>
        <v>0</v>
      </c>
      <c r="AA177" s="33">
        <f t="shared" ca="1" si="104"/>
        <v>0</v>
      </c>
      <c r="AB177" s="33">
        <f t="shared" ca="1" si="105"/>
        <v>0</v>
      </c>
      <c r="AC177" s="33">
        <f t="shared" ca="1" si="106"/>
        <v>0</v>
      </c>
      <c r="AD177" s="33"/>
      <c r="AE177" s="33"/>
      <c r="AF177" s="33">
        <f t="shared" ca="1" si="107"/>
        <v>1</v>
      </c>
      <c r="AG177" s="33">
        <f t="shared" ca="1" si="108"/>
        <v>0</v>
      </c>
      <c r="AH177" s="33"/>
      <c r="AI177" s="33">
        <f t="shared" ca="1" si="109"/>
        <v>0</v>
      </c>
      <c r="AJ177" s="33">
        <f t="shared" ca="1" si="110"/>
        <v>1</v>
      </c>
      <c r="AK177" s="33">
        <f t="shared" ca="1" si="111"/>
        <v>0</v>
      </c>
      <c r="AL177" s="34">
        <f t="shared" ca="1" si="112"/>
        <v>0</v>
      </c>
    </row>
    <row r="178" spans="5:38">
      <c r="E178" s="32">
        <f t="shared" ca="1" si="90"/>
        <v>1</v>
      </c>
      <c r="F178" s="32" t="str">
        <f t="shared" ca="1" si="91"/>
        <v>america</v>
      </c>
      <c r="G178" s="33">
        <f t="shared" ca="1" si="92"/>
        <v>1</v>
      </c>
      <c r="H178" s="33" t="str">
        <f t="shared" ca="1" si="93"/>
        <v>yes</v>
      </c>
      <c r="I178" s="33">
        <f t="shared" ca="1" si="94"/>
        <v>2003</v>
      </c>
      <c r="J178" s="33">
        <f t="shared" ca="1" si="95"/>
        <v>2</v>
      </c>
      <c r="K178" s="33" t="str">
        <f t="shared" ca="1" si="96"/>
        <v>comedy</v>
      </c>
      <c r="L178" s="33"/>
      <c r="M178" s="33"/>
      <c r="N178" s="33"/>
      <c r="O178" s="33"/>
      <c r="P178" s="33"/>
      <c r="Q178" s="33"/>
      <c r="R178" s="33">
        <f t="shared" ca="1" si="97"/>
        <v>0</v>
      </c>
      <c r="S178" s="33">
        <f t="shared" ca="1" si="98"/>
        <v>0</v>
      </c>
      <c r="T178" s="33">
        <f t="shared" ca="1" si="99"/>
        <v>0</v>
      </c>
      <c r="U178" s="33">
        <f t="shared" ca="1" si="100"/>
        <v>1</v>
      </c>
      <c r="V178" s="33">
        <f t="shared" ca="1" si="101"/>
        <v>0</v>
      </c>
      <c r="W178" s="33"/>
      <c r="X178" s="33"/>
      <c r="Y178" s="33">
        <f t="shared" ca="1" si="102"/>
        <v>1</v>
      </c>
      <c r="Z178" s="33">
        <f t="shared" ca="1" si="103"/>
        <v>0</v>
      </c>
      <c r="AA178" s="33">
        <f t="shared" ca="1" si="104"/>
        <v>0</v>
      </c>
      <c r="AB178" s="33">
        <f t="shared" ca="1" si="105"/>
        <v>0</v>
      </c>
      <c r="AC178" s="33">
        <f t="shared" ca="1" si="106"/>
        <v>0</v>
      </c>
      <c r="AD178" s="33"/>
      <c r="AE178" s="33"/>
      <c r="AF178" s="33">
        <f t="shared" ca="1" si="107"/>
        <v>1</v>
      </c>
      <c r="AG178" s="33">
        <f t="shared" ca="1" si="108"/>
        <v>0</v>
      </c>
      <c r="AH178" s="33"/>
      <c r="AI178" s="33">
        <f t="shared" ca="1" si="109"/>
        <v>1</v>
      </c>
      <c r="AJ178" s="33">
        <f t="shared" ca="1" si="110"/>
        <v>0</v>
      </c>
      <c r="AK178" s="33">
        <f t="shared" ca="1" si="111"/>
        <v>0</v>
      </c>
      <c r="AL178" s="34">
        <f t="shared" ca="1" si="112"/>
        <v>0</v>
      </c>
    </row>
    <row r="179" spans="5:38">
      <c r="E179" s="32">
        <f t="shared" ca="1" si="90"/>
        <v>3</v>
      </c>
      <c r="F179" s="32" t="str">
        <f t="shared" ca="1" si="91"/>
        <v>australia</v>
      </c>
      <c r="G179" s="33">
        <f t="shared" ca="1" si="92"/>
        <v>1</v>
      </c>
      <c r="H179" s="33" t="str">
        <f t="shared" ca="1" si="93"/>
        <v>yes</v>
      </c>
      <c r="I179" s="33">
        <f t="shared" ca="1" si="94"/>
        <v>2003</v>
      </c>
      <c r="J179" s="33">
        <f t="shared" ca="1" si="95"/>
        <v>2</v>
      </c>
      <c r="K179" s="33" t="str">
        <f t="shared" ca="1" si="96"/>
        <v>comedy</v>
      </c>
      <c r="L179" s="33"/>
      <c r="M179" s="33"/>
      <c r="N179" s="33"/>
      <c r="O179" s="33"/>
      <c r="P179" s="33"/>
      <c r="Q179" s="33"/>
      <c r="R179" s="33">
        <f t="shared" ca="1" si="97"/>
        <v>0</v>
      </c>
      <c r="S179" s="33">
        <f t="shared" ca="1" si="98"/>
        <v>0</v>
      </c>
      <c r="T179" s="33">
        <f t="shared" ca="1" si="99"/>
        <v>0</v>
      </c>
      <c r="U179" s="33">
        <f t="shared" ca="1" si="100"/>
        <v>1</v>
      </c>
      <c r="V179" s="33">
        <f t="shared" ca="1" si="101"/>
        <v>0</v>
      </c>
      <c r="W179" s="33"/>
      <c r="X179" s="33"/>
      <c r="Y179" s="33">
        <f t="shared" ca="1" si="102"/>
        <v>0</v>
      </c>
      <c r="Z179" s="33">
        <f t="shared" ca="1" si="103"/>
        <v>0</v>
      </c>
      <c r="AA179" s="33">
        <f t="shared" ca="1" si="104"/>
        <v>1</v>
      </c>
      <c r="AB179" s="33">
        <f t="shared" ca="1" si="105"/>
        <v>0</v>
      </c>
      <c r="AC179" s="33">
        <f t="shared" ca="1" si="106"/>
        <v>0</v>
      </c>
      <c r="AD179" s="33"/>
      <c r="AE179" s="33"/>
      <c r="AF179" s="33">
        <f t="shared" ca="1" si="107"/>
        <v>1</v>
      </c>
      <c r="AG179" s="33">
        <f t="shared" ca="1" si="108"/>
        <v>0</v>
      </c>
      <c r="AH179" s="33"/>
      <c r="AI179" s="33">
        <f t="shared" ca="1" si="109"/>
        <v>1</v>
      </c>
      <c r="AJ179" s="33">
        <f t="shared" ca="1" si="110"/>
        <v>0</v>
      </c>
      <c r="AK179" s="33">
        <f t="shared" ca="1" si="111"/>
        <v>0</v>
      </c>
      <c r="AL179" s="34">
        <f t="shared" ca="1" si="112"/>
        <v>0</v>
      </c>
    </row>
    <row r="180" spans="5:38">
      <c r="E180" s="32">
        <f t="shared" ca="1" si="90"/>
        <v>3</v>
      </c>
      <c r="F180" s="32" t="str">
        <f t="shared" ca="1" si="91"/>
        <v>australia</v>
      </c>
      <c r="G180" s="33">
        <f t="shared" ca="1" si="92"/>
        <v>1</v>
      </c>
      <c r="H180" s="33" t="str">
        <f t="shared" ca="1" si="93"/>
        <v>yes</v>
      </c>
      <c r="I180" s="33">
        <f t="shared" ca="1" si="94"/>
        <v>2017</v>
      </c>
      <c r="J180" s="33">
        <f t="shared" ca="1" si="95"/>
        <v>5</v>
      </c>
      <c r="K180" s="33" t="str">
        <f t="shared" ca="1" si="96"/>
        <v>drama</v>
      </c>
      <c r="L180" s="33"/>
      <c r="M180" s="33"/>
      <c r="N180" s="33"/>
      <c r="O180" s="33"/>
      <c r="P180" s="33"/>
      <c r="Q180" s="33"/>
      <c r="R180" s="33">
        <f t="shared" ca="1" si="97"/>
        <v>0</v>
      </c>
      <c r="S180" s="33">
        <f t="shared" ca="1" si="98"/>
        <v>1</v>
      </c>
      <c r="T180" s="33">
        <f t="shared" ca="1" si="99"/>
        <v>0</v>
      </c>
      <c r="U180" s="33">
        <f t="shared" ca="1" si="100"/>
        <v>0</v>
      </c>
      <c r="V180" s="33">
        <f t="shared" ca="1" si="101"/>
        <v>0</v>
      </c>
      <c r="W180" s="33"/>
      <c r="X180" s="33"/>
      <c r="Y180" s="33">
        <f t="shared" ca="1" si="102"/>
        <v>0</v>
      </c>
      <c r="Z180" s="33">
        <f t="shared" ca="1" si="103"/>
        <v>0</v>
      </c>
      <c r="AA180" s="33">
        <f t="shared" ca="1" si="104"/>
        <v>1</v>
      </c>
      <c r="AB180" s="33">
        <f t="shared" ca="1" si="105"/>
        <v>0</v>
      </c>
      <c r="AC180" s="33">
        <f t="shared" ca="1" si="106"/>
        <v>0</v>
      </c>
      <c r="AD180" s="33"/>
      <c r="AE180" s="33"/>
      <c r="AF180" s="33">
        <f t="shared" ca="1" si="107"/>
        <v>1</v>
      </c>
      <c r="AG180" s="33">
        <f t="shared" ca="1" si="108"/>
        <v>0</v>
      </c>
      <c r="AH180" s="33"/>
      <c r="AI180" s="33">
        <f t="shared" ca="1" si="109"/>
        <v>0</v>
      </c>
      <c r="AJ180" s="33">
        <f t="shared" ca="1" si="110"/>
        <v>0</v>
      </c>
      <c r="AK180" s="33">
        <f t="shared" ca="1" si="111"/>
        <v>0</v>
      </c>
      <c r="AL180" s="34">
        <f t="shared" ca="1" si="112"/>
        <v>1</v>
      </c>
    </row>
    <row r="181" spans="5:38">
      <c r="E181" s="32">
        <f t="shared" ca="1" si="90"/>
        <v>1</v>
      </c>
      <c r="F181" s="32" t="str">
        <f t="shared" ca="1" si="91"/>
        <v>america</v>
      </c>
      <c r="G181" s="33">
        <f t="shared" ca="1" si="92"/>
        <v>2</v>
      </c>
      <c r="H181" s="33" t="str">
        <f t="shared" ca="1" si="93"/>
        <v>no</v>
      </c>
      <c r="I181" s="33">
        <f t="shared" ca="1" si="94"/>
        <v>2007</v>
      </c>
      <c r="J181" s="33">
        <f t="shared" ca="1" si="95"/>
        <v>4</v>
      </c>
      <c r="K181" s="33" t="str">
        <f t="shared" ca="1" si="96"/>
        <v>thriller</v>
      </c>
      <c r="L181" s="33"/>
      <c r="M181" s="33"/>
      <c r="N181" s="33"/>
      <c r="O181" s="33"/>
      <c r="P181" s="33"/>
      <c r="Q181" s="33"/>
      <c r="R181" s="33">
        <f t="shared" ca="1" si="97"/>
        <v>0</v>
      </c>
      <c r="S181" s="33">
        <f t="shared" ca="1" si="98"/>
        <v>0</v>
      </c>
      <c r="T181" s="33">
        <f t="shared" ca="1" si="99"/>
        <v>0</v>
      </c>
      <c r="U181" s="33">
        <f t="shared" ca="1" si="100"/>
        <v>0</v>
      </c>
      <c r="V181" s="33">
        <f t="shared" ca="1" si="101"/>
        <v>1</v>
      </c>
      <c r="W181" s="33"/>
      <c r="X181" s="33"/>
      <c r="Y181" s="33">
        <f t="shared" ca="1" si="102"/>
        <v>1</v>
      </c>
      <c r="Z181" s="33">
        <f t="shared" ca="1" si="103"/>
        <v>0</v>
      </c>
      <c r="AA181" s="33">
        <f t="shared" ca="1" si="104"/>
        <v>0</v>
      </c>
      <c r="AB181" s="33">
        <f t="shared" ca="1" si="105"/>
        <v>0</v>
      </c>
      <c r="AC181" s="33">
        <f t="shared" ca="1" si="106"/>
        <v>0</v>
      </c>
      <c r="AD181" s="33"/>
      <c r="AE181" s="33"/>
      <c r="AF181" s="33">
        <f t="shared" ca="1" si="107"/>
        <v>0</v>
      </c>
      <c r="AG181" s="33">
        <f t="shared" ca="1" si="108"/>
        <v>1</v>
      </c>
      <c r="AH181" s="33"/>
      <c r="AI181" s="33">
        <f t="shared" ca="1" si="109"/>
        <v>0</v>
      </c>
      <c r="AJ181" s="33">
        <f t="shared" ca="1" si="110"/>
        <v>1</v>
      </c>
      <c r="AK181" s="33">
        <f t="shared" ca="1" si="111"/>
        <v>0</v>
      </c>
      <c r="AL181" s="34">
        <f t="shared" ca="1" si="112"/>
        <v>0</v>
      </c>
    </row>
    <row r="182" spans="5:38">
      <c r="E182" s="32">
        <f t="shared" ca="1" si="90"/>
        <v>1</v>
      </c>
      <c r="F182" s="32" t="str">
        <f t="shared" ca="1" si="91"/>
        <v>america</v>
      </c>
      <c r="G182" s="33">
        <f t="shared" ca="1" si="92"/>
        <v>2</v>
      </c>
      <c r="H182" s="33" t="str">
        <f t="shared" ca="1" si="93"/>
        <v>no</v>
      </c>
      <c r="I182" s="33">
        <f t="shared" ca="1" si="94"/>
        <v>2004</v>
      </c>
      <c r="J182" s="33">
        <f t="shared" ca="1" si="95"/>
        <v>2</v>
      </c>
      <c r="K182" s="33" t="str">
        <f t="shared" ca="1" si="96"/>
        <v>comedy</v>
      </c>
      <c r="L182" s="33"/>
      <c r="M182" s="33"/>
      <c r="N182" s="33"/>
      <c r="O182" s="33"/>
      <c r="P182" s="33"/>
      <c r="Q182" s="33"/>
      <c r="R182" s="33">
        <f t="shared" ca="1" si="97"/>
        <v>0</v>
      </c>
      <c r="S182" s="33">
        <f t="shared" ca="1" si="98"/>
        <v>0</v>
      </c>
      <c r="T182" s="33">
        <f t="shared" ca="1" si="99"/>
        <v>0</v>
      </c>
      <c r="U182" s="33">
        <f t="shared" ca="1" si="100"/>
        <v>1</v>
      </c>
      <c r="V182" s="33">
        <f t="shared" ca="1" si="101"/>
        <v>0</v>
      </c>
      <c r="W182" s="33"/>
      <c r="X182" s="33"/>
      <c r="Y182" s="33">
        <f t="shared" ca="1" si="102"/>
        <v>1</v>
      </c>
      <c r="Z182" s="33">
        <f t="shared" ca="1" si="103"/>
        <v>0</v>
      </c>
      <c r="AA182" s="33">
        <f t="shared" ca="1" si="104"/>
        <v>0</v>
      </c>
      <c r="AB182" s="33">
        <f t="shared" ca="1" si="105"/>
        <v>0</v>
      </c>
      <c r="AC182" s="33">
        <f t="shared" ca="1" si="106"/>
        <v>0</v>
      </c>
      <c r="AD182" s="33"/>
      <c r="AE182" s="33"/>
      <c r="AF182" s="33">
        <f t="shared" ca="1" si="107"/>
        <v>0</v>
      </c>
      <c r="AG182" s="33">
        <f t="shared" ca="1" si="108"/>
        <v>1</v>
      </c>
      <c r="AH182" s="33"/>
      <c r="AI182" s="33">
        <f t="shared" ca="1" si="109"/>
        <v>1</v>
      </c>
      <c r="AJ182" s="33">
        <f t="shared" ca="1" si="110"/>
        <v>0</v>
      </c>
      <c r="AK182" s="33">
        <f t="shared" ca="1" si="111"/>
        <v>0</v>
      </c>
      <c r="AL182" s="34">
        <f t="shared" ca="1" si="112"/>
        <v>0</v>
      </c>
    </row>
    <row r="183" spans="5:38">
      <c r="E183" s="32">
        <f t="shared" ca="1" si="90"/>
        <v>2</v>
      </c>
      <c r="F183" s="32" t="str">
        <f t="shared" ca="1" si="91"/>
        <v>europe</v>
      </c>
      <c r="G183" s="33">
        <f t="shared" ca="1" si="92"/>
        <v>1</v>
      </c>
      <c r="H183" s="33" t="str">
        <f t="shared" ca="1" si="93"/>
        <v>yes</v>
      </c>
      <c r="I183" s="33">
        <f t="shared" ca="1" si="94"/>
        <v>2001</v>
      </c>
      <c r="J183" s="33">
        <f t="shared" ca="1" si="95"/>
        <v>2</v>
      </c>
      <c r="K183" s="33" t="str">
        <f t="shared" ca="1" si="96"/>
        <v>comedy</v>
      </c>
      <c r="L183" s="33"/>
      <c r="M183" s="33"/>
      <c r="N183" s="33"/>
      <c r="O183" s="33"/>
      <c r="P183" s="33"/>
      <c r="Q183" s="33"/>
      <c r="R183" s="33">
        <f t="shared" ca="1" si="97"/>
        <v>0</v>
      </c>
      <c r="S183" s="33">
        <f t="shared" ca="1" si="98"/>
        <v>0</v>
      </c>
      <c r="T183" s="33">
        <f t="shared" ca="1" si="99"/>
        <v>0</v>
      </c>
      <c r="U183" s="33">
        <f t="shared" ca="1" si="100"/>
        <v>1</v>
      </c>
      <c r="V183" s="33">
        <f t="shared" ca="1" si="101"/>
        <v>0</v>
      </c>
      <c r="W183" s="33"/>
      <c r="X183" s="33"/>
      <c r="Y183" s="33">
        <f t="shared" ca="1" si="102"/>
        <v>0</v>
      </c>
      <c r="Z183" s="33">
        <f t="shared" ca="1" si="103"/>
        <v>1</v>
      </c>
      <c r="AA183" s="33">
        <f t="shared" ca="1" si="104"/>
        <v>0</v>
      </c>
      <c r="AB183" s="33">
        <f t="shared" ca="1" si="105"/>
        <v>0</v>
      </c>
      <c r="AC183" s="33">
        <f t="shared" ca="1" si="106"/>
        <v>0</v>
      </c>
      <c r="AD183" s="33"/>
      <c r="AE183" s="33"/>
      <c r="AF183" s="33">
        <f t="shared" ca="1" si="107"/>
        <v>1</v>
      </c>
      <c r="AG183" s="33">
        <f t="shared" ca="1" si="108"/>
        <v>0</v>
      </c>
      <c r="AH183" s="33"/>
      <c r="AI183" s="33">
        <f t="shared" ca="1" si="109"/>
        <v>1</v>
      </c>
      <c r="AJ183" s="33">
        <f t="shared" ca="1" si="110"/>
        <v>0</v>
      </c>
      <c r="AK183" s="33">
        <f t="shared" ca="1" si="111"/>
        <v>0</v>
      </c>
      <c r="AL183" s="34">
        <f t="shared" ca="1" si="112"/>
        <v>0</v>
      </c>
    </row>
    <row r="184" spans="5:38">
      <c r="E184" s="32">
        <f t="shared" ca="1" si="90"/>
        <v>1</v>
      </c>
      <c r="F184" s="32" t="str">
        <f t="shared" ca="1" si="91"/>
        <v>america</v>
      </c>
      <c r="G184" s="33">
        <f t="shared" ca="1" si="92"/>
        <v>1</v>
      </c>
      <c r="H184" s="33" t="str">
        <f t="shared" ca="1" si="93"/>
        <v>yes</v>
      </c>
      <c r="I184" s="33">
        <f t="shared" ca="1" si="94"/>
        <v>2009</v>
      </c>
      <c r="J184" s="33">
        <f t="shared" ca="1" si="95"/>
        <v>1</v>
      </c>
      <c r="K184" s="33" t="str">
        <f t="shared" ca="1" si="96"/>
        <v>action</v>
      </c>
      <c r="L184" s="33"/>
      <c r="M184" s="33"/>
      <c r="N184" s="33"/>
      <c r="O184" s="33"/>
      <c r="P184" s="33"/>
      <c r="Q184" s="33"/>
      <c r="R184" s="33">
        <f t="shared" ca="1" si="97"/>
        <v>0</v>
      </c>
      <c r="S184" s="33">
        <f t="shared" ca="1" si="98"/>
        <v>0</v>
      </c>
      <c r="T184" s="33">
        <f t="shared" ca="1" si="99"/>
        <v>1</v>
      </c>
      <c r="U184" s="33">
        <f t="shared" ca="1" si="100"/>
        <v>0</v>
      </c>
      <c r="V184" s="33">
        <f t="shared" ca="1" si="101"/>
        <v>0</v>
      </c>
      <c r="W184" s="33"/>
      <c r="X184" s="33"/>
      <c r="Y184" s="33">
        <f t="shared" ca="1" si="102"/>
        <v>1</v>
      </c>
      <c r="Z184" s="33">
        <f t="shared" ca="1" si="103"/>
        <v>0</v>
      </c>
      <c r="AA184" s="33">
        <f t="shared" ca="1" si="104"/>
        <v>0</v>
      </c>
      <c r="AB184" s="33">
        <f t="shared" ca="1" si="105"/>
        <v>0</v>
      </c>
      <c r="AC184" s="33">
        <f t="shared" ca="1" si="106"/>
        <v>0</v>
      </c>
      <c r="AD184" s="33"/>
      <c r="AE184" s="33"/>
      <c r="AF184" s="33">
        <f t="shared" ca="1" si="107"/>
        <v>1</v>
      </c>
      <c r="AG184" s="33">
        <f t="shared" ca="1" si="108"/>
        <v>0</v>
      </c>
      <c r="AH184" s="33"/>
      <c r="AI184" s="33">
        <f t="shared" ca="1" si="109"/>
        <v>0</v>
      </c>
      <c r="AJ184" s="33">
        <f t="shared" ca="1" si="110"/>
        <v>1</v>
      </c>
      <c r="AK184" s="33">
        <f t="shared" ca="1" si="111"/>
        <v>0</v>
      </c>
      <c r="AL184" s="34">
        <f t="shared" ca="1" si="112"/>
        <v>0</v>
      </c>
    </row>
    <row r="185" spans="5:38">
      <c r="E185" s="32">
        <f t="shared" ca="1" si="90"/>
        <v>3</v>
      </c>
      <c r="F185" s="32" t="str">
        <f t="shared" ca="1" si="91"/>
        <v>australia</v>
      </c>
      <c r="G185" s="33">
        <f t="shared" ca="1" si="92"/>
        <v>2</v>
      </c>
      <c r="H185" s="33" t="str">
        <f t="shared" ca="1" si="93"/>
        <v>no</v>
      </c>
      <c r="I185" s="33">
        <f t="shared" ca="1" si="94"/>
        <v>2004</v>
      </c>
      <c r="J185" s="33">
        <f t="shared" ca="1" si="95"/>
        <v>2</v>
      </c>
      <c r="K185" s="33" t="str">
        <f t="shared" ca="1" si="96"/>
        <v>comedy</v>
      </c>
      <c r="L185" s="33"/>
      <c r="M185" s="33"/>
      <c r="N185" s="33"/>
      <c r="O185" s="33"/>
      <c r="P185" s="33"/>
      <c r="Q185" s="33"/>
      <c r="R185" s="33">
        <f t="shared" ca="1" si="97"/>
        <v>0</v>
      </c>
      <c r="S185" s="33">
        <f t="shared" ca="1" si="98"/>
        <v>0</v>
      </c>
      <c r="T185" s="33">
        <f t="shared" ca="1" si="99"/>
        <v>0</v>
      </c>
      <c r="U185" s="33">
        <f t="shared" ca="1" si="100"/>
        <v>1</v>
      </c>
      <c r="V185" s="33">
        <f t="shared" ca="1" si="101"/>
        <v>0</v>
      </c>
      <c r="W185" s="33"/>
      <c r="X185" s="33"/>
      <c r="Y185" s="33">
        <f t="shared" ca="1" si="102"/>
        <v>0</v>
      </c>
      <c r="Z185" s="33">
        <f t="shared" ca="1" si="103"/>
        <v>0</v>
      </c>
      <c r="AA185" s="33">
        <f t="shared" ca="1" si="104"/>
        <v>1</v>
      </c>
      <c r="AB185" s="33">
        <f t="shared" ca="1" si="105"/>
        <v>0</v>
      </c>
      <c r="AC185" s="33">
        <f t="shared" ca="1" si="106"/>
        <v>0</v>
      </c>
      <c r="AD185" s="33"/>
      <c r="AE185" s="33"/>
      <c r="AF185" s="33">
        <f t="shared" ca="1" si="107"/>
        <v>0</v>
      </c>
      <c r="AG185" s="33">
        <f t="shared" ca="1" si="108"/>
        <v>1</v>
      </c>
      <c r="AH185" s="33"/>
      <c r="AI185" s="33">
        <f t="shared" ca="1" si="109"/>
        <v>1</v>
      </c>
      <c r="AJ185" s="33">
        <f t="shared" ca="1" si="110"/>
        <v>0</v>
      </c>
      <c r="AK185" s="33">
        <f t="shared" ca="1" si="111"/>
        <v>0</v>
      </c>
      <c r="AL185" s="34">
        <f t="shared" ca="1" si="112"/>
        <v>0</v>
      </c>
    </row>
    <row r="186" spans="5:38">
      <c r="E186" s="32">
        <f t="shared" ca="1" si="90"/>
        <v>4</v>
      </c>
      <c r="F186" s="32" t="str">
        <f t="shared" ca="1" si="91"/>
        <v>africa</v>
      </c>
      <c r="G186" s="33">
        <f t="shared" ca="1" si="92"/>
        <v>2</v>
      </c>
      <c r="H186" s="33" t="str">
        <f t="shared" ca="1" si="93"/>
        <v>no</v>
      </c>
      <c r="I186" s="33">
        <f t="shared" ca="1" si="94"/>
        <v>2005</v>
      </c>
      <c r="J186" s="33">
        <f t="shared" ca="1" si="95"/>
        <v>5</v>
      </c>
      <c r="K186" s="33" t="str">
        <f t="shared" ca="1" si="96"/>
        <v>drama</v>
      </c>
      <c r="L186" s="33"/>
      <c r="M186" s="33"/>
      <c r="N186" s="33"/>
      <c r="O186" s="33"/>
      <c r="P186" s="33"/>
      <c r="Q186" s="33"/>
      <c r="R186" s="33">
        <f t="shared" ca="1" si="97"/>
        <v>0</v>
      </c>
      <c r="S186" s="33">
        <f t="shared" ca="1" si="98"/>
        <v>1</v>
      </c>
      <c r="T186" s="33">
        <f t="shared" ca="1" si="99"/>
        <v>0</v>
      </c>
      <c r="U186" s="33">
        <f t="shared" ca="1" si="100"/>
        <v>0</v>
      </c>
      <c r="V186" s="33">
        <f t="shared" ca="1" si="101"/>
        <v>0</v>
      </c>
      <c r="W186" s="33"/>
      <c r="X186" s="33"/>
      <c r="Y186" s="33">
        <f t="shared" ca="1" si="102"/>
        <v>0</v>
      </c>
      <c r="Z186" s="33">
        <f t="shared" ca="1" si="103"/>
        <v>0</v>
      </c>
      <c r="AA186" s="33">
        <f t="shared" ca="1" si="104"/>
        <v>0</v>
      </c>
      <c r="AB186" s="33">
        <f t="shared" ca="1" si="105"/>
        <v>1</v>
      </c>
      <c r="AC186" s="33">
        <f t="shared" ca="1" si="106"/>
        <v>0</v>
      </c>
      <c r="AD186" s="33"/>
      <c r="AE186" s="33"/>
      <c r="AF186" s="33">
        <f t="shared" ca="1" si="107"/>
        <v>0</v>
      </c>
      <c r="AG186" s="33">
        <f t="shared" ca="1" si="108"/>
        <v>1</v>
      </c>
      <c r="AH186" s="33"/>
      <c r="AI186" s="33">
        <f t="shared" ca="1" si="109"/>
        <v>1</v>
      </c>
      <c r="AJ186" s="33">
        <f t="shared" ca="1" si="110"/>
        <v>0</v>
      </c>
      <c r="AK186" s="33">
        <f t="shared" ca="1" si="111"/>
        <v>0</v>
      </c>
      <c r="AL186" s="34">
        <f t="shared" ca="1" si="112"/>
        <v>0</v>
      </c>
    </row>
    <row r="187" spans="5:38">
      <c r="E187" s="32">
        <f t="shared" ca="1" si="90"/>
        <v>3</v>
      </c>
      <c r="F187" s="32" t="str">
        <f t="shared" ca="1" si="91"/>
        <v>australia</v>
      </c>
      <c r="G187" s="33">
        <f t="shared" ca="1" si="92"/>
        <v>2</v>
      </c>
      <c r="H187" s="33" t="str">
        <f t="shared" ca="1" si="93"/>
        <v>no</v>
      </c>
      <c r="I187" s="33">
        <f t="shared" ca="1" si="94"/>
        <v>2010</v>
      </c>
      <c r="J187" s="33">
        <f t="shared" ca="1" si="95"/>
        <v>1</v>
      </c>
      <c r="K187" s="33" t="str">
        <f t="shared" ca="1" si="96"/>
        <v>action</v>
      </c>
      <c r="L187" s="33"/>
      <c r="M187" s="33"/>
      <c r="N187" s="33"/>
      <c r="O187" s="33"/>
      <c r="P187" s="33"/>
      <c r="Q187" s="33"/>
      <c r="R187" s="33">
        <f t="shared" ca="1" si="97"/>
        <v>0</v>
      </c>
      <c r="S187" s="33">
        <f t="shared" ca="1" si="98"/>
        <v>0</v>
      </c>
      <c r="T187" s="33">
        <f t="shared" ca="1" si="99"/>
        <v>1</v>
      </c>
      <c r="U187" s="33">
        <f t="shared" ca="1" si="100"/>
        <v>0</v>
      </c>
      <c r="V187" s="33">
        <f t="shared" ca="1" si="101"/>
        <v>0</v>
      </c>
      <c r="W187" s="33"/>
      <c r="X187" s="33"/>
      <c r="Y187" s="33">
        <f t="shared" ca="1" si="102"/>
        <v>0</v>
      </c>
      <c r="Z187" s="33">
        <f t="shared" ca="1" si="103"/>
        <v>0</v>
      </c>
      <c r="AA187" s="33">
        <f t="shared" ca="1" si="104"/>
        <v>1</v>
      </c>
      <c r="AB187" s="33">
        <f t="shared" ca="1" si="105"/>
        <v>0</v>
      </c>
      <c r="AC187" s="33">
        <f t="shared" ca="1" si="106"/>
        <v>0</v>
      </c>
      <c r="AD187" s="33"/>
      <c r="AE187" s="33"/>
      <c r="AF187" s="33">
        <f t="shared" ca="1" si="107"/>
        <v>0</v>
      </c>
      <c r="AG187" s="33">
        <f t="shared" ca="1" si="108"/>
        <v>1</v>
      </c>
      <c r="AH187" s="33"/>
      <c r="AI187" s="33">
        <f t="shared" ca="1" si="109"/>
        <v>0</v>
      </c>
      <c r="AJ187" s="33">
        <f t="shared" ca="1" si="110"/>
        <v>1</v>
      </c>
      <c r="AK187" s="33">
        <f t="shared" ca="1" si="111"/>
        <v>0</v>
      </c>
      <c r="AL187" s="34">
        <f t="shared" ca="1" si="112"/>
        <v>0</v>
      </c>
    </row>
    <row r="188" spans="5:38">
      <c r="E188" s="32">
        <f t="shared" ca="1" si="90"/>
        <v>3</v>
      </c>
      <c r="F188" s="32" t="str">
        <f t="shared" ca="1" si="91"/>
        <v>australia</v>
      </c>
      <c r="G188" s="33">
        <f t="shared" ca="1" si="92"/>
        <v>2</v>
      </c>
      <c r="H188" s="33" t="str">
        <f t="shared" ca="1" si="93"/>
        <v>no</v>
      </c>
      <c r="I188" s="33">
        <f t="shared" ca="1" si="94"/>
        <v>2006</v>
      </c>
      <c r="J188" s="33">
        <f t="shared" ca="1" si="95"/>
        <v>4</v>
      </c>
      <c r="K188" s="33" t="str">
        <f t="shared" ca="1" si="96"/>
        <v>thriller</v>
      </c>
      <c r="L188" s="33"/>
      <c r="M188" s="33"/>
      <c r="N188" s="33"/>
      <c r="O188" s="33"/>
      <c r="P188" s="33"/>
      <c r="Q188" s="33"/>
      <c r="R188" s="33">
        <f t="shared" ca="1" si="97"/>
        <v>0</v>
      </c>
      <c r="S188" s="33">
        <f t="shared" ca="1" si="98"/>
        <v>0</v>
      </c>
      <c r="T188" s="33">
        <f t="shared" ca="1" si="99"/>
        <v>0</v>
      </c>
      <c r="U188" s="33">
        <f t="shared" ca="1" si="100"/>
        <v>0</v>
      </c>
      <c r="V188" s="33">
        <f t="shared" ca="1" si="101"/>
        <v>1</v>
      </c>
      <c r="W188" s="33"/>
      <c r="X188" s="33"/>
      <c r="Y188" s="33">
        <f t="shared" ca="1" si="102"/>
        <v>0</v>
      </c>
      <c r="Z188" s="33">
        <f t="shared" ca="1" si="103"/>
        <v>0</v>
      </c>
      <c r="AA188" s="33">
        <f t="shared" ca="1" si="104"/>
        <v>1</v>
      </c>
      <c r="AB188" s="33">
        <f t="shared" ca="1" si="105"/>
        <v>0</v>
      </c>
      <c r="AC188" s="33">
        <f t="shared" ca="1" si="106"/>
        <v>0</v>
      </c>
      <c r="AD188" s="33"/>
      <c r="AE188" s="33"/>
      <c r="AF188" s="33">
        <f t="shared" ca="1" si="107"/>
        <v>0</v>
      </c>
      <c r="AG188" s="33">
        <f t="shared" ca="1" si="108"/>
        <v>1</v>
      </c>
      <c r="AH188" s="33"/>
      <c r="AI188" s="33">
        <f t="shared" ca="1" si="109"/>
        <v>0</v>
      </c>
      <c r="AJ188" s="33">
        <f t="shared" ca="1" si="110"/>
        <v>1</v>
      </c>
      <c r="AK188" s="33">
        <f t="shared" ca="1" si="111"/>
        <v>0</v>
      </c>
      <c r="AL188" s="34">
        <f t="shared" ca="1" si="112"/>
        <v>0</v>
      </c>
    </row>
    <row r="189" spans="5:38">
      <c r="E189" s="32">
        <f t="shared" ca="1" si="90"/>
        <v>1</v>
      </c>
      <c r="F189" s="32" t="str">
        <f t="shared" ca="1" si="91"/>
        <v>america</v>
      </c>
      <c r="G189" s="33">
        <f t="shared" ca="1" si="92"/>
        <v>1</v>
      </c>
      <c r="H189" s="33" t="str">
        <f t="shared" ca="1" si="93"/>
        <v>yes</v>
      </c>
      <c r="I189" s="33">
        <f t="shared" ca="1" si="94"/>
        <v>2005</v>
      </c>
      <c r="J189" s="33">
        <f t="shared" ca="1" si="95"/>
        <v>3</v>
      </c>
      <c r="K189" s="33" t="str">
        <f t="shared" ca="1" si="96"/>
        <v>horror</v>
      </c>
      <c r="L189" s="33"/>
      <c r="M189" s="33"/>
      <c r="N189" s="33"/>
      <c r="O189" s="33"/>
      <c r="P189" s="33"/>
      <c r="Q189" s="33"/>
      <c r="R189" s="33">
        <f t="shared" ca="1" si="97"/>
        <v>1</v>
      </c>
      <c r="S189" s="33">
        <f t="shared" ca="1" si="98"/>
        <v>0</v>
      </c>
      <c r="T189" s="33">
        <f t="shared" ca="1" si="99"/>
        <v>0</v>
      </c>
      <c r="U189" s="33">
        <f t="shared" ca="1" si="100"/>
        <v>0</v>
      </c>
      <c r="V189" s="33">
        <f t="shared" ca="1" si="101"/>
        <v>0</v>
      </c>
      <c r="W189" s="33"/>
      <c r="X189" s="33"/>
      <c r="Y189" s="33">
        <f t="shared" ca="1" si="102"/>
        <v>1</v>
      </c>
      <c r="Z189" s="33">
        <f t="shared" ca="1" si="103"/>
        <v>0</v>
      </c>
      <c r="AA189" s="33">
        <f t="shared" ca="1" si="104"/>
        <v>0</v>
      </c>
      <c r="AB189" s="33">
        <f t="shared" ca="1" si="105"/>
        <v>0</v>
      </c>
      <c r="AC189" s="33">
        <f t="shared" ca="1" si="106"/>
        <v>0</v>
      </c>
      <c r="AD189" s="33"/>
      <c r="AE189" s="33"/>
      <c r="AF189" s="33">
        <f t="shared" ca="1" si="107"/>
        <v>1</v>
      </c>
      <c r="AG189" s="33">
        <f t="shared" ca="1" si="108"/>
        <v>0</v>
      </c>
      <c r="AH189" s="33"/>
      <c r="AI189" s="33">
        <f t="shared" ca="1" si="109"/>
        <v>1</v>
      </c>
      <c r="AJ189" s="33">
        <f t="shared" ca="1" si="110"/>
        <v>0</v>
      </c>
      <c r="AK189" s="33">
        <f t="shared" ca="1" si="111"/>
        <v>0</v>
      </c>
      <c r="AL189" s="34">
        <f t="shared" ca="1" si="112"/>
        <v>0</v>
      </c>
    </row>
    <row r="190" spans="5:38">
      <c r="E190" s="32">
        <f t="shared" ca="1" si="90"/>
        <v>5</v>
      </c>
      <c r="F190" s="32" t="str">
        <f t="shared" ca="1" si="91"/>
        <v>asia</v>
      </c>
      <c r="G190" s="33">
        <f t="shared" ca="1" si="92"/>
        <v>2</v>
      </c>
      <c r="H190" s="33" t="str">
        <f t="shared" ca="1" si="93"/>
        <v>no</v>
      </c>
      <c r="I190" s="33">
        <f t="shared" ca="1" si="94"/>
        <v>2004</v>
      </c>
      <c r="J190" s="33">
        <f t="shared" ca="1" si="95"/>
        <v>4</v>
      </c>
      <c r="K190" s="33" t="str">
        <f t="shared" ca="1" si="96"/>
        <v>thriller</v>
      </c>
      <c r="L190" s="33"/>
      <c r="M190" s="33"/>
      <c r="N190" s="33"/>
      <c r="O190" s="33"/>
      <c r="P190" s="33"/>
      <c r="Q190" s="33"/>
      <c r="R190" s="33">
        <f t="shared" ca="1" si="97"/>
        <v>0</v>
      </c>
      <c r="S190" s="33">
        <f t="shared" ca="1" si="98"/>
        <v>0</v>
      </c>
      <c r="T190" s="33">
        <f t="shared" ca="1" si="99"/>
        <v>0</v>
      </c>
      <c r="U190" s="33">
        <f t="shared" ca="1" si="100"/>
        <v>0</v>
      </c>
      <c r="V190" s="33">
        <f t="shared" ca="1" si="101"/>
        <v>1</v>
      </c>
      <c r="W190" s="33"/>
      <c r="X190" s="33"/>
      <c r="Y190" s="33">
        <f t="shared" ca="1" si="102"/>
        <v>0</v>
      </c>
      <c r="Z190" s="33">
        <f t="shared" ca="1" si="103"/>
        <v>0</v>
      </c>
      <c r="AA190" s="33">
        <f t="shared" ca="1" si="104"/>
        <v>0</v>
      </c>
      <c r="AB190" s="33">
        <f t="shared" ca="1" si="105"/>
        <v>0</v>
      </c>
      <c r="AC190" s="33">
        <f t="shared" ca="1" si="106"/>
        <v>1</v>
      </c>
      <c r="AD190" s="33"/>
      <c r="AE190" s="33"/>
      <c r="AF190" s="33">
        <f t="shared" ca="1" si="107"/>
        <v>0</v>
      </c>
      <c r="AG190" s="33">
        <f t="shared" ca="1" si="108"/>
        <v>1</v>
      </c>
      <c r="AH190" s="33"/>
      <c r="AI190" s="33">
        <f t="shared" ca="1" si="109"/>
        <v>1</v>
      </c>
      <c r="AJ190" s="33">
        <f t="shared" ca="1" si="110"/>
        <v>0</v>
      </c>
      <c r="AK190" s="33">
        <f t="shared" ca="1" si="111"/>
        <v>0</v>
      </c>
      <c r="AL190" s="34">
        <f t="shared" ca="1" si="112"/>
        <v>0</v>
      </c>
    </row>
    <row r="191" spans="5:38">
      <c r="E191" s="32">
        <f t="shared" ca="1" si="90"/>
        <v>5</v>
      </c>
      <c r="F191" s="32" t="str">
        <f t="shared" ca="1" si="91"/>
        <v>asia</v>
      </c>
      <c r="G191" s="33">
        <f t="shared" ca="1" si="92"/>
        <v>1</v>
      </c>
      <c r="H191" s="33" t="str">
        <f t="shared" ca="1" si="93"/>
        <v>yes</v>
      </c>
      <c r="I191" s="33">
        <f t="shared" ca="1" si="94"/>
        <v>2020</v>
      </c>
      <c r="J191" s="33">
        <f t="shared" ca="1" si="95"/>
        <v>4</v>
      </c>
      <c r="K191" s="33" t="str">
        <f t="shared" ca="1" si="96"/>
        <v>thriller</v>
      </c>
      <c r="L191" s="33"/>
      <c r="M191" s="33"/>
      <c r="N191" s="33"/>
      <c r="O191" s="33"/>
      <c r="P191" s="33"/>
      <c r="Q191" s="33"/>
      <c r="R191" s="33">
        <f t="shared" ca="1" si="97"/>
        <v>0</v>
      </c>
      <c r="S191" s="33">
        <f t="shared" ca="1" si="98"/>
        <v>0</v>
      </c>
      <c r="T191" s="33">
        <f t="shared" ca="1" si="99"/>
        <v>0</v>
      </c>
      <c r="U191" s="33">
        <f t="shared" ca="1" si="100"/>
        <v>0</v>
      </c>
      <c r="V191" s="33">
        <f t="shared" ca="1" si="101"/>
        <v>1</v>
      </c>
      <c r="W191" s="33"/>
      <c r="X191" s="33"/>
      <c r="Y191" s="33">
        <f t="shared" ca="1" si="102"/>
        <v>0</v>
      </c>
      <c r="Z191" s="33">
        <f t="shared" ca="1" si="103"/>
        <v>0</v>
      </c>
      <c r="AA191" s="33">
        <f t="shared" ca="1" si="104"/>
        <v>0</v>
      </c>
      <c r="AB191" s="33">
        <f t="shared" ca="1" si="105"/>
        <v>0</v>
      </c>
      <c r="AC191" s="33">
        <f t="shared" ca="1" si="106"/>
        <v>1</v>
      </c>
      <c r="AD191" s="33"/>
      <c r="AE191" s="33"/>
      <c r="AF191" s="33">
        <f t="shared" ca="1" si="107"/>
        <v>1</v>
      </c>
      <c r="AG191" s="33">
        <f t="shared" ca="1" si="108"/>
        <v>0</v>
      </c>
      <c r="AH191" s="33"/>
      <c r="AI191" s="33">
        <f t="shared" ca="1" si="109"/>
        <v>0</v>
      </c>
      <c r="AJ191" s="33">
        <f t="shared" ca="1" si="110"/>
        <v>0</v>
      </c>
      <c r="AK191" s="33">
        <f t="shared" ca="1" si="111"/>
        <v>0</v>
      </c>
      <c r="AL191" s="34">
        <f t="shared" ca="1" si="112"/>
        <v>1</v>
      </c>
    </row>
    <row r="192" spans="5:38">
      <c r="E192" s="32">
        <f t="shared" ca="1" si="90"/>
        <v>5</v>
      </c>
      <c r="F192" s="32" t="str">
        <f t="shared" ca="1" si="91"/>
        <v>asia</v>
      </c>
      <c r="G192" s="33">
        <f ca="1">RANDBETWEEN(1,2)</f>
        <v>2</v>
      </c>
      <c r="H192" s="33" t="str">
        <f ca="1">IF(G192=1,"yes","no")</f>
        <v>no</v>
      </c>
      <c r="I192" s="33">
        <f ca="1">RANDBETWEEN(2000,2020)</f>
        <v>2008</v>
      </c>
      <c r="J192" s="33">
        <f ca="1">RANDBETWEEN(1,5)</f>
        <v>2</v>
      </c>
      <c r="K192" s="33" t="str">
        <f ca="1">VLOOKUP(J192,$M$6:$N$10,2)</f>
        <v>comedy</v>
      </c>
      <c r="L192" s="33"/>
      <c r="M192" s="33"/>
      <c r="N192" s="33"/>
      <c r="O192" s="33"/>
      <c r="P192" s="33"/>
      <c r="Q192" s="33"/>
      <c r="R192" s="33">
        <f t="shared" ca="1" si="97"/>
        <v>0</v>
      </c>
      <c r="S192" s="33">
        <f t="shared" ca="1" si="98"/>
        <v>0</v>
      </c>
      <c r="T192" s="33">
        <f t="shared" ca="1" si="99"/>
        <v>0</v>
      </c>
      <c r="U192" s="33">
        <f t="shared" ca="1" si="100"/>
        <v>1</v>
      </c>
      <c r="V192" s="33">
        <f t="shared" ca="1" si="101"/>
        <v>0</v>
      </c>
      <c r="W192" s="33"/>
      <c r="X192" s="33"/>
      <c r="Y192" s="33">
        <f t="shared" ca="1" si="102"/>
        <v>0</v>
      </c>
      <c r="Z192" s="33">
        <f t="shared" ca="1" si="103"/>
        <v>0</v>
      </c>
      <c r="AA192" s="33">
        <f t="shared" ca="1" si="104"/>
        <v>0</v>
      </c>
      <c r="AB192" s="33">
        <f t="shared" ca="1" si="105"/>
        <v>0</v>
      </c>
      <c r="AC192" s="33">
        <f t="shared" ca="1" si="106"/>
        <v>1</v>
      </c>
      <c r="AD192" s="33"/>
      <c r="AE192" s="33"/>
      <c r="AF192" s="33">
        <f t="shared" ca="1" si="107"/>
        <v>0</v>
      </c>
      <c r="AG192" s="33">
        <f t="shared" ca="1" si="108"/>
        <v>1</v>
      </c>
      <c r="AH192" s="33"/>
      <c r="AI192" s="33">
        <f t="shared" ca="1" si="109"/>
        <v>0</v>
      </c>
      <c r="AJ192" s="33">
        <f t="shared" ca="1" si="110"/>
        <v>1</v>
      </c>
      <c r="AK192" s="33">
        <f t="shared" ca="1" si="111"/>
        <v>0</v>
      </c>
      <c r="AL192" s="34">
        <f t="shared" ca="1" si="112"/>
        <v>0</v>
      </c>
    </row>
    <row r="193" spans="5:38">
      <c r="E193" s="32">
        <f t="shared" ca="1" si="90"/>
        <v>5</v>
      </c>
      <c r="F193" s="32" t="str">
        <f t="shared" ca="1" si="91"/>
        <v>asia</v>
      </c>
      <c r="G193" s="33">
        <f t="shared" ca="1" si="92"/>
        <v>2</v>
      </c>
      <c r="H193" s="33" t="str">
        <f t="shared" ca="1" si="93"/>
        <v>no</v>
      </c>
      <c r="I193" s="33">
        <f t="shared" ca="1" si="94"/>
        <v>2012</v>
      </c>
      <c r="J193" s="33">
        <f t="shared" ca="1" si="95"/>
        <v>5</v>
      </c>
      <c r="K193" s="33" t="str">
        <f t="shared" ca="1" si="96"/>
        <v>drama</v>
      </c>
      <c r="L193" s="33"/>
      <c r="M193" s="33"/>
      <c r="N193" s="33"/>
      <c r="O193" s="33"/>
      <c r="P193" s="33"/>
      <c r="Q193" s="33"/>
      <c r="R193" s="33">
        <f t="shared" ca="1" si="97"/>
        <v>0</v>
      </c>
      <c r="S193" s="33">
        <f t="shared" ca="1" si="98"/>
        <v>1</v>
      </c>
      <c r="T193" s="33">
        <f t="shared" ca="1" si="99"/>
        <v>0</v>
      </c>
      <c r="U193" s="33">
        <f t="shared" ca="1" si="100"/>
        <v>0</v>
      </c>
      <c r="V193" s="33">
        <f t="shared" ca="1" si="101"/>
        <v>0</v>
      </c>
      <c r="W193" s="33"/>
      <c r="X193" s="33"/>
      <c r="Y193" s="33">
        <f t="shared" ca="1" si="102"/>
        <v>0</v>
      </c>
      <c r="Z193" s="33">
        <f t="shared" ca="1" si="103"/>
        <v>0</v>
      </c>
      <c r="AA193" s="33">
        <f t="shared" ca="1" si="104"/>
        <v>0</v>
      </c>
      <c r="AB193" s="33">
        <f t="shared" ca="1" si="105"/>
        <v>0</v>
      </c>
      <c r="AC193" s="33">
        <f t="shared" ca="1" si="106"/>
        <v>1</v>
      </c>
      <c r="AD193" s="33"/>
      <c r="AE193" s="33"/>
      <c r="AF193" s="33">
        <f t="shared" ca="1" si="107"/>
        <v>0</v>
      </c>
      <c r="AG193" s="33">
        <f t="shared" ca="1" si="108"/>
        <v>1</v>
      </c>
      <c r="AH193" s="33"/>
      <c r="AI193" s="33">
        <f t="shared" ca="1" si="109"/>
        <v>0</v>
      </c>
      <c r="AJ193" s="33">
        <f t="shared" ca="1" si="110"/>
        <v>0</v>
      </c>
      <c r="AK193" s="33">
        <f t="shared" ca="1" si="111"/>
        <v>1</v>
      </c>
      <c r="AL193" s="34">
        <f t="shared" ca="1" si="112"/>
        <v>0</v>
      </c>
    </row>
    <row r="194" spans="5:38">
      <c r="E194" s="32">
        <f t="shared" ca="1" si="90"/>
        <v>4</v>
      </c>
      <c r="F194" s="32" t="str">
        <f t="shared" ca="1" si="91"/>
        <v>africa</v>
      </c>
      <c r="G194" s="33">
        <f t="shared" ca="1" si="92"/>
        <v>2</v>
      </c>
      <c r="H194" s="33" t="str">
        <f t="shared" ca="1" si="93"/>
        <v>no</v>
      </c>
      <c r="I194" s="33">
        <f t="shared" ca="1" si="94"/>
        <v>2005</v>
      </c>
      <c r="J194" s="33">
        <f t="shared" ca="1" si="95"/>
        <v>2</v>
      </c>
      <c r="K194" s="33" t="str">
        <f t="shared" ca="1" si="96"/>
        <v>comedy</v>
      </c>
      <c r="L194" s="33"/>
      <c r="M194" s="33"/>
      <c r="N194" s="33"/>
      <c r="O194" s="33"/>
      <c r="P194" s="33"/>
      <c r="Q194" s="33"/>
      <c r="R194" s="33">
        <f t="shared" ca="1" si="97"/>
        <v>0</v>
      </c>
      <c r="S194" s="33">
        <f t="shared" ca="1" si="98"/>
        <v>0</v>
      </c>
      <c r="T194" s="33">
        <f t="shared" ca="1" si="99"/>
        <v>0</v>
      </c>
      <c r="U194" s="33">
        <f t="shared" ca="1" si="100"/>
        <v>1</v>
      </c>
      <c r="V194" s="33">
        <f t="shared" ca="1" si="101"/>
        <v>0</v>
      </c>
      <c r="W194" s="33"/>
      <c r="X194" s="33"/>
      <c r="Y194" s="33">
        <f t="shared" ca="1" si="102"/>
        <v>0</v>
      </c>
      <c r="Z194" s="33">
        <f t="shared" ca="1" si="103"/>
        <v>0</v>
      </c>
      <c r="AA194" s="33">
        <f t="shared" ca="1" si="104"/>
        <v>0</v>
      </c>
      <c r="AB194" s="33">
        <f t="shared" ca="1" si="105"/>
        <v>1</v>
      </c>
      <c r="AC194" s="33">
        <f t="shared" ca="1" si="106"/>
        <v>0</v>
      </c>
      <c r="AD194" s="33"/>
      <c r="AE194" s="33"/>
      <c r="AF194" s="33">
        <f t="shared" ca="1" si="107"/>
        <v>0</v>
      </c>
      <c r="AG194" s="33">
        <f t="shared" ca="1" si="108"/>
        <v>1</v>
      </c>
      <c r="AH194" s="33"/>
      <c r="AI194" s="33">
        <f t="shared" ca="1" si="109"/>
        <v>1</v>
      </c>
      <c r="AJ194" s="33">
        <f t="shared" ca="1" si="110"/>
        <v>0</v>
      </c>
      <c r="AK194" s="33">
        <f t="shared" ca="1" si="111"/>
        <v>0</v>
      </c>
      <c r="AL194" s="34">
        <f t="shared" ca="1" si="112"/>
        <v>0</v>
      </c>
    </row>
    <row r="195" spans="5:38">
      <c r="E195" s="32">
        <f t="shared" ca="1" si="90"/>
        <v>5</v>
      </c>
      <c r="F195" s="32" t="str">
        <f t="shared" ca="1" si="91"/>
        <v>asia</v>
      </c>
      <c r="G195" s="33">
        <f t="shared" ca="1" si="92"/>
        <v>1</v>
      </c>
      <c r="H195" s="33" t="str">
        <f t="shared" ca="1" si="93"/>
        <v>yes</v>
      </c>
      <c r="I195" s="33">
        <f t="shared" ca="1" si="94"/>
        <v>2010</v>
      </c>
      <c r="J195" s="33">
        <f t="shared" ca="1" si="95"/>
        <v>2</v>
      </c>
      <c r="K195" s="33" t="str">
        <f t="shared" ca="1" si="96"/>
        <v>comedy</v>
      </c>
      <c r="L195" s="33"/>
      <c r="M195" s="33"/>
      <c r="N195" s="33"/>
      <c r="O195" s="33"/>
      <c r="P195" s="33"/>
      <c r="Q195" s="33"/>
      <c r="R195" s="33">
        <f t="shared" ca="1" si="97"/>
        <v>0</v>
      </c>
      <c r="S195" s="33">
        <f t="shared" ca="1" si="98"/>
        <v>0</v>
      </c>
      <c r="T195" s="33">
        <f t="shared" ca="1" si="99"/>
        <v>0</v>
      </c>
      <c r="U195" s="33">
        <f t="shared" ca="1" si="100"/>
        <v>1</v>
      </c>
      <c r="V195" s="33">
        <f t="shared" ca="1" si="101"/>
        <v>0</v>
      </c>
      <c r="W195" s="33"/>
      <c r="X195" s="33"/>
      <c r="Y195" s="33">
        <f t="shared" ca="1" si="102"/>
        <v>0</v>
      </c>
      <c r="Z195" s="33">
        <f t="shared" ca="1" si="103"/>
        <v>0</v>
      </c>
      <c r="AA195" s="33">
        <f t="shared" ca="1" si="104"/>
        <v>0</v>
      </c>
      <c r="AB195" s="33">
        <f t="shared" ca="1" si="105"/>
        <v>0</v>
      </c>
      <c r="AC195" s="33">
        <f t="shared" ca="1" si="106"/>
        <v>1</v>
      </c>
      <c r="AD195" s="33"/>
      <c r="AE195" s="33"/>
      <c r="AF195" s="33">
        <f t="shared" ca="1" si="107"/>
        <v>1</v>
      </c>
      <c r="AG195" s="33">
        <f t="shared" ca="1" si="108"/>
        <v>0</v>
      </c>
      <c r="AH195" s="33"/>
      <c r="AI195" s="33">
        <f t="shared" ca="1" si="109"/>
        <v>0</v>
      </c>
      <c r="AJ195" s="33">
        <f t="shared" ca="1" si="110"/>
        <v>1</v>
      </c>
      <c r="AK195" s="33">
        <f t="shared" ca="1" si="111"/>
        <v>0</v>
      </c>
      <c r="AL195" s="34">
        <f t="shared" ca="1" si="112"/>
        <v>0</v>
      </c>
    </row>
    <row r="196" spans="5:38">
      <c r="E196" s="32">
        <f t="shared" ca="1" si="90"/>
        <v>5</v>
      </c>
      <c r="F196" s="32" t="str">
        <f t="shared" ca="1" si="91"/>
        <v>asia</v>
      </c>
      <c r="G196" s="33">
        <f t="shared" ca="1" si="92"/>
        <v>1</v>
      </c>
      <c r="H196" s="33" t="str">
        <f t="shared" ca="1" si="93"/>
        <v>yes</v>
      </c>
      <c r="I196" s="33">
        <f t="shared" ca="1" si="94"/>
        <v>2018</v>
      </c>
      <c r="J196" s="33">
        <f t="shared" ca="1" si="95"/>
        <v>4</v>
      </c>
      <c r="K196" s="33" t="str">
        <f t="shared" ca="1" si="96"/>
        <v>thriller</v>
      </c>
      <c r="L196" s="33"/>
      <c r="M196" s="33"/>
      <c r="N196" s="33"/>
      <c r="O196" s="33"/>
      <c r="P196" s="33"/>
      <c r="Q196" s="33"/>
      <c r="R196" s="33">
        <f t="shared" ca="1" si="97"/>
        <v>0</v>
      </c>
      <c r="S196" s="33">
        <f t="shared" ca="1" si="98"/>
        <v>0</v>
      </c>
      <c r="T196" s="33">
        <f t="shared" ca="1" si="99"/>
        <v>0</v>
      </c>
      <c r="U196" s="33">
        <f t="shared" ca="1" si="100"/>
        <v>0</v>
      </c>
      <c r="V196" s="33">
        <f t="shared" ca="1" si="101"/>
        <v>1</v>
      </c>
      <c r="W196" s="33"/>
      <c r="X196" s="33"/>
      <c r="Y196" s="33">
        <f t="shared" ca="1" si="102"/>
        <v>0</v>
      </c>
      <c r="Z196" s="33">
        <f t="shared" ca="1" si="103"/>
        <v>0</v>
      </c>
      <c r="AA196" s="33">
        <f t="shared" ca="1" si="104"/>
        <v>0</v>
      </c>
      <c r="AB196" s="33">
        <f t="shared" ca="1" si="105"/>
        <v>0</v>
      </c>
      <c r="AC196" s="33">
        <f t="shared" ca="1" si="106"/>
        <v>1</v>
      </c>
      <c r="AD196" s="33"/>
      <c r="AE196" s="33"/>
      <c r="AF196" s="33">
        <f t="shared" ca="1" si="107"/>
        <v>1</v>
      </c>
      <c r="AG196" s="33">
        <f t="shared" ca="1" si="108"/>
        <v>0</v>
      </c>
      <c r="AH196" s="33"/>
      <c r="AI196" s="33">
        <f t="shared" ca="1" si="109"/>
        <v>0</v>
      </c>
      <c r="AJ196" s="33">
        <f t="shared" ca="1" si="110"/>
        <v>0</v>
      </c>
      <c r="AK196" s="33">
        <f t="shared" ca="1" si="111"/>
        <v>0</v>
      </c>
      <c r="AL196" s="34">
        <f t="shared" ca="1" si="112"/>
        <v>1</v>
      </c>
    </row>
    <row r="197" spans="5:38">
      <c r="E197" s="32">
        <f t="shared" ca="1" si="90"/>
        <v>4</v>
      </c>
      <c r="F197" s="32" t="str">
        <f t="shared" ca="1" si="91"/>
        <v>africa</v>
      </c>
      <c r="G197" s="33">
        <f t="shared" ca="1" si="92"/>
        <v>1</v>
      </c>
      <c r="H197" s="33" t="str">
        <f t="shared" ca="1" si="93"/>
        <v>yes</v>
      </c>
      <c r="I197" s="33">
        <f t="shared" ca="1" si="94"/>
        <v>2015</v>
      </c>
      <c r="J197" s="33">
        <f t="shared" ca="1" si="95"/>
        <v>4</v>
      </c>
      <c r="K197" s="33" t="str">
        <f t="shared" ca="1" si="96"/>
        <v>thriller</v>
      </c>
      <c r="L197" s="33"/>
      <c r="M197" s="33"/>
      <c r="N197" s="33"/>
      <c r="O197" s="33"/>
      <c r="P197" s="33"/>
      <c r="Q197" s="33"/>
      <c r="R197" s="33">
        <f t="shared" ca="1" si="97"/>
        <v>0</v>
      </c>
      <c r="S197" s="33">
        <f t="shared" ca="1" si="98"/>
        <v>0</v>
      </c>
      <c r="T197" s="33">
        <f t="shared" ca="1" si="99"/>
        <v>0</v>
      </c>
      <c r="U197" s="33">
        <f t="shared" ca="1" si="100"/>
        <v>0</v>
      </c>
      <c r="V197" s="33">
        <f t="shared" ca="1" si="101"/>
        <v>1</v>
      </c>
      <c r="W197" s="33"/>
      <c r="X197" s="33"/>
      <c r="Y197" s="33">
        <f t="shared" ca="1" si="102"/>
        <v>0</v>
      </c>
      <c r="Z197" s="33">
        <f t="shared" ca="1" si="103"/>
        <v>0</v>
      </c>
      <c r="AA197" s="33">
        <f t="shared" ca="1" si="104"/>
        <v>0</v>
      </c>
      <c r="AB197" s="33">
        <f t="shared" ca="1" si="105"/>
        <v>1</v>
      </c>
      <c r="AC197" s="33">
        <f t="shared" ca="1" si="106"/>
        <v>0</v>
      </c>
      <c r="AD197" s="33"/>
      <c r="AE197" s="33"/>
      <c r="AF197" s="33">
        <f t="shared" ca="1" si="107"/>
        <v>1</v>
      </c>
      <c r="AG197" s="33">
        <f t="shared" ca="1" si="108"/>
        <v>0</v>
      </c>
      <c r="AH197" s="33"/>
      <c r="AI197" s="33">
        <f t="shared" ca="1" si="109"/>
        <v>0</v>
      </c>
      <c r="AJ197" s="33">
        <f t="shared" ca="1" si="110"/>
        <v>0</v>
      </c>
      <c r="AK197" s="33">
        <f t="shared" ca="1" si="111"/>
        <v>1</v>
      </c>
      <c r="AL197" s="34">
        <f t="shared" ca="1" si="112"/>
        <v>0</v>
      </c>
    </row>
    <row r="198" spans="5:38">
      <c r="E198" s="32">
        <f t="shared" ca="1" si="90"/>
        <v>4</v>
      </c>
      <c r="F198" s="32" t="str">
        <f t="shared" ca="1" si="91"/>
        <v>africa</v>
      </c>
      <c r="G198" s="33">
        <f t="shared" ca="1" si="92"/>
        <v>2</v>
      </c>
      <c r="H198" s="33" t="str">
        <f t="shared" ca="1" si="93"/>
        <v>no</v>
      </c>
      <c r="I198" s="33">
        <f t="shared" ca="1" si="94"/>
        <v>2004</v>
      </c>
      <c r="J198" s="33">
        <f t="shared" ca="1" si="95"/>
        <v>2</v>
      </c>
      <c r="K198" s="33" t="str">
        <f t="shared" ca="1" si="96"/>
        <v>comedy</v>
      </c>
      <c r="L198" s="33"/>
      <c r="M198" s="33"/>
      <c r="N198" s="33"/>
      <c r="O198" s="33"/>
      <c r="P198" s="33"/>
      <c r="Q198" s="33"/>
      <c r="R198" s="33">
        <f t="shared" ca="1" si="97"/>
        <v>0</v>
      </c>
      <c r="S198" s="33">
        <f t="shared" ca="1" si="98"/>
        <v>0</v>
      </c>
      <c r="T198" s="33">
        <f t="shared" ca="1" si="99"/>
        <v>0</v>
      </c>
      <c r="U198" s="33">
        <f t="shared" ca="1" si="100"/>
        <v>1</v>
      </c>
      <c r="V198" s="33">
        <f t="shared" ca="1" si="101"/>
        <v>0</v>
      </c>
      <c r="W198" s="33"/>
      <c r="X198" s="33"/>
      <c r="Y198" s="33">
        <f t="shared" ca="1" si="102"/>
        <v>0</v>
      </c>
      <c r="Z198" s="33">
        <f t="shared" ca="1" si="103"/>
        <v>0</v>
      </c>
      <c r="AA198" s="33">
        <f t="shared" ca="1" si="104"/>
        <v>0</v>
      </c>
      <c r="AB198" s="33">
        <f t="shared" ca="1" si="105"/>
        <v>1</v>
      </c>
      <c r="AC198" s="33">
        <f t="shared" ca="1" si="106"/>
        <v>0</v>
      </c>
      <c r="AD198" s="33"/>
      <c r="AE198" s="33"/>
      <c r="AF198" s="33">
        <f t="shared" ca="1" si="107"/>
        <v>0</v>
      </c>
      <c r="AG198" s="33">
        <f t="shared" ca="1" si="108"/>
        <v>1</v>
      </c>
      <c r="AH198" s="33"/>
      <c r="AI198" s="33">
        <f t="shared" ca="1" si="109"/>
        <v>1</v>
      </c>
      <c r="AJ198" s="33">
        <f t="shared" ca="1" si="110"/>
        <v>0</v>
      </c>
      <c r="AK198" s="33">
        <f t="shared" ca="1" si="111"/>
        <v>0</v>
      </c>
      <c r="AL198" s="34">
        <f t="shared" ca="1" si="112"/>
        <v>0</v>
      </c>
    </row>
    <row r="199" spans="5:38">
      <c r="E199" s="32">
        <f t="shared" ca="1" si="90"/>
        <v>3</v>
      </c>
      <c r="F199" s="32" t="str">
        <f t="shared" ca="1" si="91"/>
        <v>australia</v>
      </c>
      <c r="G199" s="33">
        <f t="shared" ca="1" si="92"/>
        <v>2</v>
      </c>
      <c r="H199" s="33" t="str">
        <f t="shared" ca="1" si="93"/>
        <v>no</v>
      </c>
      <c r="I199" s="33">
        <f t="shared" ca="1" si="94"/>
        <v>2002</v>
      </c>
      <c r="J199" s="33">
        <f t="shared" ca="1" si="95"/>
        <v>5</v>
      </c>
      <c r="K199" s="33" t="str">
        <f t="shared" ca="1" si="96"/>
        <v>drama</v>
      </c>
      <c r="L199" s="33"/>
      <c r="M199" s="33"/>
      <c r="N199" s="33"/>
      <c r="O199" s="33"/>
      <c r="P199" s="33"/>
      <c r="Q199" s="33"/>
      <c r="R199" s="33">
        <f t="shared" ca="1" si="97"/>
        <v>0</v>
      </c>
      <c r="S199" s="33">
        <f t="shared" ca="1" si="98"/>
        <v>1</v>
      </c>
      <c r="T199" s="33">
        <f t="shared" ca="1" si="99"/>
        <v>0</v>
      </c>
      <c r="U199" s="33">
        <f t="shared" ca="1" si="100"/>
        <v>0</v>
      </c>
      <c r="V199" s="33">
        <f t="shared" ca="1" si="101"/>
        <v>0</v>
      </c>
      <c r="W199" s="33"/>
      <c r="X199" s="33"/>
      <c r="Y199" s="33">
        <f t="shared" ca="1" si="102"/>
        <v>0</v>
      </c>
      <c r="Z199" s="33">
        <f t="shared" ca="1" si="103"/>
        <v>0</v>
      </c>
      <c r="AA199" s="33">
        <f t="shared" ca="1" si="104"/>
        <v>1</v>
      </c>
      <c r="AB199" s="33">
        <f t="shared" ca="1" si="105"/>
        <v>0</v>
      </c>
      <c r="AC199" s="33">
        <f t="shared" ca="1" si="106"/>
        <v>0</v>
      </c>
      <c r="AD199" s="33"/>
      <c r="AE199" s="33"/>
      <c r="AF199" s="33">
        <f t="shared" ca="1" si="107"/>
        <v>0</v>
      </c>
      <c r="AG199" s="33">
        <f t="shared" ca="1" si="108"/>
        <v>1</v>
      </c>
      <c r="AH199" s="33"/>
      <c r="AI199" s="33">
        <f t="shared" ca="1" si="109"/>
        <v>1</v>
      </c>
      <c r="AJ199" s="33">
        <f t="shared" ca="1" si="110"/>
        <v>0</v>
      </c>
      <c r="AK199" s="33">
        <f t="shared" ca="1" si="111"/>
        <v>0</v>
      </c>
      <c r="AL199" s="34">
        <f t="shared" ca="1" si="112"/>
        <v>0</v>
      </c>
    </row>
    <row r="200" spans="5:38">
      <c r="E200" s="32">
        <f t="shared" ca="1" si="90"/>
        <v>2</v>
      </c>
      <c r="F200" s="32" t="str">
        <f t="shared" ca="1" si="91"/>
        <v>europe</v>
      </c>
      <c r="G200" s="33">
        <f t="shared" ca="1" si="92"/>
        <v>2</v>
      </c>
      <c r="H200" s="33" t="str">
        <f t="shared" ca="1" si="93"/>
        <v>no</v>
      </c>
      <c r="I200" s="33">
        <f t="shared" ca="1" si="94"/>
        <v>2001</v>
      </c>
      <c r="J200" s="33">
        <f t="shared" ca="1" si="95"/>
        <v>1</v>
      </c>
      <c r="K200" s="33" t="str">
        <f t="shared" ca="1" si="96"/>
        <v>action</v>
      </c>
      <c r="L200" s="33"/>
      <c r="M200" s="33"/>
      <c r="N200" s="33"/>
      <c r="O200" s="33"/>
      <c r="P200" s="33"/>
      <c r="Q200" s="33"/>
      <c r="R200" s="33">
        <f t="shared" ca="1" si="97"/>
        <v>0</v>
      </c>
      <c r="S200" s="33">
        <f t="shared" ca="1" si="98"/>
        <v>0</v>
      </c>
      <c r="T200" s="33">
        <f t="shared" ca="1" si="99"/>
        <v>1</v>
      </c>
      <c r="U200" s="33">
        <f t="shared" ca="1" si="100"/>
        <v>0</v>
      </c>
      <c r="V200" s="33">
        <f t="shared" ca="1" si="101"/>
        <v>0</v>
      </c>
      <c r="W200" s="33"/>
      <c r="X200" s="33"/>
      <c r="Y200" s="33">
        <f t="shared" ca="1" si="102"/>
        <v>0</v>
      </c>
      <c r="Z200" s="33">
        <f t="shared" ca="1" si="103"/>
        <v>1</v>
      </c>
      <c r="AA200" s="33">
        <f t="shared" ca="1" si="104"/>
        <v>0</v>
      </c>
      <c r="AB200" s="33">
        <f t="shared" ca="1" si="105"/>
        <v>0</v>
      </c>
      <c r="AC200" s="33">
        <f t="shared" ca="1" si="106"/>
        <v>0</v>
      </c>
      <c r="AD200" s="33"/>
      <c r="AE200" s="33"/>
      <c r="AF200" s="33">
        <f t="shared" ca="1" si="107"/>
        <v>0</v>
      </c>
      <c r="AG200" s="33">
        <f t="shared" ca="1" si="108"/>
        <v>1</v>
      </c>
      <c r="AH200" s="33"/>
      <c r="AI200" s="33">
        <f t="shared" ca="1" si="109"/>
        <v>1</v>
      </c>
      <c r="AJ200" s="33">
        <f t="shared" ca="1" si="110"/>
        <v>0</v>
      </c>
      <c r="AK200" s="33">
        <f t="shared" ca="1" si="111"/>
        <v>0</v>
      </c>
      <c r="AL200" s="34">
        <f t="shared" ca="1" si="112"/>
        <v>0</v>
      </c>
    </row>
    <row r="201" spans="5:38">
      <c r="E201" s="32">
        <f t="shared" ca="1" si="90"/>
        <v>4</v>
      </c>
      <c r="F201" s="32" t="str">
        <f t="shared" ca="1" si="91"/>
        <v>africa</v>
      </c>
      <c r="G201" s="33">
        <f t="shared" ca="1" si="92"/>
        <v>1</v>
      </c>
      <c r="H201" s="33" t="str">
        <f t="shared" ca="1" si="93"/>
        <v>yes</v>
      </c>
      <c r="I201" s="33">
        <f t="shared" ca="1" si="94"/>
        <v>2002</v>
      </c>
      <c r="J201" s="33">
        <f t="shared" ca="1" si="95"/>
        <v>1</v>
      </c>
      <c r="K201" s="33" t="str">
        <f t="shared" ca="1" si="96"/>
        <v>action</v>
      </c>
      <c r="L201" s="33"/>
      <c r="M201" s="33"/>
      <c r="N201" s="33"/>
      <c r="O201" s="33"/>
      <c r="P201" s="33"/>
      <c r="Q201" s="33"/>
      <c r="R201" s="33">
        <f t="shared" ca="1" si="97"/>
        <v>0</v>
      </c>
      <c r="S201" s="33">
        <f t="shared" ca="1" si="98"/>
        <v>0</v>
      </c>
      <c r="T201" s="33">
        <f t="shared" ca="1" si="99"/>
        <v>1</v>
      </c>
      <c r="U201" s="33">
        <f t="shared" ca="1" si="100"/>
        <v>0</v>
      </c>
      <c r="V201" s="33">
        <f t="shared" ca="1" si="101"/>
        <v>0</v>
      </c>
      <c r="W201" s="33"/>
      <c r="X201" s="33"/>
      <c r="Y201" s="33">
        <f t="shared" ca="1" si="102"/>
        <v>0</v>
      </c>
      <c r="Z201" s="33">
        <f t="shared" ca="1" si="103"/>
        <v>0</v>
      </c>
      <c r="AA201" s="33">
        <f t="shared" ca="1" si="104"/>
        <v>0</v>
      </c>
      <c r="AB201" s="33">
        <f t="shared" ca="1" si="105"/>
        <v>1</v>
      </c>
      <c r="AC201" s="33">
        <f t="shared" ca="1" si="106"/>
        <v>0</v>
      </c>
      <c r="AD201" s="33"/>
      <c r="AE201" s="33"/>
      <c r="AF201" s="33">
        <f t="shared" ca="1" si="107"/>
        <v>1</v>
      </c>
      <c r="AG201" s="33">
        <f t="shared" ca="1" si="108"/>
        <v>0</v>
      </c>
      <c r="AH201" s="33"/>
      <c r="AI201" s="33">
        <f t="shared" ca="1" si="109"/>
        <v>1</v>
      </c>
      <c r="AJ201" s="33">
        <f t="shared" ca="1" si="110"/>
        <v>0</v>
      </c>
      <c r="AK201" s="33">
        <f t="shared" ca="1" si="111"/>
        <v>0</v>
      </c>
      <c r="AL201" s="34">
        <f t="shared" ca="1" si="112"/>
        <v>0</v>
      </c>
    </row>
    <row r="202" spans="5:38">
      <c r="E202" s="32">
        <f t="shared" ca="1" si="90"/>
        <v>2</v>
      </c>
      <c r="F202" s="32" t="str">
        <f t="shared" ca="1" si="91"/>
        <v>europe</v>
      </c>
      <c r="G202" s="33">
        <f t="shared" ca="1" si="92"/>
        <v>1</v>
      </c>
      <c r="H202" s="33" t="str">
        <f t="shared" ca="1" si="93"/>
        <v>yes</v>
      </c>
      <c r="I202" s="33">
        <f t="shared" ca="1" si="94"/>
        <v>2019</v>
      </c>
      <c r="J202" s="33">
        <f t="shared" ca="1" si="95"/>
        <v>3</v>
      </c>
      <c r="K202" s="33" t="str">
        <f t="shared" ca="1" si="96"/>
        <v>horror</v>
      </c>
      <c r="L202" s="33"/>
      <c r="M202" s="33"/>
      <c r="N202" s="33"/>
      <c r="O202" s="33"/>
      <c r="P202" s="33"/>
      <c r="Q202" s="33"/>
      <c r="R202" s="33">
        <f t="shared" ca="1" si="97"/>
        <v>1</v>
      </c>
      <c r="S202" s="33">
        <f t="shared" ca="1" si="98"/>
        <v>0</v>
      </c>
      <c r="T202" s="33">
        <f t="shared" ca="1" si="99"/>
        <v>0</v>
      </c>
      <c r="U202" s="33">
        <f t="shared" ca="1" si="100"/>
        <v>0</v>
      </c>
      <c r="V202" s="33">
        <f t="shared" ca="1" si="101"/>
        <v>0</v>
      </c>
      <c r="W202" s="33"/>
      <c r="X202" s="33"/>
      <c r="Y202" s="33">
        <f t="shared" ca="1" si="102"/>
        <v>0</v>
      </c>
      <c r="Z202" s="33">
        <f t="shared" ca="1" si="103"/>
        <v>1</v>
      </c>
      <c r="AA202" s="33">
        <f t="shared" ca="1" si="104"/>
        <v>0</v>
      </c>
      <c r="AB202" s="33">
        <f t="shared" ca="1" si="105"/>
        <v>0</v>
      </c>
      <c r="AC202" s="33">
        <f t="shared" ca="1" si="106"/>
        <v>0</v>
      </c>
      <c r="AD202" s="33"/>
      <c r="AE202" s="33"/>
      <c r="AF202" s="33">
        <f t="shared" ca="1" si="107"/>
        <v>1</v>
      </c>
      <c r="AG202" s="33">
        <f t="shared" ca="1" si="108"/>
        <v>0</v>
      </c>
      <c r="AH202" s="33"/>
      <c r="AI202" s="33">
        <f t="shared" ca="1" si="109"/>
        <v>0</v>
      </c>
      <c r="AJ202" s="33">
        <f t="shared" ca="1" si="110"/>
        <v>0</v>
      </c>
      <c r="AK202" s="33">
        <f t="shared" ca="1" si="111"/>
        <v>0</v>
      </c>
      <c r="AL202" s="34">
        <f t="shared" ca="1" si="112"/>
        <v>1</v>
      </c>
    </row>
    <row r="203" spans="5:38">
      <c r="E203" s="32">
        <f t="shared" ca="1" si="90"/>
        <v>2</v>
      </c>
      <c r="F203" s="32" t="str">
        <f t="shared" ca="1" si="91"/>
        <v>europe</v>
      </c>
      <c r="G203" s="33">
        <f t="shared" ca="1" si="92"/>
        <v>1</v>
      </c>
      <c r="H203" s="33" t="str">
        <f t="shared" ca="1" si="93"/>
        <v>yes</v>
      </c>
      <c r="I203" s="33">
        <f t="shared" ca="1" si="94"/>
        <v>2007</v>
      </c>
      <c r="J203" s="33">
        <f t="shared" ca="1" si="95"/>
        <v>1</v>
      </c>
      <c r="K203" s="33" t="str">
        <f t="shared" ca="1" si="96"/>
        <v>action</v>
      </c>
      <c r="L203" s="33"/>
      <c r="M203" s="33"/>
      <c r="N203" s="33"/>
      <c r="O203" s="33"/>
      <c r="P203" s="33"/>
      <c r="Q203" s="33"/>
      <c r="R203" s="33">
        <f t="shared" ca="1" si="97"/>
        <v>0</v>
      </c>
      <c r="S203" s="33">
        <f t="shared" ca="1" si="98"/>
        <v>0</v>
      </c>
      <c r="T203" s="33">
        <f t="shared" ca="1" si="99"/>
        <v>1</v>
      </c>
      <c r="U203" s="33">
        <f t="shared" ca="1" si="100"/>
        <v>0</v>
      </c>
      <c r="V203" s="33">
        <f t="shared" ca="1" si="101"/>
        <v>0</v>
      </c>
      <c r="W203" s="33"/>
      <c r="X203" s="33"/>
      <c r="Y203" s="33">
        <f t="shared" ca="1" si="102"/>
        <v>0</v>
      </c>
      <c r="Z203" s="33">
        <f t="shared" ca="1" si="103"/>
        <v>1</v>
      </c>
      <c r="AA203" s="33">
        <f t="shared" ca="1" si="104"/>
        <v>0</v>
      </c>
      <c r="AB203" s="33">
        <f t="shared" ca="1" si="105"/>
        <v>0</v>
      </c>
      <c r="AC203" s="33">
        <f t="shared" ca="1" si="106"/>
        <v>0</v>
      </c>
      <c r="AD203" s="33"/>
      <c r="AE203" s="33"/>
      <c r="AF203" s="33">
        <f t="shared" ca="1" si="107"/>
        <v>1</v>
      </c>
      <c r="AG203" s="33">
        <f t="shared" ca="1" si="108"/>
        <v>0</v>
      </c>
      <c r="AH203" s="33"/>
      <c r="AI203" s="33">
        <f t="shared" ca="1" si="109"/>
        <v>0</v>
      </c>
      <c r="AJ203" s="33">
        <f t="shared" ca="1" si="110"/>
        <v>1</v>
      </c>
      <c r="AK203" s="33">
        <f t="shared" ca="1" si="111"/>
        <v>0</v>
      </c>
      <c r="AL203" s="34">
        <f t="shared" ca="1" si="112"/>
        <v>0</v>
      </c>
    </row>
    <row r="204" spans="5:38">
      <c r="E204" s="32">
        <f t="shared" ca="1" si="90"/>
        <v>4</v>
      </c>
      <c r="F204" s="32" t="str">
        <f t="shared" ca="1" si="91"/>
        <v>africa</v>
      </c>
      <c r="G204" s="33">
        <f t="shared" ca="1" si="92"/>
        <v>1</v>
      </c>
      <c r="H204" s="33" t="str">
        <f t="shared" ca="1" si="93"/>
        <v>yes</v>
      </c>
      <c r="I204" s="33">
        <f t="shared" ca="1" si="94"/>
        <v>2020</v>
      </c>
      <c r="J204" s="33">
        <f t="shared" ca="1" si="95"/>
        <v>3</v>
      </c>
      <c r="K204" s="33" t="str">
        <f t="shared" ca="1" si="96"/>
        <v>horror</v>
      </c>
      <c r="L204" s="33"/>
      <c r="M204" s="33"/>
      <c r="N204" s="33"/>
      <c r="O204" s="33"/>
      <c r="P204" s="33"/>
      <c r="Q204" s="33"/>
      <c r="R204" s="33">
        <f t="shared" ca="1" si="97"/>
        <v>1</v>
      </c>
      <c r="S204" s="33">
        <f t="shared" ca="1" si="98"/>
        <v>0</v>
      </c>
      <c r="T204" s="33">
        <f t="shared" ca="1" si="99"/>
        <v>0</v>
      </c>
      <c r="U204" s="33">
        <f t="shared" ca="1" si="100"/>
        <v>0</v>
      </c>
      <c r="V204" s="33">
        <f t="shared" ca="1" si="101"/>
        <v>0</v>
      </c>
      <c r="W204" s="33"/>
      <c r="X204" s="33"/>
      <c r="Y204" s="33">
        <f t="shared" ca="1" si="102"/>
        <v>0</v>
      </c>
      <c r="Z204" s="33">
        <f t="shared" ca="1" si="103"/>
        <v>0</v>
      </c>
      <c r="AA204" s="33">
        <f t="shared" ca="1" si="104"/>
        <v>0</v>
      </c>
      <c r="AB204" s="33">
        <f t="shared" ca="1" si="105"/>
        <v>1</v>
      </c>
      <c r="AC204" s="33">
        <f t="shared" ca="1" si="106"/>
        <v>0</v>
      </c>
      <c r="AD204" s="33"/>
      <c r="AE204" s="33"/>
      <c r="AF204" s="33">
        <f t="shared" ca="1" si="107"/>
        <v>1</v>
      </c>
      <c r="AG204" s="33">
        <f t="shared" ca="1" si="108"/>
        <v>0</v>
      </c>
      <c r="AH204" s="33"/>
      <c r="AI204" s="33">
        <f t="shared" ca="1" si="109"/>
        <v>0</v>
      </c>
      <c r="AJ204" s="33">
        <f t="shared" ca="1" si="110"/>
        <v>0</v>
      </c>
      <c r="AK204" s="33">
        <f t="shared" ca="1" si="111"/>
        <v>0</v>
      </c>
      <c r="AL204" s="34">
        <f t="shared" ca="1" si="112"/>
        <v>1</v>
      </c>
    </row>
    <row r="205" spans="5:38">
      <c r="E205" s="32">
        <f t="shared" ca="1" si="90"/>
        <v>2</v>
      </c>
      <c r="F205" s="32" t="str">
        <f t="shared" ca="1" si="91"/>
        <v>europe</v>
      </c>
      <c r="G205" s="33">
        <f t="shared" ca="1" si="92"/>
        <v>1</v>
      </c>
      <c r="H205" s="33" t="str">
        <f t="shared" ca="1" si="93"/>
        <v>yes</v>
      </c>
      <c r="I205" s="33">
        <f t="shared" ca="1" si="94"/>
        <v>2009</v>
      </c>
      <c r="J205" s="33">
        <f t="shared" ca="1" si="95"/>
        <v>4</v>
      </c>
      <c r="K205" s="33" t="str">
        <f t="shared" ca="1" si="96"/>
        <v>thriller</v>
      </c>
      <c r="L205" s="33"/>
      <c r="M205" s="33"/>
      <c r="N205" s="33"/>
      <c r="O205" s="33"/>
      <c r="P205" s="33"/>
      <c r="Q205" s="33"/>
      <c r="R205" s="33">
        <f t="shared" ca="1" si="97"/>
        <v>0</v>
      </c>
      <c r="S205" s="33">
        <f t="shared" ca="1" si="98"/>
        <v>0</v>
      </c>
      <c r="T205" s="33">
        <f t="shared" ca="1" si="99"/>
        <v>0</v>
      </c>
      <c r="U205" s="33">
        <f t="shared" ca="1" si="100"/>
        <v>0</v>
      </c>
      <c r="V205" s="33">
        <f t="shared" ca="1" si="101"/>
        <v>1</v>
      </c>
      <c r="W205" s="33"/>
      <c r="X205" s="33"/>
      <c r="Y205" s="33">
        <f t="shared" ca="1" si="102"/>
        <v>0</v>
      </c>
      <c r="Z205" s="33">
        <f t="shared" ca="1" si="103"/>
        <v>1</v>
      </c>
      <c r="AA205" s="33">
        <f t="shared" ca="1" si="104"/>
        <v>0</v>
      </c>
      <c r="AB205" s="33">
        <f t="shared" ca="1" si="105"/>
        <v>0</v>
      </c>
      <c r="AC205" s="33">
        <f t="shared" ca="1" si="106"/>
        <v>0</v>
      </c>
      <c r="AD205" s="33"/>
      <c r="AE205" s="33"/>
      <c r="AF205" s="33">
        <f t="shared" ca="1" si="107"/>
        <v>1</v>
      </c>
      <c r="AG205" s="33">
        <f t="shared" ca="1" si="108"/>
        <v>0</v>
      </c>
      <c r="AH205" s="33"/>
      <c r="AI205" s="33">
        <f t="shared" ca="1" si="109"/>
        <v>0</v>
      </c>
      <c r="AJ205" s="33">
        <f t="shared" ca="1" si="110"/>
        <v>1</v>
      </c>
      <c r="AK205" s="33">
        <f t="shared" ca="1" si="111"/>
        <v>0</v>
      </c>
      <c r="AL205" s="34">
        <f t="shared" ca="1" si="112"/>
        <v>0</v>
      </c>
    </row>
    <row r="206" spans="5:38">
      <c r="E206" s="32">
        <f t="shared" ca="1" si="90"/>
        <v>1</v>
      </c>
      <c r="F206" s="32" t="str">
        <f t="shared" ca="1" si="91"/>
        <v>america</v>
      </c>
      <c r="G206" s="33">
        <f t="shared" ca="1" si="92"/>
        <v>1</v>
      </c>
      <c r="H206" s="33" t="str">
        <f t="shared" ca="1" si="93"/>
        <v>yes</v>
      </c>
      <c r="I206" s="33">
        <f t="shared" ca="1" si="94"/>
        <v>2020</v>
      </c>
      <c r="J206" s="33">
        <f t="shared" ca="1" si="95"/>
        <v>3</v>
      </c>
      <c r="K206" s="33" t="str">
        <f t="shared" ca="1" si="96"/>
        <v>horror</v>
      </c>
      <c r="L206" s="33"/>
      <c r="M206" s="33"/>
      <c r="N206" s="33"/>
      <c r="O206" s="33"/>
      <c r="P206" s="33"/>
      <c r="Q206" s="33"/>
      <c r="R206" s="33">
        <f t="shared" ca="1" si="97"/>
        <v>1</v>
      </c>
      <c r="S206" s="33">
        <f t="shared" ca="1" si="98"/>
        <v>0</v>
      </c>
      <c r="T206" s="33">
        <f t="shared" ca="1" si="99"/>
        <v>0</v>
      </c>
      <c r="U206" s="33">
        <f t="shared" ca="1" si="100"/>
        <v>0</v>
      </c>
      <c r="V206" s="33">
        <f t="shared" ca="1" si="101"/>
        <v>0</v>
      </c>
      <c r="W206" s="33"/>
      <c r="X206" s="33"/>
      <c r="Y206" s="33">
        <f t="shared" ca="1" si="102"/>
        <v>1</v>
      </c>
      <c r="Z206" s="33">
        <f t="shared" ca="1" si="103"/>
        <v>0</v>
      </c>
      <c r="AA206" s="33">
        <f t="shared" ca="1" si="104"/>
        <v>0</v>
      </c>
      <c r="AB206" s="33">
        <f t="shared" ca="1" si="105"/>
        <v>0</v>
      </c>
      <c r="AC206" s="33">
        <f t="shared" ca="1" si="106"/>
        <v>0</v>
      </c>
      <c r="AD206" s="33"/>
      <c r="AE206" s="33"/>
      <c r="AF206" s="33">
        <f t="shared" ca="1" si="107"/>
        <v>1</v>
      </c>
      <c r="AG206" s="33">
        <f t="shared" ca="1" si="108"/>
        <v>0</v>
      </c>
      <c r="AH206" s="33"/>
      <c r="AI206" s="33">
        <f t="shared" ca="1" si="109"/>
        <v>0</v>
      </c>
      <c r="AJ206" s="33">
        <f t="shared" ca="1" si="110"/>
        <v>0</v>
      </c>
      <c r="AK206" s="33">
        <f t="shared" ca="1" si="111"/>
        <v>0</v>
      </c>
      <c r="AL206" s="34">
        <f t="shared" ca="1" si="112"/>
        <v>1</v>
      </c>
    </row>
    <row r="207" spans="5:38">
      <c r="E207" s="32">
        <f t="shared" ca="1" si="90"/>
        <v>5</v>
      </c>
      <c r="F207" s="32" t="str">
        <f t="shared" ca="1" si="91"/>
        <v>asia</v>
      </c>
      <c r="G207" s="33">
        <f t="shared" ca="1" si="92"/>
        <v>2</v>
      </c>
      <c r="H207" s="33" t="str">
        <f t="shared" ca="1" si="93"/>
        <v>no</v>
      </c>
      <c r="I207" s="33">
        <f t="shared" ca="1" si="94"/>
        <v>2001</v>
      </c>
      <c r="J207" s="33">
        <f t="shared" ca="1" si="95"/>
        <v>3</v>
      </c>
      <c r="K207" s="33" t="str">
        <f t="shared" ca="1" si="96"/>
        <v>horror</v>
      </c>
      <c r="L207" s="33"/>
      <c r="M207" s="33"/>
      <c r="N207" s="33"/>
      <c r="O207" s="33"/>
      <c r="P207" s="33"/>
      <c r="Q207" s="33"/>
      <c r="R207" s="33">
        <f t="shared" ca="1" si="97"/>
        <v>1</v>
      </c>
      <c r="S207" s="33">
        <f t="shared" ca="1" si="98"/>
        <v>0</v>
      </c>
      <c r="T207" s="33">
        <f t="shared" ca="1" si="99"/>
        <v>0</v>
      </c>
      <c r="U207" s="33">
        <f t="shared" ca="1" si="100"/>
        <v>0</v>
      </c>
      <c r="V207" s="33">
        <f t="shared" ca="1" si="101"/>
        <v>0</v>
      </c>
      <c r="W207" s="33"/>
      <c r="X207" s="33"/>
      <c r="Y207" s="33">
        <f t="shared" ca="1" si="102"/>
        <v>0</v>
      </c>
      <c r="Z207" s="33">
        <f t="shared" ca="1" si="103"/>
        <v>0</v>
      </c>
      <c r="AA207" s="33">
        <f t="shared" ca="1" si="104"/>
        <v>0</v>
      </c>
      <c r="AB207" s="33">
        <f t="shared" ca="1" si="105"/>
        <v>0</v>
      </c>
      <c r="AC207" s="33">
        <f t="shared" ca="1" si="106"/>
        <v>1</v>
      </c>
      <c r="AD207" s="33"/>
      <c r="AE207" s="33"/>
      <c r="AF207" s="33">
        <f t="shared" ca="1" si="107"/>
        <v>0</v>
      </c>
      <c r="AG207" s="33">
        <f t="shared" ca="1" si="108"/>
        <v>1</v>
      </c>
      <c r="AH207" s="33"/>
      <c r="AI207" s="33">
        <f t="shared" ca="1" si="109"/>
        <v>1</v>
      </c>
      <c r="AJ207" s="33">
        <f t="shared" ca="1" si="110"/>
        <v>0</v>
      </c>
      <c r="AK207" s="33">
        <f t="shared" ca="1" si="111"/>
        <v>0</v>
      </c>
      <c r="AL207" s="34">
        <f t="shared" ca="1" si="112"/>
        <v>0</v>
      </c>
    </row>
    <row r="208" spans="5:38">
      <c r="E208" s="32">
        <f t="shared" ca="1" si="90"/>
        <v>4</v>
      </c>
      <c r="F208" s="32" t="str">
        <f t="shared" ca="1" si="91"/>
        <v>africa</v>
      </c>
      <c r="G208" s="33">
        <f t="shared" ca="1" si="92"/>
        <v>2</v>
      </c>
      <c r="H208" s="33" t="str">
        <f t="shared" ca="1" si="93"/>
        <v>no</v>
      </c>
      <c r="I208" s="33">
        <f t="shared" ca="1" si="94"/>
        <v>2019</v>
      </c>
      <c r="J208" s="33">
        <f t="shared" ca="1" si="95"/>
        <v>2</v>
      </c>
      <c r="K208" s="33" t="str">
        <f t="shared" ca="1" si="96"/>
        <v>comedy</v>
      </c>
      <c r="L208" s="33"/>
      <c r="M208" s="33"/>
      <c r="N208" s="33"/>
      <c r="O208" s="33"/>
      <c r="P208" s="33"/>
      <c r="Q208" s="33"/>
      <c r="R208" s="33">
        <f t="shared" ca="1" si="97"/>
        <v>0</v>
      </c>
      <c r="S208" s="33">
        <f t="shared" ca="1" si="98"/>
        <v>0</v>
      </c>
      <c r="T208" s="33">
        <f t="shared" ca="1" si="99"/>
        <v>0</v>
      </c>
      <c r="U208" s="33">
        <f t="shared" ca="1" si="100"/>
        <v>1</v>
      </c>
      <c r="V208" s="33">
        <f t="shared" ca="1" si="101"/>
        <v>0</v>
      </c>
      <c r="W208" s="33"/>
      <c r="X208" s="33"/>
      <c r="Y208" s="33">
        <f t="shared" ca="1" si="102"/>
        <v>0</v>
      </c>
      <c r="Z208" s="33">
        <f t="shared" ca="1" si="103"/>
        <v>0</v>
      </c>
      <c r="AA208" s="33">
        <f t="shared" ca="1" si="104"/>
        <v>0</v>
      </c>
      <c r="AB208" s="33">
        <f t="shared" ca="1" si="105"/>
        <v>1</v>
      </c>
      <c r="AC208" s="33">
        <f t="shared" ca="1" si="106"/>
        <v>0</v>
      </c>
      <c r="AD208" s="33"/>
      <c r="AE208" s="33"/>
      <c r="AF208" s="33">
        <f t="shared" ca="1" si="107"/>
        <v>0</v>
      </c>
      <c r="AG208" s="33">
        <f t="shared" ca="1" si="108"/>
        <v>1</v>
      </c>
      <c r="AH208" s="33"/>
      <c r="AI208" s="33">
        <f t="shared" ca="1" si="109"/>
        <v>0</v>
      </c>
      <c r="AJ208" s="33">
        <f t="shared" ca="1" si="110"/>
        <v>0</v>
      </c>
      <c r="AK208" s="33">
        <f t="shared" ca="1" si="111"/>
        <v>0</v>
      </c>
      <c r="AL208" s="34">
        <f t="shared" ca="1" si="112"/>
        <v>1</v>
      </c>
    </row>
    <row r="209" spans="5:38">
      <c r="E209" s="32">
        <f t="shared" ca="1" si="90"/>
        <v>2</v>
      </c>
      <c r="F209" s="32" t="str">
        <f t="shared" ca="1" si="91"/>
        <v>europe</v>
      </c>
      <c r="G209" s="33">
        <f t="shared" ca="1" si="92"/>
        <v>1</v>
      </c>
      <c r="H209" s="33" t="str">
        <f t="shared" ca="1" si="93"/>
        <v>yes</v>
      </c>
      <c r="I209" s="33">
        <f t="shared" ca="1" si="94"/>
        <v>2020</v>
      </c>
      <c r="J209" s="33">
        <f t="shared" ca="1" si="95"/>
        <v>5</v>
      </c>
      <c r="K209" s="33" t="str">
        <f t="shared" ca="1" si="96"/>
        <v>drama</v>
      </c>
      <c r="L209" s="33"/>
      <c r="M209" s="33"/>
      <c r="N209" s="33"/>
      <c r="O209" s="33"/>
      <c r="P209" s="33"/>
      <c r="Q209" s="33"/>
      <c r="R209" s="33">
        <f t="shared" ca="1" si="97"/>
        <v>0</v>
      </c>
      <c r="S209" s="33">
        <f t="shared" ca="1" si="98"/>
        <v>1</v>
      </c>
      <c r="T209" s="33">
        <f t="shared" ca="1" si="99"/>
        <v>0</v>
      </c>
      <c r="U209" s="33">
        <f t="shared" ca="1" si="100"/>
        <v>0</v>
      </c>
      <c r="V209" s="33">
        <f t="shared" ca="1" si="101"/>
        <v>0</v>
      </c>
      <c r="W209" s="33"/>
      <c r="X209" s="33"/>
      <c r="Y209" s="33">
        <f t="shared" ca="1" si="102"/>
        <v>0</v>
      </c>
      <c r="Z209" s="33">
        <f t="shared" ca="1" si="103"/>
        <v>1</v>
      </c>
      <c r="AA209" s="33">
        <f t="shared" ca="1" si="104"/>
        <v>0</v>
      </c>
      <c r="AB209" s="33">
        <f t="shared" ca="1" si="105"/>
        <v>0</v>
      </c>
      <c r="AC209" s="33">
        <f t="shared" ca="1" si="106"/>
        <v>0</v>
      </c>
      <c r="AD209" s="33"/>
      <c r="AE209" s="33"/>
      <c r="AF209" s="33">
        <f t="shared" ca="1" si="107"/>
        <v>1</v>
      </c>
      <c r="AG209" s="33">
        <f t="shared" ca="1" si="108"/>
        <v>0</v>
      </c>
      <c r="AH209" s="33"/>
      <c r="AI209" s="33">
        <f t="shared" ca="1" si="109"/>
        <v>0</v>
      </c>
      <c r="AJ209" s="33">
        <f t="shared" ca="1" si="110"/>
        <v>0</v>
      </c>
      <c r="AK209" s="33">
        <f t="shared" ca="1" si="111"/>
        <v>0</v>
      </c>
      <c r="AL209" s="34">
        <f t="shared" ca="1" si="112"/>
        <v>1</v>
      </c>
    </row>
    <row r="210" spans="5:38">
      <c r="E210" s="32">
        <f t="shared" ca="1" si="90"/>
        <v>5</v>
      </c>
      <c r="F210" s="32" t="str">
        <f t="shared" ca="1" si="91"/>
        <v>asia</v>
      </c>
      <c r="G210" s="33">
        <f t="shared" ca="1" si="92"/>
        <v>1</v>
      </c>
      <c r="H210" s="33" t="str">
        <f t="shared" ca="1" si="93"/>
        <v>yes</v>
      </c>
      <c r="I210" s="33">
        <f t="shared" ca="1" si="94"/>
        <v>2009</v>
      </c>
      <c r="J210" s="33">
        <f t="shared" ca="1" si="95"/>
        <v>1</v>
      </c>
      <c r="K210" s="33" t="str">
        <f t="shared" ca="1" si="96"/>
        <v>action</v>
      </c>
      <c r="L210" s="33"/>
      <c r="M210" s="33"/>
      <c r="N210" s="33"/>
      <c r="O210" s="33"/>
      <c r="P210" s="33"/>
      <c r="Q210" s="33"/>
      <c r="R210" s="33">
        <f t="shared" ca="1" si="97"/>
        <v>0</v>
      </c>
      <c r="S210" s="33">
        <f t="shared" ca="1" si="98"/>
        <v>0</v>
      </c>
      <c r="T210" s="33">
        <f t="shared" ca="1" si="99"/>
        <v>1</v>
      </c>
      <c r="U210" s="33">
        <f t="shared" ca="1" si="100"/>
        <v>0</v>
      </c>
      <c r="V210" s="33">
        <f t="shared" ca="1" si="101"/>
        <v>0</v>
      </c>
      <c r="W210" s="33"/>
      <c r="X210" s="33"/>
      <c r="Y210" s="33">
        <f t="shared" ca="1" si="102"/>
        <v>0</v>
      </c>
      <c r="Z210" s="33">
        <f t="shared" ca="1" si="103"/>
        <v>0</v>
      </c>
      <c r="AA210" s="33">
        <f t="shared" ca="1" si="104"/>
        <v>0</v>
      </c>
      <c r="AB210" s="33">
        <f t="shared" ca="1" si="105"/>
        <v>0</v>
      </c>
      <c r="AC210" s="33">
        <f t="shared" ca="1" si="106"/>
        <v>1</v>
      </c>
      <c r="AD210" s="33"/>
      <c r="AE210" s="33"/>
      <c r="AF210" s="33">
        <f t="shared" ca="1" si="107"/>
        <v>1</v>
      </c>
      <c r="AG210" s="33">
        <f t="shared" ca="1" si="108"/>
        <v>0</v>
      </c>
      <c r="AH210" s="33"/>
      <c r="AI210" s="33">
        <f t="shared" ca="1" si="109"/>
        <v>0</v>
      </c>
      <c r="AJ210" s="33">
        <f t="shared" ca="1" si="110"/>
        <v>1</v>
      </c>
      <c r="AK210" s="33">
        <f t="shared" ca="1" si="111"/>
        <v>0</v>
      </c>
      <c r="AL210" s="34">
        <f t="shared" ca="1" si="112"/>
        <v>0</v>
      </c>
    </row>
    <row r="211" spans="5:38">
      <c r="E211" s="32">
        <f t="shared" ca="1" si="90"/>
        <v>2</v>
      </c>
      <c r="F211" s="32" t="str">
        <f t="shared" ca="1" si="91"/>
        <v>europe</v>
      </c>
      <c r="G211" s="33">
        <f t="shared" ca="1" si="92"/>
        <v>2</v>
      </c>
      <c r="H211" s="33" t="str">
        <f t="shared" ca="1" si="93"/>
        <v>no</v>
      </c>
      <c r="I211" s="33">
        <f t="shared" ca="1" si="94"/>
        <v>2003</v>
      </c>
      <c r="J211" s="33">
        <f t="shared" ca="1" si="95"/>
        <v>3</v>
      </c>
      <c r="K211" s="33" t="str">
        <f t="shared" ca="1" si="96"/>
        <v>horror</v>
      </c>
      <c r="L211" s="33"/>
      <c r="M211" s="33"/>
      <c r="N211" s="33"/>
      <c r="O211" s="33"/>
      <c r="P211" s="33"/>
      <c r="Q211" s="33"/>
      <c r="R211" s="33">
        <f t="shared" ca="1" si="97"/>
        <v>1</v>
      </c>
      <c r="S211" s="33">
        <f t="shared" ca="1" si="98"/>
        <v>0</v>
      </c>
      <c r="T211" s="33">
        <f t="shared" ca="1" si="99"/>
        <v>0</v>
      </c>
      <c r="U211" s="33">
        <f t="shared" ca="1" si="100"/>
        <v>0</v>
      </c>
      <c r="V211" s="33">
        <f t="shared" ca="1" si="101"/>
        <v>0</v>
      </c>
      <c r="W211" s="33"/>
      <c r="X211" s="33"/>
      <c r="Y211" s="33">
        <f t="shared" ca="1" si="102"/>
        <v>0</v>
      </c>
      <c r="Z211" s="33">
        <f t="shared" ca="1" si="103"/>
        <v>1</v>
      </c>
      <c r="AA211" s="33">
        <f t="shared" ca="1" si="104"/>
        <v>0</v>
      </c>
      <c r="AB211" s="33">
        <f t="shared" ca="1" si="105"/>
        <v>0</v>
      </c>
      <c r="AC211" s="33">
        <f t="shared" ca="1" si="106"/>
        <v>0</v>
      </c>
      <c r="AD211" s="33"/>
      <c r="AE211" s="33"/>
      <c r="AF211" s="33">
        <f t="shared" ca="1" si="107"/>
        <v>0</v>
      </c>
      <c r="AG211" s="33">
        <f t="shared" ca="1" si="108"/>
        <v>1</v>
      </c>
      <c r="AH211" s="33"/>
      <c r="AI211" s="33">
        <f t="shared" ca="1" si="109"/>
        <v>1</v>
      </c>
      <c r="AJ211" s="33">
        <f t="shared" ca="1" si="110"/>
        <v>0</v>
      </c>
      <c r="AK211" s="33">
        <f t="shared" ca="1" si="111"/>
        <v>0</v>
      </c>
      <c r="AL211" s="34">
        <f t="shared" ca="1" si="112"/>
        <v>0</v>
      </c>
    </row>
    <row r="212" spans="5:38">
      <c r="E212" s="32"/>
      <c r="F212" s="32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66" t="s">
        <v>682</v>
      </c>
      <c r="R212" s="66">
        <f ca="1">SUM(R169:R211)</f>
        <v>9</v>
      </c>
      <c r="S212" s="66">
        <f ca="1">SUM(S169:S211)</f>
        <v>5</v>
      </c>
      <c r="T212" s="66">
        <f ca="1">SUM(T169:T211)</f>
        <v>9</v>
      </c>
      <c r="U212" s="66">
        <f ca="1">SUM(U169:U211)</f>
        <v>11</v>
      </c>
      <c r="V212" s="66">
        <f ca="1">SUM(V169:V211)</f>
        <v>9</v>
      </c>
      <c r="W212" s="38"/>
      <c r="X212" s="66" t="s">
        <v>682</v>
      </c>
      <c r="Y212" s="66">
        <f ca="1">SUM(Y169:Y211)</f>
        <v>10</v>
      </c>
      <c r="Z212" s="66">
        <f t="shared" ref="Z212" ca="1" si="113">SUM(Z169:Z211)</f>
        <v>7</v>
      </c>
      <c r="AA212" s="66">
        <f t="shared" ref="AA212" ca="1" si="114">SUM(AA169:AA211)</f>
        <v>7</v>
      </c>
      <c r="AB212" s="66">
        <f t="shared" ref="AB212" ca="1" si="115">SUM(AB169:AB211)</f>
        <v>10</v>
      </c>
      <c r="AC212" s="66">
        <f t="shared" ref="AC212" ca="1" si="116">SUM(AC169:AC211)</f>
        <v>9</v>
      </c>
      <c r="AD212" s="38"/>
      <c r="AE212" s="33"/>
      <c r="AF212" s="66">
        <f t="shared" ref="AF212" ca="1" si="117">SUM(AF169:AF211)</f>
        <v>24</v>
      </c>
      <c r="AG212" s="66">
        <f t="shared" ref="AG212" ca="1" si="118">SUM(AG169:AG211)</f>
        <v>19</v>
      </c>
      <c r="AH212" s="33"/>
      <c r="AI212" s="66">
        <f t="shared" ref="AI212" ca="1" si="119">SUM(AI169:AI211)</f>
        <v>19</v>
      </c>
      <c r="AJ212" s="66">
        <f t="shared" ref="AJ212" ca="1" si="120">SUM(AJ169:AJ211)</f>
        <v>10</v>
      </c>
      <c r="AK212" s="66">
        <f t="shared" ref="AK212" ca="1" si="121">SUM(AK169:AK211)</f>
        <v>4</v>
      </c>
      <c r="AL212" s="67">
        <f t="shared" ref="AL212" ca="1" si="122">SUM(AL169:AL211)</f>
        <v>10</v>
      </c>
    </row>
    <row r="213" spans="5:38">
      <c r="E213" s="32"/>
      <c r="F213" s="32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4"/>
    </row>
    <row r="214" spans="5:38">
      <c r="E214" s="32"/>
      <c r="F214" s="32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>
        <f ca="1">R212</f>
        <v>9</v>
      </c>
      <c r="S214" s="33" t="str">
        <f>R168</f>
        <v>horror</v>
      </c>
      <c r="T214" s="33">
        <f ca="1">MAX(R214:R218)</f>
        <v>11</v>
      </c>
      <c r="U214" s="33"/>
      <c r="V214" s="33"/>
      <c r="W214" s="33"/>
      <c r="X214" s="33"/>
      <c r="Y214" s="33">
        <f ca="1">Y212</f>
        <v>10</v>
      </c>
      <c r="Z214" s="33" t="str">
        <f>Y168</f>
        <v>america</v>
      </c>
      <c r="AA214" s="33">
        <f ca="1">MAX(Y214:Y218)</f>
        <v>10</v>
      </c>
      <c r="AB214" s="33"/>
      <c r="AC214" s="33"/>
      <c r="AD214" s="33"/>
      <c r="AE214" s="33"/>
      <c r="AF214" s="33">
        <f ca="1">AF212</f>
        <v>24</v>
      </c>
      <c r="AG214" s="33" t="s">
        <v>684</v>
      </c>
      <c r="AH214" s="33"/>
      <c r="AI214" s="33">
        <f ca="1">AI212</f>
        <v>19</v>
      </c>
      <c r="AJ214" s="33" t="str">
        <f>AI168</f>
        <v>2000-2005</v>
      </c>
      <c r="AK214" s="33">
        <f ca="1">MAX(AI214:AI218)</f>
        <v>19</v>
      </c>
      <c r="AL214" s="34"/>
    </row>
    <row r="215" spans="5:38">
      <c r="E215" s="32"/>
      <c r="F215" s="32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>
        <f ca="1">S212</f>
        <v>5</v>
      </c>
      <c r="S215" s="33" t="str">
        <f>S168</f>
        <v>drama</v>
      </c>
      <c r="T215" s="33"/>
      <c r="U215" s="68" t="str">
        <f ca="1">VLOOKUP(T214,R214:S218,2)</f>
        <v>comedy</v>
      </c>
      <c r="V215" s="33"/>
      <c r="W215" s="33"/>
      <c r="X215" s="33"/>
      <c r="Y215" s="33">
        <f ca="1">Z212</f>
        <v>7</v>
      </c>
      <c r="Z215" s="33" t="str">
        <f>Z168</f>
        <v>europe</v>
      </c>
      <c r="AA215" s="33"/>
      <c r="AB215" s="68" t="str">
        <f ca="1">VLOOKUP(AA214,Y214:Z218,2)</f>
        <v>africa</v>
      </c>
      <c r="AC215" s="33"/>
      <c r="AD215" s="33"/>
      <c r="AE215" s="33"/>
      <c r="AF215" s="33">
        <f ca="1">AG212</f>
        <v>19</v>
      </c>
      <c r="AG215" s="33" t="s">
        <v>685</v>
      </c>
      <c r="AH215" s="33"/>
      <c r="AI215" s="33">
        <f ca="1">AJ212</f>
        <v>10</v>
      </c>
      <c r="AJ215" s="33" t="str">
        <f>AJ168</f>
        <v>2006-2010</v>
      </c>
      <c r="AK215" s="33"/>
      <c r="AL215" s="69" t="str">
        <f ca="1">VLOOKUP(AK214,AI214:AJ218,2)</f>
        <v>2016-2020</v>
      </c>
    </row>
    <row r="216" spans="5:38">
      <c r="E216" s="32"/>
      <c r="F216" s="32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>
        <f ca="1">T212</f>
        <v>9</v>
      </c>
      <c r="S216" s="33" t="str">
        <f>T168</f>
        <v>action</v>
      </c>
      <c r="T216" s="33"/>
      <c r="U216" s="33"/>
      <c r="V216" s="33"/>
      <c r="W216" s="33"/>
      <c r="X216" s="33"/>
      <c r="Y216" s="33">
        <f ca="1">AA212</f>
        <v>7</v>
      </c>
      <c r="Z216" s="33" t="str">
        <f>AA168</f>
        <v>australia</v>
      </c>
      <c r="AA216" s="33"/>
      <c r="AB216" s="33"/>
      <c r="AC216" s="33"/>
      <c r="AD216" s="33"/>
      <c r="AE216" s="33"/>
      <c r="AF216" s="33"/>
      <c r="AG216" s="33"/>
      <c r="AH216" s="33"/>
      <c r="AI216" s="33">
        <f ca="1">AK212</f>
        <v>4</v>
      </c>
      <c r="AJ216" s="33" t="str">
        <f>AK168</f>
        <v>2011-2015</v>
      </c>
      <c r="AK216" s="33"/>
      <c r="AL216" s="34"/>
    </row>
    <row r="217" spans="5:38">
      <c r="E217" s="32"/>
      <c r="F217" s="32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>
        <f ca="1">U212</f>
        <v>11</v>
      </c>
      <c r="S217" s="33" t="str">
        <f>U168</f>
        <v>comedy</v>
      </c>
      <c r="T217" s="33"/>
      <c r="U217" s="33"/>
      <c r="V217" s="33"/>
      <c r="W217" s="33"/>
      <c r="X217" s="33"/>
      <c r="Y217" s="33">
        <f ca="1">AB212</f>
        <v>10</v>
      </c>
      <c r="Z217" s="33" t="str">
        <f>AB168</f>
        <v>africa</v>
      </c>
      <c r="AA217" s="33"/>
      <c r="AB217" s="33"/>
      <c r="AC217" s="33"/>
      <c r="AD217" s="33"/>
      <c r="AE217" s="33"/>
      <c r="AF217" s="33">
        <f ca="1">MAX(AF212:AG212)</f>
        <v>24</v>
      </c>
      <c r="AG217" s="68" t="str">
        <f ca="1">VLOOKUP(AF217,AF214:AG215,2)</f>
        <v>yes</v>
      </c>
      <c r="AH217" s="33"/>
      <c r="AI217" s="33">
        <f ca="1">AL212</f>
        <v>10</v>
      </c>
      <c r="AJ217" s="33" t="str">
        <f>AL168</f>
        <v>2016-2020</v>
      </c>
      <c r="AK217" s="33"/>
      <c r="AL217" s="34"/>
    </row>
    <row r="218" spans="5:38" ht="17" thickBot="1">
      <c r="E218" s="49"/>
      <c r="F218" s="49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>
        <f ca="1">V212</f>
        <v>9</v>
      </c>
      <c r="S218" s="35" t="str">
        <f>V168</f>
        <v>thriller</v>
      </c>
      <c r="T218" s="35"/>
      <c r="U218" s="35"/>
      <c r="V218" s="35"/>
      <c r="W218" s="35"/>
      <c r="X218" s="35"/>
      <c r="Y218" s="35">
        <f ca="1">AC212</f>
        <v>9</v>
      </c>
      <c r="Z218" s="35" t="str">
        <f>AC168</f>
        <v>asia</v>
      </c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6"/>
    </row>
    <row r="219" spans="5:38">
      <c r="F219" s="30"/>
    </row>
    <row r="220" spans="5:38">
      <c r="F220" s="33"/>
    </row>
    <row r="221" spans="5:38">
      <c r="F221" s="33"/>
    </row>
    <row r="222" spans="5:38" ht="17" thickBot="1">
      <c r="F222" s="35" t="s">
        <v>694</v>
      </c>
    </row>
    <row r="223" spans="5:38">
      <c r="E223" s="29"/>
      <c r="F223" s="29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1"/>
    </row>
    <row r="224" spans="5:38">
      <c r="E224" s="32"/>
      <c r="F224" s="32" t="s">
        <v>668</v>
      </c>
      <c r="G224" s="33"/>
      <c r="H224" s="33" t="s">
        <v>679</v>
      </c>
      <c r="I224" s="33" t="s">
        <v>680</v>
      </c>
      <c r="J224" s="33"/>
      <c r="K224" s="33" t="s">
        <v>667</v>
      </c>
      <c r="L224" s="33"/>
      <c r="M224" s="33"/>
      <c r="N224" s="33" t="s">
        <v>669</v>
      </c>
      <c r="O224" s="33"/>
      <c r="P224" s="33" t="s">
        <v>674</v>
      </c>
      <c r="Q224" s="33"/>
      <c r="R224" s="66" t="s">
        <v>672</v>
      </c>
      <c r="S224" s="66" t="s">
        <v>681</v>
      </c>
      <c r="T224" s="66" t="s">
        <v>670</v>
      </c>
      <c r="U224" s="66" t="s">
        <v>671</v>
      </c>
      <c r="V224" s="66" t="s">
        <v>673</v>
      </c>
      <c r="W224" s="38"/>
      <c r="X224" s="33"/>
      <c r="Y224" s="66" t="s">
        <v>675</v>
      </c>
      <c r="Z224" s="66" t="s">
        <v>676</v>
      </c>
      <c r="AA224" s="66" t="s">
        <v>683</v>
      </c>
      <c r="AB224" s="66" t="s">
        <v>678</v>
      </c>
      <c r="AC224" s="66" t="s">
        <v>677</v>
      </c>
      <c r="AD224" s="38"/>
      <c r="AE224" s="33"/>
      <c r="AF224" s="66" t="s">
        <v>684</v>
      </c>
      <c r="AG224" s="66" t="s">
        <v>685</v>
      </c>
      <c r="AH224" s="33"/>
      <c r="AI224" s="66" t="s">
        <v>686</v>
      </c>
      <c r="AJ224" s="66" t="s">
        <v>687</v>
      </c>
      <c r="AK224" s="66" t="s">
        <v>688</v>
      </c>
      <c r="AL224" s="67" t="s">
        <v>689</v>
      </c>
    </row>
    <row r="225" spans="5:38">
      <c r="E225" s="32">
        <f ca="1">RANDBETWEEN(1,5)</f>
        <v>3</v>
      </c>
      <c r="F225" s="32" t="str">
        <f ca="1">VLOOKUP(E225,$O$6:$P$10,2)</f>
        <v>australia</v>
      </c>
      <c r="G225" s="33">
        <f ca="1">RANDBETWEEN(1,2)</f>
        <v>2</v>
      </c>
      <c r="H225" s="33" t="str">
        <f ca="1">IF(G225=1,"yes","no")</f>
        <v>no</v>
      </c>
      <c r="I225" s="33">
        <f ca="1">RANDBETWEEN(2000,2020)</f>
        <v>2000</v>
      </c>
      <c r="J225" s="33">
        <f ca="1">RANDBETWEEN(1,5)</f>
        <v>5</v>
      </c>
      <c r="K225" s="33" t="str">
        <f ca="1">VLOOKUP(J225,$M$6:$N$10,2)</f>
        <v>drama</v>
      </c>
      <c r="L225" s="33"/>
      <c r="M225" s="33">
        <v>1</v>
      </c>
      <c r="N225" s="33" t="s">
        <v>670</v>
      </c>
      <c r="O225" s="33">
        <v>1</v>
      </c>
      <c r="P225" s="33" t="s">
        <v>675</v>
      </c>
      <c r="Q225" s="33"/>
      <c r="R225" s="33">
        <f ca="1">IF(K225="horror",1,0)</f>
        <v>0</v>
      </c>
      <c r="S225" s="33">
        <f ca="1">IF(K225="drama",1,0)</f>
        <v>1</v>
      </c>
      <c r="T225" s="33">
        <f ca="1">IF(K225="action",1,0)</f>
        <v>0</v>
      </c>
      <c r="U225" s="33">
        <f ca="1">IF(K225="comedy",1,0)</f>
        <v>0</v>
      </c>
      <c r="V225" s="33">
        <f ca="1">IF(K225="thriller",1,0)</f>
        <v>0</v>
      </c>
      <c r="W225" s="33"/>
      <c r="X225" s="33"/>
      <c r="Y225" s="33">
        <f ca="1">IF(F225="america",1,0)</f>
        <v>0</v>
      </c>
      <c r="Z225" s="33">
        <f ca="1">IF(F225="europe",1,0)</f>
        <v>0</v>
      </c>
      <c r="AA225" s="33">
        <f ca="1">IF(F225="australia",1,0)</f>
        <v>1</v>
      </c>
      <c r="AB225" s="33">
        <f ca="1">IF(F225="africa",1,0)</f>
        <v>0</v>
      </c>
      <c r="AC225" s="33">
        <f ca="1">IF(F225="asia",1,0)</f>
        <v>0</v>
      </c>
      <c r="AD225" s="33"/>
      <c r="AE225" s="33"/>
      <c r="AF225" s="33">
        <f ca="1">IF(H225="yes",1,0)</f>
        <v>0</v>
      </c>
      <c r="AG225" s="33">
        <f ca="1">IF(H225="no",1,0)</f>
        <v>1</v>
      </c>
      <c r="AH225" s="33"/>
      <c r="AI225" s="33">
        <f ca="1">IF(AND(I225&gt;=2000,I225&lt;=2005),1,0)</f>
        <v>1</v>
      </c>
      <c r="AJ225" s="33">
        <f ca="1">IF(AND(I225&gt;=2006,I225&lt;=2010),1,0)</f>
        <v>0</v>
      </c>
      <c r="AK225" s="33">
        <f ca="1">IF(AND(I225&gt;=2011,I225&lt;=2015),1,0)</f>
        <v>0</v>
      </c>
      <c r="AL225" s="34">
        <f ca="1">IF(AND(I225&gt;=2016,I225&lt;=2020),1,0)</f>
        <v>0</v>
      </c>
    </row>
    <row r="226" spans="5:38">
      <c r="E226" s="32">
        <f t="shared" ref="E226:E267" ca="1" si="123">RANDBETWEEN(1,5)</f>
        <v>4</v>
      </c>
      <c r="F226" s="32" t="str">
        <f t="shared" ref="F226:F267" ca="1" si="124">VLOOKUP(E226,$O$6:$P$10,2)</f>
        <v>africa</v>
      </c>
      <c r="G226" s="33">
        <f t="shared" ref="G226:G267" ca="1" si="125">RANDBETWEEN(1,2)</f>
        <v>2</v>
      </c>
      <c r="H226" s="33" t="str">
        <f t="shared" ref="H226:H267" ca="1" si="126">IF(G226=1,"yes","no")</f>
        <v>no</v>
      </c>
      <c r="I226" s="33">
        <f t="shared" ref="I226:I267" ca="1" si="127">RANDBETWEEN(2000,2020)</f>
        <v>2016</v>
      </c>
      <c r="J226" s="33">
        <f t="shared" ref="J226:J267" ca="1" si="128">RANDBETWEEN(1,5)</f>
        <v>3</v>
      </c>
      <c r="K226" s="33" t="str">
        <f t="shared" ref="K226:K267" ca="1" si="129">VLOOKUP(J226,$M$6:$N$10,2)</f>
        <v>horror</v>
      </c>
      <c r="L226" s="33"/>
      <c r="M226" s="33">
        <v>2</v>
      </c>
      <c r="N226" s="33" t="s">
        <v>671</v>
      </c>
      <c r="O226" s="33">
        <v>2</v>
      </c>
      <c r="P226" s="33" t="s">
        <v>676</v>
      </c>
      <c r="Q226" s="33"/>
      <c r="R226" s="33">
        <f t="shared" ref="R226:R267" ca="1" si="130">IF(K226="horror",1,0)</f>
        <v>1</v>
      </c>
      <c r="S226" s="33">
        <f t="shared" ref="S226:S267" ca="1" si="131">IF(K226="drama",1,0)</f>
        <v>0</v>
      </c>
      <c r="T226" s="33">
        <f t="shared" ref="T226:T267" ca="1" si="132">IF(K226="action",1,0)</f>
        <v>0</v>
      </c>
      <c r="U226" s="33">
        <f t="shared" ref="U226:U267" ca="1" si="133">IF(K226="comedy",1,0)</f>
        <v>0</v>
      </c>
      <c r="V226" s="33">
        <f t="shared" ref="V226:V267" ca="1" si="134">IF(K226="thriller",1,0)</f>
        <v>0</v>
      </c>
      <c r="W226" s="33"/>
      <c r="X226" s="33"/>
      <c r="Y226" s="33">
        <f t="shared" ref="Y226:Y267" ca="1" si="135">IF(F226="america",1,0)</f>
        <v>0</v>
      </c>
      <c r="Z226" s="33">
        <f t="shared" ref="Z226:Z267" ca="1" si="136">IF(F226="europe",1,0)</f>
        <v>0</v>
      </c>
      <c r="AA226" s="33">
        <f t="shared" ref="AA226:AA267" ca="1" si="137">IF(F226="australia",1,0)</f>
        <v>0</v>
      </c>
      <c r="AB226" s="33">
        <f t="shared" ref="AB226:AB267" ca="1" si="138">IF(F226="africa",1,0)</f>
        <v>1</v>
      </c>
      <c r="AC226" s="33">
        <f t="shared" ref="AC226:AC267" ca="1" si="139">IF(F226="asia",1,0)</f>
        <v>0</v>
      </c>
      <c r="AD226" s="33"/>
      <c r="AE226" s="33"/>
      <c r="AF226" s="33">
        <f t="shared" ref="AF226:AF267" ca="1" si="140">IF(H226="yes",1,0)</f>
        <v>0</v>
      </c>
      <c r="AG226" s="33">
        <f t="shared" ref="AG226:AG267" ca="1" si="141">IF(H226="no",1,0)</f>
        <v>1</v>
      </c>
      <c r="AH226" s="33"/>
      <c r="AI226" s="33">
        <f t="shared" ref="AI226:AI267" ca="1" si="142">IF(AND(I226&gt;=2000,I226&lt;=2005),1,0)</f>
        <v>0</v>
      </c>
      <c r="AJ226" s="33">
        <f t="shared" ref="AJ226:AJ267" ca="1" si="143">IF(AND(I226&gt;=2006,I226&lt;=2010),1,0)</f>
        <v>0</v>
      </c>
      <c r="AK226" s="33">
        <f t="shared" ref="AK226:AK267" ca="1" si="144">IF(AND(I226&gt;=2011,I226&lt;=2015),1,0)</f>
        <v>0</v>
      </c>
      <c r="AL226" s="34">
        <f t="shared" ref="AL226:AL267" ca="1" si="145">IF(AND(I226&gt;=2016,I226&lt;=2020),1,0)</f>
        <v>1</v>
      </c>
    </row>
    <row r="227" spans="5:38">
      <c r="E227" s="32">
        <f t="shared" ca="1" si="123"/>
        <v>1</v>
      </c>
      <c r="F227" s="32" t="str">
        <f t="shared" ca="1" si="124"/>
        <v>america</v>
      </c>
      <c r="G227" s="33">
        <f t="shared" ca="1" si="125"/>
        <v>2</v>
      </c>
      <c r="H227" s="33" t="str">
        <f t="shared" ca="1" si="126"/>
        <v>no</v>
      </c>
      <c r="I227" s="33">
        <f t="shared" ca="1" si="127"/>
        <v>2008</v>
      </c>
      <c r="J227" s="33">
        <f t="shared" ca="1" si="128"/>
        <v>5</v>
      </c>
      <c r="K227" s="33" t="str">
        <f t="shared" ca="1" si="129"/>
        <v>drama</v>
      </c>
      <c r="L227" s="33"/>
      <c r="M227" s="33">
        <v>3</v>
      </c>
      <c r="N227" s="33" t="s">
        <v>672</v>
      </c>
      <c r="O227" s="33">
        <v>3</v>
      </c>
      <c r="P227" s="33" t="s">
        <v>683</v>
      </c>
      <c r="Q227" s="33"/>
      <c r="R227" s="33">
        <f t="shared" ca="1" si="130"/>
        <v>0</v>
      </c>
      <c r="S227" s="33">
        <f t="shared" ca="1" si="131"/>
        <v>1</v>
      </c>
      <c r="T227" s="33">
        <f t="shared" ca="1" si="132"/>
        <v>0</v>
      </c>
      <c r="U227" s="33">
        <f t="shared" ca="1" si="133"/>
        <v>0</v>
      </c>
      <c r="V227" s="33">
        <f t="shared" ca="1" si="134"/>
        <v>0</v>
      </c>
      <c r="W227" s="33"/>
      <c r="X227" s="33"/>
      <c r="Y227" s="33">
        <f t="shared" ca="1" si="135"/>
        <v>1</v>
      </c>
      <c r="Z227" s="33">
        <f t="shared" ca="1" si="136"/>
        <v>0</v>
      </c>
      <c r="AA227" s="33">
        <f t="shared" ca="1" si="137"/>
        <v>0</v>
      </c>
      <c r="AB227" s="33">
        <f t="shared" ca="1" si="138"/>
        <v>0</v>
      </c>
      <c r="AC227" s="33">
        <f t="shared" ca="1" si="139"/>
        <v>0</v>
      </c>
      <c r="AD227" s="33"/>
      <c r="AE227" s="33"/>
      <c r="AF227" s="33">
        <f t="shared" ca="1" si="140"/>
        <v>0</v>
      </c>
      <c r="AG227" s="33">
        <f t="shared" ca="1" si="141"/>
        <v>1</v>
      </c>
      <c r="AH227" s="33"/>
      <c r="AI227" s="33">
        <f t="shared" ca="1" si="142"/>
        <v>0</v>
      </c>
      <c r="AJ227" s="33">
        <f t="shared" ca="1" si="143"/>
        <v>1</v>
      </c>
      <c r="AK227" s="33">
        <f t="shared" ca="1" si="144"/>
        <v>0</v>
      </c>
      <c r="AL227" s="34">
        <f t="shared" ca="1" si="145"/>
        <v>0</v>
      </c>
    </row>
    <row r="228" spans="5:38">
      <c r="E228" s="32">
        <f t="shared" ca="1" si="123"/>
        <v>1</v>
      </c>
      <c r="F228" s="32" t="str">
        <f t="shared" ca="1" si="124"/>
        <v>america</v>
      </c>
      <c r="G228" s="33">
        <f t="shared" ca="1" si="125"/>
        <v>1</v>
      </c>
      <c r="H228" s="33" t="str">
        <f t="shared" ca="1" si="126"/>
        <v>yes</v>
      </c>
      <c r="I228" s="33">
        <f t="shared" ca="1" si="127"/>
        <v>2004</v>
      </c>
      <c r="J228" s="33">
        <f t="shared" ca="1" si="128"/>
        <v>4</v>
      </c>
      <c r="K228" s="33" t="str">
        <f t="shared" ca="1" si="129"/>
        <v>thriller</v>
      </c>
      <c r="L228" s="33"/>
      <c r="M228" s="33">
        <v>4</v>
      </c>
      <c r="N228" s="33" t="s">
        <v>673</v>
      </c>
      <c r="O228" s="33">
        <v>4</v>
      </c>
      <c r="P228" s="33" t="s">
        <v>678</v>
      </c>
      <c r="Q228" s="33"/>
      <c r="R228" s="33">
        <f t="shared" ca="1" si="130"/>
        <v>0</v>
      </c>
      <c r="S228" s="33">
        <f t="shared" ca="1" si="131"/>
        <v>0</v>
      </c>
      <c r="T228" s="33">
        <f t="shared" ca="1" si="132"/>
        <v>0</v>
      </c>
      <c r="U228" s="33">
        <f t="shared" ca="1" si="133"/>
        <v>0</v>
      </c>
      <c r="V228" s="33">
        <f t="shared" ca="1" si="134"/>
        <v>1</v>
      </c>
      <c r="W228" s="33"/>
      <c r="X228" s="33"/>
      <c r="Y228" s="33">
        <f t="shared" ca="1" si="135"/>
        <v>1</v>
      </c>
      <c r="Z228" s="33">
        <f t="shared" ca="1" si="136"/>
        <v>0</v>
      </c>
      <c r="AA228" s="33">
        <f t="shared" ca="1" si="137"/>
        <v>0</v>
      </c>
      <c r="AB228" s="33">
        <f t="shared" ca="1" si="138"/>
        <v>0</v>
      </c>
      <c r="AC228" s="33">
        <f t="shared" ca="1" si="139"/>
        <v>0</v>
      </c>
      <c r="AD228" s="33"/>
      <c r="AE228" s="33"/>
      <c r="AF228" s="33">
        <f t="shared" ca="1" si="140"/>
        <v>1</v>
      </c>
      <c r="AG228" s="33">
        <f t="shared" ca="1" si="141"/>
        <v>0</v>
      </c>
      <c r="AH228" s="33"/>
      <c r="AI228" s="33">
        <f t="shared" ca="1" si="142"/>
        <v>1</v>
      </c>
      <c r="AJ228" s="33">
        <f t="shared" ca="1" si="143"/>
        <v>0</v>
      </c>
      <c r="AK228" s="33">
        <f t="shared" ca="1" si="144"/>
        <v>0</v>
      </c>
      <c r="AL228" s="34">
        <f t="shared" ca="1" si="145"/>
        <v>0</v>
      </c>
    </row>
    <row r="229" spans="5:38">
      <c r="E229" s="32">
        <f t="shared" ca="1" si="123"/>
        <v>2</v>
      </c>
      <c r="F229" s="32" t="str">
        <f t="shared" ca="1" si="124"/>
        <v>europe</v>
      </c>
      <c r="G229" s="33">
        <f t="shared" ca="1" si="125"/>
        <v>2</v>
      </c>
      <c r="H229" s="33" t="str">
        <f t="shared" ca="1" si="126"/>
        <v>no</v>
      </c>
      <c r="I229" s="33">
        <f t="shared" ca="1" si="127"/>
        <v>2001</v>
      </c>
      <c r="J229" s="33">
        <f t="shared" ca="1" si="128"/>
        <v>1</v>
      </c>
      <c r="K229" s="33" t="str">
        <f t="shared" ca="1" si="129"/>
        <v>action</v>
      </c>
      <c r="L229" s="33"/>
      <c r="M229" s="33">
        <v>5</v>
      </c>
      <c r="N229" s="33" t="s">
        <v>681</v>
      </c>
      <c r="O229" s="33">
        <v>5</v>
      </c>
      <c r="P229" s="33" t="s">
        <v>677</v>
      </c>
      <c r="Q229" s="33"/>
      <c r="R229" s="33">
        <f t="shared" ca="1" si="130"/>
        <v>0</v>
      </c>
      <c r="S229" s="33">
        <f t="shared" ca="1" si="131"/>
        <v>0</v>
      </c>
      <c r="T229" s="33">
        <f t="shared" ca="1" si="132"/>
        <v>1</v>
      </c>
      <c r="U229" s="33">
        <f t="shared" ca="1" si="133"/>
        <v>0</v>
      </c>
      <c r="V229" s="33">
        <f t="shared" ca="1" si="134"/>
        <v>0</v>
      </c>
      <c r="W229" s="33"/>
      <c r="X229" s="33"/>
      <c r="Y229" s="33">
        <f t="shared" ca="1" si="135"/>
        <v>0</v>
      </c>
      <c r="Z229" s="33">
        <f t="shared" ca="1" si="136"/>
        <v>1</v>
      </c>
      <c r="AA229" s="33">
        <f t="shared" ca="1" si="137"/>
        <v>0</v>
      </c>
      <c r="AB229" s="33">
        <f t="shared" ca="1" si="138"/>
        <v>0</v>
      </c>
      <c r="AC229" s="33">
        <f t="shared" ca="1" si="139"/>
        <v>0</v>
      </c>
      <c r="AD229" s="33"/>
      <c r="AE229" s="33"/>
      <c r="AF229" s="33">
        <f t="shared" ca="1" si="140"/>
        <v>0</v>
      </c>
      <c r="AG229" s="33">
        <f t="shared" ca="1" si="141"/>
        <v>1</v>
      </c>
      <c r="AH229" s="33"/>
      <c r="AI229" s="33">
        <f t="shared" ca="1" si="142"/>
        <v>1</v>
      </c>
      <c r="AJ229" s="33">
        <f t="shared" ca="1" si="143"/>
        <v>0</v>
      </c>
      <c r="AK229" s="33">
        <f t="shared" ca="1" si="144"/>
        <v>0</v>
      </c>
      <c r="AL229" s="34">
        <f t="shared" ca="1" si="145"/>
        <v>0</v>
      </c>
    </row>
    <row r="230" spans="5:38">
      <c r="E230" s="32">
        <f t="shared" ca="1" si="123"/>
        <v>4</v>
      </c>
      <c r="F230" s="32" t="str">
        <f t="shared" ca="1" si="124"/>
        <v>africa</v>
      </c>
      <c r="G230" s="33">
        <f t="shared" ca="1" si="125"/>
        <v>1</v>
      </c>
      <c r="H230" s="33" t="str">
        <f t="shared" ca="1" si="126"/>
        <v>yes</v>
      </c>
      <c r="I230" s="33">
        <f t="shared" ca="1" si="127"/>
        <v>2009</v>
      </c>
      <c r="J230" s="33">
        <f t="shared" ca="1" si="128"/>
        <v>1</v>
      </c>
      <c r="K230" s="33" t="str">
        <f t="shared" ca="1" si="129"/>
        <v>action</v>
      </c>
      <c r="L230" s="33"/>
      <c r="M230" s="33"/>
      <c r="N230" s="33"/>
      <c r="O230" s="33"/>
      <c r="P230" s="33"/>
      <c r="Q230" s="33"/>
      <c r="R230" s="33">
        <f t="shared" ca="1" si="130"/>
        <v>0</v>
      </c>
      <c r="S230" s="33">
        <f t="shared" ca="1" si="131"/>
        <v>0</v>
      </c>
      <c r="T230" s="33">
        <f t="shared" ca="1" si="132"/>
        <v>1</v>
      </c>
      <c r="U230" s="33">
        <f t="shared" ca="1" si="133"/>
        <v>0</v>
      </c>
      <c r="V230" s="33">
        <f t="shared" ca="1" si="134"/>
        <v>0</v>
      </c>
      <c r="W230" s="33"/>
      <c r="X230" s="33"/>
      <c r="Y230" s="33">
        <f t="shared" ca="1" si="135"/>
        <v>0</v>
      </c>
      <c r="Z230" s="33">
        <f t="shared" ca="1" si="136"/>
        <v>0</v>
      </c>
      <c r="AA230" s="33">
        <f t="shared" ca="1" si="137"/>
        <v>0</v>
      </c>
      <c r="AB230" s="33">
        <f t="shared" ca="1" si="138"/>
        <v>1</v>
      </c>
      <c r="AC230" s="33">
        <f t="shared" ca="1" si="139"/>
        <v>0</v>
      </c>
      <c r="AD230" s="33"/>
      <c r="AE230" s="33"/>
      <c r="AF230" s="33">
        <f t="shared" ca="1" si="140"/>
        <v>1</v>
      </c>
      <c r="AG230" s="33">
        <f t="shared" ca="1" si="141"/>
        <v>0</v>
      </c>
      <c r="AH230" s="33"/>
      <c r="AI230" s="33">
        <f t="shared" ca="1" si="142"/>
        <v>0</v>
      </c>
      <c r="AJ230" s="33">
        <f t="shared" ca="1" si="143"/>
        <v>1</v>
      </c>
      <c r="AK230" s="33">
        <f t="shared" ca="1" si="144"/>
        <v>0</v>
      </c>
      <c r="AL230" s="34">
        <f t="shared" ca="1" si="145"/>
        <v>0</v>
      </c>
    </row>
    <row r="231" spans="5:38">
      <c r="E231" s="32">
        <f t="shared" ca="1" si="123"/>
        <v>4</v>
      </c>
      <c r="F231" s="32" t="str">
        <f t="shared" ca="1" si="124"/>
        <v>africa</v>
      </c>
      <c r="G231" s="33">
        <f t="shared" ca="1" si="125"/>
        <v>1</v>
      </c>
      <c r="H231" s="33" t="str">
        <f t="shared" ca="1" si="126"/>
        <v>yes</v>
      </c>
      <c r="I231" s="33">
        <f t="shared" ca="1" si="127"/>
        <v>2003</v>
      </c>
      <c r="J231" s="33">
        <f t="shared" ca="1" si="128"/>
        <v>5</v>
      </c>
      <c r="K231" s="33" t="str">
        <f t="shared" ca="1" si="129"/>
        <v>drama</v>
      </c>
      <c r="L231" s="33"/>
      <c r="M231" s="33"/>
      <c r="N231" s="33"/>
      <c r="O231" s="33"/>
      <c r="P231" s="33"/>
      <c r="Q231" s="33"/>
      <c r="R231" s="33">
        <f t="shared" ca="1" si="130"/>
        <v>0</v>
      </c>
      <c r="S231" s="33">
        <f t="shared" ca="1" si="131"/>
        <v>1</v>
      </c>
      <c r="T231" s="33">
        <f t="shared" ca="1" si="132"/>
        <v>0</v>
      </c>
      <c r="U231" s="33">
        <f t="shared" ca="1" si="133"/>
        <v>0</v>
      </c>
      <c r="V231" s="33">
        <f t="shared" ca="1" si="134"/>
        <v>0</v>
      </c>
      <c r="W231" s="33"/>
      <c r="X231" s="33"/>
      <c r="Y231" s="33">
        <f t="shared" ca="1" si="135"/>
        <v>0</v>
      </c>
      <c r="Z231" s="33">
        <f t="shared" ca="1" si="136"/>
        <v>0</v>
      </c>
      <c r="AA231" s="33">
        <f t="shared" ca="1" si="137"/>
        <v>0</v>
      </c>
      <c r="AB231" s="33">
        <f t="shared" ca="1" si="138"/>
        <v>1</v>
      </c>
      <c r="AC231" s="33">
        <f t="shared" ca="1" si="139"/>
        <v>0</v>
      </c>
      <c r="AD231" s="33"/>
      <c r="AE231" s="33"/>
      <c r="AF231" s="33">
        <f t="shared" ca="1" si="140"/>
        <v>1</v>
      </c>
      <c r="AG231" s="33">
        <f t="shared" ca="1" si="141"/>
        <v>0</v>
      </c>
      <c r="AH231" s="33"/>
      <c r="AI231" s="33">
        <f t="shared" ca="1" si="142"/>
        <v>1</v>
      </c>
      <c r="AJ231" s="33">
        <f t="shared" ca="1" si="143"/>
        <v>0</v>
      </c>
      <c r="AK231" s="33">
        <f t="shared" ca="1" si="144"/>
        <v>0</v>
      </c>
      <c r="AL231" s="34">
        <f t="shared" ca="1" si="145"/>
        <v>0</v>
      </c>
    </row>
    <row r="232" spans="5:38">
      <c r="E232" s="32">
        <f t="shared" ca="1" si="123"/>
        <v>4</v>
      </c>
      <c r="F232" s="32" t="str">
        <f t="shared" ca="1" si="124"/>
        <v>africa</v>
      </c>
      <c r="G232" s="33">
        <f t="shared" ca="1" si="125"/>
        <v>1</v>
      </c>
      <c r="H232" s="33" t="str">
        <f t="shared" ca="1" si="126"/>
        <v>yes</v>
      </c>
      <c r="I232" s="33">
        <f t="shared" ca="1" si="127"/>
        <v>2010</v>
      </c>
      <c r="J232" s="33">
        <f t="shared" ca="1" si="128"/>
        <v>1</v>
      </c>
      <c r="K232" s="33" t="str">
        <f t="shared" ca="1" si="129"/>
        <v>action</v>
      </c>
      <c r="L232" s="33"/>
      <c r="M232" s="33"/>
      <c r="N232" s="33"/>
      <c r="O232" s="33"/>
      <c r="P232" s="33"/>
      <c r="Q232" s="33"/>
      <c r="R232" s="33">
        <f t="shared" ca="1" si="130"/>
        <v>0</v>
      </c>
      <c r="S232" s="33">
        <f t="shared" ca="1" si="131"/>
        <v>0</v>
      </c>
      <c r="T232" s="33">
        <f t="shared" ca="1" si="132"/>
        <v>1</v>
      </c>
      <c r="U232" s="33">
        <f t="shared" ca="1" si="133"/>
        <v>0</v>
      </c>
      <c r="V232" s="33">
        <f t="shared" ca="1" si="134"/>
        <v>0</v>
      </c>
      <c r="W232" s="33"/>
      <c r="X232" s="33"/>
      <c r="Y232" s="33">
        <f t="shared" ca="1" si="135"/>
        <v>0</v>
      </c>
      <c r="Z232" s="33">
        <f t="shared" ca="1" si="136"/>
        <v>0</v>
      </c>
      <c r="AA232" s="33">
        <f t="shared" ca="1" si="137"/>
        <v>0</v>
      </c>
      <c r="AB232" s="33">
        <f t="shared" ca="1" si="138"/>
        <v>1</v>
      </c>
      <c r="AC232" s="33">
        <f t="shared" ca="1" si="139"/>
        <v>0</v>
      </c>
      <c r="AD232" s="33"/>
      <c r="AE232" s="33"/>
      <c r="AF232" s="33">
        <f t="shared" ca="1" si="140"/>
        <v>1</v>
      </c>
      <c r="AG232" s="33">
        <f t="shared" ca="1" si="141"/>
        <v>0</v>
      </c>
      <c r="AH232" s="33"/>
      <c r="AI232" s="33">
        <f t="shared" ca="1" si="142"/>
        <v>0</v>
      </c>
      <c r="AJ232" s="33">
        <f t="shared" ca="1" si="143"/>
        <v>1</v>
      </c>
      <c r="AK232" s="33">
        <f t="shared" ca="1" si="144"/>
        <v>0</v>
      </c>
      <c r="AL232" s="34">
        <f t="shared" ca="1" si="145"/>
        <v>0</v>
      </c>
    </row>
    <row r="233" spans="5:38">
      <c r="E233" s="32">
        <f t="shared" ca="1" si="123"/>
        <v>4</v>
      </c>
      <c r="F233" s="32" t="str">
        <f t="shared" ca="1" si="124"/>
        <v>africa</v>
      </c>
      <c r="G233" s="33">
        <f t="shared" ca="1" si="125"/>
        <v>1</v>
      </c>
      <c r="H233" s="33" t="str">
        <f t="shared" ca="1" si="126"/>
        <v>yes</v>
      </c>
      <c r="I233" s="33">
        <f t="shared" ca="1" si="127"/>
        <v>2017</v>
      </c>
      <c r="J233" s="33">
        <f t="shared" ca="1" si="128"/>
        <v>3</v>
      </c>
      <c r="K233" s="33" t="str">
        <f t="shared" ca="1" si="129"/>
        <v>horror</v>
      </c>
      <c r="L233" s="33"/>
      <c r="M233" s="33"/>
      <c r="N233" s="33"/>
      <c r="O233" s="33"/>
      <c r="P233" s="33"/>
      <c r="Q233" s="33"/>
      <c r="R233" s="33">
        <f t="shared" ca="1" si="130"/>
        <v>1</v>
      </c>
      <c r="S233" s="33">
        <f t="shared" ca="1" si="131"/>
        <v>0</v>
      </c>
      <c r="T233" s="33">
        <f t="shared" ca="1" si="132"/>
        <v>0</v>
      </c>
      <c r="U233" s="33">
        <f t="shared" ca="1" si="133"/>
        <v>0</v>
      </c>
      <c r="V233" s="33">
        <f t="shared" ca="1" si="134"/>
        <v>0</v>
      </c>
      <c r="W233" s="33"/>
      <c r="X233" s="33"/>
      <c r="Y233" s="33">
        <f t="shared" ca="1" si="135"/>
        <v>0</v>
      </c>
      <c r="Z233" s="33">
        <f t="shared" ca="1" si="136"/>
        <v>0</v>
      </c>
      <c r="AA233" s="33">
        <f t="shared" ca="1" si="137"/>
        <v>0</v>
      </c>
      <c r="AB233" s="33">
        <f t="shared" ca="1" si="138"/>
        <v>1</v>
      </c>
      <c r="AC233" s="33">
        <f t="shared" ca="1" si="139"/>
        <v>0</v>
      </c>
      <c r="AD233" s="33"/>
      <c r="AE233" s="33"/>
      <c r="AF233" s="33">
        <f t="shared" ca="1" si="140"/>
        <v>1</v>
      </c>
      <c r="AG233" s="33">
        <f t="shared" ca="1" si="141"/>
        <v>0</v>
      </c>
      <c r="AH233" s="33"/>
      <c r="AI233" s="33">
        <f t="shared" ca="1" si="142"/>
        <v>0</v>
      </c>
      <c r="AJ233" s="33">
        <f t="shared" ca="1" si="143"/>
        <v>0</v>
      </c>
      <c r="AK233" s="33">
        <f t="shared" ca="1" si="144"/>
        <v>0</v>
      </c>
      <c r="AL233" s="34">
        <f t="shared" ca="1" si="145"/>
        <v>1</v>
      </c>
    </row>
    <row r="234" spans="5:38">
      <c r="E234" s="32">
        <f t="shared" ca="1" si="123"/>
        <v>2</v>
      </c>
      <c r="F234" s="32" t="str">
        <f t="shared" ca="1" si="124"/>
        <v>europe</v>
      </c>
      <c r="G234" s="33">
        <f t="shared" ca="1" si="125"/>
        <v>2</v>
      </c>
      <c r="H234" s="33" t="str">
        <f t="shared" ca="1" si="126"/>
        <v>no</v>
      </c>
      <c r="I234" s="33">
        <f t="shared" ca="1" si="127"/>
        <v>2018</v>
      </c>
      <c r="J234" s="33">
        <f t="shared" ca="1" si="128"/>
        <v>1</v>
      </c>
      <c r="K234" s="33" t="str">
        <f t="shared" ca="1" si="129"/>
        <v>action</v>
      </c>
      <c r="L234" s="33"/>
      <c r="M234" s="33"/>
      <c r="N234" s="33"/>
      <c r="O234" s="33"/>
      <c r="P234" s="33"/>
      <c r="Q234" s="33"/>
      <c r="R234" s="33">
        <f t="shared" ca="1" si="130"/>
        <v>0</v>
      </c>
      <c r="S234" s="33">
        <f t="shared" ca="1" si="131"/>
        <v>0</v>
      </c>
      <c r="T234" s="33">
        <f t="shared" ca="1" si="132"/>
        <v>1</v>
      </c>
      <c r="U234" s="33">
        <f t="shared" ca="1" si="133"/>
        <v>0</v>
      </c>
      <c r="V234" s="33">
        <f t="shared" ca="1" si="134"/>
        <v>0</v>
      </c>
      <c r="W234" s="33"/>
      <c r="X234" s="33"/>
      <c r="Y234" s="33">
        <f t="shared" ca="1" si="135"/>
        <v>0</v>
      </c>
      <c r="Z234" s="33">
        <f t="shared" ca="1" si="136"/>
        <v>1</v>
      </c>
      <c r="AA234" s="33">
        <f t="shared" ca="1" si="137"/>
        <v>0</v>
      </c>
      <c r="AB234" s="33">
        <f t="shared" ca="1" si="138"/>
        <v>0</v>
      </c>
      <c r="AC234" s="33">
        <f t="shared" ca="1" si="139"/>
        <v>0</v>
      </c>
      <c r="AD234" s="33"/>
      <c r="AE234" s="33"/>
      <c r="AF234" s="33">
        <f t="shared" ca="1" si="140"/>
        <v>0</v>
      </c>
      <c r="AG234" s="33">
        <f t="shared" ca="1" si="141"/>
        <v>1</v>
      </c>
      <c r="AH234" s="33"/>
      <c r="AI234" s="33">
        <f t="shared" ca="1" si="142"/>
        <v>0</v>
      </c>
      <c r="AJ234" s="33">
        <f t="shared" ca="1" si="143"/>
        <v>0</v>
      </c>
      <c r="AK234" s="33">
        <f t="shared" ca="1" si="144"/>
        <v>0</v>
      </c>
      <c r="AL234" s="34">
        <f t="shared" ca="1" si="145"/>
        <v>1</v>
      </c>
    </row>
    <row r="235" spans="5:38">
      <c r="E235" s="32">
        <f t="shared" ca="1" si="123"/>
        <v>1</v>
      </c>
      <c r="F235" s="32" t="str">
        <f t="shared" ca="1" si="124"/>
        <v>america</v>
      </c>
      <c r="G235" s="33">
        <f t="shared" ca="1" si="125"/>
        <v>1</v>
      </c>
      <c r="H235" s="33" t="str">
        <f t="shared" ca="1" si="126"/>
        <v>yes</v>
      </c>
      <c r="I235" s="33">
        <f t="shared" ca="1" si="127"/>
        <v>2014</v>
      </c>
      <c r="J235" s="33">
        <f t="shared" ca="1" si="128"/>
        <v>2</v>
      </c>
      <c r="K235" s="33" t="str">
        <f t="shared" ca="1" si="129"/>
        <v>comedy</v>
      </c>
      <c r="L235" s="33"/>
      <c r="M235" s="33"/>
      <c r="N235" s="33"/>
      <c r="O235" s="33"/>
      <c r="P235" s="33"/>
      <c r="Q235" s="33"/>
      <c r="R235" s="33">
        <f t="shared" ca="1" si="130"/>
        <v>0</v>
      </c>
      <c r="S235" s="33">
        <f t="shared" ca="1" si="131"/>
        <v>0</v>
      </c>
      <c r="T235" s="33">
        <f t="shared" ca="1" si="132"/>
        <v>0</v>
      </c>
      <c r="U235" s="33">
        <f t="shared" ca="1" si="133"/>
        <v>1</v>
      </c>
      <c r="V235" s="33">
        <f t="shared" ca="1" si="134"/>
        <v>0</v>
      </c>
      <c r="W235" s="33"/>
      <c r="X235" s="33"/>
      <c r="Y235" s="33">
        <f t="shared" ca="1" si="135"/>
        <v>1</v>
      </c>
      <c r="Z235" s="33">
        <f t="shared" ca="1" si="136"/>
        <v>0</v>
      </c>
      <c r="AA235" s="33">
        <f t="shared" ca="1" si="137"/>
        <v>0</v>
      </c>
      <c r="AB235" s="33">
        <f t="shared" ca="1" si="138"/>
        <v>0</v>
      </c>
      <c r="AC235" s="33">
        <f t="shared" ca="1" si="139"/>
        <v>0</v>
      </c>
      <c r="AD235" s="33"/>
      <c r="AE235" s="33"/>
      <c r="AF235" s="33">
        <f t="shared" ca="1" si="140"/>
        <v>1</v>
      </c>
      <c r="AG235" s="33">
        <f t="shared" ca="1" si="141"/>
        <v>0</v>
      </c>
      <c r="AH235" s="33"/>
      <c r="AI235" s="33">
        <f t="shared" ca="1" si="142"/>
        <v>0</v>
      </c>
      <c r="AJ235" s="33">
        <f t="shared" ca="1" si="143"/>
        <v>0</v>
      </c>
      <c r="AK235" s="33">
        <f t="shared" ca="1" si="144"/>
        <v>1</v>
      </c>
      <c r="AL235" s="34">
        <f t="shared" ca="1" si="145"/>
        <v>0</v>
      </c>
    </row>
    <row r="236" spans="5:38">
      <c r="E236" s="32">
        <f t="shared" ca="1" si="123"/>
        <v>3</v>
      </c>
      <c r="F236" s="32" t="str">
        <f t="shared" ca="1" si="124"/>
        <v>australia</v>
      </c>
      <c r="G236" s="33">
        <f t="shared" ca="1" si="125"/>
        <v>2</v>
      </c>
      <c r="H236" s="33" t="str">
        <f t="shared" ca="1" si="126"/>
        <v>no</v>
      </c>
      <c r="I236" s="33">
        <f t="shared" ca="1" si="127"/>
        <v>2005</v>
      </c>
      <c r="J236" s="33">
        <f t="shared" ca="1" si="128"/>
        <v>4</v>
      </c>
      <c r="K236" s="33" t="str">
        <f t="shared" ca="1" si="129"/>
        <v>thriller</v>
      </c>
      <c r="L236" s="33"/>
      <c r="M236" s="33"/>
      <c r="N236" s="33"/>
      <c r="O236" s="33"/>
      <c r="P236" s="33"/>
      <c r="Q236" s="33"/>
      <c r="R236" s="33">
        <f t="shared" ca="1" si="130"/>
        <v>0</v>
      </c>
      <c r="S236" s="33">
        <f t="shared" ca="1" si="131"/>
        <v>0</v>
      </c>
      <c r="T236" s="33">
        <f t="shared" ca="1" si="132"/>
        <v>0</v>
      </c>
      <c r="U236" s="33">
        <f t="shared" ca="1" si="133"/>
        <v>0</v>
      </c>
      <c r="V236" s="33">
        <f t="shared" ca="1" si="134"/>
        <v>1</v>
      </c>
      <c r="W236" s="33"/>
      <c r="X236" s="33"/>
      <c r="Y236" s="33">
        <f t="shared" ca="1" si="135"/>
        <v>0</v>
      </c>
      <c r="Z236" s="33">
        <f t="shared" ca="1" si="136"/>
        <v>0</v>
      </c>
      <c r="AA236" s="33">
        <f t="shared" ca="1" si="137"/>
        <v>1</v>
      </c>
      <c r="AB236" s="33">
        <f t="shared" ca="1" si="138"/>
        <v>0</v>
      </c>
      <c r="AC236" s="33">
        <f t="shared" ca="1" si="139"/>
        <v>0</v>
      </c>
      <c r="AD236" s="33"/>
      <c r="AE236" s="33"/>
      <c r="AF236" s="33">
        <f t="shared" ca="1" si="140"/>
        <v>0</v>
      </c>
      <c r="AG236" s="33">
        <f t="shared" ca="1" si="141"/>
        <v>1</v>
      </c>
      <c r="AH236" s="33"/>
      <c r="AI236" s="33">
        <f t="shared" ca="1" si="142"/>
        <v>1</v>
      </c>
      <c r="AJ236" s="33">
        <f t="shared" ca="1" si="143"/>
        <v>0</v>
      </c>
      <c r="AK236" s="33">
        <f t="shared" ca="1" si="144"/>
        <v>0</v>
      </c>
      <c r="AL236" s="34">
        <f t="shared" ca="1" si="145"/>
        <v>0</v>
      </c>
    </row>
    <row r="237" spans="5:38">
      <c r="E237" s="32">
        <f t="shared" ca="1" si="123"/>
        <v>1</v>
      </c>
      <c r="F237" s="32" t="str">
        <f t="shared" ca="1" si="124"/>
        <v>america</v>
      </c>
      <c r="G237" s="33">
        <f t="shared" ca="1" si="125"/>
        <v>2</v>
      </c>
      <c r="H237" s="33" t="str">
        <f t="shared" ca="1" si="126"/>
        <v>no</v>
      </c>
      <c r="I237" s="33">
        <f t="shared" ca="1" si="127"/>
        <v>2014</v>
      </c>
      <c r="J237" s="33">
        <f t="shared" ca="1" si="128"/>
        <v>3</v>
      </c>
      <c r="K237" s="33" t="str">
        <f t="shared" ca="1" si="129"/>
        <v>horror</v>
      </c>
      <c r="L237" s="33"/>
      <c r="M237" s="33"/>
      <c r="N237" s="33"/>
      <c r="O237" s="33"/>
      <c r="P237" s="33"/>
      <c r="Q237" s="33"/>
      <c r="R237" s="33">
        <f t="shared" ca="1" si="130"/>
        <v>1</v>
      </c>
      <c r="S237" s="33">
        <f t="shared" ca="1" si="131"/>
        <v>0</v>
      </c>
      <c r="T237" s="33">
        <f t="shared" ca="1" si="132"/>
        <v>0</v>
      </c>
      <c r="U237" s="33">
        <f t="shared" ca="1" si="133"/>
        <v>0</v>
      </c>
      <c r="V237" s="33">
        <f t="shared" ca="1" si="134"/>
        <v>0</v>
      </c>
      <c r="W237" s="33"/>
      <c r="X237" s="33"/>
      <c r="Y237" s="33">
        <f t="shared" ca="1" si="135"/>
        <v>1</v>
      </c>
      <c r="Z237" s="33">
        <f t="shared" ca="1" si="136"/>
        <v>0</v>
      </c>
      <c r="AA237" s="33">
        <f t="shared" ca="1" si="137"/>
        <v>0</v>
      </c>
      <c r="AB237" s="33">
        <f t="shared" ca="1" si="138"/>
        <v>0</v>
      </c>
      <c r="AC237" s="33">
        <f t="shared" ca="1" si="139"/>
        <v>0</v>
      </c>
      <c r="AD237" s="33"/>
      <c r="AE237" s="33"/>
      <c r="AF237" s="33">
        <f t="shared" ca="1" si="140"/>
        <v>0</v>
      </c>
      <c r="AG237" s="33">
        <f t="shared" ca="1" si="141"/>
        <v>1</v>
      </c>
      <c r="AH237" s="33"/>
      <c r="AI237" s="33">
        <f t="shared" ca="1" si="142"/>
        <v>0</v>
      </c>
      <c r="AJ237" s="33">
        <f t="shared" ca="1" si="143"/>
        <v>0</v>
      </c>
      <c r="AK237" s="33">
        <f t="shared" ca="1" si="144"/>
        <v>1</v>
      </c>
      <c r="AL237" s="34">
        <f t="shared" ca="1" si="145"/>
        <v>0</v>
      </c>
    </row>
    <row r="238" spans="5:38">
      <c r="E238" s="32">
        <f t="shared" ca="1" si="123"/>
        <v>4</v>
      </c>
      <c r="F238" s="32" t="str">
        <f t="shared" ca="1" si="124"/>
        <v>africa</v>
      </c>
      <c r="G238" s="33">
        <f t="shared" ca="1" si="125"/>
        <v>1</v>
      </c>
      <c r="H238" s="33" t="str">
        <f t="shared" ca="1" si="126"/>
        <v>yes</v>
      </c>
      <c r="I238" s="33">
        <f t="shared" ca="1" si="127"/>
        <v>2010</v>
      </c>
      <c r="J238" s="33">
        <f t="shared" ca="1" si="128"/>
        <v>5</v>
      </c>
      <c r="K238" s="33" t="str">
        <f t="shared" ca="1" si="129"/>
        <v>drama</v>
      </c>
      <c r="L238" s="33"/>
      <c r="M238" s="33"/>
      <c r="N238" s="33"/>
      <c r="O238" s="33"/>
      <c r="P238" s="33"/>
      <c r="Q238" s="33"/>
      <c r="R238" s="33">
        <f t="shared" ca="1" si="130"/>
        <v>0</v>
      </c>
      <c r="S238" s="33">
        <f t="shared" ca="1" si="131"/>
        <v>1</v>
      </c>
      <c r="T238" s="33">
        <f t="shared" ca="1" si="132"/>
        <v>0</v>
      </c>
      <c r="U238" s="33">
        <f t="shared" ca="1" si="133"/>
        <v>0</v>
      </c>
      <c r="V238" s="33">
        <f t="shared" ca="1" si="134"/>
        <v>0</v>
      </c>
      <c r="W238" s="33"/>
      <c r="X238" s="33"/>
      <c r="Y238" s="33">
        <f t="shared" ca="1" si="135"/>
        <v>0</v>
      </c>
      <c r="Z238" s="33">
        <f t="shared" ca="1" si="136"/>
        <v>0</v>
      </c>
      <c r="AA238" s="33">
        <f t="shared" ca="1" si="137"/>
        <v>0</v>
      </c>
      <c r="AB238" s="33">
        <f t="shared" ca="1" si="138"/>
        <v>1</v>
      </c>
      <c r="AC238" s="33">
        <f t="shared" ca="1" si="139"/>
        <v>0</v>
      </c>
      <c r="AD238" s="33"/>
      <c r="AE238" s="33"/>
      <c r="AF238" s="33">
        <f t="shared" ca="1" si="140"/>
        <v>1</v>
      </c>
      <c r="AG238" s="33">
        <f t="shared" ca="1" si="141"/>
        <v>0</v>
      </c>
      <c r="AH238" s="33"/>
      <c r="AI238" s="33">
        <f t="shared" ca="1" si="142"/>
        <v>0</v>
      </c>
      <c r="AJ238" s="33">
        <f t="shared" ca="1" si="143"/>
        <v>1</v>
      </c>
      <c r="AK238" s="33">
        <f t="shared" ca="1" si="144"/>
        <v>0</v>
      </c>
      <c r="AL238" s="34">
        <f t="shared" ca="1" si="145"/>
        <v>0</v>
      </c>
    </row>
    <row r="239" spans="5:38">
      <c r="E239" s="32">
        <f t="shared" ca="1" si="123"/>
        <v>1</v>
      </c>
      <c r="F239" s="32" t="str">
        <f t="shared" ca="1" si="124"/>
        <v>america</v>
      </c>
      <c r="G239" s="33">
        <f t="shared" ca="1" si="125"/>
        <v>1</v>
      </c>
      <c r="H239" s="33" t="str">
        <f t="shared" ca="1" si="126"/>
        <v>yes</v>
      </c>
      <c r="I239" s="33">
        <f t="shared" ca="1" si="127"/>
        <v>2019</v>
      </c>
      <c r="J239" s="33">
        <f t="shared" ca="1" si="128"/>
        <v>4</v>
      </c>
      <c r="K239" s="33" t="str">
        <f t="shared" ca="1" si="129"/>
        <v>thriller</v>
      </c>
      <c r="L239" s="33"/>
      <c r="M239" s="33"/>
      <c r="N239" s="33"/>
      <c r="O239" s="33"/>
      <c r="P239" s="33"/>
      <c r="Q239" s="33"/>
      <c r="R239" s="33">
        <f t="shared" ca="1" si="130"/>
        <v>0</v>
      </c>
      <c r="S239" s="33">
        <f t="shared" ca="1" si="131"/>
        <v>0</v>
      </c>
      <c r="T239" s="33">
        <f t="shared" ca="1" si="132"/>
        <v>0</v>
      </c>
      <c r="U239" s="33">
        <f t="shared" ca="1" si="133"/>
        <v>0</v>
      </c>
      <c r="V239" s="33">
        <f t="shared" ca="1" si="134"/>
        <v>1</v>
      </c>
      <c r="W239" s="33"/>
      <c r="X239" s="33"/>
      <c r="Y239" s="33">
        <f t="shared" ca="1" si="135"/>
        <v>1</v>
      </c>
      <c r="Z239" s="33">
        <f t="shared" ca="1" si="136"/>
        <v>0</v>
      </c>
      <c r="AA239" s="33">
        <f t="shared" ca="1" si="137"/>
        <v>0</v>
      </c>
      <c r="AB239" s="33">
        <f t="shared" ca="1" si="138"/>
        <v>0</v>
      </c>
      <c r="AC239" s="33">
        <f t="shared" ca="1" si="139"/>
        <v>0</v>
      </c>
      <c r="AD239" s="33"/>
      <c r="AE239" s="33"/>
      <c r="AF239" s="33">
        <f t="shared" ca="1" si="140"/>
        <v>1</v>
      </c>
      <c r="AG239" s="33">
        <f t="shared" ca="1" si="141"/>
        <v>0</v>
      </c>
      <c r="AH239" s="33"/>
      <c r="AI239" s="33">
        <f t="shared" ca="1" si="142"/>
        <v>0</v>
      </c>
      <c r="AJ239" s="33">
        <f t="shared" ca="1" si="143"/>
        <v>0</v>
      </c>
      <c r="AK239" s="33">
        <f t="shared" ca="1" si="144"/>
        <v>0</v>
      </c>
      <c r="AL239" s="34">
        <f t="shared" ca="1" si="145"/>
        <v>1</v>
      </c>
    </row>
    <row r="240" spans="5:38">
      <c r="E240" s="32">
        <f t="shared" ca="1" si="123"/>
        <v>3</v>
      </c>
      <c r="F240" s="32" t="str">
        <f t="shared" ca="1" si="124"/>
        <v>australia</v>
      </c>
      <c r="G240" s="33">
        <f t="shared" ca="1" si="125"/>
        <v>1</v>
      </c>
      <c r="H240" s="33" t="str">
        <f t="shared" ca="1" si="126"/>
        <v>yes</v>
      </c>
      <c r="I240" s="33">
        <f t="shared" ca="1" si="127"/>
        <v>2005</v>
      </c>
      <c r="J240" s="33">
        <f t="shared" ca="1" si="128"/>
        <v>3</v>
      </c>
      <c r="K240" s="33" t="str">
        <f t="shared" ca="1" si="129"/>
        <v>horror</v>
      </c>
      <c r="L240" s="33"/>
      <c r="M240" s="33"/>
      <c r="N240" s="33"/>
      <c r="O240" s="33"/>
      <c r="P240" s="33"/>
      <c r="Q240" s="33"/>
      <c r="R240" s="33">
        <f t="shared" ca="1" si="130"/>
        <v>1</v>
      </c>
      <c r="S240" s="33">
        <f t="shared" ca="1" si="131"/>
        <v>0</v>
      </c>
      <c r="T240" s="33">
        <f t="shared" ca="1" si="132"/>
        <v>0</v>
      </c>
      <c r="U240" s="33">
        <f t="shared" ca="1" si="133"/>
        <v>0</v>
      </c>
      <c r="V240" s="33">
        <f t="shared" ca="1" si="134"/>
        <v>0</v>
      </c>
      <c r="W240" s="33"/>
      <c r="X240" s="33"/>
      <c r="Y240" s="33">
        <f t="shared" ca="1" si="135"/>
        <v>0</v>
      </c>
      <c r="Z240" s="33">
        <f t="shared" ca="1" si="136"/>
        <v>0</v>
      </c>
      <c r="AA240" s="33">
        <f t="shared" ca="1" si="137"/>
        <v>1</v>
      </c>
      <c r="AB240" s="33">
        <f t="shared" ca="1" si="138"/>
        <v>0</v>
      </c>
      <c r="AC240" s="33">
        <f t="shared" ca="1" si="139"/>
        <v>0</v>
      </c>
      <c r="AD240" s="33"/>
      <c r="AE240" s="33"/>
      <c r="AF240" s="33">
        <f t="shared" ca="1" si="140"/>
        <v>1</v>
      </c>
      <c r="AG240" s="33">
        <f t="shared" ca="1" si="141"/>
        <v>0</v>
      </c>
      <c r="AH240" s="33"/>
      <c r="AI240" s="33">
        <f t="shared" ca="1" si="142"/>
        <v>1</v>
      </c>
      <c r="AJ240" s="33">
        <f t="shared" ca="1" si="143"/>
        <v>0</v>
      </c>
      <c r="AK240" s="33">
        <f t="shared" ca="1" si="144"/>
        <v>0</v>
      </c>
      <c r="AL240" s="34">
        <f t="shared" ca="1" si="145"/>
        <v>0</v>
      </c>
    </row>
    <row r="241" spans="5:38">
      <c r="E241" s="32">
        <f t="shared" ca="1" si="123"/>
        <v>4</v>
      </c>
      <c r="F241" s="32" t="str">
        <f t="shared" ca="1" si="124"/>
        <v>africa</v>
      </c>
      <c r="G241" s="33">
        <f t="shared" ca="1" si="125"/>
        <v>2</v>
      </c>
      <c r="H241" s="33" t="str">
        <f t="shared" ca="1" si="126"/>
        <v>no</v>
      </c>
      <c r="I241" s="33">
        <f t="shared" ca="1" si="127"/>
        <v>2004</v>
      </c>
      <c r="J241" s="33">
        <f t="shared" ca="1" si="128"/>
        <v>3</v>
      </c>
      <c r="K241" s="33" t="str">
        <f t="shared" ca="1" si="129"/>
        <v>horror</v>
      </c>
      <c r="L241" s="33"/>
      <c r="M241" s="33"/>
      <c r="N241" s="33"/>
      <c r="O241" s="33"/>
      <c r="P241" s="33"/>
      <c r="Q241" s="33"/>
      <c r="R241" s="33">
        <f t="shared" ca="1" si="130"/>
        <v>1</v>
      </c>
      <c r="S241" s="33">
        <f t="shared" ca="1" si="131"/>
        <v>0</v>
      </c>
      <c r="T241" s="33">
        <f t="shared" ca="1" si="132"/>
        <v>0</v>
      </c>
      <c r="U241" s="33">
        <f t="shared" ca="1" si="133"/>
        <v>0</v>
      </c>
      <c r="V241" s="33">
        <f t="shared" ca="1" si="134"/>
        <v>0</v>
      </c>
      <c r="W241" s="33"/>
      <c r="X241" s="33"/>
      <c r="Y241" s="33">
        <f t="shared" ca="1" si="135"/>
        <v>0</v>
      </c>
      <c r="Z241" s="33">
        <f t="shared" ca="1" si="136"/>
        <v>0</v>
      </c>
      <c r="AA241" s="33">
        <f t="shared" ca="1" si="137"/>
        <v>0</v>
      </c>
      <c r="AB241" s="33">
        <f t="shared" ca="1" si="138"/>
        <v>1</v>
      </c>
      <c r="AC241" s="33">
        <f t="shared" ca="1" si="139"/>
        <v>0</v>
      </c>
      <c r="AD241" s="33"/>
      <c r="AE241" s="33"/>
      <c r="AF241" s="33">
        <f t="shared" ca="1" si="140"/>
        <v>0</v>
      </c>
      <c r="AG241" s="33">
        <f t="shared" ca="1" si="141"/>
        <v>1</v>
      </c>
      <c r="AH241" s="33"/>
      <c r="AI241" s="33">
        <f t="shared" ca="1" si="142"/>
        <v>1</v>
      </c>
      <c r="AJ241" s="33">
        <f t="shared" ca="1" si="143"/>
        <v>0</v>
      </c>
      <c r="AK241" s="33">
        <f t="shared" ca="1" si="144"/>
        <v>0</v>
      </c>
      <c r="AL241" s="34">
        <f t="shared" ca="1" si="145"/>
        <v>0</v>
      </c>
    </row>
    <row r="242" spans="5:38">
      <c r="E242" s="32">
        <f t="shared" ca="1" si="123"/>
        <v>4</v>
      </c>
      <c r="F242" s="32" t="str">
        <f t="shared" ca="1" si="124"/>
        <v>africa</v>
      </c>
      <c r="G242" s="33">
        <f t="shared" ca="1" si="125"/>
        <v>1</v>
      </c>
      <c r="H242" s="33" t="str">
        <f t="shared" ca="1" si="126"/>
        <v>yes</v>
      </c>
      <c r="I242" s="33">
        <f t="shared" ca="1" si="127"/>
        <v>2013</v>
      </c>
      <c r="J242" s="33">
        <f t="shared" ca="1" si="128"/>
        <v>3</v>
      </c>
      <c r="K242" s="33" t="str">
        <f t="shared" ca="1" si="129"/>
        <v>horror</v>
      </c>
      <c r="L242" s="33"/>
      <c r="M242" s="33"/>
      <c r="N242" s="33"/>
      <c r="O242" s="33"/>
      <c r="P242" s="33"/>
      <c r="Q242" s="33"/>
      <c r="R242" s="33">
        <f t="shared" ca="1" si="130"/>
        <v>1</v>
      </c>
      <c r="S242" s="33">
        <f t="shared" ca="1" si="131"/>
        <v>0</v>
      </c>
      <c r="T242" s="33">
        <f t="shared" ca="1" si="132"/>
        <v>0</v>
      </c>
      <c r="U242" s="33">
        <f t="shared" ca="1" si="133"/>
        <v>0</v>
      </c>
      <c r="V242" s="33">
        <f t="shared" ca="1" si="134"/>
        <v>0</v>
      </c>
      <c r="W242" s="33"/>
      <c r="X242" s="33"/>
      <c r="Y242" s="33">
        <f t="shared" ca="1" si="135"/>
        <v>0</v>
      </c>
      <c r="Z242" s="33">
        <f t="shared" ca="1" si="136"/>
        <v>0</v>
      </c>
      <c r="AA242" s="33">
        <f t="shared" ca="1" si="137"/>
        <v>0</v>
      </c>
      <c r="AB242" s="33">
        <f t="shared" ca="1" si="138"/>
        <v>1</v>
      </c>
      <c r="AC242" s="33">
        <f t="shared" ca="1" si="139"/>
        <v>0</v>
      </c>
      <c r="AD242" s="33"/>
      <c r="AE242" s="33"/>
      <c r="AF242" s="33">
        <f t="shared" ca="1" si="140"/>
        <v>1</v>
      </c>
      <c r="AG242" s="33">
        <f t="shared" ca="1" si="141"/>
        <v>0</v>
      </c>
      <c r="AH242" s="33"/>
      <c r="AI242" s="33">
        <f t="shared" ca="1" si="142"/>
        <v>0</v>
      </c>
      <c r="AJ242" s="33">
        <f t="shared" ca="1" si="143"/>
        <v>0</v>
      </c>
      <c r="AK242" s="33">
        <f t="shared" ca="1" si="144"/>
        <v>1</v>
      </c>
      <c r="AL242" s="34">
        <f t="shared" ca="1" si="145"/>
        <v>0</v>
      </c>
    </row>
    <row r="243" spans="5:38">
      <c r="E243" s="32">
        <f t="shared" ca="1" si="123"/>
        <v>1</v>
      </c>
      <c r="F243" s="32" t="str">
        <f t="shared" ca="1" si="124"/>
        <v>america</v>
      </c>
      <c r="G243" s="33">
        <f t="shared" ca="1" si="125"/>
        <v>2</v>
      </c>
      <c r="H243" s="33" t="str">
        <f t="shared" ca="1" si="126"/>
        <v>no</v>
      </c>
      <c r="I243" s="33">
        <f t="shared" ca="1" si="127"/>
        <v>2004</v>
      </c>
      <c r="J243" s="33">
        <f t="shared" ca="1" si="128"/>
        <v>1</v>
      </c>
      <c r="K243" s="33" t="str">
        <f t="shared" ca="1" si="129"/>
        <v>action</v>
      </c>
      <c r="L243" s="33"/>
      <c r="M243" s="33"/>
      <c r="N243" s="33"/>
      <c r="O243" s="33"/>
      <c r="P243" s="33"/>
      <c r="Q243" s="33"/>
      <c r="R243" s="33">
        <f t="shared" ca="1" si="130"/>
        <v>0</v>
      </c>
      <c r="S243" s="33">
        <f t="shared" ca="1" si="131"/>
        <v>0</v>
      </c>
      <c r="T243" s="33">
        <f t="shared" ca="1" si="132"/>
        <v>1</v>
      </c>
      <c r="U243" s="33">
        <f t="shared" ca="1" si="133"/>
        <v>0</v>
      </c>
      <c r="V243" s="33">
        <f t="shared" ca="1" si="134"/>
        <v>0</v>
      </c>
      <c r="W243" s="33"/>
      <c r="X243" s="33"/>
      <c r="Y243" s="33">
        <f t="shared" ca="1" si="135"/>
        <v>1</v>
      </c>
      <c r="Z243" s="33">
        <f t="shared" ca="1" si="136"/>
        <v>0</v>
      </c>
      <c r="AA243" s="33">
        <f t="shared" ca="1" si="137"/>
        <v>0</v>
      </c>
      <c r="AB243" s="33">
        <f t="shared" ca="1" si="138"/>
        <v>0</v>
      </c>
      <c r="AC243" s="33">
        <f t="shared" ca="1" si="139"/>
        <v>0</v>
      </c>
      <c r="AD243" s="33"/>
      <c r="AE243" s="33"/>
      <c r="AF243" s="33">
        <f t="shared" ca="1" si="140"/>
        <v>0</v>
      </c>
      <c r="AG243" s="33">
        <f t="shared" ca="1" si="141"/>
        <v>1</v>
      </c>
      <c r="AH243" s="33"/>
      <c r="AI243" s="33">
        <f t="shared" ca="1" si="142"/>
        <v>1</v>
      </c>
      <c r="AJ243" s="33">
        <f t="shared" ca="1" si="143"/>
        <v>0</v>
      </c>
      <c r="AK243" s="33">
        <f t="shared" ca="1" si="144"/>
        <v>0</v>
      </c>
      <c r="AL243" s="34">
        <f t="shared" ca="1" si="145"/>
        <v>0</v>
      </c>
    </row>
    <row r="244" spans="5:38">
      <c r="E244" s="32">
        <f t="shared" ca="1" si="123"/>
        <v>2</v>
      </c>
      <c r="F244" s="32" t="str">
        <f t="shared" ca="1" si="124"/>
        <v>europe</v>
      </c>
      <c r="G244" s="33">
        <f t="shared" ca="1" si="125"/>
        <v>2</v>
      </c>
      <c r="H244" s="33" t="str">
        <f t="shared" ca="1" si="126"/>
        <v>no</v>
      </c>
      <c r="I244" s="33">
        <f t="shared" ca="1" si="127"/>
        <v>2006</v>
      </c>
      <c r="J244" s="33">
        <f t="shared" ca="1" si="128"/>
        <v>4</v>
      </c>
      <c r="K244" s="33" t="str">
        <f t="shared" ca="1" si="129"/>
        <v>thriller</v>
      </c>
      <c r="L244" s="33"/>
      <c r="M244" s="33"/>
      <c r="N244" s="33"/>
      <c r="O244" s="33"/>
      <c r="P244" s="33"/>
      <c r="Q244" s="33"/>
      <c r="R244" s="33">
        <f t="shared" ca="1" si="130"/>
        <v>0</v>
      </c>
      <c r="S244" s="33">
        <f t="shared" ca="1" si="131"/>
        <v>0</v>
      </c>
      <c r="T244" s="33">
        <f t="shared" ca="1" si="132"/>
        <v>0</v>
      </c>
      <c r="U244" s="33">
        <f t="shared" ca="1" si="133"/>
        <v>0</v>
      </c>
      <c r="V244" s="33">
        <f t="shared" ca="1" si="134"/>
        <v>1</v>
      </c>
      <c r="W244" s="33"/>
      <c r="X244" s="33"/>
      <c r="Y244" s="33">
        <f t="shared" ca="1" si="135"/>
        <v>0</v>
      </c>
      <c r="Z244" s="33">
        <f t="shared" ca="1" si="136"/>
        <v>1</v>
      </c>
      <c r="AA244" s="33">
        <f t="shared" ca="1" si="137"/>
        <v>0</v>
      </c>
      <c r="AB244" s="33">
        <f t="shared" ca="1" si="138"/>
        <v>0</v>
      </c>
      <c r="AC244" s="33">
        <f t="shared" ca="1" si="139"/>
        <v>0</v>
      </c>
      <c r="AD244" s="33"/>
      <c r="AE244" s="33"/>
      <c r="AF244" s="33">
        <f t="shared" ca="1" si="140"/>
        <v>0</v>
      </c>
      <c r="AG244" s="33">
        <f t="shared" ca="1" si="141"/>
        <v>1</v>
      </c>
      <c r="AH244" s="33"/>
      <c r="AI244" s="33">
        <f t="shared" ca="1" si="142"/>
        <v>0</v>
      </c>
      <c r="AJ244" s="33">
        <f t="shared" ca="1" si="143"/>
        <v>1</v>
      </c>
      <c r="AK244" s="33">
        <f t="shared" ca="1" si="144"/>
        <v>0</v>
      </c>
      <c r="AL244" s="34">
        <f t="shared" ca="1" si="145"/>
        <v>0</v>
      </c>
    </row>
    <row r="245" spans="5:38">
      <c r="E245" s="32">
        <f t="shared" ca="1" si="123"/>
        <v>1</v>
      </c>
      <c r="F245" s="32" t="str">
        <f t="shared" ca="1" si="124"/>
        <v>america</v>
      </c>
      <c r="G245" s="33">
        <f t="shared" ca="1" si="125"/>
        <v>1</v>
      </c>
      <c r="H245" s="33" t="str">
        <f t="shared" ca="1" si="126"/>
        <v>yes</v>
      </c>
      <c r="I245" s="33">
        <f t="shared" ca="1" si="127"/>
        <v>2003</v>
      </c>
      <c r="J245" s="33">
        <f t="shared" ca="1" si="128"/>
        <v>1</v>
      </c>
      <c r="K245" s="33" t="str">
        <f t="shared" ca="1" si="129"/>
        <v>action</v>
      </c>
      <c r="L245" s="33"/>
      <c r="M245" s="33"/>
      <c r="N245" s="33"/>
      <c r="O245" s="33"/>
      <c r="P245" s="33"/>
      <c r="Q245" s="33"/>
      <c r="R245" s="33">
        <f t="shared" ca="1" si="130"/>
        <v>0</v>
      </c>
      <c r="S245" s="33">
        <f t="shared" ca="1" si="131"/>
        <v>0</v>
      </c>
      <c r="T245" s="33">
        <f t="shared" ca="1" si="132"/>
        <v>1</v>
      </c>
      <c r="U245" s="33">
        <f t="shared" ca="1" si="133"/>
        <v>0</v>
      </c>
      <c r="V245" s="33">
        <f t="shared" ca="1" si="134"/>
        <v>0</v>
      </c>
      <c r="W245" s="33"/>
      <c r="X245" s="33"/>
      <c r="Y245" s="33">
        <f t="shared" ca="1" si="135"/>
        <v>1</v>
      </c>
      <c r="Z245" s="33">
        <f t="shared" ca="1" si="136"/>
        <v>0</v>
      </c>
      <c r="AA245" s="33">
        <f t="shared" ca="1" si="137"/>
        <v>0</v>
      </c>
      <c r="AB245" s="33">
        <f t="shared" ca="1" si="138"/>
        <v>0</v>
      </c>
      <c r="AC245" s="33">
        <f t="shared" ca="1" si="139"/>
        <v>0</v>
      </c>
      <c r="AD245" s="33"/>
      <c r="AE245" s="33"/>
      <c r="AF245" s="33">
        <f t="shared" ca="1" si="140"/>
        <v>1</v>
      </c>
      <c r="AG245" s="33">
        <f t="shared" ca="1" si="141"/>
        <v>0</v>
      </c>
      <c r="AH245" s="33"/>
      <c r="AI245" s="33">
        <f t="shared" ca="1" si="142"/>
        <v>1</v>
      </c>
      <c r="AJ245" s="33">
        <f t="shared" ca="1" si="143"/>
        <v>0</v>
      </c>
      <c r="AK245" s="33">
        <f t="shared" ca="1" si="144"/>
        <v>0</v>
      </c>
      <c r="AL245" s="34">
        <f t="shared" ca="1" si="145"/>
        <v>0</v>
      </c>
    </row>
    <row r="246" spans="5:38">
      <c r="E246" s="32">
        <f t="shared" ca="1" si="123"/>
        <v>5</v>
      </c>
      <c r="F246" s="32" t="str">
        <f t="shared" ca="1" si="124"/>
        <v>asia</v>
      </c>
      <c r="G246" s="33">
        <f t="shared" ca="1" si="125"/>
        <v>1</v>
      </c>
      <c r="H246" s="33" t="str">
        <f t="shared" ca="1" si="126"/>
        <v>yes</v>
      </c>
      <c r="I246" s="33">
        <f t="shared" ca="1" si="127"/>
        <v>2002</v>
      </c>
      <c r="J246" s="33">
        <f t="shared" ca="1" si="128"/>
        <v>4</v>
      </c>
      <c r="K246" s="33" t="str">
        <f t="shared" ca="1" si="129"/>
        <v>thriller</v>
      </c>
      <c r="L246" s="33"/>
      <c r="M246" s="33"/>
      <c r="N246" s="33"/>
      <c r="O246" s="33"/>
      <c r="P246" s="33"/>
      <c r="Q246" s="33"/>
      <c r="R246" s="33">
        <f t="shared" ca="1" si="130"/>
        <v>0</v>
      </c>
      <c r="S246" s="33">
        <f t="shared" ca="1" si="131"/>
        <v>0</v>
      </c>
      <c r="T246" s="33">
        <f t="shared" ca="1" si="132"/>
        <v>0</v>
      </c>
      <c r="U246" s="33">
        <f t="shared" ca="1" si="133"/>
        <v>0</v>
      </c>
      <c r="V246" s="33">
        <f t="shared" ca="1" si="134"/>
        <v>1</v>
      </c>
      <c r="W246" s="33"/>
      <c r="X246" s="33"/>
      <c r="Y246" s="33">
        <f t="shared" ca="1" si="135"/>
        <v>0</v>
      </c>
      <c r="Z246" s="33">
        <f t="shared" ca="1" si="136"/>
        <v>0</v>
      </c>
      <c r="AA246" s="33">
        <f t="shared" ca="1" si="137"/>
        <v>0</v>
      </c>
      <c r="AB246" s="33">
        <f t="shared" ca="1" si="138"/>
        <v>0</v>
      </c>
      <c r="AC246" s="33">
        <f t="shared" ca="1" si="139"/>
        <v>1</v>
      </c>
      <c r="AD246" s="33"/>
      <c r="AE246" s="33"/>
      <c r="AF246" s="33">
        <f t="shared" ca="1" si="140"/>
        <v>1</v>
      </c>
      <c r="AG246" s="33">
        <f t="shared" ca="1" si="141"/>
        <v>0</v>
      </c>
      <c r="AH246" s="33"/>
      <c r="AI246" s="33">
        <f t="shared" ca="1" si="142"/>
        <v>1</v>
      </c>
      <c r="AJ246" s="33">
        <f t="shared" ca="1" si="143"/>
        <v>0</v>
      </c>
      <c r="AK246" s="33">
        <f t="shared" ca="1" si="144"/>
        <v>0</v>
      </c>
      <c r="AL246" s="34">
        <f t="shared" ca="1" si="145"/>
        <v>0</v>
      </c>
    </row>
    <row r="247" spans="5:38">
      <c r="E247" s="32">
        <f t="shared" ca="1" si="123"/>
        <v>4</v>
      </c>
      <c r="F247" s="32" t="str">
        <f t="shared" ca="1" si="124"/>
        <v>africa</v>
      </c>
      <c r="G247" s="33">
        <f t="shared" ca="1" si="125"/>
        <v>2</v>
      </c>
      <c r="H247" s="33" t="str">
        <f t="shared" ca="1" si="126"/>
        <v>no</v>
      </c>
      <c r="I247" s="33">
        <f t="shared" ca="1" si="127"/>
        <v>2016</v>
      </c>
      <c r="J247" s="33">
        <f t="shared" ca="1" si="128"/>
        <v>4</v>
      </c>
      <c r="K247" s="33" t="str">
        <f t="shared" ca="1" si="129"/>
        <v>thriller</v>
      </c>
      <c r="L247" s="33"/>
      <c r="M247" s="33"/>
      <c r="N247" s="33"/>
      <c r="O247" s="33"/>
      <c r="P247" s="33"/>
      <c r="Q247" s="33"/>
      <c r="R247" s="33">
        <f t="shared" ca="1" si="130"/>
        <v>0</v>
      </c>
      <c r="S247" s="33">
        <f t="shared" ca="1" si="131"/>
        <v>0</v>
      </c>
      <c r="T247" s="33">
        <f t="shared" ca="1" si="132"/>
        <v>0</v>
      </c>
      <c r="U247" s="33">
        <f t="shared" ca="1" si="133"/>
        <v>0</v>
      </c>
      <c r="V247" s="33">
        <f t="shared" ca="1" si="134"/>
        <v>1</v>
      </c>
      <c r="W247" s="33"/>
      <c r="X247" s="33"/>
      <c r="Y247" s="33">
        <f t="shared" ca="1" si="135"/>
        <v>0</v>
      </c>
      <c r="Z247" s="33">
        <f t="shared" ca="1" si="136"/>
        <v>0</v>
      </c>
      <c r="AA247" s="33">
        <f t="shared" ca="1" si="137"/>
        <v>0</v>
      </c>
      <c r="AB247" s="33">
        <f t="shared" ca="1" si="138"/>
        <v>1</v>
      </c>
      <c r="AC247" s="33">
        <f t="shared" ca="1" si="139"/>
        <v>0</v>
      </c>
      <c r="AD247" s="33"/>
      <c r="AE247" s="33"/>
      <c r="AF247" s="33">
        <f t="shared" ca="1" si="140"/>
        <v>0</v>
      </c>
      <c r="AG247" s="33">
        <f t="shared" ca="1" si="141"/>
        <v>1</v>
      </c>
      <c r="AH247" s="33"/>
      <c r="AI247" s="33">
        <f t="shared" ca="1" si="142"/>
        <v>0</v>
      </c>
      <c r="AJ247" s="33">
        <f t="shared" ca="1" si="143"/>
        <v>0</v>
      </c>
      <c r="AK247" s="33">
        <f t="shared" ca="1" si="144"/>
        <v>0</v>
      </c>
      <c r="AL247" s="34">
        <f t="shared" ca="1" si="145"/>
        <v>1</v>
      </c>
    </row>
    <row r="248" spans="5:38">
      <c r="E248" s="32">
        <f t="shared" ca="1" si="123"/>
        <v>2</v>
      </c>
      <c r="F248" s="32" t="str">
        <f t="shared" ca="1" si="124"/>
        <v>europe</v>
      </c>
      <c r="G248" s="33">
        <f ca="1">RANDBETWEEN(1,2)</f>
        <v>2</v>
      </c>
      <c r="H248" s="33" t="str">
        <f ca="1">IF(G248=1,"yes","no")</f>
        <v>no</v>
      </c>
      <c r="I248" s="33">
        <f ca="1">RANDBETWEEN(2000,2020)</f>
        <v>2008</v>
      </c>
      <c r="J248" s="33">
        <f ca="1">RANDBETWEEN(1,5)</f>
        <v>4</v>
      </c>
      <c r="K248" s="33" t="str">
        <f ca="1">VLOOKUP(J248,$M$6:$N$10,2)</f>
        <v>thriller</v>
      </c>
      <c r="L248" s="33"/>
      <c r="M248" s="33"/>
      <c r="N248" s="33"/>
      <c r="O248" s="33"/>
      <c r="P248" s="33"/>
      <c r="Q248" s="33"/>
      <c r="R248" s="33">
        <f t="shared" ca="1" si="130"/>
        <v>0</v>
      </c>
      <c r="S248" s="33">
        <f t="shared" ca="1" si="131"/>
        <v>0</v>
      </c>
      <c r="T248" s="33">
        <f t="shared" ca="1" si="132"/>
        <v>0</v>
      </c>
      <c r="U248" s="33">
        <f t="shared" ca="1" si="133"/>
        <v>0</v>
      </c>
      <c r="V248" s="33">
        <f t="shared" ca="1" si="134"/>
        <v>1</v>
      </c>
      <c r="W248" s="33"/>
      <c r="X248" s="33"/>
      <c r="Y248" s="33">
        <f t="shared" ca="1" si="135"/>
        <v>0</v>
      </c>
      <c r="Z248" s="33">
        <f t="shared" ca="1" si="136"/>
        <v>1</v>
      </c>
      <c r="AA248" s="33">
        <f t="shared" ca="1" si="137"/>
        <v>0</v>
      </c>
      <c r="AB248" s="33">
        <f t="shared" ca="1" si="138"/>
        <v>0</v>
      </c>
      <c r="AC248" s="33">
        <f t="shared" ca="1" si="139"/>
        <v>0</v>
      </c>
      <c r="AD248" s="33"/>
      <c r="AE248" s="33"/>
      <c r="AF248" s="33">
        <f t="shared" ca="1" si="140"/>
        <v>0</v>
      </c>
      <c r="AG248" s="33">
        <f t="shared" ca="1" si="141"/>
        <v>1</v>
      </c>
      <c r="AH248" s="33"/>
      <c r="AI248" s="33">
        <f t="shared" ca="1" si="142"/>
        <v>0</v>
      </c>
      <c r="AJ248" s="33">
        <f t="shared" ca="1" si="143"/>
        <v>1</v>
      </c>
      <c r="AK248" s="33">
        <f t="shared" ca="1" si="144"/>
        <v>0</v>
      </c>
      <c r="AL248" s="34">
        <f t="shared" ca="1" si="145"/>
        <v>0</v>
      </c>
    </row>
    <row r="249" spans="5:38">
      <c r="E249" s="32">
        <f t="shared" ca="1" si="123"/>
        <v>5</v>
      </c>
      <c r="F249" s="32" t="str">
        <f t="shared" ca="1" si="124"/>
        <v>asia</v>
      </c>
      <c r="G249" s="33">
        <f t="shared" ca="1" si="125"/>
        <v>2</v>
      </c>
      <c r="H249" s="33" t="str">
        <f t="shared" ca="1" si="126"/>
        <v>no</v>
      </c>
      <c r="I249" s="33">
        <f t="shared" ca="1" si="127"/>
        <v>2018</v>
      </c>
      <c r="J249" s="33">
        <f t="shared" ca="1" si="128"/>
        <v>4</v>
      </c>
      <c r="K249" s="33" t="str">
        <f t="shared" ca="1" si="129"/>
        <v>thriller</v>
      </c>
      <c r="L249" s="33"/>
      <c r="M249" s="33"/>
      <c r="N249" s="33"/>
      <c r="O249" s="33"/>
      <c r="P249" s="33"/>
      <c r="Q249" s="33"/>
      <c r="R249" s="33">
        <f t="shared" ca="1" si="130"/>
        <v>0</v>
      </c>
      <c r="S249" s="33">
        <f t="shared" ca="1" si="131"/>
        <v>0</v>
      </c>
      <c r="T249" s="33">
        <f t="shared" ca="1" si="132"/>
        <v>0</v>
      </c>
      <c r="U249" s="33">
        <f t="shared" ca="1" si="133"/>
        <v>0</v>
      </c>
      <c r="V249" s="33">
        <f t="shared" ca="1" si="134"/>
        <v>1</v>
      </c>
      <c r="W249" s="33"/>
      <c r="X249" s="33"/>
      <c r="Y249" s="33">
        <f t="shared" ca="1" si="135"/>
        <v>0</v>
      </c>
      <c r="Z249" s="33">
        <f t="shared" ca="1" si="136"/>
        <v>0</v>
      </c>
      <c r="AA249" s="33">
        <f t="shared" ca="1" si="137"/>
        <v>0</v>
      </c>
      <c r="AB249" s="33">
        <f t="shared" ca="1" si="138"/>
        <v>0</v>
      </c>
      <c r="AC249" s="33">
        <f t="shared" ca="1" si="139"/>
        <v>1</v>
      </c>
      <c r="AD249" s="33"/>
      <c r="AE249" s="33"/>
      <c r="AF249" s="33">
        <f t="shared" ca="1" si="140"/>
        <v>0</v>
      </c>
      <c r="AG249" s="33">
        <f t="shared" ca="1" si="141"/>
        <v>1</v>
      </c>
      <c r="AH249" s="33"/>
      <c r="AI249" s="33">
        <f t="shared" ca="1" si="142"/>
        <v>0</v>
      </c>
      <c r="AJ249" s="33">
        <f t="shared" ca="1" si="143"/>
        <v>0</v>
      </c>
      <c r="AK249" s="33">
        <f t="shared" ca="1" si="144"/>
        <v>0</v>
      </c>
      <c r="AL249" s="34">
        <f t="shared" ca="1" si="145"/>
        <v>1</v>
      </c>
    </row>
    <row r="250" spans="5:38">
      <c r="E250" s="32">
        <f t="shared" ca="1" si="123"/>
        <v>5</v>
      </c>
      <c r="F250" s="32" t="str">
        <f t="shared" ca="1" si="124"/>
        <v>asia</v>
      </c>
      <c r="G250" s="33">
        <f t="shared" ca="1" si="125"/>
        <v>1</v>
      </c>
      <c r="H250" s="33" t="str">
        <f t="shared" ca="1" si="126"/>
        <v>yes</v>
      </c>
      <c r="I250" s="33">
        <f t="shared" ca="1" si="127"/>
        <v>2013</v>
      </c>
      <c r="J250" s="33">
        <f t="shared" ca="1" si="128"/>
        <v>4</v>
      </c>
      <c r="K250" s="33" t="str">
        <f t="shared" ca="1" si="129"/>
        <v>thriller</v>
      </c>
      <c r="L250" s="33"/>
      <c r="M250" s="33"/>
      <c r="N250" s="33"/>
      <c r="O250" s="33"/>
      <c r="P250" s="33"/>
      <c r="Q250" s="33"/>
      <c r="R250" s="33">
        <f t="shared" ca="1" si="130"/>
        <v>0</v>
      </c>
      <c r="S250" s="33">
        <f t="shared" ca="1" si="131"/>
        <v>0</v>
      </c>
      <c r="T250" s="33">
        <f t="shared" ca="1" si="132"/>
        <v>0</v>
      </c>
      <c r="U250" s="33">
        <f t="shared" ca="1" si="133"/>
        <v>0</v>
      </c>
      <c r="V250" s="33">
        <f t="shared" ca="1" si="134"/>
        <v>1</v>
      </c>
      <c r="W250" s="33"/>
      <c r="X250" s="33"/>
      <c r="Y250" s="33">
        <f t="shared" ca="1" si="135"/>
        <v>0</v>
      </c>
      <c r="Z250" s="33">
        <f t="shared" ca="1" si="136"/>
        <v>0</v>
      </c>
      <c r="AA250" s="33">
        <f t="shared" ca="1" si="137"/>
        <v>0</v>
      </c>
      <c r="AB250" s="33">
        <f t="shared" ca="1" si="138"/>
        <v>0</v>
      </c>
      <c r="AC250" s="33">
        <f t="shared" ca="1" si="139"/>
        <v>1</v>
      </c>
      <c r="AD250" s="33"/>
      <c r="AE250" s="33"/>
      <c r="AF250" s="33">
        <f t="shared" ca="1" si="140"/>
        <v>1</v>
      </c>
      <c r="AG250" s="33">
        <f t="shared" ca="1" si="141"/>
        <v>0</v>
      </c>
      <c r="AH250" s="33"/>
      <c r="AI250" s="33">
        <f t="shared" ca="1" si="142"/>
        <v>0</v>
      </c>
      <c r="AJ250" s="33">
        <f t="shared" ca="1" si="143"/>
        <v>0</v>
      </c>
      <c r="AK250" s="33">
        <f t="shared" ca="1" si="144"/>
        <v>1</v>
      </c>
      <c r="AL250" s="34">
        <f t="shared" ca="1" si="145"/>
        <v>0</v>
      </c>
    </row>
    <row r="251" spans="5:38">
      <c r="E251" s="32">
        <f t="shared" ca="1" si="123"/>
        <v>4</v>
      </c>
      <c r="F251" s="32" t="str">
        <f t="shared" ca="1" si="124"/>
        <v>africa</v>
      </c>
      <c r="G251" s="33">
        <f t="shared" ca="1" si="125"/>
        <v>1</v>
      </c>
      <c r="H251" s="33" t="str">
        <f t="shared" ca="1" si="126"/>
        <v>yes</v>
      </c>
      <c r="I251" s="33">
        <f t="shared" ca="1" si="127"/>
        <v>2016</v>
      </c>
      <c r="J251" s="33">
        <f t="shared" ca="1" si="128"/>
        <v>1</v>
      </c>
      <c r="K251" s="33" t="str">
        <f t="shared" ca="1" si="129"/>
        <v>action</v>
      </c>
      <c r="L251" s="33"/>
      <c r="M251" s="33"/>
      <c r="N251" s="33"/>
      <c r="O251" s="33"/>
      <c r="P251" s="33"/>
      <c r="Q251" s="33"/>
      <c r="R251" s="33">
        <f t="shared" ca="1" si="130"/>
        <v>0</v>
      </c>
      <c r="S251" s="33">
        <f t="shared" ca="1" si="131"/>
        <v>0</v>
      </c>
      <c r="T251" s="33">
        <f t="shared" ca="1" si="132"/>
        <v>1</v>
      </c>
      <c r="U251" s="33">
        <f t="shared" ca="1" si="133"/>
        <v>0</v>
      </c>
      <c r="V251" s="33">
        <f t="shared" ca="1" si="134"/>
        <v>0</v>
      </c>
      <c r="W251" s="33"/>
      <c r="X251" s="33"/>
      <c r="Y251" s="33">
        <f t="shared" ca="1" si="135"/>
        <v>0</v>
      </c>
      <c r="Z251" s="33">
        <f t="shared" ca="1" si="136"/>
        <v>0</v>
      </c>
      <c r="AA251" s="33">
        <f t="shared" ca="1" si="137"/>
        <v>0</v>
      </c>
      <c r="AB251" s="33">
        <f t="shared" ca="1" si="138"/>
        <v>1</v>
      </c>
      <c r="AC251" s="33">
        <f t="shared" ca="1" si="139"/>
        <v>0</v>
      </c>
      <c r="AD251" s="33"/>
      <c r="AE251" s="33"/>
      <c r="AF251" s="33">
        <f t="shared" ca="1" si="140"/>
        <v>1</v>
      </c>
      <c r="AG251" s="33">
        <f t="shared" ca="1" si="141"/>
        <v>0</v>
      </c>
      <c r="AH251" s="33"/>
      <c r="AI251" s="33">
        <f t="shared" ca="1" si="142"/>
        <v>0</v>
      </c>
      <c r="AJ251" s="33">
        <f t="shared" ca="1" si="143"/>
        <v>0</v>
      </c>
      <c r="AK251" s="33">
        <f t="shared" ca="1" si="144"/>
        <v>0</v>
      </c>
      <c r="AL251" s="34">
        <f t="shared" ca="1" si="145"/>
        <v>1</v>
      </c>
    </row>
    <row r="252" spans="5:38">
      <c r="E252" s="32">
        <f t="shared" ca="1" si="123"/>
        <v>4</v>
      </c>
      <c r="F252" s="32" t="str">
        <f t="shared" ca="1" si="124"/>
        <v>africa</v>
      </c>
      <c r="G252" s="33">
        <f t="shared" ca="1" si="125"/>
        <v>2</v>
      </c>
      <c r="H252" s="33" t="str">
        <f t="shared" ca="1" si="126"/>
        <v>no</v>
      </c>
      <c r="I252" s="33">
        <f t="shared" ca="1" si="127"/>
        <v>2013</v>
      </c>
      <c r="J252" s="33">
        <f t="shared" ca="1" si="128"/>
        <v>5</v>
      </c>
      <c r="K252" s="33" t="str">
        <f t="shared" ca="1" si="129"/>
        <v>drama</v>
      </c>
      <c r="L252" s="33"/>
      <c r="M252" s="33"/>
      <c r="N252" s="33"/>
      <c r="O252" s="33"/>
      <c r="P252" s="33"/>
      <c r="Q252" s="33"/>
      <c r="R252" s="33">
        <f t="shared" ca="1" si="130"/>
        <v>0</v>
      </c>
      <c r="S252" s="33">
        <f t="shared" ca="1" si="131"/>
        <v>1</v>
      </c>
      <c r="T252" s="33">
        <f t="shared" ca="1" si="132"/>
        <v>0</v>
      </c>
      <c r="U252" s="33">
        <f t="shared" ca="1" si="133"/>
        <v>0</v>
      </c>
      <c r="V252" s="33">
        <f t="shared" ca="1" si="134"/>
        <v>0</v>
      </c>
      <c r="W252" s="33"/>
      <c r="X252" s="33"/>
      <c r="Y252" s="33">
        <f t="shared" ca="1" si="135"/>
        <v>0</v>
      </c>
      <c r="Z252" s="33">
        <f t="shared" ca="1" si="136"/>
        <v>0</v>
      </c>
      <c r="AA252" s="33">
        <f t="shared" ca="1" si="137"/>
        <v>0</v>
      </c>
      <c r="AB252" s="33">
        <f t="shared" ca="1" si="138"/>
        <v>1</v>
      </c>
      <c r="AC252" s="33">
        <f t="shared" ca="1" si="139"/>
        <v>0</v>
      </c>
      <c r="AD252" s="33"/>
      <c r="AE252" s="33"/>
      <c r="AF252" s="33">
        <f t="shared" ca="1" si="140"/>
        <v>0</v>
      </c>
      <c r="AG252" s="33">
        <f t="shared" ca="1" si="141"/>
        <v>1</v>
      </c>
      <c r="AH252" s="33"/>
      <c r="AI252" s="33">
        <f t="shared" ca="1" si="142"/>
        <v>0</v>
      </c>
      <c r="AJ252" s="33">
        <f t="shared" ca="1" si="143"/>
        <v>0</v>
      </c>
      <c r="AK252" s="33">
        <f t="shared" ca="1" si="144"/>
        <v>1</v>
      </c>
      <c r="AL252" s="34">
        <f t="shared" ca="1" si="145"/>
        <v>0</v>
      </c>
    </row>
    <row r="253" spans="5:38">
      <c r="E253" s="32">
        <f t="shared" ca="1" si="123"/>
        <v>2</v>
      </c>
      <c r="F253" s="32" t="str">
        <f t="shared" ca="1" si="124"/>
        <v>europe</v>
      </c>
      <c r="G253" s="33">
        <f t="shared" ca="1" si="125"/>
        <v>1</v>
      </c>
      <c r="H253" s="33" t="str">
        <f t="shared" ca="1" si="126"/>
        <v>yes</v>
      </c>
      <c r="I253" s="33">
        <f t="shared" ca="1" si="127"/>
        <v>2004</v>
      </c>
      <c r="J253" s="33">
        <f t="shared" ca="1" si="128"/>
        <v>3</v>
      </c>
      <c r="K253" s="33" t="str">
        <f t="shared" ca="1" si="129"/>
        <v>horror</v>
      </c>
      <c r="L253" s="33"/>
      <c r="M253" s="33"/>
      <c r="N253" s="33"/>
      <c r="O253" s="33"/>
      <c r="P253" s="33"/>
      <c r="Q253" s="33"/>
      <c r="R253" s="33">
        <f t="shared" ca="1" si="130"/>
        <v>1</v>
      </c>
      <c r="S253" s="33">
        <f t="shared" ca="1" si="131"/>
        <v>0</v>
      </c>
      <c r="T253" s="33">
        <f t="shared" ca="1" si="132"/>
        <v>0</v>
      </c>
      <c r="U253" s="33">
        <f t="shared" ca="1" si="133"/>
        <v>0</v>
      </c>
      <c r="V253" s="33">
        <f t="shared" ca="1" si="134"/>
        <v>0</v>
      </c>
      <c r="W253" s="33"/>
      <c r="X253" s="33"/>
      <c r="Y253" s="33">
        <f t="shared" ca="1" si="135"/>
        <v>0</v>
      </c>
      <c r="Z253" s="33">
        <f t="shared" ca="1" si="136"/>
        <v>1</v>
      </c>
      <c r="AA253" s="33">
        <f t="shared" ca="1" si="137"/>
        <v>0</v>
      </c>
      <c r="AB253" s="33">
        <f t="shared" ca="1" si="138"/>
        <v>0</v>
      </c>
      <c r="AC253" s="33">
        <f t="shared" ca="1" si="139"/>
        <v>0</v>
      </c>
      <c r="AD253" s="33"/>
      <c r="AE253" s="33"/>
      <c r="AF253" s="33">
        <f t="shared" ca="1" si="140"/>
        <v>1</v>
      </c>
      <c r="AG253" s="33">
        <f t="shared" ca="1" si="141"/>
        <v>0</v>
      </c>
      <c r="AH253" s="33"/>
      <c r="AI253" s="33">
        <f t="shared" ca="1" si="142"/>
        <v>1</v>
      </c>
      <c r="AJ253" s="33">
        <f t="shared" ca="1" si="143"/>
        <v>0</v>
      </c>
      <c r="AK253" s="33">
        <f t="shared" ca="1" si="144"/>
        <v>0</v>
      </c>
      <c r="AL253" s="34">
        <f t="shared" ca="1" si="145"/>
        <v>0</v>
      </c>
    </row>
    <row r="254" spans="5:38">
      <c r="E254" s="32">
        <f t="shared" ca="1" si="123"/>
        <v>3</v>
      </c>
      <c r="F254" s="32" t="str">
        <f t="shared" ca="1" si="124"/>
        <v>australia</v>
      </c>
      <c r="G254" s="33">
        <f t="shared" ca="1" si="125"/>
        <v>2</v>
      </c>
      <c r="H254" s="33" t="str">
        <f t="shared" ca="1" si="126"/>
        <v>no</v>
      </c>
      <c r="I254" s="33">
        <f t="shared" ca="1" si="127"/>
        <v>2000</v>
      </c>
      <c r="J254" s="33">
        <f t="shared" ca="1" si="128"/>
        <v>2</v>
      </c>
      <c r="K254" s="33" t="str">
        <f t="shared" ca="1" si="129"/>
        <v>comedy</v>
      </c>
      <c r="L254" s="33"/>
      <c r="M254" s="33"/>
      <c r="N254" s="33"/>
      <c r="O254" s="33"/>
      <c r="P254" s="33"/>
      <c r="Q254" s="33"/>
      <c r="R254" s="33">
        <f t="shared" ca="1" si="130"/>
        <v>0</v>
      </c>
      <c r="S254" s="33">
        <f t="shared" ca="1" si="131"/>
        <v>0</v>
      </c>
      <c r="T254" s="33">
        <f t="shared" ca="1" si="132"/>
        <v>0</v>
      </c>
      <c r="U254" s="33">
        <f t="shared" ca="1" si="133"/>
        <v>1</v>
      </c>
      <c r="V254" s="33">
        <f t="shared" ca="1" si="134"/>
        <v>0</v>
      </c>
      <c r="W254" s="33"/>
      <c r="X254" s="33"/>
      <c r="Y254" s="33">
        <f t="shared" ca="1" si="135"/>
        <v>0</v>
      </c>
      <c r="Z254" s="33">
        <f t="shared" ca="1" si="136"/>
        <v>0</v>
      </c>
      <c r="AA254" s="33">
        <f t="shared" ca="1" si="137"/>
        <v>1</v>
      </c>
      <c r="AB254" s="33">
        <f t="shared" ca="1" si="138"/>
        <v>0</v>
      </c>
      <c r="AC254" s="33">
        <f t="shared" ca="1" si="139"/>
        <v>0</v>
      </c>
      <c r="AD254" s="33"/>
      <c r="AE254" s="33"/>
      <c r="AF254" s="33">
        <f t="shared" ca="1" si="140"/>
        <v>0</v>
      </c>
      <c r="AG254" s="33">
        <f t="shared" ca="1" si="141"/>
        <v>1</v>
      </c>
      <c r="AH254" s="33"/>
      <c r="AI254" s="33">
        <f t="shared" ca="1" si="142"/>
        <v>1</v>
      </c>
      <c r="AJ254" s="33">
        <f t="shared" ca="1" si="143"/>
        <v>0</v>
      </c>
      <c r="AK254" s="33">
        <f t="shared" ca="1" si="144"/>
        <v>0</v>
      </c>
      <c r="AL254" s="34">
        <f t="shared" ca="1" si="145"/>
        <v>0</v>
      </c>
    </row>
    <row r="255" spans="5:38">
      <c r="E255" s="32">
        <f t="shared" ca="1" si="123"/>
        <v>2</v>
      </c>
      <c r="F255" s="32" t="str">
        <f t="shared" ca="1" si="124"/>
        <v>europe</v>
      </c>
      <c r="G255" s="33">
        <f t="shared" ca="1" si="125"/>
        <v>1</v>
      </c>
      <c r="H255" s="33" t="str">
        <f t="shared" ca="1" si="126"/>
        <v>yes</v>
      </c>
      <c r="I255" s="33">
        <f t="shared" ca="1" si="127"/>
        <v>2000</v>
      </c>
      <c r="J255" s="33">
        <f t="shared" ca="1" si="128"/>
        <v>3</v>
      </c>
      <c r="K255" s="33" t="str">
        <f t="shared" ca="1" si="129"/>
        <v>horror</v>
      </c>
      <c r="L255" s="33"/>
      <c r="M255" s="33"/>
      <c r="N255" s="33"/>
      <c r="O255" s="33"/>
      <c r="P255" s="33"/>
      <c r="Q255" s="33"/>
      <c r="R255" s="33">
        <f t="shared" ca="1" si="130"/>
        <v>1</v>
      </c>
      <c r="S255" s="33">
        <f t="shared" ca="1" si="131"/>
        <v>0</v>
      </c>
      <c r="T255" s="33">
        <f t="shared" ca="1" si="132"/>
        <v>0</v>
      </c>
      <c r="U255" s="33">
        <f t="shared" ca="1" si="133"/>
        <v>0</v>
      </c>
      <c r="V255" s="33">
        <f t="shared" ca="1" si="134"/>
        <v>0</v>
      </c>
      <c r="W255" s="33"/>
      <c r="X255" s="33"/>
      <c r="Y255" s="33">
        <f t="shared" ca="1" si="135"/>
        <v>0</v>
      </c>
      <c r="Z255" s="33">
        <f t="shared" ca="1" si="136"/>
        <v>1</v>
      </c>
      <c r="AA255" s="33">
        <f t="shared" ca="1" si="137"/>
        <v>0</v>
      </c>
      <c r="AB255" s="33">
        <f t="shared" ca="1" si="138"/>
        <v>0</v>
      </c>
      <c r="AC255" s="33">
        <f t="shared" ca="1" si="139"/>
        <v>0</v>
      </c>
      <c r="AD255" s="33"/>
      <c r="AE255" s="33"/>
      <c r="AF255" s="33">
        <f t="shared" ca="1" si="140"/>
        <v>1</v>
      </c>
      <c r="AG255" s="33">
        <f t="shared" ca="1" si="141"/>
        <v>0</v>
      </c>
      <c r="AH255" s="33"/>
      <c r="AI255" s="33">
        <f t="shared" ca="1" si="142"/>
        <v>1</v>
      </c>
      <c r="AJ255" s="33">
        <f t="shared" ca="1" si="143"/>
        <v>0</v>
      </c>
      <c r="AK255" s="33">
        <f t="shared" ca="1" si="144"/>
        <v>0</v>
      </c>
      <c r="AL255" s="34">
        <f t="shared" ca="1" si="145"/>
        <v>0</v>
      </c>
    </row>
    <row r="256" spans="5:38">
      <c r="E256" s="32">
        <f t="shared" ca="1" si="123"/>
        <v>1</v>
      </c>
      <c r="F256" s="32" t="str">
        <f t="shared" ca="1" si="124"/>
        <v>america</v>
      </c>
      <c r="G256" s="33">
        <f t="shared" ca="1" si="125"/>
        <v>1</v>
      </c>
      <c r="H256" s="33" t="str">
        <f t="shared" ca="1" si="126"/>
        <v>yes</v>
      </c>
      <c r="I256" s="33">
        <f t="shared" ca="1" si="127"/>
        <v>2002</v>
      </c>
      <c r="J256" s="33">
        <f t="shared" ca="1" si="128"/>
        <v>5</v>
      </c>
      <c r="K256" s="33" t="str">
        <f t="shared" ca="1" si="129"/>
        <v>drama</v>
      </c>
      <c r="L256" s="33"/>
      <c r="M256" s="33"/>
      <c r="N256" s="33"/>
      <c r="O256" s="33"/>
      <c r="P256" s="33"/>
      <c r="Q256" s="33"/>
      <c r="R256" s="33">
        <f t="shared" ca="1" si="130"/>
        <v>0</v>
      </c>
      <c r="S256" s="33">
        <f t="shared" ca="1" si="131"/>
        <v>1</v>
      </c>
      <c r="T256" s="33">
        <f t="shared" ca="1" si="132"/>
        <v>0</v>
      </c>
      <c r="U256" s="33">
        <f t="shared" ca="1" si="133"/>
        <v>0</v>
      </c>
      <c r="V256" s="33">
        <f t="shared" ca="1" si="134"/>
        <v>0</v>
      </c>
      <c r="W256" s="33"/>
      <c r="X256" s="33"/>
      <c r="Y256" s="33">
        <f t="shared" ca="1" si="135"/>
        <v>1</v>
      </c>
      <c r="Z256" s="33">
        <f t="shared" ca="1" si="136"/>
        <v>0</v>
      </c>
      <c r="AA256" s="33">
        <f t="shared" ca="1" si="137"/>
        <v>0</v>
      </c>
      <c r="AB256" s="33">
        <f t="shared" ca="1" si="138"/>
        <v>0</v>
      </c>
      <c r="AC256" s="33">
        <f t="shared" ca="1" si="139"/>
        <v>0</v>
      </c>
      <c r="AD256" s="33"/>
      <c r="AE256" s="33"/>
      <c r="AF256" s="33">
        <f t="shared" ca="1" si="140"/>
        <v>1</v>
      </c>
      <c r="AG256" s="33">
        <f t="shared" ca="1" si="141"/>
        <v>0</v>
      </c>
      <c r="AH256" s="33"/>
      <c r="AI256" s="33">
        <f t="shared" ca="1" si="142"/>
        <v>1</v>
      </c>
      <c r="AJ256" s="33">
        <f t="shared" ca="1" si="143"/>
        <v>0</v>
      </c>
      <c r="AK256" s="33">
        <f t="shared" ca="1" si="144"/>
        <v>0</v>
      </c>
      <c r="AL256" s="34">
        <f t="shared" ca="1" si="145"/>
        <v>0</v>
      </c>
    </row>
    <row r="257" spans="5:38">
      <c r="E257" s="32">
        <f t="shared" ca="1" si="123"/>
        <v>5</v>
      </c>
      <c r="F257" s="32" t="str">
        <f t="shared" ca="1" si="124"/>
        <v>asia</v>
      </c>
      <c r="G257" s="33">
        <f t="shared" ca="1" si="125"/>
        <v>1</v>
      </c>
      <c r="H257" s="33" t="str">
        <f t="shared" ca="1" si="126"/>
        <v>yes</v>
      </c>
      <c r="I257" s="33">
        <f t="shared" ca="1" si="127"/>
        <v>2007</v>
      </c>
      <c r="J257" s="33">
        <f t="shared" ca="1" si="128"/>
        <v>1</v>
      </c>
      <c r="K257" s="33" t="str">
        <f t="shared" ca="1" si="129"/>
        <v>action</v>
      </c>
      <c r="L257" s="33"/>
      <c r="M257" s="33"/>
      <c r="N257" s="33"/>
      <c r="O257" s="33"/>
      <c r="P257" s="33"/>
      <c r="Q257" s="33"/>
      <c r="R257" s="33">
        <f t="shared" ca="1" si="130"/>
        <v>0</v>
      </c>
      <c r="S257" s="33">
        <f t="shared" ca="1" si="131"/>
        <v>0</v>
      </c>
      <c r="T257" s="33">
        <f t="shared" ca="1" si="132"/>
        <v>1</v>
      </c>
      <c r="U257" s="33">
        <f t="shared" ca="1" si="133"/>
        <v>0</v>
      </c>
      <c r="V257" s="33">
        <f t="shared" ca="1" si="134"/>
        <v>0</v>
      </c>
      <c r="W257" s="33"/>
      <c r="X257" s="33"/>
      <c r="Y257" s="33">
        <f t="shared" ca="1" si="135"/>
        <v>0</v>
      </c>
      <c r="Z257" s="33">
        <f t="shared" ca="1" si="136"/>
        <v>0</v>
      </c>
      <c r="AA257" s="33">
        <f t="shared" ca="1" si="137"/>
        <v>0</v>
      </c>
      <c r="AB257" s="33">
        <f t="shared" ca="1" si="138"/>
        <v>0</v>
      </c>
      <c r="AC257" s="33">
        <f t="shared" ca="1" si="139"/>
        <v>1</v>
      </c>
      <c r="AD257" s="33"/>
      <c r="AE257" s="33"/>
      <c r="AF257" s="33">
        <f t="shared" ca="1" si="140"/>
        <v>1</v>
      </c>
      <c r="AG257" s="33">
        <f t="shared" ca="1" si="141"/>
        <v>0</v>
      </c>
      <c r="AH257" s="33"/>
      <c r="AI257" s="33">
        <f t="shared" ca="1" si="142"/>
        <v>0</v>
      </c>
      <c r="AJ257" s="33">
        <f t="shared" ca="1" si="143"/>
        <v>1</v>
      </c>
      <c r="AK257" s="33">
        <f t="shared" ca="1" si="144"/>
        <v>0</v>
      </c>
      <c r="AL257" s="34">
        <f t="shared" ca="1" si="145"/>
        <v>0</v>
      </c>
    </row>
    <row r="258" spans="5:38">
      <c r="E258" s="32">
        <f t="shared" ca="1" si="123"/>
        <v>1</v>
      </c>
      <c r="F258" s="32" t="str">
        <f t="shared" ca="1" si="124"/>
        <v>america</v>
      </c>
      <c r="G258" s="33">
        <f t="shared" ca="1" si="125"/>
        <v>1</v>
      </c>
      <c r="H258" s="33" t="str">
        <f t="shared" ca="1" si="126"/>
        <v>yes</v>
      </c>
      <c r="I258" s="33">
        <f t="shared" ca="1" si="127"/>
        <v>2008</v>
      </c>
      <c r="J258" s="33">
        <f t="shared" ca="1" si="128"/>
        <v>2</v>
      </c>
      <c r="K258" s="33" t="str">
        <f t="shared" ca="1" si="129"/>
        <v>comedy</v>
      </c>
      <c r="L258" s="33"/>
      <c r="M258" s="33"/>
      <c r="N258" s="33"/>
      <c r="O258" s="33"/>
      <c r="P258" s="33"/>
      <c r="Q258" s="33"/>
      <c r="R258" s="33">
        <f t="shared" ca="1" si="130"/>
        <v>0</v>
      </c>
      <c r="S258" s="33">
        <f t="shared" ca="1" si="131"/>
        <v>0</v>
      </c>
      <c r="T258" s="33">
        <f t="shared" ca="1" si="132"/>
        <v>0</v>
      </c>
      <c r="U258" s="33">
        <f t="shared" ca="1" si="133"/>
        <v>1</v>
      </c>
      <c r="V258" s="33">
        <f t="shared" ca="1" si="134"/>
        <v>0</v>
      </c>
      <c r="W258" s="33"/>
      <c r="X258" s="33"/>
      <c r="Y258" s="33">
        <f t="shared" ca="1" si="135"/>
        <v>1</v>
      </c>
      <c r="Z258" s="33">
        <f t="shared" ca="1" si="136"/>
        <v>0</v>
      </c>
      <c r="AA258" s="33">
        <f t="shared" ca="1" si="137"/>
        <v>0</v>
      </c>
      <c r="AB258" s="33">
        <f t="shared" ca="1" si="138"/>
        <v>0</v>
      </c>
      <c r="AC258" s="33">
        <f t="shared" ca="1" si="139"/>
        <v>0</v>
      </c>
      <c r="AD258" s="33"/>
      <c r="AE258" s="33"/>
      <c r="AF258" s="33">
        <f t="shared" ca="1" si="140"/>
        <v>1</v>
      </c>
      <c r="AG258" s="33">
        <f t="shared" ca="1" si="141"/>
        <v>0</v>
      </c>
      <c r="AH258" s="33"/>
      <c r="AI258" s="33">
        <f t="shared" ca="1" si="142"/>
        <v>0</v>
      </c>
      <c r="AJ258" s="33">
        <f t="shared" ca="1" si="143"/>
        <v>1</v>
      </c>
      <c r="AK258" s="33">
        <f t="shared" ca="1" si="144"/>
        <v>0</v>
      </c>
      <c r="AL258" s="34">
        <f t="shared" ca="1" si="145"/>
        <v>0</v>
      </c>
    </row>
    <row r="259" spans="5:38">
      <c r="E259" s="32">
        <f t="shared" ca="1" si="123"/>
        <v>1</v>
      </c>
      <c r="F259" s="32" t="str">
        <f t="shared" ca="1" si="124"/>
        <v>america</v>
      </c>
      <c r="G259" s="33">
        <f t="shared" ca="1" si="125"/>
        <v>1</v>
      </c>
      <c r="H259" s="33" t="str">
        <f t="shared" ca="1" si="126"/>
        <v>yes</v>
      </c>
      <c r="I259" s="33">
        <f t="shared" ca="1" si="127"/>
        <v>2012</v>
      </c>
      <c r="J259" s="33">
        <f t="shared" ca="1" si="128"/>
        <v>4</v>
      </c>
      <c r="K259" s="33" t="str">
        <f t="shared" ca="1" si="129"/>
        <v>thriller</v>
      </c>
      <c r="L259" s="33"/>
      <c r="M259" s="33"/>
      <c r="N259" s="33"/>
      <c r="O259" s="33"/>
      <c r="P259" s="33"/>
      <c r="Q259" s="33"/>
      <c r="R259" s="33">
        <f t="shared" ca="1" si="130"/>
        <v>0</v>
      </c>
      <c r="S259" s="33">
        <f t="shared" ca="1" si="131"/>
        <v>0</v>
      </c>
      <c r="T259" s="33">
        <f t="shared" ca="1" si="132"/>
        <v>0</v>
      </c>
      <c r="U259" s="33">
        <f t="shared" ca="1" si="133"/>
        <v>0</v>
      </c>
      <c r="V259" s="33">
        <f t="shared" ca="1" si="134"/>
        <v>1</v>
      </c>
      <c r="W259" s="33"/>
      <c r="X259" s="33"/>
      <c r="Y259" s="33">
        <f t="shared" ca="1" si="135"/>
        <v>1</v>
      </c>
      <c r="Z259" s="33">
        <f t="shared" ca="1" si="136"/>
        <v>0</v>
      </c>
      <c r="AA259" s="33">
        <f t="shared" ca="1" si="137"/>
        <v>0</v>
      </c>
      <c r="AB259" s="33">
        <f t="shared" ca="1" si="138"/>
        <v>0</v>
      </c>
      <c r="AC259" s="33">
        <f t="shared" ca="1" si="139"/>
        <v>0</v>
      </c>
      <c r="AD259" s="33"/>
      <c r="AE259" s="33"/>
      <c r="AF259" s="33">
        <f t="shared" ca="1" si="140"/>
        <v>1</v>
      </c>
      <c r="AG259" s="33">
        <f t="shared" ca="1" si="141"/>
        <v>0</v>
      </c>
      <c r="AH259" s="33"/>
      <c r="AI259" s="33">
        <f t="shared" ca="1" si="142"/>
        <v>0</v>
      </c>
      <c r="AJ259" s="33">
        <f t="shared" ca="1" si="143"/>
        <v>0</v>
      </c>
      <c r="AK259" s="33">
        <f t="shared" ca="1" si="144"/>
        <v>1</v>
      </c>
      <c r="AL259" s="34">
        <f t="shared" ca="1" si="145"/>
        <v>0</v>
      </c>
    </row>
    <row r="260" spans="5:38">
      <c r="E260" s="32">
        <f t="shared" ca="1" si="123"/>
        <v>3</v>
      </c>
      <c r="F260" s="32" t="str">
        <f t="shared" ca="1" si="124"/>
        <v>australia</v>
      </c>
      <c r="G260" s="33">
        <f t="shared" ca="1" si="125"/>
        <v>1</v>
      </c>
      <c r="H260" s="33" t="str">
        <f t="shared" ca="1" si="126"/>
        <v>yes</v>
      </c>
      <c r="I260" s="33">
        <f t="shared" ca="1" si="127"/>
        <v>2014</v>
      </c>
      <c r="J260" s="33">
        <f t="shared" ca="1" si="128"/>
        <v>2</v>
      </c>
      <c r="K260" s="33" t="str">
        <f t="shared" ca="1" si="129"/>
        <v>comedy</v>
      </c>
      <c r="L260" s="33"/>
      <c r="M260" s="33"/>
      <c r="N260" s="33"/>
      <c r="O260" s="33"/>
      <c r="P260" s="33"/>
      <c r="Q260" s="33"/>
      <c r="R260" s="33">
        <f t="shared" ca="1" si="130"/>
        <v>0</v>
      </c>
      <c r="S260" s="33">
        <f t="shared" ca="1" si="131"/>
        <v>0</v>
      </c>
      <c r="T260" s="33">
        <f t="shared" ca="1" si="132"/>
        <v>0</v>
      </c>
      <c r="U260" s="33">
        <f t="shared" ca="1" si="133"/>
        <v>1</v>
      </c>
      <c r="V260" s="33">
        <f t="shared" ca="1" si="134"/>
        <v>0</v>
      </c>
      <c r="W260" s="33"/>
      <c r="X260" s="33"/>
      <c r="Y260" s="33">
        <f t="shared" ca="1" si="135"/>
        <v>0</v>
      </c>
      <c r="Z260" s="33">
        <f t="shared" ca="1" si="136"/>
        <v>0</v>
      </c>
      <c r="AA260" s="33">
        <f t="shared" ca="1" si="137"/>
        <v>1</v>
      </c>
      <c r="AB260" s="33">
        <f t="shared" ca="1" si="138"/>
        <v>0</v>
      </c>
      <c r="AC260" s="33">
        <f t="shared" ca="1" si="139"/>
        <v>0</v>
      </c>
      <c r="AD260" s="33"/>
      <c r="AE260" s="33"/>
      <c r="AF260" s="33">
        <f t="shared" ca="1" si="140"/>
        <v>1</v>
      </c>
      <c r="AG260" s="33">
        <f t="shared" ca="1" si="141"/>
        <v>0</v>
      </c>
      <c r="AH260" s="33"/>
      <c r="AI260" s="33">
        <f t="shared" ca="1" si="142"/>
        <v>0</v>
      </c>
      <c r="AJ260" s="33">
        <f t="shared" ca="1" si="143"/>
        <v>0</v>
      </c>
      <c r="AK260" s="33">
        <f t="shared" ca="1" si="144"/>
        <v>1</v>
      </c>
      <c r="AL260" s="34">
        <f t="shared" ca="1" si="145"/>
        <v>0</v>
      </c>
    </row>
    <row r="261" spans="5:38">
      <c r="E261" s="32">
        <f t="shared" ca="1" si="123"/>
        <v>5</v>
      </c>
      <c r="F261" s="32" t="str">
        <f t="shared" ca="1" si="124"/>
        <v>asia</v>
      </c>
      <c r="G261" s="33">
        <f t="shared" ca="1" si="125"/>
        <v>1</v>
      </c>
      <c r="H261" s="33" t="str">
        <f t="shared" ca="1" si="126"/>
        <v>yes</v>
      </c>
      <c r="I261" s="33">
        <f t="shared" ca="1" si="127"/>
        <v>2016</v>
      </c>
      <c r="J261" s="33">
        <f t="shared" ca="1" si="128"/>
        <v>4</v>
      </c>
      <c r="K261" s="33" t="str">
        <f t="shared" ca="1" si="129"/>
        <v>thriller</v>
      </c>
      <c r="L261" s="33"/>
      <c r="M261" s="33"/>
      <c r="N261" s="33"/>
      <c r="O261" s="33"/>
      <c r="P261" s="33"/>
      <c r="Q261" s="33"/>
      <c r="R261" s="33">
        <f t="shared" ca="1" si="130"/>
        <v>0</v>
      </c>
      <c r="S261" s="33">
        <f t="shared" ca="1" si="131"/>
        <v>0</v>
      </c>
      <c r="T261" s="33">
        <f t="shared" ca="1" si="132"/>
        <v>0</v>
      </c>
      <c r="U261" s="33">
        <f t="shared" ca="1" si="133"/>
        <v>0</v>
      </c>
      <c r="V261" s="33">
        <f t="shared" ca="1" si="134"/>
        <v>1</v>
      </c>
      <c r="W261" s="33"/>
      <c r="X261" s="33"/>
      <c r="Y261" s="33">
        <f t="shared" ca="1" si="135"/>
        <v>0</v>
      </c>
      <c r="Z261" s="33">
        <f t="shared" ca="1" si="136"/>
        <v>0</v>
      </c>
      <c r="AA261" s="33">
        <f t="shared" ca="1" si="137"/>
        <v>0</v>
      </c>
      <c r="AB261" s="33">
        <f t="shared" ca="1" si="138"/>
        <v>0</v>
      </c>
      <c r="AC261" s="33">
        <f t="shared" ca="1" si="139"/>
        <v>1</v>
      </c>
      <c r="AD261" s="33"/>
      <c r="AE261" s="33"/>
      <c r="AF261" s="33">
        <f t="shared" ca="1" si="140"/>
        <v>1</v>
      </c>
      <c r="AG261" s="33">
        <f t="shared" ca="1" si="141"/>
        <v>0</v>
      </c>
      <c r="AH261" s="33"/>
      <c r="AI261" s="33">
        <f t="shared" ca="1" si="142"/>
        <v>0</v>
      </c>
      <c r="AJ261" s="33">
        <f t="shared" ca="1" si="143"/>
        <v>0</v>
      </c>
      <c r="AK261" s="33">
        <f t="shared" ca="1" si="144"/>
        <v>0</v>
      </c>
      <c r="AL261" s="34">
        <f t="shared" ca="1" si="145"/>
        <v>1</v>
      </c>
    </row>
    <row r="262" spans="5:38">
      <c r="E262" s="32">
        <f t="shared" ca="1" si="123"/>
        <v>3</v>
      </c>
      <c r="F262" s="32" t="str">
        <f t="shared" ca="1" si="124"/>
        <v>australia</v>
      </c>
      <c r="G262" s="33">
        <f t="shared" ca="1" si="125"/>
        <v>2</v>
      </c>
      <c r="H262" s="33" t="str">
        <f t="shared" ca="1" si="126"/>
        <v>no</v>
      </c>
      <c r="I262" s="33">
        <f t="shared" ca="1" si="127"/>
        <v>2006</v>
      </c>
      <c r="J262" s="33">
        <f t="shared" ca="1" si="128"/>
        <v>1</v>
      </c>
      <c r="K262" s="33" t="str">
        <f t="shared" ca="1" si="129"/>
        <v>action</v>
      </c>
      <c r="L262" s="33"/>
      <c r="M262" s="33"/>
      <c r="N262" s="33"/>
      <c r="O262" s="33"/>
      <c r="P262" s="33"/>
      <c r="Q262" s="33"/>
      <c r="R262" s="33">
        <f t="shared" ca="1" si="130"/>
        <v>0</v>
      </c>
      <c r="S262" s="33">
        <f t="shared" ca="1" si="131"/>
        <v>0</v>
      </c>
      <c r="T262" s="33">
        <f t="shared" ca="1" si="132"/>
        <v>1</v>
      </c>
      <c r="U262" s="33">
        <f t="shared" ca="1" si="133"/>
        <v>0</v>
      </c>
      <c r="V262" s="33">
        <f t="shared" ca="1" si="134"/>
        <v>0</v>
      </c>
      <c r="W262" s="33"/>
      <c r="X262" s="33"/>
      <c r="Y262" s="33">
        <f t="shared" ca="1" si="135"/>
        <v>0</v>
      </c>
      <c r="Z262" s="33">
        <f t="shared" ca="1" si="136"/>
        <v>0</v>
      </c>
      <c r="AA262" s="33">
        <f t="shared" ca="1" si="137"/>
        <v>1</v>
      </c>
      <c r="AB262" s="33">
        <f t="shared" ca="1" si="138"/>
        <v>0</v>
      </c>
      <c r="AC262" s="33">
        <f t="shared" ca="1" si="139"/>
        <v>0</v>
      </c>
      <c r="AD262" s="33"/>
      <c r="AE262" s="33"/>
      <c r="AF262" s="33">
        <f t="shared" ca="1" si="140"/>
        <v>0</v>
      </c>
      <c r="AG262" s="33">
        <f t="shared" ca="1" si="141"/>
        <v>1</v>
      </c>
      <c r="AH262" s="33"/>
      <c r="AI262" s="33">
        <f t="shared" ca="1" si="142"/>
        <v>0</v>
      </c>
      <c r="AJ262" s="33">
        <f t="shared" ca="1" si="143"/>
        <v>1</v>
      </c>
      <c r="AK262" s="33">
        <f t="shared" ca="1" si="144"/>
        <v>0</v>
      </c>
      <c r="AL262" s="34">
        <f t="shared" ca="1" si="145"/>
        <v>0</v>
      </c>
    </row>
    <row r="263" spans="5:38">
      <c r="E263" s="32">
        <f t="shared" ca="1" si="123"/>
        <v>1</v>
      </c>
      <c r="F263" s="32" t="str">
        <f t="shared" ca="1" si="124"/>
        <v>america</v>
      </c>
      <c r="G263" s="33">
        <f t="shared" ca="1" si="125"/>
        <v>2</v>
      </c>
      <c r="H263" s="33" t="str">
        <f t="shared" ca="1" si="126"/>
        <v>no</v>
      </c>
      <c r="I263" s="33">
        <f t="shared" ca="1" si="127"/>
        <v>2010</v>
      </c>
      <c r="J263" s="33">
        <f t="shared" ca="1" si="128"/>
        <v>3</v>
      </c>
      <c r="K263" s="33" t="str">
        <f t="shared" ca="1" si="129"/>
        <v>horror</v>
      </c>
      <c r="L263" s="33"/>
      <c r="M263" s="33"/>
      <c r="N263" s="33"/>
      <c r="O263" s="33"/>
      <c r="P263" s="33"/>
      <c r="Q263" s="33"/>
      <c r="R263" s="33">
        <f t="shared" ca="1" si="130"/>
        <v>1</v>
      </c>
      <c r="S263" s="33">
        <f t="shared" ca="1" si="131"/>
        <v>0</v>
      </c>
      <c r="T263" s="33">
        <f t="shared" ca="1" si="132"/>
        <v>0</v>
      </c>
      <c r="U263" s="33">
        <f t="shared" ca="1" si="133"/>
        <v>0</v>
      </c>
      <c r="V263" s="33">
        <f t="shared" ca="1" si="134"/>
        <v>0</v>
      </c>
      <c r="W263" s="33"/>
      <c r="X263" s="33"/>
      <c r="Y263" s="33">
        <f t="shared" ca="1" si="135"/>
        <v>1</v>
      </c>
      <c r="Z263" s="33">
        <f t="shared" ca="1" si="136"/>
        <v>0</v>
      </c>
      <c r="AA263" s="33">
        <f t="shared" ca="1" si="137"/>
        <v>0</v>
      </c>
      <c r="AB263" s="33">
        <f t="shared" ca="1" si="138"/>
        <v>0</v>
      </c>
      <c r="AC263" s="33">
        <f t="shared" ca="1" si="139"/>
        <v>0</v>
      </c>
      <c r="AD263" s="33"/>
      <c r="AE263" s="33"/>
      <c r="AF263" s="33">
        <f t="shared" ca="1" si="140"/>
        <v>0</v>
      </c>
      <c r="AG263" s="33">
        <f t="shared" ca="1" si="141"/>
        <v>1</v>
      </c>
      <c r="AH263" s="33"/>
      <c r="AI263" s="33">
        <f t="shared" ca="1" si="142"/>
        <v>0</v>
      </c>
      <c r="AJ263" s="33">
        <f t="shared" ca="1" si="143"/>
        <v>1</v>
      </c>
      <c r="AK263" s="33">
        <f t="shared" ca="1" si="144"/>
        <v>0</v>
      </c>
      <c r="AL263" s="34">
        <f t="shared" ca="1" si="145"/>
        <v>0</v>
      </c>
    </row>
    <row r="264" spans="5:38">
      <c r="E264" s="32">
        <f t="shared" ca="1" si="123"/>
        <v>4</v>
      </c>
      <c r="F264" s="32" t="str">
        <f t="shared" ca="1" si="124"/>
        <v>africa</v>
      </c>
      <c r="G264" s="33">
        <f t="shared" ca="1" si="125"/>
        <v>2</v>
      </c>
      <c r="H264" s="33" t="str">
        <f t="shared" ca="1" si="126"/>
        <v>no</v>
      </c>
      <c r="I264" s="33">
        <f t="shared" ca="1" si="127"/>
        <v>2004</v>
      </c>
      <c r="J264" s="33">
        <f t="shared" ca="1" si="128"/>
        <v>2</v>
      </c>
      <c r="K264" s="33" t="str">
        <f t="shared" ca="1" si="129"/>
        <v>comedy</v>
      </c>
      <c r="L264" s="33"/>
      <c r="M264" s="33"/>
      <c r="N264" s="33"/>
      <c r="O264" s="33"/>
      <c r="P264" s="33"/>
      <c r="Q264" s="33"/>
      <c r="R264" s="33">
        <f t="shared" ca="1" si="130"/>
        <v>0</v>
      </c>
      <c r="S264" s="33">
        <f t="shared" ca="1" si="131"/>
        <v>0</v>
      </c>
      <c r="T264" s="33">
        <f t="shared" ca="1" si="132"/>
        <v>0</v>
      </c>
      <c r="U264" s="33">
        <f t="shared" ca="1" si="133"/>
        <v>1</v>
      </c>
      <c r="V264" s="33">
        <f t="shared" ca="1" si="134"/>
        <v>0</v>
      </c>
      <c r="W264" s="33"/>
      <c r="X264" s="33"/>
      <c r="Y264" s="33">
        <f t="shared" ca="1" si="135"/>
        <v>0</v>
      </c>
      <c r="Z264" s="33">
        <f t="shared" ca="1" si="136"/>
        <v>0</v>
      </c>
      <c r="AA264" s="33">
        <f t="shared" ca="1" si="137"/>
        <v>0</v>
      </c>
      <c r="AB264" s="33">
        <f t="shared" ca="1" si="138"/>
        <v>1</v>
      </c>
      <c r="AC264" s="33">
        <f t="shared" ca="1" si="139"/>
        <v>0</v>
      </c>
      <c r="AD264" s="33"/>
      <c r="AE264" s="33"/>
      <c r="AF264" s="33">
        <f t="shared" ca="1" si="140"/>
        <v>0</v>
      </c>
      <c r="AG264" s="33">
        <f t="shared" ca="1" si="141"/>
        <v>1</v>
      </c>
      <c r="AH264" s="33"/>
      <c r="AI264" s="33">
        <f t="shared" ca="1" si="142"/>
        <v>1</v>
      </c>
      <c r="AJ264" s="33">
        <f t="shared" ca="1" si="143"/>
        <v>0</v>
      </c>
      <c r="AK264" s="33">
        <f t="shared" ca="1" si="144"/>
        <v>0</v>
      </c>
      <c r="AL264" s="34">
        <f t="shared" ca="1" si="145"/>
        <v>0</v>
      </c>
    </row>
    <row r="265" spans="5:38">
      <c r="E265" s="32">
        <f t="shared" ca="1" si="123"/>
        <v>4</v>
      </c>
      <c r="F265" s="32" t="str">
        <f t="shared" ca="1" si="124"/>
        <v>africa</v>
      </c>
      <c r="G265" s="33">
        <f t="shared" ca="1" si="125"/>
        <v>2</v>
      </c>
      <c r="H265" s="33" t="str">
        <f t="shared" ca="1" si="126"/>
        <v>no</v>
      </c>
      <c r="I265" s="33">
        <f t="shared" ca="1" si="127"/>
        <v>2003</v>
      </c>
      <c r="J265" s="33">
        <f t="shared" ca="1" si="128"/>
        <v>2</v>
      </c>
      <c r="K265" s="33" t="str">
        <f t="shared" ca="1" si="129"/>
        <v>comedy</v>
      </c>
      <c r="L265" s="33"/>
      <c r="M265" s="33"/>
      <c r="N265" s="33"/>
      <c r="O265" s="33"/>
      <c r="P265" s="33"/>
      <c r="Q265" s="33"/>
      <c r="R265" s="33">
        <f t="shared" ca="1" si="130"/>
        <v>0</v>
      </c>
      <c r="S265" s="33">
        <f t="shared" ca="1" si="131"/>
        <v>0</v>
      </c>
      <c r="T265" s="33">
        <f t="shared" ca="1" si="132"/>
        <v>0</v>
      </c>
      <c r="U265" s="33">
        <f t="shared" ca="1" si="133"/>
        <v>1</v>
      </c>
      <c r="V265" s="33">
        <f t="shared" ca="1" si="134"/>
        <v>0</v>
      </c>
      <c r="W265" s="33"/>
      <c r="X265" s="33"/>
      <c r="Y265" s="33">
        <f t="shared" ca="1" si="135"/>
        <v>0</v>
      </c>
      <c r="Z265" s="33">
        <f t="shared" ca="1" si="136"/>
        <v>0</v>
      </c>
      <c r="AA265" s="33">
        <f t="shared" ca="1" si="137"/>
        <v>0</v>
      </c>
      <c r="AB265" s="33">
        <f t="shared" ca="1" si="138"/>
        <v>1</v>
      </c>
      <c r="AC265" s="33">
        <f t="shared" ca="1" si="139"/>
        <v>0</v>
      </c>
      <c r="AD265" s="33"/>
      <c r="AE265" s="33"/>
      <c r="AF265" s="33">
        <f t="shared" ca="1" si="140"/>
        <v>0</v>
      </c>
      <c r="AG265" s="33">
        <f t="shared" ca="1" si="141"/>
        <v>1</v>
      </c>
      <c r="AH265" s="33"/>
      <c r="AI265" s="33">
        <f t="shared" ca="1" si="142"/>
        <v>1</v>
      </c>
      <c r="AJ265" s="33">
        <f t="shared" ca="1" si="143"/>
        <v>0</v>
      </c>
      <c r="AK265" s="33">
        <f t="shared" ca="1" si="144"/>
        <v>0</v>
      </c>
      <c r="AL265" s="34">
        <f t="shared" ca="1" si="145"/>
        <v>0</v>
      </c>
    </row>
    <row r="266" spans="5:38">
      <c r="E266" s="32">
        <f t="shared" ca="1" si="123"/>
        <v>5</v>
      </c>
      <c r="F266" s="32" t="str">
        <f t="shared" ca="1" si="124"/>
        <v>asia</v>
      </c>
      <c r="G266" s="33">
        <f t="shared" ca="1" si="125"/>
        <v>2</v>
      </c>
      <c r="H266" s="33" t="str">
        <f t="shared" ca="1" si="126"/>
        <v>no</v>
      </c>
      <c r="I266" s="33">
        <f t="shared" ca="1" si="127"/>
        <v>2015</v>
      </c>
      <c r="J266" s="33">
        <f t="shared" ca="1" si="128"/>
        <v>2</v>
      </c>
      <c r="K266" s="33" t="str">
        <f t="shared" ca="1" si="129"/>
        <v>comedy</v>
      </c>
      <c r="L266" s="33"/>
      <c r="M266" s="33"/>
      <c r="N266" s="33"/>
      <c r="O266" s="33"/>
      <c r="P266" s="33"/>
      <c r="Q266" s="33"/>
      <c r="R266" s="33">
        <f t="shared" ca="1" si="130"/>
        <v>0</v>
      </c>
      <c r="S266" s="33">
        <f t="shared" ca="1" si="131"/>
        <v>0</v>
      </c>
      <c r="T266" s="33">
        <f t="shared" ca="1" si="132"/>
        <v>0</v>
      </c>
      <c r="U266" s="33">
        <f t="shared" ca="1" si="133"/>
        <v>1</v>
      </c>
      <c r="V266" s="33">
        <f t="shared" ca="1" si="134"/>
        <v>0</v>
      </c>
      <c r="W266" s="33"/>
      <c r="X266" s="33"/>
      <c r="Y266" s="33">
        <f t="shared" ca="1" si="135"/>
        <v>0</v>
      </c>
      <c r="Z266" s="33">
        <f t="shared" ca="1" si="136"/>
        <v>0</v>
      </c>
      <c r="AA266" s="33">
        <f t="shared" ca="1" si="137"/>
        <v>0</v>
      </c>
      <c r="AB266" s="33">
        <f t="shared" ca="1" si="138"/>
        <v>0</v>
      </c>
      <c r="AC266" s="33">
        <f t="shared" ca="1" si="139"/>
        <v>1</v>
      </c>
      <c r="AD266" s="33"/>
      <c r="AE266" s="33"/>
      <c r="AF266" s="33">
        <f t="shared" ca="1" si="140"/>
        <v>0</v>
      </c>
      <c r="AG266" s="33">
        <f t="shared" ca="1" si="141"/>
        <v>1</v>
      </c>
      <c r="AH266" s="33"/>
      <c r="AI266" s="33">
        <f t="shared" ca="1" si="142"/>
        <v>0</v>
      </c>
      <c r="AJ266" s="33">
        <f t="shared" ca="1" si="143"/>
        <v>0</v>
      </c>
      <c r="AK266" s="33">
        <f t="shared" ca="1" si="144"/>
        <v>1</v>
      </c>
      <c r="AL266" s="34">
        <f t="shared" ca="1" si="145"/>
        <v>0</v>
      </c>
    </row>
    <row r="267" spans="5:38">
      <c r="E267" s="32">
        <f t="shared" ca="1" si="123"/>
        <v>4</v>
      </c>
      <c r="F267" s="32" t="str">
        <f t="shared" ca="1" si="124"/>
        <v>africa</v>
      </c>
      <c r="G267" s="33">
        <f t="shared" ca="1" si="125"/>
        <v>1</v>
      </c>
      <c r="H267" s="33" t="str">
        <f t="shared" ca="1" si="126"/>
        <v>yes</v>
      </c>
      <c r="I267" s="33">
        <f t="shared" ca="1" si="127"/>
        <v>2013</v>
      </c>
      <c r="J267" s="33">
        <f t="shared" ca="1" si="128"/>
        <v>4</v>
      </c>
      <c r="K267" s="33" t="str">
        <f t="shared" ca="1" si="129"/>
        <v>thriller</v>
      </c>
      <c r="L267" s="33"/>
      <c r="M267" s="33"/>
      <c r="N267" s="33"/>
      <c r="O267" s="33"/>
      <c r="P267" s="33"/>
      <c r="Q267" s="33"/>
      <c r="R267" s="33">
        <f t="shared" ca="1" si="130"/>
        <v>0</v>
      </c>
      <c r="S267" s="33">
        <f t="shared" ca="1" si="131"/>
        <v>0</v>
      </c>
      <c r="T267" s="33">
        <f t="shared" ca="1" si="132"/>
        <v>0</v>
      </c>
      <c r="U267" s="33">
        <f t="shared" ca="1" si="133"/>
        <v>0</v>
      </c>
      <c r="V267" s="33">
        <f t="shared" ca="1" si="134"/>
        <v>1</v>
      </c>
      <c r="W267" s="33"/>
      <c r="X267" s="33"/>
      <c r="Y267" s="33">
        <f t="shared" ca="1" si="135"/>
        <v>0</v>
      </c>
      <c r="Z267" s="33">
        <f t="shared" ca="1" si="136"/>
        <v>0</v>
      </c>
      <c r="AA267" s="33">
        <f t="shared" ca="1" si="137"/>
        <v>0</v>
      </c>
      <c r="AB267" s="33">
        <f t="shared" ca="1" si="138"/>
        <v>1</v>
      </c>
      <c r="AC267" s="33">
        <f t="shared" ca="1" si="139"/>
        <v>0</v>
      </c>
      <c r="AD267" s="33"/>
      <c r="AE267" s="33"/>
      <c r="AF267" s="33">
        <f t="shared" ca="1" si="140"/>
        <v>1</v>
      </c>
      <c r="AG267" s="33">
        <f t="shared" ca="1" si="141"/>
        <v>0</v>
      </c>
      <c r="AH267" s="33"/>
      <c r="AI267" s="33">
        <f t="shared" ca="1" si="142"/>
        <v>0</v>
      </c>
      <c r="AJ267" s="33">
        <f t="shared" ca="1" si="143"/>
        <v>0</v>
      </c>
      <c r="AK267" s="33">
        <f t="shared" ca="1" si="144"/>
        <v>1</v>
      </c>
      <c r="AL267" s="34">
        <f t="shared" ca="1" si="145"/>
        <v>0</v>
      </c>
    </row>
    <row r="268" spans="5:38">
      <c r="E268" s="32"/>
      <c r="F268" s="32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66" t="s">
        <v>682</v>
      </c>
      <c r="R268" s="66">
        <f ca="1">SUM(R225:R267)</f>
        <v>9</v>
      </c>
      <c r="S268" s="66">
        <f ca="1">SUM(S225:S267)</f>
        <v>6</v>
      </c>
      <c r="T268" s="66">
        <f ca="1">SUM(T225:T267)</f>
        <v>9</v>
      </c>
      <c r="U268" s="66">
        <f ca="1">SUM(U225:U267)</f>
        <v>7</v>
      </c>
      <c r="V268" s="66">
        <f ca="1">SUM(V225:V267)</f>
        <v>12</v>
      </c>
      <c r="W268" s="38"/>
      <c r="X268" s="66" t="s">
        <v>682</v>
      </c>
      <c r="Y268" s="66">
        <f ca="1">SUM(Y225:Y267)</f>
        <v>11</v>
      </c>
      <c r="Z268" s="66">
        <f t="shared" ref="Z268" ca="1" si="146">SUM(Z225:Z267)</f>
        <v>6</v>
      </c>
      <c r="AA268" s="66">
        <f t="shared" ref="AA268" ca="1" si="147">SUM(AA225:AA267)</f>
        <v>6</v>
      </c>
      <c r="AB268" s="66">
        <f t="shared" ref="AB268" ca="1" si="148">SUM(AB225:AB267)</f>
        <v>14</v>
      </c>
      <c r="AC268" s="66">
        <f t="shared" ref="AC268" ca="1" si="149">SUM(AC225:AC267)</f>
        <v>6</v>
      </c>
      <c r="AD268" s="38"/>
      <c r="AE268" s="33"/>
      <c r="AF268" s="66">
        <f t="shared" ref="AF268" ca="1" si="150">SUM(AF225:AF267)</f>
        <v>23</v>
      </c>
      <c r="AG268" s="66">
        <f t="shared" ref="AG268" ca="1" si="151">SUM(AG225:AG267)</f>
        <v>20</v>
      </c>
      <c r="AH268" s="33"/>
      <c r="AI268" s="66">
        <f t="shared" ref="AI268" ca="1" si="152">SUM(AI225:AI267)</f>
        <v>16</v>
      </c>
      <c r="AJ268" s="66">
        <f t="shared" ref="AJ268" ca="1" si="153">SUM(AJ225:AJ267)</f>
        <v>10</v>
      </c>
      <c r="AK268" s="66">
        <f t="shared" ref="AK268" ca="1" si="154">SUM(AK225:AK267)</f>
        <v>9</v>
      </c>
      <c r="AL268" s="67">
        <f t="shared" ref="AL268" ca="1" si="155">SUM(AL225:AL267)</f>
        <v>8</v>
      </c>
    </row>
    <row r="269" spans="5:38">
      <c r="E269" s="32"/>
      <c r="F269" s="32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4"/>
    </row>
    <row r="270" spans="5:38">
      <c r="E270" s="32"/>
      <c r="F270" s="32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>
        <f ca="1">R268</f>
        <v>9</v>
      </c>
      <c r="S270" s="33" t="str">
        <f>R224</f>
        <v>horror</v>
      </c>
      <c r="T270" s="33">
        <f ca="1">MAX(R270:R274)</f>
        <v>12</v>
      </c>
      <c r="U270" s="33"/>
      <c r="V270" s="33"/>
      <c r="W270" s="33"/>
      <c r="X270" s="33"/>
      <c r="Y270" s="33">
        <f ca="1">Y268</f>
        <v>11</v>
      </c>
      <c r="Z270" s="33" t="str">
        <f>Y224</f>
        <v>america</v>
      </c>
      <c r="AA270" s="33">
        <f ca="1">MAX(Y270:Y274)</f>
        <v>14</v>
      </c>
      <c r="AB270" s="33"/>
      <c r="AC270" s="33"/>
      <c r="AD270" s="33"/>
      <c r="AE270" s="33"/>
      <c r="AF270" s="33">
        <f ca="1">AF268</f>
        <v>23</v>
      </c>
      <c r="AG270" s="33" t="s">
        <v>684</v>
      </c>
      <c r="AH270" s="33"/>
      <c r="AI270" s="33">
        <f ca="1">AI268</f>
        <v>16</v>
      </c>
      <c r="AJ270" s="33" t="str">
        <f>AI224</f>
        <v>2000-2005</v>
      </c>
      <c r="AK270" s="33">
        <f ca="1">MAX(AI270:AI274)</f>
        <v>16</v>
      </c>
      <c r="AL270" s="34"/>
    </row>
    <row r="271" spans="5:38">
      <c r="E271" s="32"/>
      <c r="F271" s="32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>
        <f ca="1">S268</f>
        <v>6</v>
      </c>
      <c r="S271" s="33" t="str">
        <f>S224</f>
        <v>drama</v>
      </c>
      <c r="T271" s="33"/>
      <c r="U271" s="68" t="str">
        <f ca="1">VLOOKUP(T270,R270:S274,2)</f>
        <v>thriller</v>
      </c>
      <c r="V271" s="33"/>
      <c r="W271" s="33"/>
      <c r="X271" s="33"/>
      <c r="Y271" s="33">
        <f ca="1">Z268</f>
        <v>6</v>
      </c>
      <c r="Z271" s="33" t="str">
        <f>Z224</f>
        <v>europe</v>
      </c>
      <c r="AA271" s="33"/>
      <c r="AB271" s="68" t="str">
        <f ca="1">VLOOKUP(AA270,Y270:Z274,2)</f>
        <v>africa</v>
      </c>
      <c r="AC271" s="33"/>
      <c r="AD271" s="33"/>
      <c r="AE271" s="33"/>
      <c r="AF271" s="33">
        <f ca="1">AG268</f>
        <v>20</v>
      </c>
      <c r="AG271" s="33" t="s">
        <v>685</v>
      </c>
      <c r="AH271" s="33"/>
      <c r="AI271" s="33">
        <f ca="1">AJ268</f>
        <v>10</v>
      </c>
      <c r="AJ271" s="33" t="str">
        <f>AJ224</f>
        <v>2006-2010</v>
      </c>
      <c r="AK271" s="33"/>
      <c r="AL271" s="69" t="str">
        <f ca="1">VLOOKUP(AK270,AI270:AJ274,2)</f>
        <v>2016-2020</v>
      </c>
    </row>
    <row r="272" spans="5:38">
      <c r="E272" s="32"/>
      <c r="F272" s="32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>
        <f ca="1">T268</f>
        <v>9</v>
      </c>
      <c r="S272" s="33" t="str">
        <f>T224</f>
        <v>action</v>
      </c>
      <c r="T272" s="33"/>
      <c r="U272" s="33"/>
      <c r="V272" s="33"/>
      <c r="W272" s="33"/>
      <c r="X272" s="33"/>
      <c r="Y272" s="33">
        <f ca="1">AA268</f>
        <v>6</v>
      </c>
      <c r="Z272" s="33" t="str">
        <f>AA224</f>
        <v>australia</v>
      </c>
      <c r="AA272" s="33"/>
      <c r="AB272" s="33"/>
      <c r="AC272" s="33"/>
      <c r="AD272" s="33"/>
      <c r="AE272" s="33"/>
      <c r="AF272" s="33"/>
      <c r="AG272" s="33"/>
      <c r="AH272" s="33"/>
      <c r="AI272" s="33">
        <f ca="1">AK268</f>
        <v>9</v>
      </c>
      <c r="AJ272" s="33" t="str">
        <f>AK224</f>
        <v>2011-2015</v>
      </c>
      <c r="AK272" s="33"/>
      <c r="AL272" s="34"/>
    </row>
    <row r="273" spans="5:38">
      <c r="E273" s="32"/>
      <c r="F273" s="32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>
        <f ca="1">U268</f>
        <v>7</v>
      </c>
      <c r="S273" s="33" t="str">
        <f>U224</f>
        <v>comedy</v>
      </c>
      <c r="T273" s="33"/>
      <c r="U273" s="33"/>
      <c r="V273" s="33"/>
      <c r="W273" s="33"/>
      <c r="X273" s="33"/>
      <c r="Y273" s="33">
        <f ca="1">AB268</f>
        <v>14</v>
      </c>
      <c r="Z273" s="33" t="str">
        <f>AB224</f>
        <v>africa</v>
      </c>
      <c r="AA273" s="33"/>
      <c r="AB273" s="33"/>
      <c r="AC273" s="33"/>
      <c r="AD273" s="33"/>
      <c r="AE273" s="33"/>
      <c r="AF273" s="33">
        <f ca="1">MAX(AF268:AG268)</f>
        <v>23</v>
      </c>
      <c r="AG273" s="68" t="str">
        <f ca="1">VLOOKUP(AF273,AF270:AG271,2)</f>
        <v>yes</v>
      </c>
      <c r="AH273" s="33"/>
      <c r="AI273" s="33">
        <f ca="1">AL268</f>
        <v>8</v>
      </c>
      <c r="AJ273" s="33" t="str">
        <f>AL224</f>
        <v>2016-2020</v>
      </c>
      <c r="AK273" s="33"/>
      <c r="AL273" s="34"/>
    </row>
    <row r="274" spans="5:38" ht="17" thickBot="1">
      <c r="E274" s="49"/>
      <c r="F274" s="49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>
        <f ca="1">V268</f>
        <v>12</v>
      </c>
      <c r="S274" s="35" t="str">
        <f>V224</f>
        <v>thriller</v>
      </c>
      <c r="T274" s="35"/>
      <c r="U274" s="35"/>
      <c r="V274" s="35"/>
      <c r="W274" s="35"/>
      <c r="X274" s="35"/>
      <c r="Y274" s="35">
        <f ca="1">AC268</f>
        <v>6</v>
      </c>
      <c r="Z274" s="35" t="str">
        <f>AC224</f>
        <v>asia</v>
      </c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6"/>
    </row>
    <row r="275" spans="5:38">
      <c r="F275" s="30"/>
    </row>
    <row r="276" spans="5:38">
      <c r="F276" s="33"/>
    </row>
  </sheetData>
  <mergeCells count="30">
    <mergeCell ref="B3:D3"/>
    <mergeCell ref="AQ6:AR7"/>
    <mergeCell ref="AS6:AT7"/>
    <mergeCell ref="AU6:AV7"/>
    <mergeCell ref="AP8:AP9"/>
    <mergeCell ref="AP10:AP11"/>
    <mergeCell ref="AP12:AP13"/>
    <mergeCell ref="AP14:AP15"/>
    <mergeCell ref="AP16:AP17"/>
    <mergeCell ref="AQ16:AR17"/>
    <mergeCell ref="AS16:AT17"/>
    <mergeCell ref="AU16:AV17"/>
    <mergeCell ref="AW16:AX17"/>
    <mergeCell ref="AQ10:AR11"/>
    <mergeCell ref="AS10:AT11"/>
    <mergeCell ref="AU10:AV11"/>
    <mergeCell ref="AW10:AX11"/>
    <mergeCell ref="AQ12:AR13"/>
    <mergeCell ref="AS12:AT13"/>
    <mergeCell ref="AU12:AV13"/>
    <mergeCell ref="AW12:AX13"/>
    <mergeCell ref="AW6:AX7"/>
    <mergeCell ref="AQ14:AR15"/>
    <mergeCell ref="AS14:AT15"/>
    <mergeCell ref="AU14:AV15"/>
    <mergeCell ref="AW14:AX15"/>
    <mergeCell ref="AQ8:AR9"/>
    <mergeCell ref="AS8:AT9"/>
    <mergeCell ref="AU8:AV9"/>
    <mergeCell ref="AW8:AX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2F80-42D9-214C-A2E9-A887FC4DD57F}">
  <dimension ref="C4:H14"/>
  <sheetViews>
    <sheetView workbookViewId="0">
      <selection activeCell="J18" sqref="J18"/>
    </sheetView>
  </sheetViews>
  <sheetFormatPr baseColWidth="10" defaultRowHeight="16"/>
  <cols>
    <col min="4" max="4" width="13.1640625" customWidth="1"/>
    <col min="5" max="5" width="0" hidden="1" customWidth="1"/>
    <col min="6" max="6" width="13.33203125" customWidth="1"/>
    <col min="7" max="7" width="12" customWidth="1"/>
  </cols>
  <sheetData>
    <row r="4" spans="3:8">
      <c r="C4" t="s">
        <v>698</v>
      </c>
      <c r="D4" t="s">
        <v>699</v>
      </c>
      <c r="F4" t="s">
        <v>700</v>
      </c>
      <c r="G4" t="s">
        <v>701</v>
      </c>
      <c r="H4" t="s">
        <v>702</v>
      </c>
    </row>
    <row r="5" spans="3:8">
      <c r="C5">
        <v>1</v>
      </c>
      <c r="D5" t="s">
        <v>703</v>
      </c>
      <c r="E5">
        <f ca="1">RANDBETWEEN(0,1)</f>
        <v>1</v>
      </c>
      <c r="F5" t="str">
        <f ca="1">IF(E5=1,"Full time","Part time")</f>
        <v>Full time</v>
      </c>
      <c r="G5" s="12">
        <f ca="1">RANDBETWEEN(15,25)</f>
        <v>22</v>
      </c>
      <c r="H5" s="16">
        <f ca="1">RANDBETWEEN(10,20)*0.01</f>
        <v>0.17</v>
      </c>
    </row>
    <row r="6" spans="3:8">
      <c r="C6">
        <v>2</v>
      </c>
      <c r="D6" t="s">
        <v>704</v>
      </c>
      <c r="E6">
        <f t="shared" ref="E6:E14" ca="1" si="0">RANDBETWEEN(0,1)</f>
        <v>0</v>
      </c>
      <c r="F6" t="str">
        <f t="shared" ref="F6:F14" ca="1" si="1">IF(E6=1,"Full time","Part time")</f>
        <v>Part time</v>
      </c>
      <c r="G6" s="12">
        <f t="shared" ref="G6:G14" ca="1" si="2">RANDBETWEEN(15,25)</f>
        <v>15</v>
      </c>
      <c r="H6" s="16">
        <f t="shared" ref="H6:H14" ca="1" si="3">RANDBETWEEN(10,20)*0.01</f>
        <v>0.13</v>
      </c>
    </row>
    <row r="7" spans="3:8">
      <c r="C7">
        <v>3</v>
      </c>
      <c r="D7" t="s">
        <v>705</v>
      </c>
      <c r="E7">
        <f t="shared" ca="1" si="0"/>
        <v>1</v>
      </c>
      <c r="F7" t="str">
        <f t="shared" ca="1" si="1"/>
        <v>Full time</v>
      </c>
      <c r="G7" s="12">
        <f t="shared" ca="1" si="2"/>
        <v>23</v>
      </c>
      <c r="H7" s="16">
        <f t="shared" ca="1" si="3"/>
        <v>0.1</v>
      </c>
    </row>
    <row r="8" spans="3:8">
      <c r="C8">
        <v>4</v>
      </c>
      <c r="D8" t="s">
        <v>706</v>
      </c>
      <c r="E8">
        <f t="shared" ca="1" si="0"/>
        <v>0</v>
      </c>
      <c r="F8" t="str">
        <f t="shared" ca="1" si="1"/>
        <v>Part time</v>
      </c>
      <c r="G8" s="12">
        <f t="shared" ca="1" si="2"/>
        <v>19</v>
      </c>
      <c r="H8" s="16">
        <f t="shared" ca="1" si="3"/>
        <v>0.2</v>
      </c>
    </row>
    <row r="9" spans="3:8">
      <c r="C9">
        <v>5</v>
      </c>
      <c r="D9" t="s">
        <v>707</v>
      </c>
      <c r="E9">
        <f t="shared" ca="1" si="0"/>
        <v>0</v>
      </c>
      <c r="F9" t="str">
        <f t="shared" ca="1" si="1"/>
        <v>Part time</v>
      </c>
      <c r="G9" s="12">
        <f t="shared" ca="1" si="2"/>
        <v>24</v>
      </c>
      <c r="H9" s="16">
        <f t="shared" ca="1" si="3"/>
        <v>0.16</v>
      </c>
    </row>
    <row r="10" spans="3:8">
      <c r="C10">
        <v>6</v>
      </c>
      <c r="D10" t="s">
        <v>708</v>
      </c>
      <c r="E10">
        <f t="shared" ca="1" si="0"/>
        <v>0</v>
      </c>
      <c r="F10" t="str">
        <f t="shared" ca="1" si="1"/>
        <v>Part time</v>
      </c>
      <c r="G10" s="12">
        <f t="shared" ca="1" si="2"/>
        <v>17</v>
      </c>
      <c r="H10" s="16">
        <f t="shared" ca="1" si="3"/>
        <v>0.11</v>
      </c>
    </row>
    <row r="11" spans="3:8">
      <c r="C11">
        <v>7</v>
      </c>
      <c r="D11" t="s">
        <v>709</v>
      </c>
      <c r="E11">
        <f t="shared" ca="1" si="0"/>
        <v>1</v>
      </c>
      <c r="F11" t="str">
        <f t="shared" ca="1" si="1"/>
        <v>Full time</v>
      </c>
      <c r="G11" s="12">
        <f t="shared" ca="1" si="2"/>
        <v>17</v>
      </c>
      <c r="H11" s="16">
        <f t="shared" ca="1" si="3"/>
        <v>0.1</v>
      </c>
    </row>
    <row r="12" spans="3:8">
      <c r="C12">
        <v>8</v>
      </c>
      <c r="D12" t="s">
        <v>710</v>
      </c>
      <c r="E12">
        <f t="shared" ca="1" si="0"/>
        <v>0</v>
      </c>
      <c r="F12" t="str">
        <f t="shared" ca="1" si="1"/>
        <v>Part time</v>
      </c>
      <c r="G12" s="12">
        <f t="shared" ca="1" si="2"/>
        <v>20</v>
      </c>
      <c r="H12" s="16">
        <f t="shared" ca="1" si="3"/>
        <v>0.2</v>
      </c>
    </row>
    <row r="13" spans="3:8">
      <c r="C13">
        <v>9</v>
      </c>
      <c r="D13" t="s">
        <v>711</v>
      </c>
      <c r="E13">
        <f t="shared" ca="1" si="0"/>
        <v>0</v>
      </c>
      <c r="F13" t="str">
        <f t="shared" ca="1" si="1"/>
        <v>Part time</v>
      </c>
      <c r="G13" s="12">
        <f t="shared" ca="1" si="2"/>
        <v>21</v>
      </c>
      <c r="H13" s="16">
        <f t="shared" ca="1" si="3"/>
        <v>0.17</v>
      </c>
    </row>
    <row r="14" spans="3:8">
      <c r="C14">
        <v>10</v>
      </c>
      <c r="D14" t="s">
        <v>712</v>
      </c>
      <c r="E14">
        <f t="shared" ca="1" si="0"/>
        <v>1</v>
      </c>
      <c r="F14" t="str">
        <f t="shared" ca="1" si="1"/>
        <v>Full time</v>
      </c>
      <c r="G14" s="12">
        <f t="shared" ca="1" si="2"/>
        <v>15</v>
      </c>
      <c r="H14" s="16">
        <f t="shared" ca="1" si="3"/>
        <v>0.16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1F7D-F65E-A145-830A-1C0B80895DC0}">
  <dimension ref="B2:CW138"/>
  <sheetViews>
    <sheetView topLeftCell="BR1" zoomScale="86" zoomScaleNormal="100" workbookViewId="0">
      <selection activeCell="CY38" sqref="CY38"/>
    </sheetView>
  </sheetViews>
  <sheetFormatPr baseColWidth="10" defaultRowHeight="16"/>
  <cols>
    <col min="2" max="2" width="10.83203125" style="52"/>
    <col min="3" max="3" width="4.83203125" customWidth="1"/>
    <col min="4" max="4" width="14.83203125" style="70" customWidth="1"/>
    <col min="5" max="6" width="10.83203125" style="70"/>
    <col min="7" max="8" width="10.83203125" style="52"/>
    <col min="9" max="9" width="10.83203125" style="52" customWidth="1"/>
    <col min="10" max="31" width="10.83203125" style="52"/>
    <col min="32" max="35" width="10.83203125" style="71"/>
    <col min="37" max="37" width="10.83203125" customWidth="1"/>
    <col min="68" max="68" width="17.1640625" customWidth="1"/>
    <col min="71" max="71" width="13.33203125" customWidth="1"/>
    <col min="77" max="77" width="12" customWidth="1"/>
    <col min="78" max="78" width="13.6640625" customWidth="1"/>
  </cols>
  <sheetData>
    <row r="2" spans="2:101" ht="17" thickBot="1"/>
    <row r="3" spans="2:101">
      <c r="B3" s="173" t="s">
        <v>729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74"/>
      <c r="AM3" s="173" t="s">
        <v>730</v>
      </c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/>
      <c r="BQ3" s="160"/>
      <c r="BR3" s="160"/>
      <c r="BS3" s="160"/>
      <c r="BT3" s="174"/>
      <c r="BV3" s="33"/>
      <c r="BW3" s="186" t="s">
        <v>738</v>
      </c>
      <c r="BX3" s="172"/>
      <c r="BY3" s="172"/>
      <c r="BZ3" s="172"/>
      <c r="CA3" s="189"/>
      <c r="CD3" s="186" t="s">
        <v>739</v>
      </c>
      <c r="CE3" s="172"/>
      <c r="CF3" s="172"/>
      <c r="CG3" s="172"/>
      <c r="CH3" s="172"/>
      <c r="CI3" s="172"/>
      <c r="CJ3" s="172"/>
      <c r="CK3" s="172"/>
      <c r="CL3" s="172"/>
      <c r="CM3" s="172"/>
      <c r="CN3" s="172" t="s">
        <v>740</v>
      </c>
      <c r="CO3" s="172"/>
      <c r="CP3" s="172"/>
      <c r="CQ3" s="172"/>
      <c r="CR3" s="172"/>
      <c r="CS3" s="172"/>
      <c r="CT3" s="172"/>
      <c r="CU3" s="172"/>
      <c r="CV3" s="172"/>
      <c r="CW3" s="189"/>
    </row>
    <row r="4" spans="2:101" ht="17" thickBot="1">
      <c r="B4" s="175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7"/>
      <c r="AM4" s="175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6"/>
      <c r="BM4" s="176"/>
      <c r="BN4" s="176"/>
      <c r="BO4" s="176"/>
      <c r="BP4" s="176"/>
      <c r="BQ4" s="176"/>
      <c r="BR4" s="176"/>
      <c r="BS4" s="176"/>
      <c r="BT4" s="177"/>
      <c r="BV4" s="33"/>
      <c r="BW4" s="194"/>
      <c r="BX4" s="163"/>
      <c r="BY4" s="163"/>
      <c r="BZ4" s="163"/>
      <c r="CA4" s="195"/>
      <c r="CD4" s="191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  <c r="CT4" s="150"/>
      <c r="CU4" s="150"/>
      <c r="CV4" s="150"/>
      <c r="CW4" s="193"/>
    </row>
    <row r="5" spans="2:101" ht="16" customHeight="1">
      <c r="B5" s="157" t="s">
        <v>713</v>
      </c>
      <c r="C5" s="172"/>
      <c r="D5" s="155" t="s">
        <v>699</v>
      </c>
      <c r="E5" s="155" t="s">
        <v>714</v>
      </c>
      <c r="F5" s="152" t="s">
        <v>702</v>
      </c>
      <c r="G5" s="155" t="s">
        <v>715</v>
      </c>
      <c r="H5" s="155"/>
      <c r="I5" s="155"/>
      <c r="J5" s="155" t="s">
        <v>717</v>
      </c>
      <c r="K5" s="155"/>
      <c r="L5" s="155"/>
      <c r="M5" s="155" t="s">
        <v>718</v>
      </c>
      <c r="N5" s="155"/>
      <c r="O5" s="155"/>
      <c r="P5" s="155" t="s">
        <v>719</v>
      </c>
      <c r="Q5" s="155"/>
      <c r="R5" s="155"/>
      <c r="S5" s="155" t="s">
        <v>720</v>
      </c>
      <c r="T5" s="155"/>
      <c r="U5" s="155"/>
      <c r="V5" s="155" t="s">
        <v>721</v>
      </c>
      <c r="W5" s="155"/>
      <c r="X5" s="155"/>
      <c r="Y5" s="155" t="s">
        <v>722</v>
      </c>
      <c r="Z5" s="155"/>
      <c r="AA5" s="155"/>
      <c r="AB5" s="155" t="s">
        <v>723</v>
      </c>
      <c r="AC5" s="155"/>
      <c r="AD5" s="155" t="s">
        <v>725</v>
      </c>
      <c r="AE5" s="155"/>
      <c r="AF5" s="178" t="s">
        <v>702</v>
      </c>
      <c r="AG5" s="155"/>
      <c r="AH5" s="179" t="s">
        <v>732</v>
      </c>
      <c r="AI5" s="180"/>
      <c r="AM5" s="157" t="s">
        <v>713</v>
      </c>
      <c r="AN5" s="172"/>
      <c r="AO5" s="155" t="s">
        <v>699</v>
      </c>
      <c r="AP5" s="155" t="s">
        <v>714</v>
      </c>
      <c r="AQ5" s="152" t="s">
        <v>702</v>
      </c>
      <c r="AR5" s="155" t="s">
        <v>715</v>
      </c>
      <c r="AS5" s="155"/>
      <c r="AT5" s="155"/>
      <c r="AU5" s="155" t="s">
        <v>717</v>
      </c>
      <c r="AV5" s="155"/>
      <c r="AW5" s="155"/>
      <c r="AX5" s="155" t="s">
        <v>718</v>
      </c>
      <c r="AY5" s="155"/>
      <c r="AZ5" s="155"/>
      <c r="BA5" s="155" t="s">
        <v>719</v>
      </c>
      <c r="BB5" s="155"/>
      <c r="BC5" s="155"/>
      <c r="BD5" s="155" t="s">
        <v>720</v>
      </c>
      <c r="BE5" s="155"/>
      <c r="BF5" s="155"/>
      <c r="BG5" s="155" t="s">
        <v>721</v>
      </c>
      <c r="BH5" s="155"/>
      <c r="BI5" s="155"/>
      <c r="BJ5" s="155" t="s">
        <v>722</v>
      </c>
      <c r="BK5" s="155"/>
      <c r="BL5" s="155"/>
      <c r="BM5" s="155" t="s">
        <v>723</v>
      </c>
      <c r="BN5" s="155"/>
      <c r="BO5" s="155" t="s">
        <v>725</v>
      </c>
      <c r="BP5" s="155"/>
      <c r="BQ5" s="178" t="s">
        <v>702</v>
      </c>
      <c r="BR5" s="155"/>
      <c r="BS5" s="179" t="s">
        <v>732</v>
      </c>
      <c r="BT5" s="180"/>
      <c r="BV5" s="33"/>
      <c r="BW5" s="186" t="s">
        <v>737</v>
      </c>
      <c r="BX5" s="172" t="s">
        <v>733</v>
      </c>
      <c r="BY5" s="172" t="s">
        <v>734</v>
      </c>
      <c r="BZ5" s="172" t="s">
        <v>735</v>
      </c>
      <c r="CA5" s="189" t="s">
        <v>736</v>
      </c>
      <c r="CD5" s="85">
        <f>$BV$8</f>
        <v>1</v>
      </c>
      <c r="CE5" s="83">
        <f>$BV$21</f>
        <v>2</v>
      </c>
      <c r="CF5" s="83">
        <f>$BV$34</f>
        <v>3</v>
      </c>
      <c r="CG5" s="83">
        <f>$BV$47</f>
        <v>4</v>
      </c>
      <c r="CH5" s="83">
        <f>$BV$60</f>
        <v>5</v>
      </c>
      <c r="CI5" s="83">
        <f>$BV$73</f>
        <v>6</v>
      </c>
      <c r="CJ5" s="83">
        <f>$BV$86</f>
        <v>7</v>
      </c>
      <c r="CK5" s="83">
        <f>$BV$99</f>
        <v>8</v>
      </c>
      <c r="CL5" s="83">
        <f>$BV$112</f>
        <v>9</v>
      </c>
      <c r="CM5" s="83">
        <f>$BV$125</f>
        <v>10</v>
      </c>
      <c r="CN5" s="83">
        <f>$BV$8</f>
        <v>1</v>
      </c>
      <c r="CO5" s="83">
        <f>$BV$21</f>
        <v>2</v>
      </c>
      <c r="CP5" s="83">
        <f>$BV$34</f>
        <v>3</v>
      </c>
      <c r="CQ5" s="83">
        <f>$BV$47</f>
        <v>4</v>
      </c>
      <c r="CR5" s="83">
        <f>$BV$60</f>
        <v>5</v>
      </c>
      <c r="CS5" s="83">
        <f>$BV$73</f>
        <v>6</v>
      </c>
      <c r="CT5" s="83">
        <f>$BV$86</f>
        <v>7</v>
      </c>
      <c r="CU5" s="83">
        <f>$BV$99</f>
        <v>8</v>
      </c>
      <c r="CV5" s="83">
        <f>$BV$112</f>
        <v>9</v>
      </c>
      <c r="CW5" s="86">
        <f>$BV$125</f>
        <v>10</v>
      </c>
    </row>
    <row r="6" spans="2:101" ht="17" thickBot="1">
      <c r="B6" s="149"/>
      <c r="C6" s="150"/>
      <c r="D6" s="151"/>
      <c r="E6" s="151"/>
      <c r="F6" s="153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48"/>
      <c r="AG6" s="151"/>
      <c r="AH6" s="181"/>
      <c r="AI6" s="182"/>
      <c r="AM6" s="149"/>
      <c r="AN6" s="150"/>
      <c r="AO6" s="151"/>
      <c r="AP6" s="151"/>
      <c r="AQ6" s="153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48"/>
      <c r="BR6" s="151"/>
      <c r="BS6" s="181"/>
      <c r="BT6" s="182"/>
      <c r="BV6" s="33"/>
      <c r="BW6" s="187"/>
      <c r="BX6" s="188"/>
      <c r="BY6" s="188"/>
      <c r="BZ6" s="188"/>
      <c r="CA6" s="190"/>
      <c r="CD6" s="191">
        <f ca="1">CA8</f>
        <v>7519</v>
      </c>
      <c r="CE6" s="150">
        <f ca="1">CA21</f>
        <v>7445</v>
      </c>
      <c r="CF6" s="150">
        <f ca="1">CA34</f>
        <v>5537</v>
      </c>
      <c r="CG6" s="150">
        <f ca="1">CA47</f>
        <v>7683</v>
      </c>
      <c r="CH6" s="150">
        <f ca="1">CA60</f>
        <v>7040</v>
      </c>
      <c r="CI6" s="150">
        <f ca="1">CA73</f>
        <v>7028</v>
      </c>
      <c r="CJ6" s="150">
        <f ca="1">CA86</f>
        <v>6973</v>
      </c>
      <c r="CK6" s="150">
        <f ca="1">CA99</f>
        <v>6611</v>
      </c>
      <c r="CL6" s="150">
        <f ca="1">CA112</f>
        <v>6595</v>
      </c>
      <c r="CM6" s="150">
        <f ca="1">CA125</f>
        <v>7212</v>
      </c>
      <c r="CN6" s="197">
        <f ca="1">BZ8</f>
        <v>2994.23</v>
      </c>
      <c r="CO6" s="197">
        <f ca="1">BZ21</f>
        <v>2435.65</v>
      </c>
      <c r="CP6" s="197">
        <f ca="1">BZ34</f>
        <v>2735.29</v>
      </c>
      <c r="CQ6" s="197">
        <f ca="1">BZ47</f>
        <v>2788.11</v>
      </c>
      <c r="CR6" s="197">
        <f ca="1">BZ47</f>
        <v>2788.11</v>
      </c>
      <c r="CS6" s="197">
        <f ca="1">BZ73</f>
        <v>2520.7600000000002</v>
      </c>
      <c r="CT6" s="197">
        <f ca="1">BZ86</f>
        <v>2511.41</v>
      </c>
      <c r="CU6" s="197">
        <f ca="1">BZ99</f>
        <v>2683.87</v>
      </c>
      <c r="CV6" s="197">
        <f ca="1">BZ112</f>
        <v>2885.15</v>
      </c>
      <c r="CW6" s="198">
        <f ca="1">BZ125</f>
        <v>2396.04</v>
      </c>
    </row>
    <row r="7" spans="2:101" ht="17" thickBot="1">
      <c r="B7" s="75"/>
      <c r="C7" s="150"/>
      <c r="D7" s="73"/>
      <c r="E7" s="73"/>
      <c r="F7" s="73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8"/>
      <c r="AG7" s="72"/>
      <c r="AH7" s="72"/>
      <c r="AI7" s="77"/>
      <c r="AM7" s="75"/>
      <c r="AN7" s="150"/>
      <c r="AO7" s="73"/>
      <c r="AP7" s="73"/>
      <c r="AQ7" s="73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8"/>
      <c r="BR7" s="72"/>
      <c r="BS7" s="72"/>
      <c r="BT7" s="77"/>
      <c r="BV7" s="33"/>
      <c r="BW7" s="79"/>
      <c r="BX7" s="80"/>
      <c r="BY7" s="80"/>
      <c r="BZ7" s="80"/>
      <c r="CA7" s="81"/>
      <c r="CD7" s="191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  <c r="CT7" s="150"/>
      <c r="CU7" s="150"/>
      <c r="CV7" s="150"/>
      <c r="CW7" s="193"/>
    </row>
    <row r="8" spans="2:101">
      <c r="B8" s="145">
        <v>1</v>
      </c>
      <c r="C8" s="150"/>
      <c r="D8" s="168" t="str">
        <f>VLOOKUP(B8,'HR app database'!$C$5:$D$14,2)</f>
        <v>Durva</v>
      </c>
      <c r="E8" s="162">
        <f ca="1">VLOOKUP(B8,'HR app database'!$C$5:$H$15,5)</f>
        <v>22</v>
      </c>
      <c r="F8" s="164">
        <f ca="1">VLOOKUP('HR app'!B8:B17,'HR app database'!$C$5:$H$14,6)</f>
        <v>0.17</v>
      </c>
      <c r="G8" s="151" t="s">
        <v>724</v>
      </c>
      <c r="H8" s="151"/>
      <c r="I8" s="151"/>
      <c r="J8" s="72">
        <v>8</v>
      </c>
      <c r="K8" s="72" t="s">
        <v>716</v>
      </c>
      <c r="L8" s="72">
        <v>12</v>
      </c>
      <c r="M8" s="72">
        <v>8</v>
      </c>
      <c r="N8" s="72" t="s">
        <v>716</v>
      </c>
      <c r="O8" s="72">
        <v>12</v>
      </c>
      <c r="P8" s="72">
        <v>8</v>
      </c>
      <c r="Q8" s="72" t="s">
        <v>716</v>
      </c>
      <c r="R8" s="72">
        <v>12</v>
      </c>
      <c r="S8" s="72">
        <v>8</v>
      </c>
      <c r="T8" s="72" t="s">
        <v>716</v>
      </c>
      <c r="U8" s="72">
        <v>12</v>
      </c>
      <c r="V8" s="72">
        <v>8</v>
      </c>
      <c r="W8" s="72" t="s">
        <v>716</v>
      </c>
      <c r="X8" s="72">
        <v>12</v>
      </c>
      <c r="Y8" s="72">
        <v>8</v>
      </c>
      <c r="Z8" s="72" t="s">
        <v>716</v>
      </c>
      <c r="AA8" s="72">
        <v>12</v>
      </c>
      <c r="AB8" s="151">
        <f>G9+J9+M9+P9+S9+V9+Y9+Y12+V12+S12+P12+M12+J12+G12+G16+J1</f>
        <v>39</v>
      </c>
      <c r="AC8" s="151"/>
      <c r="AD8" s="162">
        <f ca="1">AB8*E8</f>
        <v>858</v>
      </c>
      <c r="AE8" s="151"/>
      <c r="AF8" s="148">
        <f ca="1">J17+M17+P17+S17+V17+Y17</f>
        <v>645.66000000000008</v>
      </c>
      <c r="AG8" s="151"/>
      <c r="AH8" s="162">
        <f ca="1">AF8+AD8</f>
        <v>1503.66</v>
      </c>
      <c r="AI8" s="183"/>
      <c r="AM8" s="145">
        <f>B8</f>
        <v>1</v>
      </c>
      <c r="AN8" s="150"/>
      <c r="AO8" s="168" t="str">
        <f>VLOOKUP(AM8,'HR app database'!$C$5:$D$14,2)</f>
        <v>Durva</v>
      </c>
      <c r="AP8" s="162">
        <f ca="1">VLOOKUP(AM8,'HR app database'!$C$5:$H$15,5)</f>
        <v>22</v>
      </c>
      <c r="AQ8" s="164">
        <f ca="1">VLOOKUP('HR app'!AM8:AM17,'HR app database'!$C$5:$H$14,6)</f>
        <v>0.17</v>
      </c>
      <c r="AR8" s="151" t="s">
        <v>724</v>
      </c>
      <c r="AS8" s="151"/>
      <c r="AT8" s="151"/>
      <c r="AU8" s="72">
        <v>8</v>
      </c>
      <c r="AV8" s="72" t="s">
        <v>716</v>
      </c>
      <c r="AW8" s="72">
        <v>12</v>
      </c>
      <c r="AX8" s="72">
        <v>8</v>
      </c>
      <c r="AY8" s="72" t="s">
        <v>716</v>
      </c>
      <c r="AZ8" s="72">
        <v>12</v>
      </c>
      <c r="BA8" s="72">
        <v>8</v>
      </c>
      <c r="BB8" s="72" t="s">
        <v>716</v>
      </c>
      <c r="BC8" s="72">
        <v>12</v>
      </c>
      <c r="BD8" s="72">
        <v>8</v>
      </c>
      <c r="BE8" s="72" t="s">
        <v>716</v>
      </c>
      <c r="BF8" s="72">
        <v>12</v>
      </c>
      <c r="BG8" s="72">
        <v>8</v>
      </c>
      <c r="BH8" s="72" t="s">
        <v>716</v>
      </c>
      <c r="BI8" s="72">
        <v>12</v>
      </c>
      <c r="BJ8" s="72">
        <v>8</v>
      </c>
      <c r="BK8" s="72" t="s">
        <v>716</v>
      </c>
      <c r="BL8" s="72">
        <v>12</v>
      </c>
      <c r="BM8" s="151">
        <f>AR9+AU9+AX9+BA9+BD9+BG9+BJ9+BJ12+BG12+BD12+BA12+AX12+AU12+AR12+AR16+AU1</f>
        <v>39</v>
      </c>
      <c r="BN8" s="151"/>
      <c r="BO8" s="162">
        <f ca="1">BM8*AP8</f>
        <v>858</v>
      </c>
      <c r="BP8" s="151"/>
      <c r="BQ8" s="148">
        <f ca="1">AU17+AX17+BA17+BD17+BG17+BJ17</f>
        <v>632.57000000000005</v>
      </c>
      <c r="BR8" s="151"/>
      <c r="BS8" s="162">
        <f ca="1">BQ8+BO8</f>
        <v>1490.5700000000002</v>
      </c>
      <c r="BT8" s="183"/>
      <c r="BV8" s="186">
        <f>B8</f>
        <v>1</v>
      </c>
      <c r="BW8" s="172">
        <f>BM8+AB8</f>
        <v>78</v>
      </c>
      <c r="BX8" s="192">
        <f ca="1">BO8+AD8</f>
        <v>1716</v>
      </c>
      <c r="BY8" s="172">
        <f ca="1">BQ8+AF8</f>
        <v>1278.23</v>
      </c>
      <c r="BZ8" s="192">
        <f ca="1">BY8+BX8</f>
        <v>2994.23</v>
      </c>
      <c r="CA8" s="189">
        <f ca="1">SUM(AU15:BL15)+SUM(J15:AA15)</f>
        <v>7519</v>
      </c>
      <c r="CD8" s="87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8"/>
    </row>
    <row r="9" spans="2:101">
      <c r="B9" s="145"/>
      <c r="C9" s="150"/>
      <c r="D9" s="168"/>
      <c r="E9" s="162"/>
      <c r="F9" s="165"/>
      <c r="G9" s="151"/>
      <c r="H9" s="151"/>
      <c r="I9" s="151"/>
      <c r="J9" s="151">
        <f>L8-J8</f>
        <v>4</v>
      </c>
      <c r="K9" s="151"/>
      <c r="L9" s="151"/>
      <c r="M9" s="151">
        <f>O8-M8</f>
        <v>4</v>
      </c>
      <c r="N9" s="151"/>
      <c r="O9" s="151"/>
      <c r="P9" s="151">
        <f>R8-P8</f>
        <v>4</v>
      </c>
      <c r="Q9" s="151"/>
      <c r="R9" s="151"/>
      <c r="S9" s="151">
        <f>U8-S8</f>
        <v>4</v>
      </c>
      <c r="T9" s="151"/>
      <c r="U9" s="151"/>
      <c r="V9" s="151">
        <f>X8-V8</f>
        <v>4</v>
      </c>
      <c r="W9" s="151"/>
      <c r="X9" s="151"/>
      <c r="Y9" s="151">
        <f>AA8-Y8</f>
        <v>4</v>
      </c>
      <c r="Z9" s="151"/>
      <c r="AA9" s="151"/>
      <c r="AB9" s="151"/>
      <c r="AC9" s="151"/>
      <c r="AD9" s="151"/>
      <c r="AE9" s="151"/>
      <c r="AF9" s="148"/>
      <c r="AG9" s="151"/>
      <c r="AH9" s="151"/>
      <c r="AI9" s="183"/>
      <c r="AM9" s="145"/>
      <c r="AN9" s="150"/>
      <c r="AO9" s="168"/>
      <c r="AP9" s="162"/>
      <c r="AQ9" s="165"/>
      <c r="AR9" s="151"/>
      <c r="AS9" s="151"/>
      <c r="AT9" s="151"/>
      <c r="AU9" s="151">
        <f>AW8-AU8</f>
        <v>4</v>
      </c>
      <c r="AV9" s="151"/>
      <c r="AW9" s="151"/>
      <c r="AX9" s="151">
        <f>AZ8-AX8</f>
        <v>4</v>
      </c>
      <c r="AY9" s="151"/>
      <c r="AZ9" s="151"/>
      <c r="BA9" s="151">
        <f>BC8-BA8</f>
        <v>4</v>
      </c>
      <c r="BB9" s="151"/>
      <c r="BC9" s="151"/>
      <c r="BD9" s="151">
        <f>BF8-BD8</f>
        <v>4</v>
      </c>
      <c r="BE9" s="151"/>
      <c r="BF9" s="151"/>
      <c r="BG9" s="151">
        <f>BI8-BG8</f>
        <v>4</v>
      </c>
      <c r="BH9" s="151"/>
      <c r="BI9" s="151"/>
      <c r="BJ9" s="151">
        <f>BL8-BJ8</f>
        <v>4</v>
      </c>
      <c r="BK9" s="151"/>
      <c r="BL9" s="151"/>
      <c r="BM9" s="151"/>
      <c r="BN9" s="151"/>
      <c r="BO9" s="151"/>
      <c r="BP9" s="151"/>
      <c r="BQ9" s="148"/>
      <c r="BR9" s="151"/>
      <c r="BS9" s="151"/>
      <c r="BT9" s="183"/>
      <c r="BV9" s="191"/>
      <c r="BW9" s="150"/>
      <c r="BX9" s="150"/>
      <c r="BY9" s="150"/>
      <c r="BZ9" s="150"/>
      <c r="CA9" s="193"/>
      <c r="CD9" s="87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8"/>
    </row>
    <row r="10" spans="2:101">
      <c r="B10" s="145"/>
      <c r="C10" s="150"/>
      <c r="D10" s="168"/>
      <c r="E10" s="162"/>
      <c r="F10" s="165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48"/>
      <c r="AG10" s="151"/>
      <c r="AH10" s="151"/>
      <c r="AI10" s="183"/>
      <c r="AM10" s="145"/>
      <c r="AN10" s="150"/>
      <c r="AO10" s="168"/>
      <c r="AP10" s="162"/>
      <c r="AQ10" s="165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48"/>
      <c r="BR10" s="151"/>
      <c r="BS10" s="151"/>
      <c r="BT10" s="183"/>
      <c r="BV10" s="191"/>
      <c r="BW10" s="150"/>
      <c r="BX10" s="150"/>
      <c r="BY10" s="150"/>
      <c r="BZ10" s="150"/>
      <c r="CA10" s="193"/>
      <c r="CD10" s="87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8"/>
    </row>
    <row r="11" spans="2:101">
      <c r="B11" s="145"/>
      <c r="C11" s="150"/>
      <c r="D11" s="168"/>
      <c r="E11" s="162"/>
      <c r="F11" s="165"/>
      <c r="G11" s="151"/>
      <c r="H11" s="151"/>
      <c r="I11" s="151"/>
      <c r="J11" s="72">
        <v>13</v>
      </c>
      <c r="K11" s="72" t="s">
        <v>716</v>
      </c>
      <c r="L11" s="72">
        <v>16</v>
      </c>
      <c r="M11" s="72">
        <v>13</v>
      </c>
      <c r="N11" s="72" t="s">
        <v>716</v>
      </c>
      <c r="O11" s="72">
        <v>16</v>
      </c>
      <c r="P11" s="72"/>
      <c r="Q11" s="72" t="s">
        <v>716</v>
      </c>
      <c r="R11" s="72"/>
      <c r="S11" s="72">
        <v>13</v>
      </c>
      <c r="T11" s="72" t="s">
        <v>716</v>
      </c>
      <c r="U11" s="72">
        <v>16</v>
      </c>
      <c r="V11" s="72">
        <v>13</v>
      </c>
      <c r="W11" s="72" t="s">
        <v>716</v>
      </c>
      <c r="X11" s="72">
        <v>16</v>
      </c>
      <c r="Y11" s="72">
        <v>13</v>
      </c>
      <c r="Z11" s="72" t="s">
        <v>716</v>
      </c>
      <c r="AA11" s="72">
        <v>16</v>
      </c>
      <c r="AB11" s="151"/>
      <c r="AC11" s="151"/>
      <c r="AD11" s="151"/>
      <c r="AE11" s="151"/>
      <c r="AF11" s="148"/>
      <c r="AG11" s="151"/>
      <c r="AH11" s="151"/>
      <c r="AI11" s="183"/>
      <c r="AM11" s="145"/>
      <c r="AN11" s="150"/>
      <c r="AO11" s="168"/>
      <c r="AP11" s="162"/>
      <c r="AQ11" s="165"/>
      <c r="AR11" s="151"/>
      <c r="AS11" s="151"/>
      <c r="AT11" s="151"/>
      <c r="AU11" s="72">
        <v>13</v>
      </c>
      <c r="AV11" s="72" t="s">
        <v>716</v>
      </c>
      <c r="AW11" s="72">
        <v>16</v>
      </c>
      <c r="AX11" s="72">
        <v>13</v>
      </c>
      <c r="AY11" s="72" t="s">
        <v>716</v>
      </c>
      <c r="AZ11" s="72">
        <v>16</v>
      </c>
      <c r="BA11" s="72"/>
      <c r="BB11" s="72" t="s">
        <v>716</v>
      </c>
      <c r="BC11" s="72"/>
      <c r="BD11" s="72">
        <v>13</v>
      </c>
      <c r="BE11" s="72" t="s">
        <v>716</v>
      </c>
      <c r="BF11" s="72">
        <v>16</v>
      </c>
      <c r="BG11" s="72">
        <v>13</v>
      </c>
      <c r="BH11" s="72" t="s">
        <v>716</v>
      </c>
      <c r="BI11" s="72">
        <v>16</v>
      </c>
      <c r="BJ11" s="72">
        <v>13</v>
      </c>
      <c r="BK11" s="72" t="s">
        <v>716</v>
      </c>
      <c r="BL11" s="72">
        <v>16</v>
      </c>
      <c r="BM11" s="151"/>
      <c r="BN11" s="151"/>
      <c r="BO11" s="151"/>
      <c r="BP11" s="151"/>
      <c r="BQ11" s="148"/>
      <c r="BR11" s="151"/>
      <c r="BS11" s="151"/>
      <c r="BT11" s="183"/>
      <c r="BV11" s="191"/>
      <c r="BW11" s="150"/>
      <c r="BX11" s="150"/>
      <c r="BY11" s="150"/>
      <c r="BZ11" s="150"/>
      <c r="CA11" s="193"/>
      <c r="CD11" s="87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8"/>
    </row>
    <row r="12" spans="2:101">
      <c r="B12" s="145"/>
      <c r="C12" s="150"/>
      <c r="D12" s="168"/>
      <c r="E12" s="162"/>
      <c r="F12" s="165"/>
      <c r="G12" s="151"/>
      <c r="H12" s="151"/>
      <c r="I12" s="151"/>
      <c r="J12" s="151">
        <f>L11-J11</f>
        <v>3</v>
      </c>
      <c r="K12" s="151"/>
      <c r="L12" s="151"/>
      <c r="M12" s="151">
        <f>O11-M11</f>
        <v>3</v>
      </c>
      <c r="N12" s="151"/>
      <c r="O12" s="151"/>
      <c r="P12" s="151">
        <f>R11-P11</f>
        <v>0</v>
      </c>
      <c r="Q12" s="151"/>
      <c r="R12" s="151"/>
      <c r="S12" s="151">
        <f>U11-S11</f>
        <v>3</v>
      </c>
      <c r="T12" s="151"/>
      <c r="U12" s="151"/>
      <c r="V12" s="151">
        <f>X11-V11</f>
        <v>3</v>
      </c>
      <c r="W12" s="151"/>
      <c r="X12" s="151"/>
      <c r="Y12" s="151">
        <f>AA11-Y11</f>
        <v>3</v>
      </c>
      <c r="Z12" s="151"/>
      <c r="AA12" s="151"/>
      <c r="AB12" s="151"/>
      <c r="AC12" s="151"/>
      <c r="AD12" s="151"/>
      <c r="AE12" s="151"/>
      <c r="AF12" s="148"/>
      <c r="AG12" s="151"/>
      <c r="AH12" s="151"/>
      <c r="AI12" s="183"/>
      <c r="AM12" s="145"/>
      <c r="AN12" s="150"/>
      <c r="AO12" s="168"/>
      <c r="AP12" s="162"/>
      <c r="AQ12" s="165"/>
      <c r="AR12" s="151"/>
      <c r="AS12" s="151"/>
      <c r="AT12" s="151"/>
      <c r="AU12" s="151">
        <f>AW11-AU11</f>
        <v>3</v>
      </c>
      <c r="AV12" s="151"/>
      <c r="AW12" s="151"/>
      <c r="AX12" s="151">
        <f>AZ11-AX11</f>
        <v>3</v>
      </c>
      <c r="AY12" s="151"/>
      <c r="AZ12" s="151"/>
      <c r="BA12" s="151">
        <f>BC11-BA11</f>
        <v>0</v>
      </c>
      <c r="BB12" s="151"/>
      <c r="BC12" s="151"/>
      <c r="BD12" s="151">
        <f>BF11-BD11</f>
        <v>3</v>
      </c>
      <c r="BE12" s="151"/>
      <c r="BF12" s="151"/>
      <c r="BG12" s="151">
        <f>BI11-BG11</f>
        <v>3</v>
      </c>
      <c r="BH12" s="151"/>
      <c r="BI12" s="151"/>
      <c r="BJ12" s="151">
        <f>BL11-BJ11</f>
        <v>3</v>
      </c>
      <c r="BK12" s="151"/>
      <c r="BL12" s="151"/>
      <c r="BM12" s="151"/>
      <c r="BN12" s="151"/>
      <c r="BO12" s="151"/>
      <c r="BP12" s="151"/>
      <c r="BQ12" s="148"/>
      <c r="BR12" s="151"/>
      <c r="BS12" s="151"/>
      <c r="BT12" s="183"/>
      <c r="BV12" s="191"/>
      <c r="BW12" s="150"/>
      <c r="BX12" s="150"/>
      <c r="BY12" s="150"/>
      <c r="BZ12" s="150"/>
      <c r="CA12" s="193"/>
      <c r="CD12" s="87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8"/>
    </row>
    <row r="13" spans="2:101">
      <c r="B13" s="145"/>
      <c r="C13" s="150"/>
      <c r="D13" s="168"/>
      <c r="E13" s="162"/>
      <c r="F13" s="165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48"/>
      <c r="AG13" s="151"/>
      <c r="AH13" s="151"/>
      <c r="AI13" s="183"/>
      <c r="AM13" s="145"/>
      <c r="AN13" s="150"/>
      <c r="AO13" s="168"/>
      <c r="AP13" s="162"/>
      <c r="AQ13" s="165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48"/>
      <c r="BR13" s="151"/>
      <c r="BS13" s="151"/>
      <c r="BT13" s="183"/>
      <c r="BV13" s="191"/>
      <c r="BW13" s="150"/>
      <c r="BX13" s="150"/>
      <c r="BY13" s="150"/>
      <c r="BZ13" s="150"/>
      <c r="CA13" s="193"/>
      <c r="CD13" s="87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8"/>
    </row>
    <row r="14" spans="2:101">
      <c r="B14" s="145"/>
      <c r="C14" s="150"/>
      <c r="D14" s="168"/>
      <c r="E14" s="162"/>
      <c r="F14" s="165"/>
      <c r="G14" s="151"/>
      <c r="H14" s="151"/>
      <c r="I14" s="151"/>
      <c r="J14" s="146" t="s">
        <v>731</v>
      </c>
      <c r="K14" s="147"/>
      <c r="L14" s="148"/>
      <c r="M14" s="146" t="s">
        <v>731</v>
      </c>
      <c r="N14" s="147"/>
      <c r="O14" s="148"/>
      <c r="P14" s="146" t="s">
        <v>731</v>
      </c>
      <c r="Q14" s="147"/>
      <c r="R14" s="148"/>
      <c r="S14" s="146" t="s">
        <v>731</v>
      </c>
      <c r="T14" s="147"/>
      <c r="U14" s="148"/>
      <c r="V14" s="146" t="s">
        <v>731</v>
      </c>
      <c r="W14" s="147"/>
      <c r="X14" s="148"/>
      <c r="Y14" s="146" t="s">
        <v>731</v>
      </c>
      <c r="Z14" s="147"/>
      <c r="AA14" s="148"/>
      <c r="AB14" s="151"/>
      <c r="AC14" s="151"/>
      <c r="AD14" s="151"/>
      <c r="AE14" s="151"/>
      <c r="AF14" s="148"/>
      <c r="AG14" s="151"/>
      <c r="AH14" s="151"/>
      <c r="AI14" s="183"/>
      <c r="AM14" s="145"/>
      <c r="AN14" s="150"/>
      <c r="AO14" s="168"/>
      <c r="AP14" s="162"/>
      <c r="AQ14" s="165"/>
      <c r="AR14" s="151"/>
      <c r="AS14" s="151"/>
      <c r="AT14" s="151"/>
      <c r="AU14" s="146" t="s">
        <v>731</v>
      </c>
      <c r="AV14" s="147"/>
      <c r="AW14" s="148"/>
      <c r="AX14" s="146" t="s">
        <v>731</v>
      </c>
      <c r="AY14" s="147"/>
      <c r="AZ14" s="148"/>
      <c r="BA14" s="146" t="s">
        <v>731</v>
      </c>
      <c r="BB14" s="147"/>
      <c r="BC14" s="148"/>
      <c r="BD14" s="146" t="s">
        <v>731</v>
      </c>
      <c r="BE14" s="147"/>
      <c r="BF14" s="148"/>
      <c r="BG14" s="146" t="s">
        <v>731</v>
      </c>
      <c r="BH14" s="147"/>
      <c r="BI14" s="148"/>
      <c r="BJ14" s="146" t="s">
        <v>731</v>
      </c>
      <c r="BK14" s="147"/>
      <c r="BL14" s="148"/>
      <c r="BM14" s="151"/>
      <c r="BN14" s="151"/>
      <c r="BO14" s="151"/>
      <c r="BP14" s="151"/>
      <c r="BQ14" s="148"/>
      <c r="BR14" s="151"/>
      <c r="BS14" s="151"/>
      <c r="BT14" s="183"/>
      <c r="BV14" s="191"/>
      <c r="BW14" s="150"/>
      <c r="BX14" s="150"/>
      <c r="BY14" s="150"/>
      <c r="BZ14" s="150"/>
      <c r="CA14" s="193"/>
      <c r="CD14" s="87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8"/>
    </row>
    <row r="15" spans="2:101">
      <c r="B15" s="145"/>
      <c r="C15" s="150"/>
      <c r="D15" s="168"/>
      <c r="E15" s="162"/>
      <c r="F15" s="165"/>
      <c r="G15" s="151"/>
      <c r="H15" s="151"/>
      <c r="I15" s="151"/>
      <c r="J15" s="146">
        <f ca="1">RANDBETWEEN(100,1000)</f>
        <v>680</v>
      </c>
      <c r="K15" s="147"/>
      <c r="L15" s="148"/>
      <c r="M15" s="146">
        <f ca="1">RANDBETWEEN(100,1000)</f>
        <v>993</v>
      </c>
      <c r="N15" s="147"/>
      <c r="O15" s="148"/>
      <c r="P15" s="146">
        <f ca="1">RANDBETWEEN(100,1000)</f>
        <v>842</v>
      </c>
      <c r="Q15" s="147"/>
      <c r="R15" s="148"/>
      <c r="S15" s="146">
        <f ca="1">RANDBETWEEN(100,1000)</f>
        <v>947</v>
      </c>
      <c r="T15" s="147"/>
      <c r="U15" s="148"/>
      <c r="V15" s="146">
        <f ca="1">RANDBETWEEN(100,1000)</f>
        <v>160</v>
      </c>
      <c r="W15" s="147"/>
      <c r="X15" s="148"/>
      <c r="Y15" s="146">
        <f ca="1">RANDBETWEEN(100,1000)</f>
        <v>176</v>
      </c>
      <c r="Z15" s="147"/>
      <c r="AA15" s="148"/>
      <c r="AB15" s="151"/>
      <c r="AC15" s="151"/>
      <c r="AD15" s="151"/>
      <c r="AE15" s="151"/>
      <c r="AF15" s="148"/>
      <c r="AG15" s="151"/>
      <c r="AH15" s="151"/>
      <c r="AI15" s="183"/>
      <c r="AM15" s="145"/>
      <c r="AN15" s="150"/>
      <c r="AO15" s="168"/>
      <c r="AP15" s="162"/>
      <c r="AQ15" s="165"/>
      <c r="AR15" s="151"/>
      <c r="AS15" s="151"/>
      <c r="AT15" s="151"/>
      <c r="AU15" s="146">
        <f ca="1">RANDBETWEEN(100,1000)</f>
        <v>533</v>
      </c>
      <c r="AV15" s="147"/>
      <c r="AW15" s="148"/>
      <c r="AX15" s="146">
        <f ca="1">RANDBETWEEN(100,1000)</f>
        <v>462</v>
      </c>
      <c r="AY15" s="147"/>
      <c r="AZ15" s="148"/>
      <c r="BA15" s="146">
        <f ca="1">RANDBETWEEN(100,1000)</f>
        <v>510</v>
      </c>
      <c r="BB15" s="147"/>
      <c r="BC15" s="148"/>
      <c r="BD15" s="146">
        <f ca="1">RANDBETWEEN(100,1000)</f>
        <v>861</v>
      </c>
      <c r="BE15" s="147"/>
      <c r="BF15" s="148"/>
      <c r="BG15" s="146">
        <f ca="1">RANDBETWEEN(100,1000)</f>
        <v>464</v>
      </c>
      <c r="BH15" s="147"/>
      <c r="BI15" s="148"/>
      <c r="BJ15" s="146">
        <f ca="1">RANDBETWEEN(100,1000)</f>
        <v>891</v>
      </c>
      <c r="BK15" s="147"/>
      <c r="BL15" s="148"/>
      <c r="BM15" s="151"/>
      <c r="BN15" s="151"/>
      <c r="BO15" s="151"/>
      <c r="BP15" s="151"/>
      <c r="BQ15" s="148"/>
      <c r="BR15" s="151"/>
      <c r="BS15" s="151"/>
      <c r="BT15" s="183"/>
      <c r="BV15" s="191"/>
      <c r="BW15" s="150"/>
      <c r="BX15" s="150"/>
      <c r="BY15" s="150"/>
      <c r="BZ15" s="150"/>
      <c r="CA15" s="193"/>
      <c r="CD15" s="87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8"/>
    </row>
    <row r="16" spans="2:101">
      <c r="B16" s="145"/>
      <c r="C16" s="150"/>
      <c r="D16" s="168"/>
      <c r="E16" s="162"/>
      <c r="F16" s="165"/>
      <c r="G16" s="151"/>
      <c r="H16" s="151"/>
      <c r="I16" s="151"/>
      <c r="J16" s="146" t="s">
        <v>702</v>
      </c>
      <c r="K16" s="147"/>
      <c r="L16" s="148"/>
      <c r="M16" s="146" t="s">
        <v>702</v>
      </c>
      <c r="N16" s="147"/>
      <c r="O16" s="148"/>
      <c r="P16" s="146" t="s">
        <v>702</v>
      </c>
      <c r="Q16" s="147"/>
      <c r="R16" s="148"/>
      <c r="S16" s="146" t="s">
        <v>702</v>
      </c>
      <c r="T16" s="147"/>
      <c r="U16" s="148"/>
      <c r="V16" s="146" t="s">
        <v>702</v>
      </c>
      <c r="W16" s="147"/>
      <c r="X16" s="148"/>
      <c r="Y16" s="146" t="s">
        <v>702</v>
      </c>
      <c r="Z16" s="147"/>
      <c r="AA16" s="148"/>
      <c r="AB16" s="151"/>
      <c r="AC16" s="151"/>
      <c r="AD16" s="151"/>
      <c r="AE16" s="151"/>
      <c r="AF16" s="148"/>
      <c r="AG16" s="151"/>
      <c r="AH16" s="151"/>
      <c r="AI16" s="183"/>
      <c r="AM16" s="145"/>
      <c r="AN16" s="150"/>
      <c r="AO16" s="168"/>
      <c r="AP16" s="162"/>
      <c r="AQ16" s="165"/>
      <c r="AR16" s="151"/>
      <c r="AS16" s="151"/>
      <c r="AT16" s="151"/>
      <c r="AU16" s="146" t="s">
        <v>702</v>
      </c>
      <c r="AV16" s="147"/>
      <c r="AW16" s="148"/>
      <c r="AX16" s="146" t="s">
        <v>702</v>
      </c>
      <c r="AY16" s="147"/>
      <c r="AZ16" s="148"/>
      <c r="BA16" s="146" t="s">
        <v>702</v>
      </c>
      <c r="BB16" s="147"/>
      <c r="BC16" s="148"/>
      <c r="BD16" s="146" t="s">
        <v>702</v>
      </c>
      <c r="BE16" s="147"/>
      <c r="BF16" s="148"/>
      <c r="BG16" s="146" t="s">
        <v>702</v>
      </c>
      <c r="BH16" s="147"/>
      <c r="BI16" s="148"/>
      <c r="BJ16" s="146" t="s">
        <v>702</v>
      </c>
      <c r="BK16" s="147"/>
      <c r="BL16" s="148"/>
      <c r="BM16" s="151"/>
      <c r="BN16" s="151"/>
      <c r="BO16" s="151"/>
      <c r="BP16" s="151"/>
      <c r="BQ16" s="148"/>
      <c r="BR16" s="151"/>
      <c r="BS16" s="151"/>
      <c r="BT16" s="183"/>
      <c r="BV16" s="191"/>
      <c r="BW16" s="150"/>
      <c r="BX16" s="150"/>
      <c r="BY16" s="150"/>
      <c r="BZ16" s="150"/>
      <c r="CA16" s="193"/>
      <c r="CD16" s="87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8"/>
    </row>
    <row r="17" spans="2:101" ht="17" thickBot="1">
      <c r="B17" s="145"/>
      <c r="C17" s="150"/>
      <c r="D17" s="168"/>
      <c r="E17" s="162"/>
      <c r="F17" s="166"/>
      <c r="G17" s="151"/>
      <c r="H17" s="151"/>
      <c r="I17" s="151"/>
      <c r="J17" s="146">
        <f ca="1">J15*$F$8</f>
        <v>115.60000000000001</v>
      </c>
      <c r="K17" s="147"/>
      <c r="L17" s="148"/>
      <c r="M17" s="146">
        <f ca="1">M15*$F$8</f>
        <v>168.81</v>
      </c>
      <c r="N17" s="147"/>
      <c r="O17" s="148"/>
      <c r="P17" s="146">
        <f ca="1">P15*$F$8</f>
        <v>143.14000000000001</v>
      </c>
      <c r="Q17" s="147"/>
      <c r="R17" s="148"/>
      <c r="S17" s="146">
        <f ca="1">S15*$F$8</f>
        <v>160.99</v>
      </c>
      <c r="T17" s="147"/>
      <c r="U17" s="148"/>
      <c r="V17" s="146">
        <f ca="1">V15*$F$8</f>
        <v>27.200000000000003</v>
      </c>
      <c r="W17" s="147"/>
      <c r="X17" s="148"/>
      <c r="Y17" s="146">
        <f ca="1">Y15*$F$8</f>
        <v>29.92</v>
      </c>
      <c r="Z17" s="147"/>
      <c r="AA17" s="148"/>
      <c r="AB17" s="151"/>
      <c r="AC17" s="151"/>
      <c r="AD17" s="151"/>
      <c r="AE17" s="151"/>
      <c r="AF17" s="148"/>
      <c r="AG17" s="151"/>
      <c r="AH17" s="151"/>
      <c r="AI17" s="183"/>
      <c r="AM17" s="145"/>
      <c r="AN17" s="150"/>
      <c r="AO17" s="168"/>
      <c r="AP17" s="162"/>
      <c r="AQ17" s="166"/>
      <c r="AR17" s="151"/>
      <c r="AS17" s="151"/>
      <c r="AT17" s="151"/>
      <c r="AU17" s="146">
        <f ca="1">AU15*$F$8</f>
        <v>90.61</v>
      </c>
      <c r="AV17" s="147"/>
      <c r="AW17" s="148"/>
      <c r="AX17" s="146">
        <f ca="1">AX15*$F$8</f>
        <v>78.540000000000006</v>
      </c>
      <c r="AY17" s="147"/>
      <c r="AZ17" s="148"/>
      <c r="BA17" s="146">
        <f ca="1">BA15*$F$8</f>
        <v>86.7</v>
      </c>
      <c r="BB17" s="147"/>
      <c r="BC17" s="148"/>
      <c r="BD17" s="146">
        <f ca="1">BD15*$F$8</f>
        <v>146.37</v>
      </c>
      <c r="BE17" s="147"/>
      <c r="BF17" s="148"/>
      <c r="BG17" s="146">
        <f ca="1">BG15*$F$8</f>
        <v>78.88000000000001</v>
      </c>
      <c r="BH17" s="147"/>
      <c r="BI17" s="148"/>
      <c r="BJ17" s="146">
        <f ca="1">BJ15*$F$8</f>
        <v>151.47</v>
      </c>
      <c r="BK17" s="147"/>
      <c r="BL17" s="148"/>
      <c r="BM17" s="151"/>
      <c r="BN17" s="151"/>
      <c r="BO17" s="151"/>
      <c r="BP17" s="151"/>
      <c r="BQ17" s="148"/>
      <c r="BR17" s="151"/>
      <c r="BS17" s="151"/>
      <c r="BT17" s="183"/>
      <c r="BV17" s="187"/>
      <c r="BW17" s="188"/>
      <c r="BX17" s="188"/>
      <c r="BY17" s="188"/>
      <c r="BZ17" s="188"/>
      <c r="CA17" s="190"/>
      <c r="CD17" s="87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8"/>
    </row>
    <row r="18" spans="2:101" ht="16" customHeight="1">
      <c r="B18" s="149" t="s">
        <v>713</v>
      </c>
      <c r="C18" s="150"/>
      <c r="D18" s="151" t="s">
        <v>699</v>
      </c>
      <c r="E18" s="151" t="s">
        <v>714</v>
      </c>
      <c r="F18" s="152" t="s">
        <v>702</v>
      </c>
      <c r="G18" s="151" t="s">
        <v>715</v>
      </c>
      <c r="H18" s="151"/>
      <c r="I18" s="151"/>
      <c r="J18" s="151" t="s">
        <v>717</v>
      </c>
      <c r="K18" s="151"/>
      <c r="L18" s="151"/>
      <c r="M18" s="151" t="s">
        <v>718</v>
      </c>
      <c r="N18" s="151"/>
      <c r="O18" s="151"/>
      <c r="P18" s="151" t="s">
        <v>719</v>
      </c>
      <c r="Q18" s="151"/>
      <c r="R18" s="151"/>
      <c r="S18" s="151" t="s">
        <v>720</v>
      </c>
      <c r="T18" s="151"/>
      <c r="U18" s="151"/>
      <c r="V18" s="151" t="s">
        <v>721</v>
      </c>
      <c r="W18" s="151"/>
      <c r="X18" s="151"/>
      <c r="Y18" s="151" t="s">
        <v>722</v>
      </c>
      <c r="Z18" s="151"/>
      <c r="AA18" s="151"/>
      <c r="AB18" s="151" t="s">
        <v>723</v>
      </c>
      <c r="AC18" s="151"/>
      <c r="AD18" s="151" t="s">
        <v>725</v>
      </c>
      <c r="AE18" s="151"/>
      <c r="AF18" s="148" t="s">
        <v>702</v>
      </c>
      <c r="AG18" s="151"/>
      <c r="AH18" s="181" t="s">
        <v>732</v>
      </c>
      <c r="AI18" s="182"/>
      <c r="AM18" s="149" t="s">
        <v>713</v>
      </c>
      <c r="AN18" s="150"/>
      <c r="AO18" s="151" t="s">
        <v>699</v>
      </c>
      <c r="AP18" s="151" t="s">
        <v>714</v>
      </c>
      <c r="AQ18" s="152" t="s">
        <v>702</v>
      </c>
      <c r="AR18" s="151" t="s">
        <v>715</v>
      </c>
      <c r="AS18" s="151"/>
      <c r="AT18" s="151"/>
      <c r="AU18" s="151" t="s">
        <v>717</v>
      </c>
      <c r="AV18" s="151"/>
      <c r="AW18" s="151"/>
      <c r="AX18" s="151" t="s">
        <v>718</v>
      </c>
      <c r="AY18" s="151"/>
      <c r="AZ18" s="151"/>
      <c r="BA18" s="151" t="s">
        <v>719</v>
      </c>
      <c r="BB18" s="151"/>
      <c r="BC18" s="151"/>
      <c r="BD18" s="151" t="s">
        <v>720</v>
      </c>
      <c r="BE18" s="151"/>
      <c r="BF18" s="151"/>
      <c r="BG18" s="151" t="s">
        <v>721</v>
      </c>
      <c r="BH18" s="151"/>
      <c r="BI18" s="151"/>
      <c r="BJ18" s="151" t="s">
        <v>722</v>
      </c>
      <c r="BK18" s="151"/>
      <c r="BL18" s="151"/>
      <c r="BM18" s="151" t="s">
        <v>723</v>
      </c>
      <c r="BN18" s="151"/>
      <c r="BO18" s="151" t="s">
        <v>725</v>
      </c>
      <c r="BP18" s="151"/>
      <c r="BQ18" s="148" t="s">
        <v>702</v>
      </c>
      <c r="BR18" s="151"/>
      <c r="BS18" s="181" t="s">
        <v>732</v>
      </c>
      <c r="BT18" s="182"/>
      <c r="BV18" s="33"/>
      <c r="BW18" s="186" t="s">
        <v>737</v>
      </c>
      <c r="BX18" s="172" t="s">
        <v>733</v>
      </c>
      <c r="BY18" s="172" t="s">
        <v>734</v>
      </c>
      <c r="BZ18" s="172" t="s">
        <v>735</v>
      </c>
      <c r="CA18" s="189" t="s">
        <v>736</v>
      </c>
      <c r="CD18" s="87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8"/>
    </row>
    <row r="19" spans="2:101" ht="17" thickBot="1">
      <c r="B19" s="149"/>
      <c r="C19" s="150"/>
      <c r="D19" s="151"/>
      <c r="E19" s="151"/>
      <c r="F19" s="153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48"/>
      <c r="AG19" s="151"/>
      <c r="AH19" s="181"/>
      <c r="AI19" s="182"/>
      <c r="AM19" s="149"/>
      <c r="AN19" s="150"/>
      <c r="AO19" s="151"/>
      <c r="AP19" s="151"/>
      <c r="AQ19" s="153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48"/>
      <c r="BR19" s="151"/>
      <c r="BS19" s="181"/>
      <c r="BT19" s="182"/>
      <c r="BV19" s="33"/>
      <c r="BW19" s="187"/>
      <c r="BX19" s="188"/>
      <c r="BY19" s="188"/>
      <c r="BZ19" s="188"/>
      <c r="CA19" s="190"/>
      <c r="CD19" s="87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8"/>
    </row>
    <row r="20" spans="2:101" ht="17" thickBot="1">
      <c r="B20" s="75"/>
      <c r="C20" s="150"/>
      <c r="D20" s="73"/>
      <c r="E20" s="73"/>
      <c r="F20" s="7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8"/>
      <c r="AG20" s="72"/>
      <c r="AH20" s="72"/>
      <c r="AI20" s="77"/>
      <c r="AM20" s="75"/>
      <c r="AN20" s="150"/>
      <c r="AO20" s="73"/>
      <c r="AP20" s="73"/>
      <c r="AQ20" s="73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8"/>
      <c r="BR20" s="72"/>
      <c r="BS20" s="72"/>
      <c r="BT20" s="77"/>
      <c r="BV20" s="33"/>
      <c r="BW20" s="79"/>
      <c r="BX20" s="80"/>
      <c r="BY20" s="80"/>
      <c r="BZ20" s="80"/>
      <c r="CA20" s="81"/>
      <c r="CD20" s="87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8"/>
    </row>
    <row r="21" spans="2:101">
      <c r="B21" s="145">
        <v>2</v>
      </c>
      <c r="C21" s="150"/>
      <c r="D21" s="168" t="str">
        <f>VLOOKUP(B21,'HR app database'!$C$5:$D$14,2)</f>
        <v>Raajas</v>
      </c>
      <c r="E21" s="162">
        <f ca="1">VLOOKUP(B21,'HR app database'!$C$5:$H$15,5)</f>
        <v>15</v>
      </c>
      <c r="F21" s="164">
        <f ca="1">VLOOKUP('HR app'!B21:B30,'HR app database'!$C$5:$H$14,6)</f>
        <v>0.13</v>
      </c>
      <c r="G21" s="151" t="s">
        <v>724</v>
      </c>
      <c r="H21" s="151"/>
      <c r="I21" s="151"/>
      <c r="J21" s="72">
        <v>8</v>
      </c>
      <c r="K21" s="72" t="s">
        <v>716</v>
      </c>
      <c r="L21" s="72">
        <v>12</v>
      </c>
      <c r="M21" s="72">
        <v>8</v>
      </c>
      <c r="N21" s="72" t="s">
        <v>716</v>
      </c>
      <c r="O21" s="72">
        <v>12</v>
      </c>
      <c r="P21" s="72">
        <v>8</v>
      </c>
      <c r="Q21" s="72" t="s">
        <v>716</v>
      </c>
      <c r="R21" s="72">
        <v>12</v>
      </c>
      <c r="S21" s="72">
        <v>8</v>
      </c>
      <c r="T21" s="72" t="s">
        <v>716</v>
      </c>
      <c r="U21" s="72">
        <v>12</v>
      </c>
      <c r="V21" s="72">
        <v>8</v>
      </c>
      <c r="W21" s="72" t="s">
        <v>716</v>
      </c>
      <c r="X21" s="72">
        <v>12</v>
      </c>
      <c r="Y21" s="72">
        <v>8</v>
      </c>
      <c r="Z21" s="72" t="s">
        <v>716</v>
      </c>
      <c r="AA21" s="72">
        <v>12</v>
      </c>
      <c r="AB21" s="151">
        <f>G22+J22+M22+P22+S22+V22+Y22+Y25+V25+S25+P25+M25+J25+G25+G29</f>
        <v>39</v>
      </c>
      <c r="AC21" s="151"/>
      <c r="AD21" s="162">
        <f ca="1">AB21*E21</f>
        <v>585</v>
      </c>
      <c r="AE21" s="151"/>
      <c r="AF21" s="148">
        <f ca="1">J30+M30+P30+S30+V30+Y30</f>
        <v>581.23</v>
      </c>
      <c r="AG21" s="151"/>
      <c r="AH21" s="162">
        <f ca="1">AF21+AD21</f>
        <v>1166.23</v>
      </c>
      <c r="AI21" s="183"/>
      <c r="AM21" s="145">
        <f>B21</f>
        <v>2</v>
      </c>
      <c r="AN21" s="150"/>
      <c r="AO21" s="168" t="str">
        <f>VLOOKUP(AM21,'HR app database'!$C$5:$D$14,2)</f>
        <v>Raajas</v>
      </c>
      <c r="AP21" s="162">
        <f ca="1">VLOOKUP(AM21,'HR app database'!$C$5:$H$15,5)</f>
        <v>15</v>
      </c>
      <c r="AQ21" s="164">
        <f ca="1">VLOOKUP('HR app'!AM21:AM30,'HR app database'!$C$5:$H$14,6)</f>
        <v>0.13</v>
      </c>
      <c r="AR21" s="151" t="s">
        <v>724</v>
      </c>
      <c r="AS21" s="151"/>
      <c r="AT21" s="151"/>
      <c r="AU21" s="72">
        <v>8</v>
      </c>
      <c r="AV21" s="72" t="s">
        <v>716</v>
      </c>
      <c r="AW21" s="72">
        <v>12</v>
      </c>
      <c r="AX21" s="72">
        <v>8</v>
      </c>
      <c r="AY21" s="72" t="s">
        <v>716</v>
      </c>
      <c r="AZ21" s="72">
        <v>12</v>
      </c>
      <c r="BA21" s="72">
        <v>8</v>
      </c>
      <c r="BB21" s="72" t="s">
        <v>716</v>
      </c>
      <c r="BC21" s="72">
        <v>12</v>
      </c>
      <c r="BD21" s="72">
        <v>8</v>
      </c>
      <c r="BE21" s="72" t="s">
        <v>716</v>
      </c>
      <c r="BF21" s="72">
        <v>12</v>
      </c>
      <c r="BG21" s="72">
        <v>8</v>
      </c>
      <c r="BH21" s="72" t="s">
        <v>716</v>
      </c>
      <c r="BI21" s="72">
        <v>12</v>
      </c>
      <c r="BJ21" s="72">
        <v>8</v>
      </c>
      <c r="BK21" s="72" t="s">
        <v>716</v>
      </c>
      <c r="BL21" s="72">
        <v>12</v>
      </c>
      <c r="BM21" s="151">
        <f>AR22+AU22+AX22+BA22+BD22+BG22+BJ22+BJ25+BG25+BD25+BA25+AX25+AU25+AR25+AR29</f>
        <v>39</v>
      </c>
      <c r="BN21" s="151"/>
      <c r="BO21" s="162">
        <f ca="1">BM21*AP21</f>
        <v>585</v>
      </c>
      <c r="BP21" s="151"/>
      <c r="BQ21" s="148">
        <f ca="1">AU30+AX30+BA30+BD30+BG30+BJ30</f>
        <v>684.42000000000007</v>
      </c>
      <c r="BR21" s="151"/>
      <c r="BS21" s="162">
        <f ca="1">BQ21+BO21</f>
        <v>1269.42</v>
      </c>
      <c r="BT21" s="183"/>
      <c r="BV21" s="186">
        <f>B21</f>
        <v>2</v>
      </c>
      <c r="BW21" s="172">
        <f>BM21+AB21</f>
        <v>78</v>
      </c>
      <c r="BX21" s="192">
        <f ca="1">BO21+AD21</f>
        <v>1170</v>
      </c>
      <c r="BY21" s="172">
        <f ca="1">BQ21+AF21</f>
        <v>1265.6500000000001</v>
      </c>
      <c r="BZ21" s="192">
        <f ca="1">BY21+BX21</f>
        <v>2435.65</v>
      </c>
      <c r="CA21" s="189">
        <f ca="1">SUM(AU28:BL28)+SUM(J28:AA28)</f>
        <v>7445</v>
      </c>
      <c r="CD21" s="87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8"/>
    </row>
    <row r="22" spans="2:101">
      <c r="B22" s="145"/>
      <c r="C22" s="150"/>
      <c r="D22" s="168"/>
      <c r="E22" s="162"/>
      <c r="F22" s="165"/>
      <c r="G22" s="151"/>
      <c r="H22" s="151"/>
      <c r="I22" s="151"/>
      <c r="J22" s="151">
        <f>L21-J21</f>
        <v>4</v>
      </c>
      <c r="K22" s="151"/>
      <c r="L22" s="151"/>
      <c r="M22" s="151">
        <f>O21-M21</f>
        <v>4</v>
      </c>
      <c r="N22" s="151"/>
      <c r="O22" s="151"/>
      <c r="P22" s="151">
        <f>R21-P21</f>
        <v>4</v>
      </c>
      <c r="Q22" s="151"/>
      <c r="R22" s="151"/>
      <c r="S22" s="151">
        <f>U21-S21</f>
        <v>4</v>
      </c>
      <c r="T22" s="151"/>
      <c r="U22" s="151"/>
      <c r="V22" s="151">
        <f>X21-V21</f>
        <v>4</v>
      </c>
      <c r="W22" s="151"/>
      <c r="X22" s="151"/>
      <c r="Y22" s="151">
        <f>AA21-Y21</f>
        <v>4</v>
      </c>
      <c r="Z22" s="151"/>
      <c r="AA22" s="151"/>
      <c r="AB22" s="151"/>
      <c r="AC22" s="151"/>
      <c r="AD22" s="151"/>
      <c r="AE22" s="151"/>
      <c r="AF22" s="148"/>
      <c r="AG22" s="151"/>
      <c r="AH22" s="151"/>
      <c r="AI22" s="183"/>
      <c r="AM22" s="145"/>
      <c r="AN22" s="150"/>
      <c r="AO22" s="168"/>
      <c r="AP22" s="162"/>
      <c r="AQ22" s="165"/>
      <c r="AR22" s="151"/>
      <c r="AS22" s="151"/>
      <c r="AT22" s="151"/>
      <c r="AU22" s="151">
        <f>AW21-AU21</f>
        <v>4</v>
      </c>
      <c r="AV22" s="151"/>
      <c r="AW22" s="151"/>
      <c r="AX22" s="151">
        <f>AZ21-AX21</f>
        <v>4</v>
      </c>
      <c r="AY22" s="151"/>
      <c r="AZ22" s="151"/>
      <c r="BA22" s="151">
        <f>BC21-BA21</f>
        <v>4</v>
      </c>
      <c r="BB22" s="151"/>
      <c r="BC22" s="151"/>
      <c r="BD22" s="151">
        <f>BF21-BD21</f>
        <v>4</v>
      </c>
      <c r="BE22" s="151"/>
      <c r="BF22" s="151"/>
      <c r="BG22" s="151">
        <f>BI21-BG21</f>
        <v>4</v>
      </c>
      <c r="BH22" s="151"/>
      <c r="BI22" s="151"/>
      <c r="BJ22" s="151">
        <f>BL21-BJ21</f>
        <v>4</v>
      </c>
      <c r="BK22" s="151"/>
      <c r="BL22" s="151"/>
      <c r="BM22" s="151"/>
      <c r="BN22" s="151"/>
      <c r="BO22" s="151"/>
      <c r="BP22" s="151"/>
      <c r="BQ22" s="148"/>
      <c r="BR22" s="151"/>
      <c r="BS22" s="151"/>
      <c r="BT22" s="183"/>
      <c r="BV22" s="191"/>
      <c r="BW22" s="150"/>
      <c r="BX22" s="150"/>
      <c r="BY22" s="150"/>
      <c r="BZ22" s="150"/>
      <c r="CA22" s="193"/>
      <c r="CD22" s="87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8"/>
    </row>
    <row r="23" spans="2:101">
      <c r="B23" s="145"/>
      <c r="C23" s="150"/>
      <c r="D23" s="168"/>
      <c r="E23" s="162"/>
      <c r="F23" s="165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48"/>
      <c r="AG23" s="151"/>
      <c r="AH23" s="151"/>
      <c r="AI23" s="183"/>
      <c r="AM23" s="145"/>
      <c r="AN23" s="150"/>
      <c r="AO23" s="168"/>
      <c r="AP23" s="162"/>
      <c r="AQ23" s="165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48"/>
      <c r="BR23" s="151"/>
      <c r="BS23" s="151"/>
      <c r="BT23" s="183"/>
      <c r="BV23" s="191"/>
      <c r="BW23" s="150"/>
      <c r="BX23" s="150"/>
      <c r="BY23" s="150"/>
      <c r="BZ23" s="150"/>
      <c r="CA23" s="193"/>
      <c r="CD23" s="87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8"/>
    </row>
    <row r="24" spans="2:101">
      <c r="B24" s="145"/>
      <c r="C24" s="150"/>
      <c r="D24" s="168"/>
      <c r="E24" s="162"/>
      <c r="F24" s="165"/>
      <c r="G24" s="151"/>
      <c r="H24" s="151"/>
      <c r="I24" s="151"/>
      <c r="J24" s="72">
        <v>13</v>
      </c>
      <c r="K24" s="72" t="s">
        <v>716</v>
      </c>
      <c r="L24" s="72">
        <v>16</v>
      </c>
      <c r="M24" s="72">
        <v>13</v>
      </c>
      <c r="N24" s="72" t="s">
        <v>716</v>
      </c>
      <c r="O24" s="72">
        <v>16</v>
      </c>
      <c r="P24" s="72"/>
      <c r="Q24" s="72" t="s">
        <v>716</v>
      </c>
      <c r="R24" s="72"/>
      <c r="S24" s="72">
        <v>13</v>
      </c>
      <c r="T24" s="72" t="s">
        <v>716</v>
      </c>
      <c r="U24" s="72">
        <v>16</v>
      </c>
      <c r="V24" s="72">
        <v>13</v>
      </c>
      <c r="W24" s="72" t="s">
        <v>716</v>
      </c>
      <c r="X24" s="72">
        <v>16</v>
      </c>
      <c r="Y24" s="72">
        <v>13</v>
      </c>
      <c r="Z24" s="72" t="s">
        <v>716</v>
      </c>
      <c r="AA24" s="72">
        <v>16</v>
      </c>
      <c r="AB24" s="151"/>
      <c r="AC24" s="151"/>
      <c r="AD24" s="151"/>
      <c r="AE24" s="151"/>
      <c r="AF24" s="148"/>
      <c r="AG24" s="151"/>
      <c r="AH24" s="151"/>
      <c r="AI24" s="183"/>
      <c r="AM24" s="145"/>
      <c r="AN24" s="150"/>
      <c r="AO24" s="168"/>
      <c r="AP24" s="162"/>
      <c r="AQ24" s="165"/>
      <c r="AR24" s="151"/>
      <c r="AS24" s="151"/>
      <c r="AT24" s="151"/>
      <c r="AU24" s="72">
        <v>13</v>
      </c>
      <c r="AV24" s="72" t="s">
        <v>716</v>
      </c>
      <c r="AW24" s="72">
        <v>16</v>
      </c>
      <c r="AX24" s="72">
        <v>13</v>
      </c>
      <c r="AY24" s="72" t="s">
        <v>716</v>
      </c>
      <c r="AZ24" s="72">
        <v>16</v>
      </c>
      <c r="BA24" s="72"/>
      <c r="BB24" s="72" t="s">
        <v>716</v>
      </c>
      <c r="BC24" s="72"/>
      <c r="BD24" s="72">
        <v>13</v>
      </c>
      <c r="BE24" s="72" t="s">
        <v>716</v>
      </c>
      <c r="BF24" s="72">
        <v>16</v>
      </c>
      <c r="BG24" s="72">
        <v>13</v>
      </c>
      <c r="BH24" s="72" t="s">
        <v>716</v>
      </c>
      <c r="BI24" s="72">
        <v>16</v>
      </c>
      <c r="BJ24" s="72">
        <v>13</v>
      </c>
      <c r="BK24" s="72" t="s">
        <v>716</v>
      </c>
      <c r="BL24" s="72">
        <v>16</v>
      </c>
      <c r="BM24" s="151"/>
      <c r="BN24" s="151"/>
      <c r="BO24" s="151"/>
      <c r="BP24" s="151"/>
      <c r="BQ24" s="148"/>
      <c r="BR24" s="151"/>
      <c r="BS24" s="151"/>
      <c r="BT24" s="183"/>
      <c r="BV24" s="191"/>
      <c r="BW24" s="150"/>
      <c r="BX24" s="150"/>
      <c r="BY24" s="150"/>
      <c r="BZ24" s="150"/>
      <c r="CA24" s="193"/>
      <c r="CD24" s="87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8"/>
    </row>
    <row r="25" spans="2:101">
      <c r="B25" s="145"/>
      <c r="C25" s="150"/>
      <c r="D25" s="168"/>
      <c r="E25" s="162"/>
      <c r="F25" s="165"/>
      <c r="G25" s="151"/>
      <c r="H25" s="151"/>
      <c r="I25" s="151"/>
      <c r="J25" s="151">
        <f>L24-J24</f>
        <v>3</v>
      </c>
      <c r="K25" s="151"/>
      <c r="L25" s="151"/>
      <c r="M25" s="151">
        <f>O24-M24</f>
        <v>3</v>
      </c>
      <c r="N25" s="151"/>
      <c r="O25" s="151"/>
      <c r="P25" s="151">
        <f>R24-P24</f>
        <v>0</v>
      </c>
      <c r="Q25" s="151"/>
      <c r="R25" s="151"/>
      <c r="S25" s="151">
        <f>U24-S24</f>
        <v>3</v>
      </c>
      <c r="T25" s="151"/>
      <c r="U25" s="151"/>
      <c r="V25" s="151">
        <f>X24-V24</f>
        <v>3</v>
      </c>
      <c r="W25" s="151"/>
      <c r="X25" s="151"/>
      <c r="Y25" s="151">
        <f>AA24-Y24</f>
        <v>3</v>
      </c>
      <c r="Z25" s="151"/>
      <c r="AA25" s="151"/>
      <c r="AB25" s="151"/>
      <c r="AC25" s="151"/>
      <c r="AD25" s="151"/>
      <c r="AE25" s="151"/>
      <c r="AF25" s="148"/>
      <c r="AG25" s="151"/>
      <c r="AH25" s="151"/>
      <c r="AI25" s="183"/>
      <c r="AM25" s="145"/>
      <c r="AN25" s="150"/>
      <c r="AO25" s="168"/>
      <c r="AP25" s="162"/>
      <c r="AQ25" s="165"/>
      <c r="AR25" s="151"/>
      <c r="AS25" s="151"/>
      <c r="AT25" s="151"/>
      <c r="AU25" s="151">
        <f>AW24-AU24</f>
        <v>3</v>
      </c>
      <c r="AV25" s="151"/>
      <c r="AW25" s="151"/>
      <c r="AX25" s="151">
        <f>AZ24-AX24</f>
        <v>3</v>
      </c>
      <c r="AY25" s="151"/>
      <c r="AZ25" s="151"/>
      <c r="BA25" s="151">
        <f>BC24-BA24</f>
        <v>0</v>
      </c>
      <c r="BB25" s="151"/>
      <c r="BC25" s="151"/>
      <c r="BD25" s="151">
        <f>BF24-BD24</f>
        <v>3</v>
      </c>
      <c r="BE25" s="151"/>
      <c r="BF25" s="151"/>
      <c r="BG25" s="151">
        <f>BI24-BG24</f>
        <v>3</v>
      </c>
      <c r="BH25" s="151"/>
      <c r="BI25" s="151"/>
      <c r="BJ25" s="151">
        <f>BL24-BJ24</f>
        <v>3</v>
      </c>
      <c r="BK25" s="151"/>
      <c r="BL25" s="151"/>
      <c r="BM25" s="151"/>
      <c r="BN25" s="151"/>
      <c r="BO25" s="151"/>
      <c r="BP25" s="151"/>
      <c r="BQ25" s="148"/>
      <c r="BR25" s="151"/>
      <c r="BS25" s="151"/>
      <c r="BT25" s="183"/>
      <c r="BV25" s="191"/>
      <c r="BW25" s="150"/>
      <c r="BX25" s="150"/>
      <c r="BY25" s="150"/>
      <c r="BZ25" s="150"/>
      <c r="CA25" s="193"/>
      <c r="CD25" s="87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8"/>
    </row>
    <row r="26" spans="2:101">
      <c r="B26" s="145"/>
      <c r="C26" s="150"/>
      <c r="D26" s="168"/>
      <c r="E26" s="162"/>
      <c r="F26" s="165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48"/>
      <c r="AG26" s="151"/>
      <c r="AH26" s="151"/>
      <c r="AI26" s="183"/>
      <c r="AM26" s="145"/>
      <c r="AN26" s="150"/>
      <c r="AO26" s="168"/>
      <c r="AP26" s="162"/>
      <c r="AQ26" s="165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48"/>
      <c r="BR26" s="151"/>
      <c r="BS26" s="151"/>
      <c r="BT26" s="183"/>
      <c r="BV26" s="191"/>
      <c r="BW26" s="150"/>
      <c r="BX26" s="150"/>
      <c r="BY26" s="150"/>
      <c r="BZ26" s="150"/>
      <c r="CA26" s="193"/>
      <c r="CD26" s="191" t="s">
        <v>741</v>
      </c>
      <c r="CE26" s="150"/>
      <c r="CF26" s="150"/>
      <c r="CG26" s="150"/>
      <c r="CH26" s="150"/>
      <c r="CI26" s="150"/>
      <c r="CJ26" s="150"/>
      <c r="CK26" s="150"/>
      <c r="CL26" s="150"/>
      <c r="CM26" s="150"/>
      <c r="CN26" s="150" t="s">
        <v>742</v>
      </c>
      <c r="CO26" s="150"/>
      <c r="CP26" s="150"/>
      <c r="CQ26" s="150"/>
      <c r="CR26" s="150"/>
      <c r="CS26" s="150"/>
      <c r="CT26" s="150"/>
      <c r="CU26" s="150"/>
      <c r="CV26" s="150"/>
      <c r="CW26" s="193"/>
    </row>
    <row r="27" spans="2:101">
      <c r="B27" s="145"/>
      <c r="C27" s="150"/>
      <c r="D27" s="168"/>
      <c r="E27" s="162"/>
      <c r="F27" s="165"/>
      <c r="G27" s="151"/>
      <c r="H27" s="151"/>
      <c r="I27" s="151"/>
      <c r="J27" s="146" t="s">
        <v>731</v>
      </c>
      <c r="K27" s="147"/>
      <c r="L27" s="148"/>
      <c r="M27" s="146" t="s">
        <v>731</v>
      </c>
      <c r="N27" s="147"/>
      <c r="O27" s="148"/>
      <c r="P27" s="146" t="s">
        <v>731</v>
      </c>
      <c r="Q27" s="147"/>
      <c r="R27" s="148"/>
      <c r="S27" s="146" t="s">
        <v>731</v>
      </c>
      <c r="T27" s="147"/>
      <c r="U27" s="148"/>
      <c r="V27" s="146" t="s">
        <v>731</v>
      </c>
      <c r="W27" s="147"/>
      <c r="X27" s="148"/>
      <c r="Y27" s="146" t="s">
        <v>731</v>
      </c>
      <c r="Z27" s="147"/>
      <c r="AA27" s="148"/>
      <c r="AB27" s="151"/>
      <c r="AC27" s="151"/>
      <c r="AD27" s="151"/>
      <c r="AE27" s="151"/>
      <c r="AF27" s="148"/>
      <c r="AG27" s="151"/>
      <c r="AH27" s="151"/>
      <c r="AI27" s="183"/>
      <c r="AM27" s="145"/>
      <c r="AN27" s="150"/>
      <c r="AO27" s="168"/>
      <c r="AP27" s="162"/>
      <c r="AQ27" s="165"/>
      <c r="AR27" s="151"/>
      <c r="AS27" s="151"/>
      <c r="AT27" s="151"/>
      <c r="AU27" s="146" t="s">
        <v>731</v>
      </c>
      <c r="AV27" s="147"/>
      <c r="AW27" s="148"/>
      <c r="AX27" s="146" t="s">
        <v>731</v>
      </c>
      <c r="AY27" s="147"/>
      <c r="AZ27" s="148"/>
      <c r="BA27" s="146" t="s">
        <v>731</v>
      </c>
      <c r="BB27" s="147"/>
      <c r="BC27" s="148"/>
      <c r="BD27" s="146" t="s">
        <v>731</v>
      </c>
      <c r="BE27" s="147"/>
      <c r="BF27" s="148"/>
      <c r="BG27" s="146" t="s">
        <v>731</v>
      </c>
      <c r="BH27" s="147"/>
      <c r="BI27" s="148"/>
      <c r="BJ27" s="146" t="s">
        <v>731</v>
      </c>
      <c r="BK27" s="147"/>
      <c r="BL27" s="148"/>
      <c r="BM27" s="151"/>
      <c r="BN27" s="151"/>
      <c r="BO27" s="151"/>
      <c r="BP27" s="151"/>
      <c r="BQ27" s="148"/>
      <c r="BR27" s="151"/>
      <c r="BS27" s="151"/>
      <c r="BT27" s="183"/>
      <c r="BV27" s="191"/>
      <c r="BW27" s="150"/>
      <c r="BX27" s="150"/>
      <c r="BY27" s="150"/>
      <c r="BZ27" s="150"/>
      <c r="CA27" s="193"/>
      <c r="CD27" s="191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0"/>
      <c r="CT27" s="150"/>
      <c r="CU27" s="150"/>
      <c r="CV27" s="150"/>
      <c r="CW27" s="193"/>
    </row>
    <row r="28" spans="2:101">
      <c r="B28" s="145"/>
      <c r="C28" s="150"/>
      <c r="D28" s="168"/>
      <c r="E28" s="162"/>
      <c r="F28" s="165"/>
      <c r="G28" s="151"/>
      <c r="H28" s="151"/>
      <c r="I28" s="151"/>
      <c r="J28" s="146">
        <f ca="1">RANDBETWEEN(100,1000)</f>
        <v>693</v>
      </c>
      <c r="K28" s="147"/>
      <c r="L28" s="148"/>
      <c r="M28" s="146">
        <f ca="1">RANDBETWEEN(100,1000)</f>
        <v>504</v>
      </c>
      <c r="N28" s="147"/>
      <c r="O28" s="148"/>
      <c r="P28" s="146">
        <f ca="1">RANDBETWEEN(100,1000)</f>
        <v>914</v>
      </c>
      <c r="Q28" s="147"/>
      <c r="R28" s="148"/>
      <c r="S28" s="146">
        <f ca="1">RANDBETWEEN(100,1000)</f>
        <v>940</v>
      </c>
      <c r="T28" s="147"/>
      <c r="U28" s="148"/>
      <c r="V28" s="146">
        <f ca="1">RANDBETWEEN(100,1000)</f>
        <v>125</v>
      </c>
      <c r="W28" s="147"/>
      <c r="X28" s="148"/>
      <c r="Y28" s="146">
        <f ca="1">RANDBETWEEN(100,1000)</f>
        <v>243</v>
      </c>
      <c r="Z28" s="147"/>
      <c r="AA28" s="148"/>
      <c r="AB28" s="151"/>
      <c r="AC28" s="151"/>
      <c r="AD28" s="151"/>
      <c r="AE28" s="151"/>
      <c r="AF28" s="148"/>
      <c r="AG28" s="151"/>
      <c r="AH28" s="151"/>
      <c r="AI28" s="183"/>
      <c r="AM28" s="145"/>
      <c r="AN28" s="150"/>
      <c r="AO28" s="168"/>
      <c r="AP28" s="162"/>
      <c r="AQ28" s="165"/>
      <c r="AR28" s="151"/>
      <c r="AS28" s="151"/>
      <c r="AT28" s="151"/>
      <c r="AU28" s="146">
        <f ca="1">RANDBETWEEN(100,1000)</f>
        <v>972</v>
      </c>
      <c r="AV28" s="147"/>
      <c r="AW28" s="148"/>
      <c r="AX28" s="146">
        <f ca="1">RANDBETWEEN(100,1000)</f>
        <v>484</v>
      </c>
      <c r="AY28" s="147"/>
      <c r="AZ28" s="148"/>
      <c r="BA28" s="146">
        <f ca="1">RANDBETWEEN(100,1000)</f>
        <v>570</v>
      </c>
      <c r="BB28" s="147"/>
      <c r="BC28" s="148"/>
      <c r="BD28" s="146">
        <f ca="1">RANDBETWEEN(100,1000)</f>
        <v>253</v>
      </c>
      <c r="BE28" s="147"/>
      <c r="BF28" s="148"/>
      <c r="BG28" s="146">
        <f ca="1">RANDBETWEEN(100,1000)</f>
        <v>769</v>
      </c>
      <c r="BH28" s="147"/>
      <c r="BI28" s="148"/>
      <c r="BJ28" s="146">
        <f ca="1">RANDBETWEEN(100,1000)</f>
        <v>978</v>
      </c>
      <c r="BK28" s="147"/>
      <c r="BL28" s="148"/>
      <c r="BM28" s="151"/>
      <c r="BN28" s="151"/>
      <c r="BO28" s="151"/>
      <c r="BP28" s="151"/>
      <c r="BQ28" s="148"/>
      <c r="BR28" s="151"/>
      <c r="BS28" s="151"/>
      <c r="BT28" s="183"/>
      <c r="BV28" s="191"/>
      <c r="BW28" s="150"/>
      <c r="BX28" s="150"/>
      <c r="BY28" s="150"/>
      <c r="BZ28" s="150"/>
      <c r="CA28" s="193"/>
      <c r="CD28" s="85">
        <f>$BV$8</f>
        <v>1</v>
      </c>
      <c r="CE28" s="83">
        <f>$BV$21</f>
        <v>2</v>
      </c>
      <c r="CF28" s="83">
        <f>$BV$34</f>
        <v>3</v>
      </c>
      <c r="CG28" s="83">
        <f>$BV$47</f>
        <v>4</v>
      </c>
      <c r="CH28" s="83">
        <f>$BV$60</f>
        <v>5</v>
      </c>
      <c r="CI28" s="83">
        <f>$BV$73</f>
        <v>6</v>
      </c>
      <c r="CJ28" s="83">
        <f>$BV$86</f>
        <v>7</v>
      </c>
      <c r="CK28" s="83">
        <f>$BV$99</f>
        <v>8</v>
      </c>
      <c r="CL28" s="83">
        <f>$BV$112</f>
        <v>9</v>
      </c>
      <c r="CM28" s="83">
        <f>$BV$125</f>
        <v>10</v>
      </c>
      <c r="CN28" s="83">
        <f>$BV$8</f>
        <v>1</v>
      </c>
      <c r="CO28" s="83">
        <f>$BV$21</f>
        <v>2</v>
      </c>
      <c r="CP28" s="83">
        <f>$BV$34</f>
        <v>3</v>
      </c>
      <c r="CQ28" s="83">
        <f>$BV$47</f>
        <v>4</v>
      </c>
      <c r="CR28" s="83">
        <f>$BV$60</f>
        <v>5</v>
      </c>
      <c r="CS28" s="83">
        <f>$BV$73</f>
        <v>6</v>
      </c>
      <c r="CT28" s="83">
        <f>$BV$86</f>
        <v>7</v>
      </c>
      <c r="CU28" s="83">
        <f>$BV$99</f>
        <v>8</v>
      </c>
      <c r="CV28" s="83">
        <f>$BV$112</f>
        <v>9</v>
      </c>
      <c r="CW28" s="86">
        <f>$BV$125</f>
        <v>10</v>
      </c>
    </row>
    <row r="29" spans="2:101">
      <c r="B29" s="145"/>
      <c r="C29" s="150"/>
      <c r="D29" s="168"/>
      <c r="E29" s="162"/>
      <c r="F29" s="165"/>
      <c r="G29" s="151"/>
      <c r="H29" s="151"/>
      <c r="I29" s="151"/>
      <c r="J29" s="146" t="s">
        <v>702</v>
      </c>
      <c r="K29" s="147"/>
      <c r="L29" s="148"/>
      <c r="M29" s="146" t="s">
        <v>702</v>
      </c>
      <c r="N29" s="147"/>
      <c r="O29" s="148"/>
      <c r="P29" s="146" t="s">
        <v>702</v>
      </c>
      <c r="Q29" s="147"/>
      <c r="R29" s="148"/>
      <c r="S29" s="146" t="s">
        <v>702</v>
      </c>
      <c r="T29" s="147"/>
      <c r="U29" s="148"/>
      <c r="V29" s="146" t="s">
        <v>702</v>
      </c>
      <c r="W29" s="147"/>
      <c r="X29" s="148"/>
      <c r="Y29" s="146" t="s">
        <v>702</v>
      </c>
      <c r="Z29" s="147"/>
      <c r="AA29" s="148"/>
      <c r="AB29" s="151"/>
      <c r="AC29" s="151"/>
      <c r="AD29" s="151"/>
      <c r="AE29" s="151"/>
      <c r="AF29" s="148"/>
      <c r="AG29" s="151"/>
      <c r="AH29" s="151"/>
      <c r="AI29" s="183"/>
      <c r="AM29" s="145"/>
      <c r="AN29" s="150"/>
      <c r="AO29" s="168"/>
      <c r="AP29" s="162"/>
      <c r="AQ29" s="165"/>
      <c r="AR29" s="151"/>
      <c r="AS29" s="151"/>
      <c r="AT29" s="151"/>
      <c r="AU29" s="146" t="s">
        <v>702</v>
      </c>
      <c r="AV29" s="147"/>
      <c r="AW29" s="148"/>
      <c r="AX29" s="146" t="s">
        <v>702</v>
      </c>
      <c r="AY29" s="147"/>
      <c r="AZ29" s="148"/>
      <c r="BA29" s="146" t="s">
        <v>702</v>
      </c>
      <c r="BB29" s="147"/>
      <c r="BC29" s="148"/>
      <c r="BD29" s="146" t="s">
        <v>702</v>
      </c>
      <c r="BE29" s="147"/>
      <c r="BF29" s="148"/>
      <c r="BG29" s="146" t="s">
        <v>702</v>
      </c>
      <c r="BH29" s="147"/>
      <c r="BI29" s="148"/>
      <c r="BJ29" s="146" t="s">
        <v>702</v>
      </c>
      <c r="BK29" s="147"/>
      <c r="BL29" s="148"/>
      <c r="BM29" s="151"/>
      <c r="BN29" s="151"/>
      <c r="BO29" s="151"/>
      <c r="BP29" s="151"/>
      <c r="BQ29" s="148"/>
      <c r="BR29" s="151"/>
      <c r="BS29" s="151"/>
      <c r="BT29" s="183"/>
      <c r="BV29" s="191"/>
      <c r="BW29" s="150"/>
      <c r="BX29" s="150"/>
      <c r="BY29" s="150"/>
      <c r="BZ29" s="150"/>
      <c r="CA29" s="193"/>
      <c r="CD29" s="196">
        <f ca="1">CD6/CN6</f>
        <v>2.5111631371003562</v>
      </c>
      <c r="CE29" s="197">
        <f t="shared" ref="CE29:CM29" ca="1" si="0">CE6/CO6</f>
        <v>3.0566789152792886</v>
      </c>
      <c r="CF29" s="197">
        <f t="shared" ca="1" si="0"/>
        <v>2.0242826171996389</v>
      </c>
      <c r="CG29" s="197">
        <f t="shared" ca="1" si="0"/>
        <v>2.755630158064065</v>
      </c>
      <c r="CH29" s="197">
        <f t="shared" ca="1" si="0"/>
        <v>2.5250079803164152</v>
      </c>
      <c r="CI29" s="197">
        <f t="shared" ca="1" si="0"/>
        <v>2.7880480490010946</v>
      </c>
      <c r="CJ29" s="197">
        <f t="shared" ca="1" si="0"/>
        <v>2.7765279265432565</v>
      </c>
      <c r="CK29" s="197">
        <f t="shared" ca="1" si="0"/>
        <v>2.4632340612622818</v>
      </c>
      <c r="CL29" s="197">
        <f t="shared" ca="1" si="0"/>
        <v>2.2858430237595964</v>
      </c>
      <c r="CM29" s="197">
        <f t="shared" ca="1" si="0"/>
        <v>3.0099664446336454</v>
      </c>
      <c r="CN29" s="150">
        <f>BW8</f>
        <v>78</v>
      </c>
      <c r="CO29" s="150">
        <f>BW21</f>
        <v>78</v>
      </c>
      <c r="CP29" s="150">
        <f>BW34</f>
        <v>78</v>
      </c>
      <c r="CQ29" s="150">
        <f>BW47</f>
        <v>78</v>
      </c>
      <c r="CR29" s="150">
        <f>BW60</f>
        <v>78</v>
      </c>
      <c r="CS29" s="150">
        <f>BW73</f>
        <v>78</v>
      </c>
      <c r="CT29" s="150">
        <f>BW86</f>
        <v>78</v>
      </c>
      <c r="CU29" s="150">
        <f>BW99</f>
        <v>78</v>
      </c>
      <c r="CV29" s="150">
        <f>BW112</f>
        <v>84</v>
      </c>
      <c r="CW29" s="193">
        <f>BW125</f>
        <v>78</v>
      </c>
    </row>
    <row r="30" spans="2:101" ht="17" thickBot="1">
      <c r="B30" s="145"/>
      <c r="C30" s="150"/>
      <c r="D30" s="168"/>
      <c r="E30" s="162"/>
      <c r="F30" s="166"/>
      <c r="G30" s="151"/>
      <c r="H30" s="151"/>
      <c r="I30" s="151"/>
      <c r="J30" s="146">
        <f ca="1">J28*$F$8</f>
        <v>117.81</v>
      </c>
      <c r="K30" s="147"/>
      <c r="L30" s="148"/>
      <c r="M30" s="146">
        <f ca="1">M28*$F$8</f>
        <v>85.68</v>
      </c>
      <c r="N30" s="147"/>
      <c r="O30" s="148"/>
      <c r="P30" s="146">
        <f ca="1">P28*$F$8</f>
        <v>155.38000000000002</v>
      </c>
      <c r="Q30" s="147"/>
      <c r="R30" s="148"/>
      <c r="S30" s="146">
        <f ca="1">S28*$F$8</f>
        <v>159.80000000000001</v>
      </c>
      <c r="T30" s="147"/>
      <c r="U30" s="148"/>
      <c r="V30" s="146">
        <f ca="1">V28*$F$8</f>
        <v>21.25</v>
      </c>
      <c r="W30" s="147"/>
      <c r="X30" s="148"/>
      <c r="Y30" s="146">
        <f ca="1">Y28*$F$8</f>
        <v>41.31</v>
      </c>
      <c r="Z30" s="147"/>
      <c r="AA30" s="148"/>
      <c r="AB30" s="151"/>
      <c r="AC30" s="151"/>
      <c r="AD30" s="151"/>
      <c r="AE30" s="151"/>
      <c r="AF30" s="148"/>
      <c r="AG30" s="151"/>
      <c r="AH30" s="151"/>
      <c r="AI30" s="183"/>
      <c r="AM30" s="145"/>
      <c r="AN30" s="150"/>
      <c r="AO30" s="168"/>
      <c r="AP30" s="162"/>
      <c r="AQ30" s="166"/>
      <c r="AR30" s="151"/>
      <c r="AS30" s="151"/>
      <c r="AT30" s="151"/>
      <c r="AU30" s="146">
        <f ca="1">AU28*$F$8</f>
        <v>165.24</v>
      </c>
      <c r="AV30" s="147"/>
      <c r="AW30" s="148"/>
      <c r="AX30" s="146">
        <f ca="1">AX28*$F$8</f>
        <v>82.28</v>
      </c>
      <c r="AY30" s="147"/>
      <c r="AZ30" s="148"/>
      <c r="BA30" s="146">
        <f ca="1">BA28*$F$8</f>
        <v>96.9</v>
      </c>
      <c r="BB30" s="147"/>
      <c r="BC30" s="148"/>
      <c r="BD30" s="146">
        <f ca="1">BD28*$F$8</f>
        <v>43.010000000000005</v>
      </c>
      <c r="BE30" s="147"/>
      <c r="BF30" s="148"/>
      <c r="BG30" s="146">
        <f ca="1">BG28*$F$8</f>
        <v>130.73000000000002</v>
      </c>
      <c r="BH30" s="147"/>
      <c r="BI30" s="148"/>
      <c r="BJ30" s="146">
        <f ca="1">BJ28*$F$8</f>
        <v>166.26000000000002</v>
      </c>
      <c r="BK30" s="147"/>
      <c r="BL30" s="148"/>
      <c r="BM30" s="151"/>
      <c r="BN30" s="151"/>
      <c r="BO30" s="151"/>
      <c r="BP30" s="151"/>
      <c r="BQ30" s="148"/>
      <c r="BR30" s="151"/>
      <c r="BS30" s="151"/>
      <c r="BT30" s="183"/>
      <c r="BV30" s="187"/>
      <c r="BW30" s="188"/>
      <c r="BX30" s="188"/>
      <c r="BY30" s="188"/>
      <c r="BZ30" s="188"/>
      <c r="CA30" s="190"/>
      <c r="CD30" s="191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0"/>
      <c r="CT30" s="150"/>
      <c r="CU30" s="150"/>
      <c r="CV30" s="150"/>
      <c r="CW30" s="193"/>
    </row>
    <row r="31" spans="2:101" ht="16" customHeight="1">
      <c r="B31" s="149" t="s">
        <v>713</v>
      </c>
      <c r="C31" s="150"/>
      <c r="D31" s="151" t="s">
        <v>699</v>
      </c>
      <c r="E31" s="151" t="s">
        <v>714</v>
      </c>
      <c r="F31" s="152" t="s">
        <v>702</v>
      </c>
      <c r="G31" s="151" t="s">
        <v>715</v>
      </c>
      <c r="H31" s="151"/>
      <c r="I31" s="151"/>
      <c r="J31" s="151" t="s">
        <v>717</v>
      </c>
      <c r="K31" s="151"/>
      <c r="L31" s="151"/>
      <c r="M31" s="151" t="s">
        <v>718</v>
      </c>
      <c r="N31" s="151"/>
      <c r="O31" s="151"/>
      <c r="P31" s="151" t="s">
        <v>719</v>
      </c>
      <c r="Q31" s="151"/>
      <c r="R31" s="151"/>
      <c r="S31" s="151" t="s">
        <v>720</v>
      </c>
      <c r="T31" s="151"/>
      <c r="U31" s="151"/>
      <c r="V31" s="151" t="s">
        <v>721</v>
      </c>
      <c r="W31" s="151"/>
      <c r="X31" s="151"/>
      <c r="Y31" s="151" t="s">
        <v>722</v>
      </c>
      <c r="Z31" s="151"/>
      <c r="AA31" s="151"/>
      <c r="AB31" s="151" t="s">
        <v>723</v>
      </c>
      <c r="AC31" s="151"/>
      <c r="AD31" s="151" t="s">
        <v>725</v>
      </c>
      <c r="AE31" s="151"/>
      <c r="AF31" s="148" t="s">
        <v>702</v>
      </c>
      <c r="AG31" s="151"/>
      <c r="AH31" s="181" t="s">
        <v>732</v>
      </c>
      <c r="AI31" s="182"/>
      <c r="AM31" s="149" t="s">
        <v>713</v>
      </c>
      <c r="AN31" s="150"/>
      <c r="AO31" s="151" t="s">
        <v>699</v>
      </c>
      <c r="AP31" s="151" t="s">
        <v>714</v>
      </c>
      <c r="AQ31" s="152" t="s">
        <v>702</v>
      </c>
      <c r="AR31" s="151" t="s">
        <v>715</v>
      </c>
      <c r="AS31" s="151"/>
      <c r="AT31" s="151"/>
      <c r="AU31" s="151" t="s">
        <v>717</v>
      </c>
      <c r="AV31" s="151"/>
      <c r="AW31" s="151"/>
      <c r="AX31" s="151" t="s">
        <v>718</v>
      </c>
      <c r="AY31" s="151"/>
      <c r="AZ31" s="151"/>
      <c r="BA31" s="151" t="s">
        <v>719</v>
      </c>
      <c r="BB31" s="151"/>
      <c r="BC31" s="151"/>
      <c r="BD31" s="151" t="s">
        <v>720</v>
      </c>
      <c r="BE31" s="151"/>
      <c r="BF31" s="151"/>
      <c r="BG31" s="151" t="s">
        <v>721</v>
      </c>
      <c r="BH31" s="151"/>
      <c r="BI31" s="151"/>
      <c r="BJ31" s="151" t="s">
        <v>722</v>
      </c>
      <c r="BK31" s="151"/>
      <c r="BL31" s="151"/>
      <c r="BM31" s="151" t="s">
        <v>723</v>
      </c>
      <c r="BN31" s="151"/>
      <c r="BO31" s="151" t="s">
        <v>725</v>
      </c>
      <c r="BP31" s="151"/>
      <c r="BQ31" s="148" t="s">
        <v>702</v>
      </c>
      <c r="BR31" s="151"/>
      <c r="BS31" s="181" t="s">
        <v>732</v>
      </c>
      <c r="BT31" s="182"/>
      <c r="BV31" s="33"/>
      <c r="BW31" s="186" t="s">
        <v>737</v>
      </c>
      <c r="BX31" s="172" t="s">
        <v>733</v>
      </c>
      <c r="BY31" s="172" t="s">
        <v>734</v>
      </c>
      <c r="BZ31" s="172" t="s">
        <v>735</v>
      </c>
      <c r="CA31" s="189" t="s">
        <v>736</v>
      </c>
      <c r="CD31" s="87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8"/>
    </row>
    <row r="32" spans="2:101" ht="17" thickBot="1">
      <c r="B32" s="149"/>
      <c r="C32" s="150"/>
      <c r="D32" s="151"/>
      <c r="E32" s="151"/>
      <c r="F32" s="153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48"/>
      <c r="AG32" s="151"/>
      <c r="AH32" s="181"/>
      <c r="AI32" s="182"/>
      <c r="AM32" s="149"/>
      <c r="AN32" s="150"/>
      <c r="AO32" s="151"/>
      <c r="AP32" s="151"/>
      <c r="AQ32" s="153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48"/>
      <c r="BR32" s="151"/>
      <c r="BS32" s="181"/>
      <c r="BT32" s="182"/>
      <c r="BV32" s="33"/>
      <c r="BW32" s="187"/>
      <c r="BX32" s="188"/>
      <c r="BY32" s="188"/>
      <c r="BZ32" s="188"/>
      <c r="CA32" s="190"/>
      <c r="CD32" s="87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8"/>
    </row>
    <row r="33" spans="2:101" ht="17" thickBot="1">
      <c r="B33" s="75"/>
      <c r="C33" s="150"/>
      <c r="D33" s="73"/>
      <c r="E33" s="73"/>
      <c r="F33" s="73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8"/>
      <c r="AG33" s="72"/>
      <c r="AH33" s="72"/>
      <c r="AI33" s="77"/>
      <c r="AM33" s="75"/>
      <c r="AN33" s="150"/>
      <c r="AO33" s="73"/>
      <c r="AP33" s="73"/>
      <c r="AQ33" s="73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8"/>
      <c r="BR33" s="72"/>
      <c r="BS33" s="72"/>
      <c r="BT33" s="77"/>
      <c r="BV33" s="33"/>
      <c r="BW33" s="79"/>
      <c r="BX33" s="80"/>
      <c r="BY33" s="80"/>
      <c r="BZ33" s="80"/>
      <c r="CA33" s="81"/>
      <c r="CD33" s="87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8"/>
    </row>
    <row r="34" spans="2:101">
      <c r="B34" s="145">
        <v>3</v>
      </c>
      <c r="C34" s="150"/>
      <c r="D34" s="168" t="str">
        <f>VLOOKUP(B34,'HR app database'!$C$5:$D$14,2)</f>
        <v>Prakash</v>
      </c>
      <c r="E34" s="162">
        <f ca="1">VLOOKUP(B34,'HR app database'!$C$5:$H$15,5)</f>
        <v>23</v>
      </c>
      <c r="F34" s="164">
        <f ca="1">VLOOKUP('HR app'!B34:B43,'HR app database'!$C$5:$H$14,6)</f>
        <v>0.1</v>
      </c>
      <c r="G34" s="151" t="s">
        <v>724</v>
      </c>
      <c r="H34" s="151"/>
      <c r="I34" s="151"/>
      <c r="J34" s="72">
        <v>8</v>
      </c>
      <c r="K34" s="72" t="s">
        <v>716</v>
      </c>
      <c r="L34" s="72">
        <v>12</v>
      </c>
      <c r="M34" s="72">
        <v>8</v>
      </c>
      <c r="N34" s="72" t="s">
        <v>716</v>
      </c>
      <c r="O34" s="72">
        <v>12</v>
      </c>
      <c r="P34" s="72">
        <v>8</v>
      </c>
      <c r="Q34" s="72" t="s">
        <v>716</v>
      </c>
      <c r="R34" s="72">
        <v>12</v>
      </c>
      <c r="S34" s="72">
        <v>8</v>
      </c>
      <c r="T34" s="72" t="s">
        <v>716</v>
      </c>
      <c r="U34" s="72">
        <v>12</v>
      </c>
      <c r="V34" s="72">
        <v>8</v>
      </c>
      <c r="W34" s="72" t="s">
        <v>716</v>
      </c>
      <c r="X34" s="72">
        <v>12</v>
      </c>
      <c r="Y34" s="72">
        <v>8</v>
      </c>
      <c r="Z34" s="72" t="s">
        <v>716</v>
      </c>
      <c r="AA34" s="72">
        <v>12</v>
      </c>
      <c r="AB34" s="151">
        <f>G35+J35+M35+P35+S35+V35+Y35+Y38+V38+S38+P38+M38+J38+G38+G42</f>
        <v>39</v>
      </c>
      <c r="AC34" s="151"/>
      <c r="AD34" s="162">
        <f ca="1">AB34*E34</f>
        <v>897</v>
      </c>
      <c r="AE34" s="151"/>
      <c r="AF34" s="148">
        <f ca="1">J43+M43+P43+S43+V43+Y43</f>
        <v>499.8</v>
      </c>
      <c r="AG34" s="151"/>
      <c r="AH34" s="162">
        <f ca="1">AF34+AD34</f>
        <v>1396.8</v>
      </c>
      <c r="AI34" s="183"/>
      <c r="AM34" s="145">
        <f>B34</f>
        <v>3</v>
      </c>
      <c r="AN34" s="150"/>
      <c r="AO34" s="168" t="str">
        <f>VLOOKUP(AM34,'HR app database'!$C$5:$D$14,2)</f>
        <v>Prakash</v>
      </c>
      <c r="AP34" s="162">
        <f ca="1">VLOOKUP(AM34,'HR app database'!$C$5:$H$15,5)</f>
        <v>23</v>
      </c>
      <c r="AQ34" s="164">
        <f ca="1">VLOOKUP('HR app'!AM34:AM43,'HR app database'!$C$5:$H$14,6)</f>
        <v>0.1</v>
      </c>
      <c r="AR34" s="151" t="s">
        <v>724</v>
      </c>
      <c r="AS34" s="151"/>
      <c r="AT34" s="151"/>
      <c r="AU34" s="72">
        <v>8</v>
      </c>
      <c r="AV34" s="72" t="s">
        <v>716</v>
      </c>
      <c r="AW34" s="72">
        <v>12</v>
      </c>
      <c r="AX34" s="72">
        <v>8</v>
      </c>
      <c r="AY34" s="72" t="s">
        <v>716</v>
      </c>
      <c r="AZ34" s="72">
        <v>12</v>
      </c>
      <c r="BA34" s="72">
        <v>8</v>
      </c>
      <c r="BB34" s="72" t="s">
        <v>716</v>
      </c>
      <c r="BC34" s="72">
        <v>12</v>
      </c>
      <c r="BD34" s="72">
        <v>8</v>
      </c>
      <c r="BE34" s="72" t="s">
        <v>716</v>
      </c>
      <c r="BF34" s="72">
        <v>12</v>
      </c>
      <c r="BG34" s="72">
        <v>8</v>
      </c>
      <c r="BH34" s="72" t="s">
        <v>716</v>
      </c>
      <c r="BI34" s="72">
        <v>12</v>
      </c>
      <c r="BJ34" s="72">
        <v>8</v>
      </c>
      <c r="BK34" s="72" t="s">
        <v>716</v>
      </c>
      <c r="BL34" s="72">
        <v>12</v>
      </c>
      <c r="BM34" s="151">
        <f>AR35+AU35+AX35+BA35+BD35+BG35+BJ35+BJ38+BG38+BD38+BA38+AX38+AU38+AR38+AR42</f>
        <v>39</v>
      </c>
      <c r="BN34" s="151"/>
      <c r="BO34" s="162">
        <f ca="1">BM34*AP34</f>
        <v>897</v>
      </c>
      <c r="BP34" s="151"/>
      <c r="BQ34" s="148">
        <f ca="1">AU43+AX43+BA43+BD43+BG43+BJ43</f>
        <v>441.49</v>
      </c>
      <c r="BR34" s="151"/>
      <c r="BS34" s="162">
        <f ca="1">BQ34+BO34</f>
        <v>1338.49</v>
      </c>
      <c r="BT34" s="183"/>
      <c r="BV34" s="186">
        <f>B34</f>
        <v>3</v>
      </c>
      <c r="BW34" s="172">
        <f>BM34+AB34</f>
        <v>78</v>
      </c>
      <c r="BX34" s="192">
        <f ca="1">BO34+AD34</f>
        <v>1794</v>
      </c>
      <c r="BY34" s="172">
        <f ca="1">BQ34+AF34</f>
        <v>941.29</v>
      </c>
      <c r="BZ34" s="192">
        <f ca="1">BY34+BX34</f>
        <v>2735.29</v>
      </c>
      <c r="CA34" s="189">
        <f ca="1">SUM(AU41:BL41)+SUM(J41:AA41)</f>
        <v>5537</v>
      </c>
      <c r="CD34" s="87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8"/>
    </row>
    <row r="35" spans="2:101">
      <c r="B35" s="145"/>
      <c r="C35" s="150"/>
      <c r="D35" s="168"/>
      <c r="E35" s="162"/>
      <c r="F35" s="165"/>
      <c r="G35" s="151"/>
      <c r="H35" s="151"/>
      <c r="I35" s="151"/>
      <c r="J35" s="151">
        <f>L34-J34</f>
        <v>4</v>
      </c>
      <c r="K35" s="151"/>
      <c r="L35" s="151"/>
      <c r="M35" s="151">
        <f>O34-M34</f>
        <v>4</v>
      </c>
      <c r="N35" s="151"/>
      <c r="O35" s="151"/>
      <c r="P35" s="151">
        <f>R34-P34</f>
        <v>4</v>
      </c>
      <c r="Q35" s="151"/>
      <c r="R35" s="151"/>
      <c r="S35" s="151">
        <f>U34-S34</f>
        <v>4</v>
      </c>
      <c r="T35" s="151"/>
      <c r="U35" s="151"/>
      <c r="V35" s="151">
        <f>X34-V34</f>
        <v>4</v>
      </c>
      <c r="W35" s="151"/>
      <c r="X35" s="151"/>
      <c r="Y35" s="151">
        <f>AA34-Y34</f>
        <v>4</v>
      </c>
      <c r="Z35" s="151"/>
      <c r="AA35" s="151"/>
      <c r="AB35" s="151"/>
      <c r="AC35" s="151"/>
      <c r="AD35" s="151"/>
      <c r="AE35" s="151"/>
      <c r="AF35" s="148"/>
      <c r="AG35" s="151"/>
      <c r="AH35" s="151"/>
      <c r="AI35" s="183"/>
      <c r="AM35" s="145"/>
      <c r="AN35" s="150"/>
      <c r="AO35" s="168"/>
      <c r="AP35" s="162"/>
      <c r="AQ35" s="165"/>
      <c r="AR35" s="151"/>
      <c r="AS35" s="151"/>
      <c r="AT35" s="151"/>
      <c r="AU35" s="151">
        <f>AW34-AU34</f>
        <v>4</v>
      </c>
      <c r="AV35" s="151"/>
      <c r="AW35" s="151"/>
      <c r="AX35" s="151">
        <f>AZ34-AX34</f>
        <v>4</v>
      </c>
      <c r="AY35" s="151"/>
      <c r="AZ35" s="151"/>
      <c r="BA35" s="151">
        <f>BC34-BA34</f>
        <v>4</v>
      </c>
      <c r="BB35" s="151"/>
      <c r="BC35" s="151"/>
      <c r="BD35" s="151">
        <f>BF34-BD34</f>
        <v>4</v>
      </c>
      <c r="BE35" s="151"/>
      <c r="BF35" s="151"/>
      <c r="BG35" s="151">
        <f>BI34-BG34</f>
        <v>4</v>
      </c>
      <c r="BH35" s="151"/>
      <c r="BI35" s="151"/>
      <c r="BJ35" s="151">
        <f>BL34-BJ34</f>
        <v>4</v>
      </c>
      <c r="BK35" s="151"/>
      <c r="BL35" s="151"/>
      <c r="BM35" s="151"/>
      <c r="BN35" s="151"/>
      <c r="BO35" s="151"/>
      <c r="BP35" s="151"/>
      <c r="BQ35" s="148"/>
      <c r="BR35" s="151"/>
      <c r="BS35" s="151"/>
      <c r="BT35" s="183"/>
      <c r="BV35" s="191"/>
      <c r="BW35" s="150"/>
      <c r="BX35" s="150"/>
      <c r="BY35" s="150"/>
      <c r="BZ35" s="150"/>
      <c r="CA35" s="193"/>
      <c r="CD35" s="87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8"/>
    </row>
    <row r="36" spans="2:101">
      <c r="B36" s="145"/>
      <c r="C36" s="150"/>
      <c r="D36" s="168"/>
      <c r="E36" s="162"/>
      <c r="F36" s="165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48"/>
      <c r="AG36" s="151"/>
      <c r="AH36" s="151"/>
      <c r="AI36" s="183"/>
      <c r="AM36" s="145"/>
      <c r="AN36" s="150"/>
      <c r="AO36" s="168"/>
      <c r="AP36" s="162"/>
      <c r="AQ36" s="165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48"/>
      <c r="BR36" s="151"/>
      <c r="BS36" s="151"/>
      <c r="BT36" s="183"/>
      <c r="BV36" s="191"/>
      <c r="BW36" s="150"/>
      <c r="BX36" s="150"/>
      <c r="BY36" s="150"/>
      <c r="BZ36" s="150"/>
      <c r="CA36" s="193"/>
      <c r="CD36" s="87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8"/>
    </row>
    <row r="37" spans="2:101">
      <c r="B37" s="145"/>
      <c r="C37" s="150"/>
      <c r="D37" s="168"/>
      <c r="E37" s="162"/>
      <c r="F37" s="165"/>
      <c r="G37" s="151"/>
      <c r="H37" s="151"/>
      <c r="I37" s="151"/>
      <c r="J37" s="72">
        <v>13</v>
      </c>
      <c r="K37" s="72" t="s">
        <v>716</v>
      </c>
      <c r="L37" s="72">
        <v>16</v>
      </c>
      <c r="M37" s="72">
        <v>13</v>
      </c>
      <c r="N37" s="72" t="s">
        <v>716</v>
      </c>
      <c r="O37" s="72">
        <v>16</v>
      </c>
      <c r="P37" s="72"/>
      <c r="Q37" s="72" t="s">
        <v>716</v>
      </c>
      <c r="R37" s="72"/>
      <c r="S37" s="72">
        <v>13</v>
      </c>
      <c r="T37" s="72" t="s">
        <v>716</v>
      </c>
      <c r="U37" s="72">
        <v>16</v>
      </c>
      <c r="V37" s="72">
        <v>13</v>
      </c>
      <c r="W37" s="72" t="s">
        <v>716</v>
      </c>
      <c r="X37" s="72">
        <v>16</v>
      </c>
      <c r="Y37" s="72">
        <v>13</v>
      </c>
      <c r="Z37" s="72" t="s">
        <v>716</v>
      </c>
      <c r="AA37" s="72">
        <v>16</v>
      </c>
      <c r="AB37" s="151"/>
      <c r="AC37" s="151"/>
      <c r="AD37" s="151"/>
      <c r="AE37" s="151"/>
      <c r="AF37" s="148"/>
      <c r="AG37" s="151"/>
      <c r="AH37" s="151"/>
      <c r="AI37" s="183"/>
      <c r="AM37" s="145"/>
      <c r="AN37" s="150"/>
      <c r="AO37" s="168"/>
      <c r="AP37" s="162"/>
      <c r="AQ37" s="165"/>
      <c r="AR37" s="151"/>
      <c r="AS37" s="151"/>
      <c r="AT37" s="151"/>
      <c r="AU37" s="72">
        <v>13</v>
      </c>
      <c r="AV37" s="72" t="s">
        <v>716</v>
      </c>
      <c r="AW37" s="72">
        <v>16</v>
      </c>
      <c r="AX37" s="72">
        <v>13</v>
      </c>
      <c r="AY37" s="72" t="s">
        <v>716</v>
      </c>
      <c r="AZ37" s="72">
        <v>16</v>
      </c>
      <c r="BA37" s="72"/>
      <c r="BB37" s="72" t="s">
        <v>716</v>
      </c>
      <c r="BC37" s="72"/>
      <c r="BD37" s="72">
        <v>13</v>
      </c>
      <c r="BE37" s="72" t="s">
        <v>716</v>
      </c>
      <c r="BF37" s="72">
        <v>16</v>
      </c>
      <c r="BG37" s="72">
        <v>13</v>
      </c>
      <c r="BH37" s="72" t="s">
        <v>716</v>
      </c>
      <c r="BI37" s="72">
        <v>16</v>
      </c>
      <c r="BJ37" s="72">
        <v>13</v>
      </c>
      <c r="BK37" s="72" t="s">
        <v>716</v>
      </c>
      <c r="BL37" s="72">
        <v>16</v>
      </c>
      <c r="BM37" s="151"/>
      <c r="BN37" s="151"/>
      <c r="BO37" s="151"/>
      <c r="BP37" s="151"/>
      <c r="BQ37" s="148"/>
      <c r="BR37" s="151"/>
      <c r="BS37" s="151"/>
      <c r="BT37" s="183"/>
      <c r="BV37" s="191"/>
      <c r="BW37" s="150"/>
      <c r="BX37" s="150"/>
      <c r="BY37" s="150"/>
      <c r="BZ37" s="150"/>
      <c r="CA37" s="193"/>
      <c r="CD37" s="87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8"/>
    </row>
    <row r="38" spans="2:101">
      <c r="B38" s="145"/>
      <c r="C38" s="150"/>
      <c r="D38" s="168"/>
      <c r="E38" s="162"/>
      <c r="F38" s="165"/>
      <c r="G38" s="151"/>
      <c r="H38" s="151"/>
      <c r="I38" s="151"/>
      <c r="J38" s="151">
        <f>L37-J37</f>
        <v>3</v>
      </c>
      <c r="K38" s="151"/>
      <c r="L38" s="151"/>
      <c r="M38" s="151">
        <f>O37-M37</f>
        <v>3</v>
      </c>
      <c r="N38" s="151"/>
      <c r="O38" s="151"/>
      <c r="P38" s="151">
        <f>R37-P37</f>
        <v>0</v>
      </c>
      <c r="Q38" s="151"/>
      <c r="R38" s="151"/>
      <c r="S38" s="151">
        <f>U37-S37</f>
        <v>3</v>
      </c>
      <c r="T38" s="151"/>
      <c r="U38" s="151"/>
      <c r="V38" s="151">
        <f>X37-V37</f>
        <v>3</v>
      </c>
      <c r="W38" s="151"/>
      <c r="X38" s="151"/>
      <c r="Y38" s="151">
        <f>AA37-Y37</f>
        <v>3</v>
      </c>
      <c r="Z38" s="151"/>
      <c r="AA38" s="151"/>
      <c r="AB38" s="151"/>
      <c r="AC38" s="151"/>
      <c r="AD38" s="151"/>
      <c r="AE38" s="151"/>
      <c r="AF38" s="148"/>
      <c r="AG38" s="151"/>
      <c r="AH38" s="151"/>
      <c r="AI38" s="183"/>
      <c r="AM38" s="145"/>
      <c r="AN38" s="150"/>
      <c r="AO38" s="168"/>
      <c r="AP38" s="162"/>
      <c r="AQ38" s="165"/>
      <c r="AR38" s="151"/>
      <c r="AS38" s="151"/>
      <c r="AT38" s="151"/>
      <c r="AU38" s="151">
        <f>AW37-AU37</f>
        <v>3</v>
      </c>
      <c r="AV38" s="151"/>
      <c r="AW38" s="151"/>
      <c r="AX38" s="151">
        <f>AZ37-AX37</f>
        <v>3</v>
      </c>
      <c r="AY38" s="151"/>
      <c r="AZ38" s="151"/>
      <c r="BA38" s="151">
        <f>BC37-BA37</f>
        <v>0</v>
      </c>
      <c r="BB38" s="151"/>
      <c r="BC38" s="151"/>
      <c r="BD38" s="151">
        <f>BF37-BD37</f>
        <v>3</v>
      </c>
      <c r="BE38" s="151"/>
      <c r="BF38" s="151"/>
      <c r="BG38" s="151">
        <f>BI37-BG37</f>
        <v>3</v>
      </c>
      <c r="BH38" s="151"/>
      <c r="BI38" s="151"/>
      <c r="BJ38" s="151">
        <f>BL37-BJ37</f>
        <v>3</v>
      </c>
      <c r="BK38" s="151"/>
      <c r="BL38" s="151"/>
      <c r="BM38" s="151"/>
      <c r="BN38" s="151"/>
      <c r="BO38" s="151"/>
      <c r="BP38" s="151"/>
      <c r="BQ38" s="148"/>
      <c r="BR38" s="151"/>
      <c r="BS38" s="151"/>
      <c r="BT38" s="183"/>
      <c r="BV38" s="191"/>
      <c r="BW38" s="150"/>
      <c r="BX38" s="150"/>
      <c r="BY38" s="150"/>
      <c r="BZ38" s="150"/>
      <c r="CA38" s="193"/>
      <c r="CD38" s="87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8"/>
    </row>
    <row r="39" spans="2:101">
      <c r="B39" s="145"/>
      <c r="C39" s="150"/>
      <c r="D39" s="168"/>
      <c r="E39" s="162"/>
      <c r="F39" s="165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48"/>
      <c r="AG39" s="151"/>
      <c r="AH39" s="151"/>
      <c r="AI39" s="183"/>
      <c r="AM39" s="145"/>
      <c r="AN39" s="150"/>
      <c r="AO39" s="168"/>
      <c r="AP39" s="162"/>
      <c r="AQ39" s="165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48"/>
      <c r="BR39" s="151"/>
      <c r="BS39" s="151"/>
      <c r="BT39" s="183"/>
      <c r="BV39" s="191"/>
      <c r="BW39" s="150"/>
      <c r="BX39" s="150"/>
      <c r="BY39" s="150"/>
      <c r="BZ39" s="150"/>
      <c r="CA39" s="193"/>
      <c r="CD39" s="87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8"/>
    </row>
    <row r="40" spans="2:101">
      <c r="B40" s="145"/>
      <c r="C40" s="150"/>
      <c r="D40" s="168"/>
      <c r="E40" s="162"/>
      <c r="F40" s="165"/>
      <c r="G40" s="151"/>
      <c r="H40" s="151"/>
      <c r="I40" s="151"/>
      <c r="J40" s="146" t="s">
        <v>731</v>
      </c>
      <c r="K40" s="147"/>
      <c r="L40" s="148"/>
      <c r="M40" s="146" t="s">
        <v>731</v>
      </c>
      <c r="N40" s="147"/>
      <c r="O40" s="148"/>
      <c r="P40" s="146" t="s">
        <v>731</v>
      </c>
      <c r="Q40" s="147"/>
      <c r="R40" s="148"/>
      <c r="S40" s="146" t="s">
        <v>731</v>
      </c>
      <c r="T40" s="147"/>
      <c r="U40" s="148"/>
      <c r="V40" s="146" t="s">
        <v>731</v>
      </c>
      <c r="W40" s="147"/>
      <c r="X40" s="148"/>
      <c r="Y40" s="146" t="s">
        <v>731</v>
      </c>
      <c r="Z40" s="147"/>
      <c r="AA40" s="148"/>
      <c r="AB40" s="151"/>
      <c r="AC40" s="151"/>
      <c r="AD40" s="151"/>
      <c r="AE40" s="151"/>
      <c r="AF40" s="148"/>
      <c r="AG40" s="151"/>
      <c r="AH40" s="151"/>
      <c r="AI40" s="183"/>
      <c r="AM40" s="145"/>
      <c r="AN40" s="150"/>
      <c r="AO40" s="168"/>
      <c r="AP40" s="162"/>
      <c r="AQ40" s="165"/>
      <c r="AR40" s="151"/>
      <c r="AS40" s="151"/>
      <c r="AT40" s="151"/>
      <c r="AU40" s="146" t="s">
        <v>731</v>
      </c>
      <c r="AV40" s="147"/>
      <c r="AW40" s="148"/>
      <c r="AX40" s="146" t="s">
        <v>731</v>
      </c>
      <c r="AY40" s="147"/>
      <c r="AZ40" s="148"/>
      <c r="BA40" s="146" t="s">
        <v>731</v>
      </c>
      <c r="BB40" s="147"/>
      <c r="BC40" s="148"/>
      <c r="BD40" s="146" t="s">
        <v>731</v>
      </c>
      <c r="BE40" s="147"/>
      <c r="BF40" s="148"/>
      <c r="BG40" s="146" t="s">
        <v>731</v>
      </c>
      <c r="BH40" s="147"/>
      <c r="BI40" s="148"/>
      <c r="BJ40" s="146" t="s">
        <v>731</v>
      </c>
      <c r="BK40" s="147"/>
      <c r="BL40" s="148"/>
      <c r="BM40" s="151"/>
      <c r="BN40" s="151"/>
      <c r="BO40" s="151"/>
      <c r="BP40" s="151"/>
      <c r="BQ40" s="148"/>
      <c r="BR40" s="151"/>
      <c r="BS40" s="151"/>
      <c r="BT40" s="183"/>
      <c r="BV40" s="191"/>
      <c r="BW40" s="150"/>
      <c r="BX40" s="150"/>
      <c r="BY40" s="150"/>
      <c r="BZ40" s="150"/>
      <c r="CA40" s="193"/>
      <c r="CD40" s="87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8"/>
    </row>
    <row r="41" spans="2:101">
      <c r="B41" s="145"/>
      <c r="C41" s="150"/>
      <c r="D41" s="168"/>
      <c r="E41" s="162"/>
      <c r="F41" s="165"/>
      <c r="G41" s="151"/>
      <c r="H41" s="151"/>
      <c r="I41" s="151"/>
      <c r="J41" s="146">
        <f ca="1">RANDBETWEEN(100,1000)</f>
        <v>481</v>
      </c>
      <c r="K41" s="147"/>
      <c r="L41" s="148"/>
      <c r="M41" s="146">
        <f ca="1">RANDBETWEEN(100,1000)</f>
        <v>168</v>
      </c>
      <c r="N41" s="147"/>
      <c r="O41" s="148"/>
      <c r="P41" s="146">
        <f ca="1">RANDBETWEEN(100,1000)</f>
        <v>649</v>
      </c>
      <c r="Q41" s="147"/>
      <c r="R41" s="148"/>
      <c r="S41" s="146">
        <f ca="1">RANDBETWEEN(100,1000)</f>
        <v>975</v>
      </c>
      <c r="T41" s="147"/>
      <c r="U41" s="148"/>
      <c r="V41" s="146">
        <f ca="1">RANDBETWEEN(100,1000)</f>
        <v>174</v>
      </c>
      <c r="W41" s="147"/>
      <c r="X41" s="148"/>
      <c r="Y41" s="146">
        <f ca="1">RANDBETWEEN(100,1000)</f>
        <v>493</v>
      </c>
      <c r="Z41" s="147"/>
      <c r="AA41" s="148"/>
      <c r="AB41" s="151"/>
      <c r="AC41" s="151"/>
      <c r="AD41" s="151"/>
      <c r="AE41" s="151"/>
      <c r="AF41" s="148"/>
      <c r="AG41" s="151"/>
      <c r="AH41" s="151"/>
      <c r="AI41" s="183"/>
      <c r="AM41" s="145"/>
      <c r="AN41" s="150"/>
      <c r="AO41" s="168"/>
      <c r="AP41" s="162"/>
      <c r="AQ41" s="165"/>
      <c r="AR41" s="151"/>
      <c r="AS41" s="151"/>
      <c r="AT41" s="151"/>
      <c r="AU41" s="146">
        <f ca="1">RANDBETWEEN(100,1000)</f>
        <v>188</v>
      </c>
      <c r="AV41" s="147"/>
      <c r="AW41" s="148"/>
      <c r="AX41" s="146">
        <f ca="1">RANDBETWEEN(100,1000)</f>
        <v>215</v>
      </c>
      <c r="AY41" s="147"/>
      <c r="AZ41" s="148"/>
      <c r="BA41" s="146">
        <f ca="1">RANDBETWEEN(100,1000)</f>
        <v>534</v>
      </c>
      <c r="BB41" s="147"/>
      <c r="BC41" s="148"/>
      <c r="BD41" s="146">
        <f ca="1">RANDBETWEEN(100,1000)</f>
        <v>203</v>
      </c>
      <c r="BE41" s="147"/>
      <c r="BF41" s="148"/>
      <c r="BG41" s="146">
        <f ca="1">RANDBETWEEN(100,1000)</f>
        <v>951</v>
      </c>
      <c r="BH41" s="147"/>
      <c r="BI41" s="148"/>
      <c r="BJ41" s="146">
        <f ca="1">RANDBETWEEN(100,1000)</f>
        <v>506</v>
      </c>
      <c r="BK41" s="147"/>
      <c r="BL41" s="148"/>
      <c r="BM41" s="151"/>
      <c r="BN41" s="151"/>
      <c r="BO41" s="151"/>
      <c r="BP41" s="151"/>
      <c r="BQ41" s="148"/>
      <c r="BR41" s="151"/>
      <c r="BS41" s="151"/>
      <c r="BT41" s="183"/>
      <c r="BV41" s="191"/>
      <c r="BW41" s="150"/>
      <c r="BX41" s="150"/>
      <c r="BY41" s="150"/>
      <c r="BZ41" s="150"/>
      <c r="CA41" s="193"/>
      <c r="CD41" s="87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8"/>
    </row>
    <row r="42" spans="2:101">
      <c r="B42" s="145"/>
      <c r="C42" s="150"/>
      <c r="D42" s="168"/>
      <c r="E42" s="162"/>
      <c r="F42" s="165"/>
      <c r="G42" s="151"/>
      <c r="H42" s="151"/>
      <c r="I42" s="151"/>
      <c r="J42" s="146" t="s">
        <v>702</v>
      </c>
      <c r="K42" s="147"/>
      <c r="L42" s="148"/>
      <c r="M42" s="146" t="s">
        <v>702</v>
      </c>
      <c r="N42" s="147"/>
      <c r="O42" s="148"/>
      <c r="P42" s="146" t="s">
        <v>702</v>
      </c>
      <c r="Q42" s="147"/>
      <c r="R42" s="148"/>
      <c r="S42" s="146" t="s">
        <v>702</v>
      </c>
      <c r="T42" s="147"/>
      <c r="U42" s="148"/>
      <c r="V42" s="146" t="s">
        <v>702</v>
      </c>
      <c r="W42" s="147"/>
      <c r="X42" s="148"/>
      <c r="Y42" s="146" t="s">
        <v>702</v>
      </c>
      <c r="Z42" s="147"/>
      <c r="AA42" s="148"/>
      <c r="AB42" s="151"/>
      <c r="AC42" s="151"/>
      <c r="AD42" s="151"/>
      <c r="AE42" s="151"/>
      <c r="AF42" s="148"/>
      <c r="AG42" s="151"/>
      <c r="AH42" s="151"/>
      <c r="AI42" s="183"/>
      <c r="AM42" s="145"/>
      <c r="AN42" s="150"/>
      <c r="AO42" s="168"/>
      <c r="AP42" s="162"/>
      <c r="AQ42" s="165"/>
      <c r="AR42" s="151"/>
      <c r="AS42" s="151"/>
      <c r="AT42" s="151"/>
      <c r="AU42" s="146" t="s">
        <v>702</v>
      </c>
      <c r="AV42" s="147"/>
      <c r="AW42" s="148"/>
      <c r="AX42" s="146" t="s">
        <v>702</v>
      </c>
      <c r="AY42" s="147"/>
      <c r="AZ42" s="148"/>
      <c r="BA42" s="146" t="s">
        <v>702</v>
      </c>
      <c r="BB42" s="147"/>
      <c r="BC42" s="148"/>
      <c r="BD42" s="146" t="s">
        <v>702</v>
      </c>
      <c r="BE42" s="147"/>
      <c r="BF42" s="148"/>
      <c r="BG42" s="146" t="s">
        <v>702</v>
      </c>
      <c r="BH42" s="147"/>
      <c r="BI42" s="148"/>
      <c r="BJ42" s="146" t="s">
        <v>702</v>
      </c>
      <c r="BK42" s="147"/>
      <c r="BL42" s="148"/>
      <c r="BM42" s="151"/>
      <c r="BN42" s="151"/>
      <c r="BO42" s="151"/>
      <c r="BP42" s="151"/>
      <c r="BQ42" s="148"/>
      <c r="BR42" s="151"/>
      <c r="BS42" s="151"/>
      <c r="BT42" s="183"/>
      <c r="BV42" s="191"/>
      <c r="BW42" s="150"/>
      <c r="BX42" s="150"/>
      <c r="BY42" s="150"/>
      <c r="BZ42" s="150"/>
      <c r="CA42" s="193"/>
      <c r="CD42" s="87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8"/>
    </row>
    <row r="43" spans="2:101" ht="17" thickBot="1">
      <c r="B43" s="145"/>
      <c r="C43" s="150"/>
      <c r="D43" s="168"/>
      <c r="E43" s="162"/>
      <c r="F43" s="166"/>
      <c r="G43" s="151"/>
      <c r="H43" s="151"/>
      <c r="I43" s="151"/>
      <c r="J43" s="146">
        <f ca="1">J41*$F$8</f>
        <v>81.77000000000001</v>
      </c>
      <c r="K43" s="147"/>
      <c r="L43" s="148"/>
      <c r="M43" s="146">
        <f ca="1">M41*$F$8</f>
        <v>28.560000000000002</v>
      </c>
      <c r="N43" s="147"/>
      <c r="O43" s="148"/>
      <c r="P43" s="146">
        <f ca="1">P41*$F$8</f>
        <v>110.33000000000001</v>
      </c>
      <c r="Q43" s="147"/>
      <c r="R43" s="148"/>
      <c r="S43" s="146">
        <f ca="1">S41*$F$8</f>
        <v>165.75</v>
      </c>
      <c r="T43" s="147"/>
      <c r="U43" s="148"/>
      <c r="V43" s="146">
        <f ca="1">V41*$F$8</f>
        <v>29.580000000000002</v>
      </c>
      <c r="W43" s="147"/>
      <c r="X43" s="148"/>
      <c r="Y43" s="146">
        <f ca="1">Y41*$F$8</f>
        <v>83.81</v>
      </c>
      <c r="Z43" s="147"/>
      <c r="AA43" s="148"/>
      <c r="AB43" s="151"/>
      <c r="AC43" s="151"/>
      <c r="AD43" s="151"/>
      <c r="AE43" s="151"/>
      <c r="AF43" s="148"/>
      <c r="AG43" s="151"/>
      <c r="AH43" s="151"/>
      <c r="AI43" s="183"/>
      <c r="AM43" s="145"/>
      <c r="AN43" s="150"/>
      <c r="AO43" s="168"/>
      <c r="AP43" s="162"/>
      <c r="AQ43" s="166"/>
      <c r="AR43" s="151"/>
      <c r="AS43" s="151"/>
      <c r="AT43" s="151"/>
      <c r="AU43" s="146">
        <f ca="1">AU41*$F$8</f>
        <v>31.96</v>
      </c>
      <c r="AV43" s="147"/>
      <c r="AW43" s="148"/>
      <c r="AX43" s="146">
        <f ca="1">AX41*$F$8</f>
        <v>36.550000000000004</v>
      </c>
      <c r="AY43" s="147"/>
      <c r="AZ43" s="148"/>
      <c r="BA43" s="146">
        <f ca="1">BA41*$F$8</f>
        <v>90.78</v>
      </c>
      <c r="BB43" s="147"/>
      <c r="BC43" s="148"/>
      <c r="BD43" s="146">
        <f ca="1">BD41*$F$8</f>
        <v>34.510000000000005</v>
      </c>
      <c r="BE43" s="147"/>
      <c r="BF43" s="148"/>
      <c r="BG43" s="146">
        <f ca="1">BG41*$F$8</f>
        <v>161.67000000000002</v>
      </c>
      <c r="BH43" s="147"/>
      <c r="BI43" s="148"/>
      <c r="BJ43" s="146">
        <f ca="1">BJ41*$F$8</f>
        <v>86.02000000000001</v>
      </c>
      <c r="BK43" s="147"/>
      <c r="BL43" s="148"/>
      <c r="BM43" s="151"/>
      <c r="BN43" s="151"/>
      <c r="BO43" s="151"/>
      <c r="BP43" s="151"/>
      <c r="BQ43" s="148"/>
      <c r="BR43" s="151"/>
      <c r="BS43" s="151"/>
      <c r="BT43" s="183"/>
      <c r="BV43" s="187"/>
      <c r="BW43" s="188"/>
      <c r="BX43" s="188"/>
      <c r="BY43" s="188"/>
      <c r="BZ43" s="188"/>
      <c r="CA43" s="190"/>
      <c r="CD43" s="87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8"/>
    </row>
    <row r="44" spans="2:101" ht="16" customHeight="1">
      <c r="B44" s="149" t="s">
        <v>713</v>
      </c>
      <c r="C44" s="150"/>
      <c r="D44" s="151" t="s">
        <v>699</v>
      </c>
      <c r="E44" s="151" t="s">
        <v>714</v>
      </c>
      <c r="F44" s="152" t="s">
        <v>702</v>
      </c>
      <c r="G44" s="151" t="s">
        <v>715</v>
      </c>
      <c r="H44" s="151"/>
      <c r="I44" s="151"/>
      <c r="J44" s="151" t="s">
        <v>717</v>
      </c>
      <c r="K44" s="151"/>
      <c r="L44" s="151"/>
      <c r="M44" s="151" t="s">
        <v>718</v>
      </c>
      <c r="N44" s="151"/>
      <c r="O44" s="151"/>
      <c r="P44" s="151" t="s">
        <v>719</v>
      </c>
      <c r="Q44" s="151"/>
      <c r="R44" s="151"/>
      <c r="S44" s="151" t="s">
        <v>720</v>
      </c>
      <c r="T44" s="151"/>
      <c r="U44" s="151"/>
      <c r="V44" s="151" t="s">
        <v>721</v>
      </c>
      <c r="W44" s="151"/>
      <c r="X44" s="151"/>
      <c r="Y44" s="151" t="s">
        <v>722</v>
      </c>
      <c r="Z44" s="151"/>
      <c r="AA44" s="151"/>
      <c r="AB44" s="151" t="s">
        <v>723</v>
      </c>
      <c r="AC44" s="151"/>
      <c r="AD44" s="151" t="s">
        <v>725</v>
      </c>
      <c r="AE44" s="151"/>
      <c r="AF44" s="148" t="s">
        <v>702</v>
      </c>
      <c r="AG44" s="151"/>
      <c r="AH44" s="181" t="s">
        <v>732</v>
      </c>
      <c r="AI44" s="182"/>
      <c r="AM44" s="149" t="s">
        <v>713</v>
      </c>
      <c r="AN44" s="150"/>
      <c r="AO44" s="151" t="s">
        <v>699</v>
      </c>
      <c r="AP44" s="151" t="s">
        <v>714</v>
      </c>
      <c r="AQ44" s="152" t="s">
        <v>702</v>
      </c>
      <c r="AR44" s="151" t="s">
        <v>715</v>
      </c>
      <c r="AS44" s="151"/>
      <c r="AT44" s="151"/>
      <c r="AU44" s="151" t="s">
        <v>717</v>
      </c>
      <c r="AV44" s="151"/>
      <c r="AW44" s="151"/>
      <c r="AX44" s="151" t="s">
        <v>718</v>
      </c>
      <c r="AY44" s="151"/>
      <c r="AZ44" s="151"/>
      <c r="BA44" s="151" t="s">
        <v>719</v>
      </c>
      <c r="BB44" s="151"/>
      <c r="BC44" s="151"/>
      <c r="BD44" s="151" t="s">
        <v>720</v>
      </c>
      <c r="BE44" s="151"/>
      <c r="BF44" s="151"/>
      <c r="BG44" s="151" t="s">
        <v>721</v>
      </c>
      <c r="BH44" s="151"/>
      <c r="BI44" s="151"/>
      <c r="BJ44" s="151" t="s">
        <v>722</v>
      </c>
      <c r="BK44" s="151"/>
      <c r="BL44" s="151"/>
      <c r="BM44" s="151" t="s">
        <v>723</v>
      </c>
      <c r="BN44" s="151"/>
      <c r="BO44" s="151" t="s">
        <v>725</v>
      </c>
      <c r="BP44" s="151"/>
      <c r="BQ44" s="148" t="s">
        <v>702</v>
      </c>
      <c r="BR44" s="151"/>
      <c r="BS44" s="181" t="s">
        <v>732</v>
      </c>
      <c r="BT44" s="182"/>
      <c r="BV44" s="33"/>
      <c r="BW44" s="186" t="s">
        <v>737</v>
      </c>
      <c r="BX44" s="172" t="s">
        <v>733</v>
      </c>
      <c r="BY44" s="172" t="s">
        <v>734</v>
      </c>
      <c r="BZ44" s="172" t="s">
        <v>735</v>
      </c>
      <c r="CA44" s="189" t="s">
        <v>736</v>
      </c>
      <c r="CD44" s="87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8"/>
    </row>
    <row r="45" spans="2:101" ht="17" thickBot="1">
      <c r="B45" s="149"/>
      <c r="C45" s="150"/>
      <c r="D45" s="151"/>
      <c r="E45" s="151"/>
      <c r="F45" s="153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48"/>
      <c r="AG45" s="151"/>
      <c r="AH45" s="181"/>
      <c r="AI45" s="182"/>
      <c r="AM45" s="149"/>
      <c r="AN45" s="150"/>
      <c r="AO45" s="151"/>
      <c r="AP45" s="151"/>
      <c r="AQ45" s="153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48"/>
      <c r="BR45" s="151"/>
      <c r="BS45" s="181"/>
      <c r="BT45" s="182"/>
      <c r="BV45" s="33"/>
      <c r="BW45" s="187"/>
      <c r="BX45" s="188"/>
      <c r="BY45" s="188"/>
      <c r="BZ45" s="188"/>
      <c r="CA45" s="190"/>
      <c r="CD45" s="87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8"/>
    </row>
    <row r="46" spans="2:101" ht="17" thickBot="1">
      <c r="B46" s="75"/>
      <c r="C46" s="150"/>
      <c r="D46" s="73"/>
      <c r="E46" s="73"/>
      <c r="F46" s="73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8"/>
      <c r="AG46" s="72"/>
      <c r="AH46" s="72"/>
      <c r="AI46" s="77"/>
      <c r="AM46" s="75"/>
      <c r="AN46" s="150"/>
      <c r="AO46" s="73"/>
      <c r="AP46" s="73"/>
      <c r="AQ46" s="73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8"/>
      <c r="BR46" s="72"/>
      <c r="BS46" s="72"/>
      <c r="BT46" s="77"/>
      <c r="BV46" s="33"/>
      <c r="BW46" s="79"/>
      <c r="BX46" s="80"/>
      <c r="BY46" s="80"/>
      <c r="BZ46" s="80"/>
      <c r="CA46" s="81"/>
      <c r="CD46" s="87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8"/>
    </row>
    <row r="47" spans="2:101" ht="17" thickBot="1">
      <c r="B47" s="145">
        <v>4</v>
      </c>
      <c r="C47" s="150"/>
      <c r="D47" s="168" t="str">
        <f>VLOOKUP(B47,'HR app database'!$C$5:$D$14,2)</f>
        <v>Minal</v>
      </c>
      <c r="E47" s="162">
        <f ca="1">VLOOKUP(B47,'HR app database'!$C$5:$H$15,5)</f>
        <v>19</v>
      </c>
      <c r="F47" s="164">
        <f ca="1">VLOOKUP('HR app'!B47:B56,'HR app database'!$C$5:$H$14,6)</f>
        <v>0.2</v>
      </c>
      <c r="G47" s="151" t="s">
        <v>724</v>
      </c>
      <c r="H47" s="151"/>
      <c r="I47" s="151"/>
      <c r="J47" s="72">
        <v>8</v>
      </c>
      <c r="K47" s="72" t="s">
        <v>716</v>
      </c>
      <c r="L47" s="72">
        <v>12</v>
      </c>
      <c r="M47" s="72">
        <v>8</v>
      </c>
      <c r="N47" s="72" t="s">
        <v>716</v>
      </c>
      <c r="O47" s="72">
        <v>12</v>
      </c>
      <c r="P47" s="72">
        <v>8</v>
      </c>
      <c r="Q47" s="72" t="s">
        <v>716</v>
      </c>
      <c r="R47" s="72">
        <v>12</v>
      </c>
      <c r="S47" s="72">
        <v>8</v>
      </c>
      <c r="T47" s="72" t="s">
        <v>716</v>
      </c>
      <c r="U47" s="72">
        <v>12</v>
      </c>
      <c r="V47" s="72">
        <v>8</v>
      </c>
      <c r="W47" s="72" t="s">
        <v>716</v>
      </c>
      <c r="X47" s="72">
        <v>12</v>
      </c>
      <c r="Y47" s="72">
        <v>8</v>
      </c>
      <c r="Z47" s="72" t="s">
        <v>716</v>
      </c>
      <c r="AA47" s="72">
        <v>12</v>
      </c>
      <c r="AB47" s="151">
        <f>G48+J48+M48+P48+S48+V48+Y48+Y51+V51+S51+P51+M51+J51+G51+G55</f>
        <v>39</v>
      </c>
      <c r="AC47" s="151"/>
      <c r="AD47" s="162">
        <f ca="1">AB47*E47</f>
        <v>741</v>
      </c>
      <c r="AE47" s="151"/>
      <c r="AF47" s="148">
        <f ca="1">J56+M56+P56+S56+V56+Y56</f>
        <v>811.75000000000011</v>
      </c>
      <c r="AG47" s="151"/>
      <c r="AH47" s="162">
        <f ca="1">AF47+AD47</f>
        <v>1552.75</v>
      </c>
      <c r="AI47" s="183"/>
      <c r="AM47" s="145">
        <f>B47</f>
        <v>4</v>
      </c>
      <c r="AN47" s="150"/>
      <c r="AO47" s="168" t="str">
        <f>VLOOKUP(AM47,'HR app database'!$C$5:$D$14,2)</f>
        <v>Minal</v>
      </c>
      <c r="AP47" s="162">
        <f ca="1">VLOOKUP(AM47,'HR app database'!$C$5:$H$15,5)</f>
        <v>19</v>
      </c>
      <c r="AQ47" s="164">
        <f ca="1">VLOOKUP('HR app'!AM47:AM56,'HR app database'!$C$5:$H$14,6)</f>
        <v>0.2</v>
      </c>
      <c r="AR47" s="151" t="s">
        <v>724</v>
      </c>
      <c r="AS47" s="151"/>
      <c r="AT47" s="151"/>
      <c r="AU47" s="72">
        <v>8</v>
      </c>
      <c r="AV47" s="72" t="s">
        <v>716</v>
      </c>
      <c r="AW47" s="72">
        <v>12</v>
      </c>
      <c r="AX47" s="72">
        <v>8</v>
      </c>
      <c r="AY47" s="72" t="s">
        <v>716</v>
      </c>
      <c r="AZ47" s="72">
        <v>12</v>
      </c>
      <c r="BA47" s="72">
        <v>8</v>
      </c>
      <c r="BB47" s="72" t="s">
        <v>716</v>
      </c>
      <c r="BC47" s="72">
        <v>12</v>
      </c>
      <c r="BD47" s="72">
        <v>8</v>
      </c>
      <c r="BE47" s="72" t="s">
        <v>716</v>
      </c>
      <c r="BF47" s="72">
        <v>12</v>
      </c>
      <c r="BG47" s="72">
        <v>8</v>
      </c>
      <c r="BH47" s="72" t="s">
        <v>716</v>
      </c>
      <c r="BI47" s="72">
        <v>12</v>
      </c>
      <c r="BJ47" s="72">
        <v>8</v>
      </c>
      <c r="BK47" s="72" t="s">
        <v>716</v>
      </c>
      <c r="BL47" s="72">
        <v>12</v>
      </c>
      <c r="BM47" s="151">
        <f>AR48+AU48+AX48+BA48+BD48+BG48+BJ48+BJ51+BG51+BD51+BA51+AX51+AU51+AR51+AR55</f>
        <v>39</v>
      </c>
      <c r="BN47" s="151"/>
      <c r="BO47" s="162">
        <f ca="1">BM47*AP47</f>
        <v>741</v>
      </c>
      <c r="BP47" s="151"/>
      <c r="BQ47" s="148">
        <f ca="1">AU56+AX56+BA56+BD56+BG56+BJ56</f>
        <v>494.36</v>
      </c>
      <c r="BR47" s="151"/>
      <c r="BS47" s="162">
        <f ca="1">BQ47+BO47</f>
        <v>1235.3600000000001</v>
      </c>
      <c r="BT47" s="183"/>
      <c r="BV47" s="186">
        <f>B47</f>
        <v>4</v>
      </c>
      <c r="BW47" s="172">
        <f>BM47+AB47</f>
        <v>78</v>
      </c>
      <c r="BX47" s="192">
        <f ca="1">BO47+AD47</f>
        <v>1482</v>
      </c>
      <c r="BY47" s="172">
        <f ca="1">BQ47+AF47</f>
        <v>1306.1100000000001</v>
      </c>
      <c r="BZ47" s="192">
        <f ca="1">BY47+BX47</f>
        <v>2788.11</v>
      </c>
      <c r="CA47" s="189">
        <f ca="1">SUM(AU54:BL54)+SUM(J54:AA54)</f>
        <v>7683</v>
      </c>
      <c r="CD47" s="89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1"/>
    </row>
    <row r="48" spans="2:101">
      <c r="B48" s="145"/>
      <c r="C48" s="150"/>
      <c r="D48" s="168"/>
      <c r="E48" s="162"/>
      <c r="F48" s="165"/>
      <c r="G48" s="151"/>
      <c r="H48" s="151"/>
      <c r="I48" s="151"/>
      <c r="J48" s="151">
        <f>L47-J47</f>
        <v>4</v>
      </c>
      <c r="K48" s="151"/>
      <c r="L48" s="151"/>
      <c r="M48" s="151">
        <f>O47-M47</f>
        <v>4</v>
      </c>
      <c r="N48" s="151"/>
      <c r="O48" s="151"/>
      <c r="P48" s="151">
        <f>R47-P47</f>
        <v>4</v>
      </c>
      <c r="Q48" s="151"/>
      <c r="R48" s="151"/>
      <c r="S48" s="151">
        <f>U47-S47</f>
        <v>4</v>
      </c>
      <c r="T48" s="151"/>
      <c r="U48" s="151"/>
      <c r="V48" s="151">
        <f>X47-V47</f>
        <v>4</v>
      </c>
      <c r="W48" s="151"/>
      <c r="X48" s="151"/>
      <c r="Y48" s="151">
        <f>AA47-Y47</f>
        <v>4</v>
      </c>
      <c r="Z48" s="151"/>
      <c r="AA48" s="151"/>
      <c r="AB48" s="151"/>
      <c r="AC48" s="151"/>
      <c r="AD48" s="151"/>
      <c r="AE48" s="151"/>
      <c r="AF48" s="148"/>
      <c r="AG48" s="151"/>
      <c r="AH48" s="151"/>
      <c r="AI48" s="183"/>
      <c r="AM48" s="145"/>
      <c r="AN48" s="150"/>
      <c r="AO48" s="168"/>
      <c r="AP48" s="162"/>
      <c r="AQ48" s="165"/>
      <c r="AR48" s="151"/>
      <c r="AS48" s="151"/>
      <c r="AT48" s="151"/>
      <c r="AU48" s="151">
        <f>AW47-AU47</f>
        <v>4</v>
      </c>
      <c r="AV48" s="151"/>
      <c r="AW48" s="151"/>
      <c r="AX48" s="151">
        <f>AZ47-AX47</f>
        <v>4</v>
      </c>
      <c r="AY48" s="151"/>
      <c r="AZ48" s="151"/>
      <c r="BA48" s="151">
        <f>BC47-BA47</f>
        <v>4</v>
      </c>
      <c r="BB48" s="151"/>
      <c r="BC48" s="151"/>
      <c r="BD48" s="151">
        <f>BF47-BD47</f>
        <v>4</v>
      </c>
      <c r="BE48" s="151"/>
      <c r="BF48" s="151"/>
      <c r="BG48" s="151">
        <f>BI47-BG47</f>
        <v>4</v>
      </c>
      <c r="BH48" s="151"/>
      <c r="BI48" s="151"/>
      <c r="BJ48" s="151">
        <f>BL47-BJ47</f>
        <v>4</v>
      </c>
      <c r="BK48" s="151"/>
      <c r="BL48" s="151"/>
      <c r="BM48" s="151"/>
      <c r="BN48" s="151"/>
      <c r="BO48" s="151"/>
      <c r="BP48" s="151"/>
      <c r="BQ48" s="148"/>
      <c r="BR48" s="151"/>
      <c r="BS48" s="151"/>
      <c r="BT48" s="183"/>
      <c r="BV48" s="191"/>
      <c r="BW48" s="150"/>
      <c r="BX48" s="150"/>
      <c r="BY48" s="150"/>
      <c r="BZ48" s="150"/>
      <c r="CA48" s="193"/>
    </row>
    <row r="49" spans="2:79">
      <c r="B49" s="145"/>
      <c r="C49" s="150"/>
      <c r="D49" s="168"/>
      <c r="E49" s="162"/>
      <c r="F49" s="165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48"/>
      <c r="AG49" s="151"/>
      <c r="AH49" s="151"/>
      <c r="AI49" s="183"/>
      <c r="AM49" s="145"/>
      <c r="AN49" s="150"/>
      <c r="AO49" s="168"/>
      <c r="AP49" s="162"/>
      <c r="AQ49" s="165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48"/>
      <c r="BR49" s="151"/>
      <c r="BS49" s="151"/>
      <c r="BT49" s="183"/>
      <c r="BV49" s="191"/>
      <c r="BW49" s="150"/>
      <c r="BX49" s="150"/>
      <c r="BY49" s="150"/>
      <c r="BZ49" s="150"/>
      <c r="CA49" s="193"/>
    </row>
    <row r="50" spans="2:79">
      <c r="B50" s="145"/>
      <c r="C50" s="150"/>
      <c r="D50" s="168"/>
      <c r="E50" s="162"/>
      <c r="F50" s="165"/>
      <c r="G50" s="151"/>
      <c r="H50" s="151"/>
      <c r="I50" s="151"/>
      <c r="J50" s="72">
        <v>13</v>
      </c>
      <c r="K50" s="72" t="s">
        <v>716</v>
      </c>
      <c r="L50" s="72">
        <v>16</v>
      </c>
      <c r="M50" s="72">
        <v>13</v>
      </c>
      <c r="N50" s="72" t="s">
        <v>716</v>
      </c>
      <c r="O50" s="72">
        <v>16</v>
      </c>
      <c r="P50" s="72"/>
      <c r="Q50" s="72" t="s">
        <v>716</v>
      </c>
      <c r="R50" s="72"/>
      <c r="S50" s="72">
        <v>13</v>
      </c>
      <c r="T50" s="72" t="s">
        <v>716</v>
      </c>
      <c r="U50" s="72">
        <v>16</v>
      </c>
      <c r="V50" s="72">
        <v>13</v>
      </c>
      <c r="W50" s="72" t="s">
        <v>716</v>
      </c>
      <c r="X50" s="72">
        <v>16</v>
      </c>
      <c r="Y50" s="72">
        <v>13</v>
      </c>
      <c r="Z50" s="72" t="s">
        <v>716</v>
      </c>
      <c r="AA50" s="72">
        <v>16</v>
      </c>
      <c r="AB50" s="151"/>
      <c r="AC50" s="151"/>
      <c r="AD50" s="151"/>
      <c r="AE50" s="151"/>
      <c r="AF50" s="148"/>
      <c r="AG50" s="151"/>
      <c r="AH50" s="151"/>
      <c r="AI50" s="183"/>
      <c r="AM50" s="145"/>
      <c r="AN50" s="150"/>
      <c r="AO50" s="168"/>
      <c r="AP50" s="162"/>
      <c r="AQ50" s="165"/>
      <c r="AR50" s="151"/>
      <c r="AS50" s="151"/>
      <c r="AT50" s="151"/>
      <c r="AU50" s="72">
        <v>13</v>
      </c>
      <c r="AV50" s="72" t="s">
        <v>716</v>
      </c>
      <c r="AW50" s="72">
        <v>16</v>
      </c>
      <c r="AX50" s="72">
        <v>13</v>
      </c>
      <c r="AY50" s="72" t="s">
        <v>716</v>
      </c>
      <c r="AZ50" s="72">
        <v>16</v>
      </c>
      <c r="BA50" s="72"/>
      <c r="BB50" s="72" t="s">
        <v>716</v>
      </c>
      <c r="BC50" s="72"/>
      <c r="BD50" s="72">
        <v>13</v>
      </c>
      <c r="BE50" s="72" t="s">
        <v>716</v>
      </c>
      <c r="BF50" s="72">
        <v>16</v>
      </c>
      <c r="BG50" s="72">
        <v>13</v>
      </c>
      <c r="BH50" s="72" t="s">
        <v>716</v>
      </c>
      <c r="BI50" s="72">
        <v>16</v>
      </c>
      <c r="BJ50" s="72">
        <v>13</v>
      </c>
      <c r="BK50" s="72" t="s">
        <v>716</v>
      </c>
      <c r="BL50" s="72">
        <v>16</v>
      </c>
      <c r="BM50" s="151"/>
      <c r="BN50" s="151"/>
      <c r="BO50" s="151"/>
      <c r="BP50" s="151"/>
      <c r="BQ50" s="148"/>
      <c r="BR50" s="151"/>
      <c r="BS50" s="151"/>
      <c r="BT50" s="183"/>
      <c r="BV50" s="191"/>
      <c r="BW50" s="150"/>
      <c r="BX50" s="150"/>
      <c r="BY50" s="150"/>
      <c r="BZ50" s="150"/>
      <c r="CA50" s="193"/>
    </row>
    <row r="51" spans="2:79">
      <c r="B51" s="145"/>
      <c r="C51" s="150"/>
      <c r="D51" s="168"/>
      <c r="E51" s="162"/>
      <c r="F51" s="165"/>
      <c r="G51" s="151"/>
      <c r="H51" s="151"/>
      <c r="I51" s="151"/>
      <c r="J51" s="151">
        <f>L50-J50</f>
        <v>3</v>
      </c>
      <c r="K51" s="151"/>
      <c r="L51" s="151"/>
      <c r="M51" s="151">
        <f>O50-M50</f>
        <v>3</v>
      </c>
      <c r="N51" s="151"/>
      <c r="O51" s="151"/>
      <c r="P51" s="151">
        <f>R50-P50</f>
        <v>0</v>
      </c>
      <c r="Q51" s="151"/>
      <c r="R51" s="151"/>
      <c r="S51" s="151">
        <f>U50-S50</f>
        <v>3</v>
      </c>
      <c r="T51" s="151"/>
      <c r="U51" s="151"/>
      <c r="V51" s="151">
        <f>X50-V50</f>
        <v>3</v>
      </c>
      <c r="W51" s="151"/>
      <c r="X51" s="151"/>
      <c r="Y51" s="151">
        <f>AA50-Y50</f>
        <v>3</v>
      </c>
      <c r="Z51" s="151"/>
      <c r="AA51" s="151"/>
      <c r="AB51" s="151"/>
      <c r="AC51" s="151"/>
      <c r="AD51" s="151"/>
      <c r="AE51" s="151"/>
      <c r="AF51" s="148"/>
      <c r="AG51" s="151"/>
      <c r="AH51" s="151"/>
      <c r="AI51" s="183"/>
      <c r="AM51" s="145"/>
      <c r="AN51" s="150"/>
      <c r="AO51" s="168"/>
      <c r="AP51" s="162"/>
      <c r="AQ51" s="165"/>
      <c r="AR51" s="151"/>
      <c r="AS51" s="151"/>
      <c r="AT51" s="151"/>
      <c r="AU51" s="151">
        <f>AW50-AU50</f>
        <v>3</v>
      </c>
      <c r="AV51" s="151"/>
      <c r="AW51" s="151"/>
      <c r="AX51" s="151">
        <f>AZ50-AX50</f>
        <v>3</v>
      </c>
      <c r="AY51" s="151"/>
      <c r="AZ51" s="151"/>
      <c r="BA51" s="151">
        <f>BC50-BA50</f>
        <v>0</v>
      </c>
      <c r="BB51" s="151"/>
      <c r="BC51" s="151"/>
      <c r="BD51" s="151">
        <f>BF50-BD50</f>
        <v>3</v>
      </c>
      <c r="BE51" s="151"/>
      <c r="BF51" s="151"/>
      <c r="BG51" s="151">
        <f>BI50-BG50</f>
        <v>3</v>
      </c>
      <c r="BH51" s="151"/>
      <c r="BI51" s="151"/>
      <c r="BJ51" s="151">
        <f>BL50-BJ50</f>
        <v>3</v>
      </c>
      <c r="BK51" s="151"/>
      <c r="BL51" s="151"/>
      <c r="BM51" s="151"/>
      <c r="BN51" s="151"/>
      <c r="BO51" s="151"/>
      <c r="BP51" s="151"/>
      <c r="BQ51" s="148"/>
      <c r="BR51" s="151"/>
      <c r="BS51" s="151"/>
      <c r="BT51" s="183"/>
      <c r="BV51" s="191"/>
      <c r="BW51" s="150"/>
      <c r="BX51" s="150"/>
      <c r="BY51" s="150"/>
      <c r="BZ51" s="150"/>
      <c r="CA51" s="193"/>
    </row>
    <row r="52" spans="2:79">
      <c r="B52" s="145"/>
      <c r="C52" s="150"/>
      <c r="D52" s="168"/>
      <c r="E52" s="162"/>
      <c r="F52" s="165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48"/>
      <c r="AG52" s="151"/>
      <c r="AH52" s="151"/>
      <c r="AI52" s="183"/>
      <c r="AM52" s="145"/>
      <c r="AN52" s="150"/>
      <c r="AO52" s="168"/>
      <c r="AP52" s="162"/>
      <c r="AQ52" s="165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48"/>
      <c r="BR52" s="151"/>
      <c r="BS52" s="151"/>
      <c r="BT52" s="183"/>
      <c r="BV52" s="191"/>
      <c r="BW52" s="150"/>
      <c r="BX52" s="150"/>
      <c r="BY52" s="150"/>
      <c r="BZ52" s="150"/>
      <c r="CA52" s="193"/>
    </row>
    <row r="53" spans="2:79">
      <c r="B53" s="145"/>
      <c r="C53" s="150"/>
      <c r="D53" s="168"/>
      <c r="E53" s="162"/>
      <c r="F53" s="165"/>
      <c r="G53" s="151"/>
      <c r="H53" s="151"/>
      <c r="I53" s="151"/>
      <c r="J53" s="146" t="s">
        <v>731</v>
      </c>
      <c r="K53" s="147"/>
      <c r="L53" s="148"/>
      <c r="M53" s="146" t="s">
        <v>731</v>
      </c>
      <c r="N53" s="147"/>
      <c r="O53" s="148"/>
      <c r="P53" s="146" t="s">
        <v>731</v>
      </c>
      <c r="Q53" s="147"/>
      <c r="R53" s="148"/>
      <c r="S53" s="146" t="s">
        <v>731</v>
      </c>
      <c r="T53" s="147"/>
      <c r="U53" s="148"/>
      <c r="V53" s="146" t="s">
        <v>731</v>
      </c>
      <c r="W53" s="147"/>
      <c r="X53" s="148"/>
      <c r="Y53" s="146" t="s">
        <v>731</v>
      </c>
      <c r="Z53" s="147"/>
      <c r="AA53" s="148"/>
      <c r="AB53" s="151"/>
      <c r="AC53" s="151"/>
      <c r="AD53" s="151"/>
      <c r="AE53" s="151"/>
      <c r="AF53" s="148"/>
      <c r="AG53" s="151"/>
      <c r="AH53" s="151"/>
      <c r="AI53" s="183"/>
      <c r="AM53" s="145"/>
      <c r="AN53" s="150"/>
      <c r="AO53" s="168"/>
      <c r="AP53" s="162"/>
      <c r="AQ53" s="165"/>
      <c r="AR53" s="151"/>
      <c r="AS53" s="151"/>
      <c r="AT53" s="151"/>
      <c r="AU53" s="146" t="s">
        <v>731</v>
      </c>
      <c r="AV53" s="147"/>
      <c r="AW53" s="148"/>
      <c r="AX53" s="146" t="s">
        <v>731</v>
      </c>
      <c r="AY53" s="147"/>
      <c r="AZ53" s="148"/>
      <c r="BA53" s="146" t="s">
        <v>731</v>
      </c>
      <c r="BB53" s="147"/>
      <c r="BC53" s="148"/>
      <c r="BD53" s="146" t="s">
        <v>731</v>
      </c>
      <c r="BE53" s="147"/>
      <c r="BF53" s="148"/>
      <c r="BG53" s="146" t="s">
        <v>731</v>
      </c>
      <c r="BH53" s="147"/>
      <c r="BI53" s="148"/>
      <c r="BJ53" s="146" t="s">
        <v>731</v>
      </c>
      <c r="BK53" s="147"/>
      <c r="BL53" s="148"/>
      <c r="BM53" s="151"/>
      <c r="BN53" s="151"/>
      <c r="BO53" s="151"/>
      <c r="BP53" s="151"/>
      <c r="BQ53" s="148"/>
      <c r="BR53" s="151"/>
      <c r="BS53" s="151"/>
      <c r="BT53" s="183"/>
      <c r="BV53" s="191"/>
      <c r="BW53" s="150"/>
      <c r="BX53" s="150"/>
      <c r="BY53" s="150"/>
      <c r="BZ53" s="150"/>
      <c r="CA53" s="193"/>
    </row>
    <row r="54" spans="2:79">
      <c r="B54" s="145"/>
      <c r="C54" s="150"/>
      <c r="D54" s="168"/>
      <c r="E54" s="162"/>
      <c r="F54" s="165"/>
      <c r="G54" s="151"/>
      <c r="H54" s="151"/>
      <c r="I54" s="151"/>
      <c r="J54" s="146">
        <f ca="1">RANDBETWEEN(100,1000)</f>
        <v>844</v>
      </c>
      <c r="K54" s="147"/>
      <c r="L54" s="148"/>
      <c r="M54" s="146">
        <f ca="1">RANDBETWEEN(100,1000)</f>
        <v>519</v>
      </c>
      <c r="N54" s="147"/>
      <c r="O54" s="148"/>
      <c r="P54" s="146">
        <f ca="1">RANDBETWEEN(100,1000)</f>
        <v>778</v>
      </c>
      <c r="Q54" s="147"/>
      <c r="R54" s="148"/>
      <c r="S54" s="146">
        <f ca="1">RANDBETWEEN(100,1000)</f>
        <v>852</v>
      </c>
      <c r="T54" s="147"/>
      <c r="U54" s="148"/>
      <c r="V54" s="146">
        <f ca="1">RANDBETWEEN(100,1000)</f>
        <v>972</v>
      </c>
      <c r="W54" s="147"/>
      <c r="X54" s="148"/>
      <c r="Y54" s="146">
        <f ca="1">RANDBETWEEN(100,1000)</f>
        <v>810</v>
      </c>
      <c r="Z54" s="147"/>
      <c r="AA54" s="148"/>
      <c r="AB54" s="151"/>
      <c r="AC54" s="151"/>
      <c r="AD54" s="151"/>
      <c r="AE54" s="151"/>
      <c r="AF54" s="148"/>
      <c r="AG54" s="151"/>
      <c r="AH54" s="151"/>
      <c r="AI54" s="183"/>
      <c r="AM54" s="145"/>
      <c r="AN54" s="150"/>
      <c r="AO54" s="168"/>
      <c r="AP54" s="162"/>
      <c r="AQ54" s="165"/>
      <c r="AR54" s="151"/>
      <c r="AS54" s="151"/>
      <c r="AT54" s="151"/>
      <c r="AU54" s="146">
        <f ca="1">RANDBETWEEN(100,1000)</f>
        <v>644</v>
      </c>
      <c r="AV54" s="147"/>
      <c r="AW54" s="148"/>
      <c r="AX54" s="146">
        <f ca="1">RANDBETWEEN(100,1000)</f>
        <v>508</v>
      </c>
      <c r="AY54" s="147"/>
      <c r="AZ54" s="148"/>
      <c r="BA54" s="146">
        <f ca="1">RANDBETWEEN(100,1000)</f>
        <v>560</v>
      </c>
      <c r="BB54" s="147"/>
      <c r="BC54" s="148"/>
      <c r="BD54" s="146">
        <f ca="1">RANDBETWEEN(100,1000)</f>
        <v>191</v>
      </c>
      <c r="BE54" s="147"/>
      <c r="BF54" s="148"/>
      <c r="BG54" s="146">
        <f ca="1">RANDBETWEEN(100,1000)</f>
        <v>822</v>
      </c>
      <c r="BH54" s="147"/>
      <c r="BI54" s="148"/>
      <c r="BJ54" s="146">
        <f ca="1">RANDBETWEEN(100,1000)</f>
        <v>183</v>
      </c>
      <c r="BK54" s="147"/>
      <c r="BL54" s="148"/>
      <c r="BM54" s="151"/>
      <c r="BN54" s="151"/>
      <c r="BO54" s="151"/>
      <c r="BP54" s="151"/>
      <c r="BQ54" s="148"/>
      <c r="BR54" s="151"/>
      <c r="BS54" s="151"/>
      <c r="BT54" s="183"/>
      <c r="BV54" s="191"/>
      <c r="BW54" s="150"/>
      <c r="BX54" s="150"/>
      <c r="BY54" s="150"/>
      <c r="BZ54" s="150"/>
      <c r="CA54" s="193"/>
    </row>
    <row r="55" spans="2:79">
      <c r="B55" s="145"/>
      <c r="C55" s="150"/>
      <c r="D55" s="168"/>
      <c r="E55" s="162"/>
      <c r="F55" s="165"/>
      <c r="G55" s="151"/>
      <c r="H55" s="151"/>
      <c r="I55" s="151"/>
      <c r="J55" s="146" t="s">
        <v>702</v>
      </c>
      <c r="K55" s="147"/>
      <c r="L55" s="148"/>
      <c r="M55" s="146" t="s">
        <v>702</v>
      </c>
      <c r="N55" s="147"/>
      <c r="O55" s="148"/>
      <c r="P55" s="146" t="s">
        <v>702</v>
      </c>
      <c r="Q55" s="147"/>
      <c r="R55" s="148"/>
      <c r="S55" s="146" t="s">
        <v>702</v>
      </c>
      <c r="T55" s="147"/>
      <c r="U55" s="148"/>
      <c r="V55" s="146" t="s">
        <v>702</v>
      </c>
      <c r="W55" s="147"/>
      <c r="X55" s="148"/>
      <c r="Y55" s="146" t="s">
        <v>702</v>
      </c>
      <c r="Z55" s="147"/>
      <c r="AA55" s="148"/>
      <c r="AB55" s="151"/>
      <c r="AC55" s="151"/>
      <c r="AD55" s="151"/>
      <c r="AE55" s="151"/>
      <c r="AF55" s="148"/>
      <c r="AG55" s="151"/>
      <c r="AH55" s="151"/>
      <c r="AI55" s="183"/>
      <c r="AM55" s="145"/>
      <c r="AN55" s="150"/>
      <c r="AO55" s="168"/>
      <c r="AP55" s="162"/>
      <c r="AQ55" s="165"/>
      <c r="AR55" s="151"/>
      <c r="AS55" s="151"/>
      <c r="AT55" s="151"/>
      <c r="AU55" s="146" t="s">
        <v>702</v>
      </c>
      <c r="AV55" s="147"/>
      <c r="AW55" s="148"/>
      <c r="AX55" s="146" t="s">
        <v>702</v>
      </c>
      <c r="AY55" s="147"/>
      <c r="AZ55" s="148"/>
      <c r="BA55" s="146" t="s">
        <v>702</v>
      </c>
      <c r="BB55" s="147"/>
      <c r="BC55" s="148"/>
      <c r="BD55" s="146" t="s">
        <v>702</v>
      </c>
      <c r="BE55" s="147"/>
      <c r="BF55" s="148"/>
      <c r="BG55" s="146" t="s">
        <v>702</v>
      </c>
      <c r="BH55" s="147"/>
      <c r="BI55" s="148"/>
      <c r="BJ55" s="146" t="s">
        <v>702</v>
      </c>
      <c r="BK55" s="147"/>
      <c r="BL55" s="148"/>
      <c r="BM55" s="151"/>
      <c r="BN55" s="151"/>
      <c r="BO55" s="151"/>
      <c r="BP55" s="151"/>
      <c r="BQ55" s="148"/>
      <c r="BR55" s="151"/>
      <c r="BS55" s="151"/>
      <c r="BT55" s="183"/>
      <c r="BV55" s="191"/>
      <c r="BW55" s="150"/>
      <c r="BX55" s="150"/>
      <c r="BY55" s="150"/>
      <c r="BZ55" s="150"/>
      <c r="CA55" s="193"/>
    </row>
    <row r="56" spans="2:79" ht="17" thickBot="1">
      <c r="B56" s="145"/>
      <c r="C56" s="150"/>
      <c r="D56" s="168"/>
      <c r="E56" s="162"/>
      <c r="F56" s="166"/>
      <c r="G56" s="151"/>
      <c r="H56" s="151"/>
      <c r="I56" s="151"/>
      <c r="J56" s="146">
        <f ca="1">J54*$F$8</f>
        <v>143.48000000000002</v>
      </c>
      <c r="K56" s="147"/>
      <c r="L56" s="148"/>
      <c r="M56" s="146">
        <f ca="1">M54*$F$8</f>
        <v>88.23</v>
      </c>
      <c r="N56" s="147"/>
      <c r="O56" s="148"/>
      <c r="P56" s="146">
        <f ca="1">P54*$F$8</f>
        <v>132.26000000000002</v>
      </c>
      <c r="Q56" s="147"/>
      <c r="R56" s="148"/>
      <c r="S56" s="146">
        <f ca="1">S54*$F$8</f>
        <v>144.84</v>
      </c>
      <c r="T56" s="147"/>
      <c r="U56" s="148"/>
      <c r="V56" s="146">
        <f ca="1">V54*$F$8</f>
        <v>165.24</v>
      </c>
      <c r="W56" s="147"/>
      <c r="X56" s="148"/>
      <c r="Y56" s="146">
        <f ca="1">Y54*$F$8</f>
        <v>137.70000000000002</v>
      </c>
      <c r="Z56" s="147"/>
      <c r="AA56" s="148"/>
      <c r="AB56" s="151"/>
      <c r="AC56" s="151"/>
      <c r="AD56" s="151"/>
      <c r="AE56" s="151"/>
      <c r="AF56" s="148"/>
      <c r="AG56" s="151"/>
      <c r="AH56" s="151"/>
      <c r="AI56" s="183"/>
      <c r="AM56" s="145"/>
      <c r="AN56" s="150"/>
      <c r="AO56" s="168"/>
      <c r="AP56" s="162"/>
      <c r="AQ56" s="166"/>
      <c r="AR56" s="151"/>
      <c r="AS56" s="151"/>
      <c r="AT56" s="151"/>
      <c r="AU56" s="146">
        <f ca="1">AU54*$F$8</f>
        <v>109.48</v>
      </c>
      <c r="AV56" s="147"/>
      <c r="AW56" s="148"/>
      <c r="AX56" s="146">
        <f ca="1">AX54*$F$8</f>
        <v>86.36</v>
      </c>
      <c r="AY56" s="147"/>
      <c r="AZ56" s="148"/>
      <c r="BA56" s="146">
        <f ca="1">BA54*$F$8</f>
        <v>95.2</v>
      </c>
      <c r="BB56" s="147"/>
      <c r="BC56" s="148"/>
      <c r="BD56" s="146">
        <f ca="1">BD54*$F$8</f>
        <v>32.47</v>
      </c>
      <c r="BE56" s="147"/>
      <c r="BF56" s="148"/>
      <c r="BG56" s="146">
        <f ca="1">BG54*$F$8</f>
        <v>139.74</v>
      </c>
      <c r="BH56" s="147"/>
      <c r="BI56" s="148"/>
      <c r="BJ56" s="146">
        <f ca="1">BJ54*$F$8</f>
        <v>31.110000000000003</v>
      </c>
      <c r="BK56" s="147"/>
      <c r="BL56" s="148"/>
      <c r="BM56" s="151"/>
      <c r="BN56" s="151"/>
      <c r="BO56" s="151"/>
      <c r="BP56" s="151"/>
      <c r="BQ56" s="148"/>
      <c r="BR56" s="151"/>
      <c r="BS56" s="151"/>
      <c r="BT56" s="183"/>
      <c r="BV56" s="187"/>
      <c r="BW56" s="188"/>
      <c r="BX56" s="188"/>
      <c r="BY56" s="188"/>
      <c r="BZ56" s="188"/>
      <c r="CA56" s="190"/>
    </row>
    <row r="57" spans="2:79" ht="16" customHeight="1">
      <c r="B57" s="149" t="s">
        <v>713</v>
      </c>
      <c r="C57" s="150"/>
      <c r="D57" s="151" t="s">
        <v>699</v>
      </c>
      <c r="E57" s="151" t="s">
        <v>714</v>
      </c>
      <c r="F57" s="152" t="s">
        <v>702</v>
      </c>
      <c r="G57" s="151" t="s">
        <v>715</v>
      </c>
      <c r="H57" s="151"/>
      <c r="I57" s="151"/>
      <c r="J57" s="151" t="s">
        <v>717</v>
      </c>
      <c r="K57" s="151"/>
      <c r="L57" s="151"/>
      <c r="M57" s="151" t="s">
        <v>718</v>
      </c>
      <c r="N57" s="151"/>
      <c r="O57" s="151"/>
      <c r="P57" s="151" t="s">
        <v>719</v>
      </c>
      <c r="Q57" s="151"/>
      <c r="R57" s="151"/>
      <c r="S57" s="151" t="s">
        <v>720</v>
      </c>
      <c r="T57" s="151"/>
      <c r="U57" s="151"/>
      <c r="V57" s="151" t="s">
        <v>721</v>
      </c>
      <c r="W57" s="151"/>
      <c r="X57" s="151"/>
      <c r="Y57" s="151" t="s">
        <v>722</v>
      </c>
      <c r="Z57" s="151"/>
      <c r="AA57" s="151"/>
      <c r="AB57" s="151" t="s">
        <v>723</v>
      </c>
      <c r="AC57" s="151"/>
      <c r="AD57" s="151" t="s">
        <v>725</v>
      </c>
      <c r="AE57" s="151"/>
      <c r="AF57" s="148" t="s">
        <v>702</v>
      </c>
      <c r="AG57" s="151"/>
      <c r="AH57" s="181" t="s">
        <v>732</v>
      </c>
      <c r="AI57" s="182"/>
      <c r="AM57" s="149" t="s">
        <v>713</v>
      </c>
      <c r="AN57" s="150"/>
      <c r="AO57" s="151" t="s">
        <v>699</v>
      </c>
      <c r="AP57" s="151" t="s">
        <v>714</v>
      </c>
      <c r="AQ57" s="152" t="s">
        <v>702</v>
      </c>
      <c r="AR57" s="151" t="s">
        <v>715</v>
      </c>
      <c r="AS57" s="151"/>
      <c r="AT57" s="151"/>
      <c r="AU57" s="151" t="s">
        <v>717</v>
      </c>
      <c r="AV57" s="151"/>
      <c r="AW57" s="151"/>
      <c r="AX57" s="151" t="s">
        <v>718</v>
      </c>
      <c r="AY57" s="151"/>
      <c r="AZ57" s="151"/>
      <c r="BA57" s="151" t="s">
        <v>719</v>
      </c>
      <c r="BB57" s="151"/>
      <c r="BC57" s="151"/>
      <c r="BD57" s="151" t="s">
        <v>720</v>
      </c>
      <c r="BE57" s="151"/>
      <c r="BF57" s="151"/>
      <c r="BG57" s="151" t="s">
        <v>721</v>
      </c>
      <c r="BH57" s="151"/>
      <c r="BI57" s="151"/>
      <c r="BJ57" s="151" t="s">
        <v>722</v>
      </c>
      <c r="BK57" s="151"/>
      <c r="BL57" s="151"/>
      <c r="BM57" s="151" t="s">
        <v>723</v>
      </c>
      <c r="BN57" s="151"/>
      <c r="BO57" s="151" t="s">
        <v>725</v>
      </c>
      <c r="BP57" s="151"/>
      <c r="BQ57" s="148" t="s">
        <v>702</v>
      </c>
      <c r="BR57" s="151"/>
      <c r="BS57" s="181" t="s">
        <v>732</v>
      </c>
      <c r="BT57" s="182"/>
      <c r="BV57" s="33"/>
      <c r="BW57" s="186" t="s">
        <v>737</v>
      </c>
      <c r="BX57" s="172" t="s">
        <v>733</v>
      </c>
      <c r="BY57" s="172" t="s">
        <v>734</v>
      </c>
      <c r="BZ57" s="172" t="s">
        <v>735</v>
      </c>
      <c r="CA57" s="189" t="s">
        <v>736</v>
      </c>
    </row>
    <row r="58" spans="2:79" ht="17" thickBot="1">
      <c r="B58" s="149"/>
      <c r="C58" s="150"/>
      <c r="D58" s="151"/>
      <c r="E58" s="151"/>
      <c r="F58" s="153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48"/>
      <c r="AG58" s="151"/>
      <c r="AH58" s="181"/>
      <c r="AI58" s="182"/>
      <c r="AM58" s="149"/>
      <c r="AN58" s="150"/>
      <c r="AO58" s="151"/>
      <c r="AP58" s="151"/>
      <c r="AQ58" s="153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48"/>
      <c r="BR58" s="151"/>
      <c r="BS58" s="181"/>
      <c r="BT58" s="182"/>
      <c r="BV58" s="33"/>
      <c r="BW58" s="187"/>
      <c r="BX58" s="188"/>
      <c r="BY58" s="188"/>
      <c r="BZ58" s="188"/>
      <c r="CA58" s="190"/>
    </row>
    <row r="59" spans="2:79" ht="17" thickBot="1">
      <c r="B59" s="75"/>
      <c r="C59" s="150"/>
      <c r="D59" s="73"/>
      <c r="E59" s="73"/>
      <c r="F59" s="73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8"/>
      <c r="AG59" s="72"/>
      <c r="AH59" s="72"/>
      <c r="AI59" s="77"/>
      <c r="AM59" s="75"/>
      <c r="AN59" s="150"/>
      <c r="AO59" s="73"/>
      <c r="AP59" s="73"/>
      <c r="AQ59" s="73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8"/>
      <c r="BR59" s="72"/>
      <c r="BS59" s="72"/>
      <c r="BT59" s="77"/>
      <c r="BV59" s="33"/>
      <c r="BW59" s="79"/>
      <c r="BX59" s="80"/>
      <c r="BY59" s="80"/>
      <c r="BZ59" s="80"/>
      <c r="CA59" s="81"/>
    </row>
    <row r="60" spans="2:79">
      <c r="B60" s="145">
        <v>5</v>
      </c>
      <c r="C60" s="150"/>
      <c r="D60" s="168" t="str">
        <f>VLOOKUP(B60,'HR app database'!$C$5:$D$14,2)</f>
        <v>Preeti</v>
      </c>
      <c r="E60" s="162">
        <f ca="1">VLOOKUP(B60,'HR app database'!$C$5:$H$15,5)</f>
        <v>24</v>
      </c>
      <c r="F60" s="164">
        <f ca="1">VLOOKUP('HR app'!B60:B69,'HR app database'!$C$5:$H$14,6)</f>
        <v>0.16</v>
      </c>
      <c r="G60" s="151" t="s">
        <v>724</v>
      </c>
      <c r="H60" s="151"/>
      <c r="I60" s="151"/>
      <c r="J60" s="72">
        <v>8</v>
      </c>
      <c r="K60" s="72" t="s">
        <v>716</v>
      </c>
      <c r="L60" s="72">
        <v>12</v>
      </c>
      <c r="M60" s="72">
        <v>8</v>
      </c>
      <c r="N60" s="72" t="s">
        <v>716</v>
      </c>
      <c r="O60" s="72">
        <v>12</v>
      </c>
      <c r="P60" s="72">
        <v>8</v>
      </c>
      <c r="Q60" s="72" t="s">
        <v>716</v>
      </c>
      <c r="R60" s="72">
        <v>12</v>
      </c>
      <c r="S60" s="72">
        <v>8</v>
      </c>
      <c r="T60" s="72" t="s">
        <v>716</v>
      </c>
      <c r="U60" s="72">
        <v>12</v>
      </c>
      <c r="V60" s="72">
        <v>8</v>
      </c>
      <c r="W60" s="72" t="s">
        <v>716</v>
      </c>
      <c r="X60" s="72">
        <v>12</v>
      </c>
      <c r="Y60" s="72">
        <v>8</v>
      </c>
      <c r="Z60" s="72" t="s">
        <v>716</v>
      </c>
      <c r="AA60" s="72">
        <v>12</v>
      </c>
      <c r="AB60" s="151">
        <f>G61+J61+M61+P61+S61+V61+Y61+Y64+V64+S64+P64+M64+J64+G64+G68</f>
        <v>39</v>
      </c>
      <c r="AC60" s="151"/>
      <c r="AD60" s="162">
        <f ca="1">AB60*E60</f>
        <v>936</v>
      </c>
      <c r="AE60" s="151"/>
      <c r="AF60" s="148">
        <f ca="1">J69+M69+P69+S69+V69+Y69</f>
        <v>586.67000000000007</v>
      </c>
      <c r="AG60" s="151"/>
      <c r="AH60" s="162">
        <f ca="1">AF60+AD60</f>
        <v>1522.67</v>
      </c>
      <c r="AI60" s="183"/>
      <c r="AM60" s="145">
        <f>B60</f>
        <v>5</v>
      </c>
      <c r="AN60" s="150"/>
      <c r="AO60" s="168" t="str">
        <f>VLOOKUP(AM60,'HR app database'!$C$5:$D$14,2)</f>
        <v>Preeti</v>
      </c>
      <c r="AP60" s="162">
        <f ca="1">VLOOKUP(AM60,'HR app database'!$C$5:$H$15,5)</f>
        <v>24</v>
      </c>
      <c r="AQ60" s="164">
        <f ca="1">VLOOKUP('HR app'!AM60:AM69,'HR app database'!$C$5:$H$14,6)</f>
        <v>0.16</v>
      </c>
      <c r="AR60" s="151" t="s">
        <v>724</v>
      </c>
      <c r="AS60" s="151"/>
      <c r="AT60" s="151"/>
      <c r="AU60" s="72">
        <v>8</v>
      </c>
      <c r="AV60" s="72" t="s">
        <v>716</v>
      </c>
      <c r="AW60" s="72">
        <v>12</v>
      </c>
      <c r="AX60" s="72">
        <v>8</v>
      </c>
      <c r="AY60" s="72" t="s">
        <v>716</v>
      </c>
      <c r="AZ60" s="72">
        <v>12</v>
      </c>
      <c r="BA60" s="72">
        <v>8</v>
      </c>
      <c r="BB60" s="72" t="s">
        <v>716</v>
      </c>
      <c r="BC60" s="72">
        <v>12</v>
      </c>
      <c r="BD60" s="72">
        <v>8</v>
      </c>
      <c r="BE60" s="72" t="s">
        <v>716</v>
      </c>
      <c r="BF60" s="72">
        <v>12</v>
      </c>
      <c r="BG60" s="72">
        <v>8</v>
      </c>
      <c r="BH60" s="72" t="s">
        <v>716</v>
      </c>
      <c r="BI60" s="72">
        <v>12</v>
      </c>
      <c r="BJ60" s="72">
        <v>8</v>
      </c>
      <c r="BK60" s="72" t="s">
        <v>716</v>
      </c>
      <c r="BL60" s="72">
        <v>12</v>
      </c>
      <c r="BM60" s="151">
        <f>AR61+AU61+AX61+BA61+BD61+BG61+BJ61+BJ64+BG64+BD64+BA64+AX64+AU64+AR64+AR68</f>
        <v>39</v>
      </c>
      <c r="BN60" s="151"/>
      <c r="BO60" s="162">
        <f ca="1">BM60*AP60</f>
        <v>936</v>
      </c>
      <c r="BP60" s="151"/>
      <c r="BQ60" s="148">
        <f ca="1">AU69+AX69+BA69+BD69+BG69+BJ69</f>
        <v>610.13</v>
      </c>
      <c r="BR60" s="151"/>
      <c r="BS60" s="162">
        <f ca="1">BQ60+BO60</f>
        <v>1546.13</v>
      </c>
      <c r="BT60" s="183"/>
      <c r="BV60" s="186">
        <f>B60</f>
        <v>5</v>
      </c>
      <c r="BW60" s="172">
        <f>BM60+AB60</f>
        <v>78</v>
      </c>
      <c r="BX60" s="192">
        <f ca="1">BO60+AD60</f>
        <v>1872</v>
      </c>
      <c r="BY60" s="172">
        <f ca="1">BQ60+AF60</f>
        <v>1196.8000000000002</v>
      </c>
      <c r="BZ60" s="192">
        <f ca="1">BY60+BX60</f>
        <v>3068.8</v>
      </c>
      <c r="CA60" s="189">
        <f ca="1">SUM(AU67:BL67)+SUM(J67:AA67)</f>
        <v>7040</v>
      </c>
    </row>
    <row r="61" spans="2:79">
      <c r="B61" s="145"/>
      <c r="C61" s="150"/>
      <c r="D61" s="168"/>
      <c r="E61" s="162"/>
      <c r="F61" s="165"/>
      <c r="G61" s="151"/>
      <c r="H61" s="151"/>
      <c r="I61" s="151"/>
      <c r="J61" s="151">
        <f>L60-J60</f>
        <v>4</v>
      </c>
      <c r="K61" s="151"/>
      <c r="L61" s="151"/>
      <c r="M61" s="151">
        <f>O60-M60</f>
        <v>4</v>
      </c>
      <c r="N61" s="151"/>
      <c r="O61" s="151"/>
      <c r="P61" s="151">
        <f>R60-P60</f>
        <v>4</v>
      </c>
      <c r="Q61" s="151"/>
      <c r="R61" s="151"/>
      <c r="S61" s="151">
        <f>U60-S60</f>
        <v>4</v>
      </c>
      <c r="T61" s="151"/>
      <c r="U61" s="151"/>
      <c r="V61" s="151">
        <f>X60-V60</f>
        <v>4</v>
      </c>
      <c r="W61" s="151"/>
      <c r="X61" s="151"/>
      <c r="Y61" s="151">
        <f>AA60-Y60</f>
        <v>4</v>
      </c>
      <c r="Z61" s="151"/>
      <c r="AA61" s="151"/>
      <c r="AB61" s="151"/>
      <c r="AC61" s="151"/>
      <c r="AD61" s="151"/>
      <c r="AE61" s="151"/>
      <c r="AF61" s="148"/>
      <c r="AG61" s="151"/>
      <c r="AH61" s="151"/>
      <c r="AI61" s="183"/>
      <c r="AM61" s="145"/>
      <c r="AN61" s="150"/>
      <c r="AO61" s="168"/>
      <c r="AP61" s="162"/>
      <c r="AQ61" s="165"/>
      <c r="AR61" s="151"/>
      <c r="AS61" s="151"/>
      <c r="AT61" s="151"/>
      <c r="AU61" s="151">
        <f>AW60-AU60</f>
        <v>4</v>
      </c>
      <c r="AV61" s="151"/>
      <c r="AW61" s="151"/>
      <c r="AX61" s="151">
        <f>AZ60-AX60</f>
        <v>4</v>
      </c>
      <c r="AY61" s="151"/>
      <c r="AZ61" s="151"/>
      <c r="BA61" s="151">
        <f>BC60-BA60</f>
        <v>4</v>
      </c>
      <c r="BB61" s="151"/>
      <c r="BC61" s="151"/>
      <c r="BD61" s="151">
        <f>BF60-BD60</f>
        <v>4</v>
      </c>
      <c r="BE61" s="151"/>
      <c r="BF61" s="151"/>
      <c r="BG61" s="151">
        <f>BI60-BG60</f>
        <v>4</v>
      </c>
      <c r="BH61" s="151"/>
      <c r="BI61" s="151"/>
      <c r="BJ61" s="151">
        <f>BL60-BJ60</f>
        <v>4</v>
      </c>
      <c r="BK61" s="151"/>
      <c r="BL61" s="151"/>
      <c r="BM61" s="151"/>
      <c r="BN61" s="151"/>
      <c r="BO61" s="151"/>
      <c r="BP61" s="151"/>
      <c r="BQ61" s="148"/>
      <c r="BR61" s="151"/>
      <c r="BS61" s="151"/>
      <c r="BT61" s="183"/>
      <c r="BV61" s="191"/>
      <c r="BW61" s="150"/>
      <c r="BX61" s="150"/>
      <c r="BY61" s="150"/>
      <c r="BZ61" s="150"/>
      <c r="CA61" s="193"/>
    </row>
    <row r="62" spans="2:79">
      <c r="B62" s="145"/>
      <c r="C62" s="150"/>
      <c r="D62" s="168"/>
      <c r="E62" s="162"/>
      <c r="F62" s="165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48"/>
      <c r="AG62" s="151"/>
      <c r="AH62" s="151"/>
      <c r="AI62" s="183"/>
      <c r="AM62" s="145"/>
      <c r="AN62" s="150"/>
      <c r="AO62" s="168"/>
      <c r="AP62" s="162"/>
      <c r="AQ62" s="165"/>
      <c r="AR62" s="151"/>
      <c r="AS62" s="151"/>
      <c r="AT62" s="151"/>
      <c r="AU62" s="151"/>
      <c r="AV62" s="151"/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48"/>
      <c r="BR62" s="151"/>
      <c r="BS62" s="151"/>
      <c r="BT62" s="183"/>
      <c r="BV62" s="191"/>
      <c r="BW62" s="150"/>
      <c r="BX62" s="150"/>
      <c r="BY62" s="150"/>
      <c r="BZ62" s="150"/>
      <c r="CA62" s="193"/>
    </row>
    <row r="63" spans="2:79">
      <c r="B63" s="145"/>
      <c r="C63" s="150"/>
      <c r="D63" s="168"/>
      <c r="E63" s="162"/>
      <c r="F63" s="165"/>
      <c r="G63" s="151"/>
      <c r="H63" s="151"/>
      <c r="I63" s="151"/>
      <c r="J63" s="72">
        <v>13</v>
      </c>
      <c r="K63" s="72" t="s">
        <v>716</v>
      </c>
      <c r="L63" s="72">
        <v>16</v>
      </c>
      <c r="M63" s="72">
        <v>13</v>
      </c>
      <c r="N63" s="72" t="s">
        <v>716</v>
      </c>
      <c r="O63" s="72">
        <v>16</v>
      </c>
      <c r="P63" s="72"/>
      <c r="Q63" s="72" t="s">
        <v>716</v>
      </c>
      <c r="R63" s="72"/>
      <c r="S63" s="72">
        <v>13</v>
      </c>
      <c r="T63" s="72" t="s">
        <v>716</v>
      </c>
      <c r="U63" s="72">
        <v>16</v>
      </c>
      <c r="V63" s="72">
        <v>13</v>
      </c>
      <c r="W63" s="72" t="s">
        <v>716</v>
      </c>
      <c r="X63" s="72">
        <v>16</v>
      </c>
      <c r="Y63" s="72">
        <v>13</v>
      </c>
      <c r="Z63" s="72" t="s">
        <v>716</v>
      </c>
      <c r="AA63" s="72">
        <v>16</v>
      </c>
      <c r="AB63" s="151"/>
      <c r="AC63" s="151"/>
      <c r="AD63" s="151"/>
      <c r="AE63" s="151"/>
      <c r="AF63" s="148"/>
      <c r="AG63" s="151"/>
      <c r="AH63" s="151"/>
      <c r="AI63" s="183"/>
      <c r="AM63" s="145"/>
      <c r="AN63" s="150"/>
      <c r="AO63" s="168"/>
      <c r="AP63" s="162"/>
      <c r="AQ63" s="165"/>
      <c r="AR63" s="151"/>
      <c r="AS63" s="151"/>
      <c r="AT63" s="151"/>
      <c r="AU63" s="72">
        <v>13</v>
      </c>
      <c r="AV63" s="72" t="s">
        <v>716</v>
      </c>
      <c r="AW63" s="72">
        <v>16</v>
      </c>
      <c r="AX63" s="72">
        <v>13</v>
      </c>
      <c r="AY63" s="72" t="s">
        <v>716</v>
      </c>
      <c r="AZ63" s="72">
        <v>16</v>
      </c>
      <c r="BA63" s="72"/>
      <c r="BB63" s="72" t="s">
        <v>716</v>
      </c>
      <c r="BC63" s="72"/>
      <c r="BD63" s="72">
        <v>13</v>
      </c>
      <c r="BE63" s="72" t="s">
        <v>716</v>
      </c>
      <c r="BF63" s="72">
        <v>16</v>
      </c>
      <c r="BG63" s="72">
        <v>13</v>
      </c>
      <c r="BH63" s="72" t="s">
        <v>716</v>
      </c>
      <c r="BI63" s="72">
        <v>16</v>
      </c>
      <c r="BJ63" s="72">
        <v>13</v>
      </c>
      <c r="BK63" s="72" t="s">
        <v>716</v>
      </c>
      <c r="BL63" s="72">
        <v>16</v>
      </c>
      <c r="BM63" s="151"/>
      <c r="BN63" s="151"/>
      <c r="BO63" s="151"/>
      <c r="BP63" s="151"/>
      <c r="BQ63" s="148"/>
      <c r="BR63" s="151"/>
      <c r="BS63" s="151"/>
      <c r="BT63" s="183"/>
      <c r="BV63" s="191"/>
      <c r="BW63" s="150"/>
      <c r="BX63" s="150"/>
      <c r="BY63" s="150"/>
      <c r="BZ63" s="150"/>
      <c r="CA63" s="193"/>
    </row>
    <row r="64" spans="2:79">
      <c r="B64" s="145"/>
      <c r="C64" s="150"/>
      <c r="D64" s="168"/>
      <c r="E64" s="162"/>
      <c r="F64" s="165"/>
      <c r="G64" s="151"/>
      <c r="H64" s="151"/>
      <c r="I64" s="151"/>
      <c r="J64" s="151">
        <f>L63-J63</f>
        <v>3</v>
      </c>
      <c r="K64" s="151"/>
      <c r="L64" s="151"/>
      <c r="M64" s="151">
        <f>O63-M63</f>
        <v>3</v>
      </c>
      <c r="N64" s="151"/>
      <c r="O64" s="151"/>
      <c r="P64" s="151">
        <f>R63-P63</f>
        <v>0</v>
      </c>
      <c r="Q64" s="151"/>
      <c r="R64" s="151"/>
      <c r="S64" s="151">
        <f>U63-S63</f>
        <v>3</v>
      </c>
      <c r="T64" s="151"/>
      <c r="U64" s="151"/>
      <c r="V64" s="151">
        <f>X63-V63</f>
        <v>3</v>
      </c>
      <c r="W64" s="151"/>
      <c r="X64" s="151"/>
      <c r="Y64" s="151">
        <f>AA63-Y63</f>
        <v>3</v>
      </c>
      <c r="Z64" s="151"/>
      <c r="AA64" s="151"/>
      <c r="AB64" s="151"/>
      <c r="AC64" s="151"/>
      <c r="AD64" s="151"/>
      <c r="AE64" s="151"/>
      <c r="AF64" s="148"/>
      <c r="AG64" s="151"/>
      <c r="AH64" s="151"/>
      <c r="AI64" s="183"/>
      <c r="AM64" s="145"/>
      <c r="AN64" s="150"/>
      <c r="AO64" s="168"/>
      <c r="AP64" s="162"/>
      <c r="AQ64" s="165"/>
      <c r="AR64" s="151"/>
      <c r="AS64" s="151"/>
      <c r="AT64" s="151"/>
      <c r="AU64" s="151">
        <f>AW63-AU63</f>
        <v>3</v>
      </c>
      <c r="AV64" s="151"/>
      <c r="AW64" s="151"/>
      <c r="AX64" s="151">
        <f>AZ63-AX63</f>
        <v>3</v>
      </c>
      <c r="AY64" s="151"/>
      <c r="AZ64" s="151"/>
      <c r="BA64" s="151">
        <f>BC63-BA63</f>
        <v>0</v>
      </c>
      <c r="BB64" s="151"/>
      <c r="BC64" s="151"/>
      <c r="BD64" s="151">
        <f>BF63-BD63</f>
        <v>3</v>
      </c>
      <c r="BE64" s="151"/>
      <c r="BF64" s="151"/>
      <c r="BG64" s="151">
        <f>BI63-BG63</f>
        <v>3</v>
      </c>
      <c r="BH64" s="151"/>
      <c r="BI64" s="151"/>
      <c r="BJ64" s="151">
        <f>BL63-BJ63</f>
        <v>3</v>
      </c>
      <c r="BK64" s="151"/>
      <c r="BL64" s="151"/>
      <c r="BM64" s="151"/>
      <c r="BN64" s="151"/>
      <c r="BO64" s="151"/>
      <c r="BP64" s="151"/>
      <c r="BQ64" s="148"/>
      <c r="BR64" s="151"/>
      <c r="BS64" s="151"/>
      <c r="BT64" s="183"/>
      <c r="BV64" s="191"/>
      <c r="BW64" s="150"/>
      <c r="BX64" s="150"/>
      <c r="BY64" s="150"/>
      <c r="BZ64" s="150"/>
      <c r="CA64" s="193"/>
    </row>
    <row r="65" spans="2:79">
      <c r="B65" s="145"/>
      <c r="C65" s="150"/>
      <c r="D65" s="168"/>
      <c r="E65" s="162"/>
      <c r="F65" s="165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48"/>
      <c r="AG65" s="151"/>
      <c r="AH65" s="151"/>
      <c r="AI65" s="183"/>
      <c r="AM65" s="145"/>
      <c r="AN65" s="150"/>
      <c r="AO65" s="168"/>
      <c r="AP65" s="162"/>
      <c r="AQ65" s="165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48"/>
      <c r="BR65" s="151"/>
      <c r="BS65" s="151"/>
      <c r="BT65" s="183"/>
      <c r="BV65" s="191"/>
      <c r="BW65" s="150"/>
      <c r="BX65" s="150"/>
      <c r="BY65" s="150"/>
      <c r="BZ65" s="150"/>
      <c r="CA65" s="193"/>
    </row>
    <row r="66" spans="2:79">
      <c r="B66" s="145"/>
      <c r="C66" s="150"/>
      <c r="D66" s="168"/>
      <c r="E66" s="162"/>
      <c r="F66" s="165"/>
      <c r="G66" s="151"/>
      <c r="H66" s="151"/>
      <c r="I66" s="151"/>
      <c r="J66" s="146" t="s">
        <v>731</v>
      </c>
      <c r="K66" s="147"/>
      <c r="L66" s="148"/>
      <c r="M66" s="146" t="s">
        <v>731</v>
      </c>
      <c r="N66" s="147"/>
      <c r="O66" s="148"/>
      <c r="P66" s="146" t="s">
        <v>731</v>
      </c>
      <c r="Q66" s="147"/>
      <c r="R66" s="148"/>
      <c r="S66" s="146" t="s">
        <v>731</v>
      </c>
      <c r="T66" s="147"/>
      <c r="U66" s="148"/>
      <c r="V66" s="146" t="s">
        <v>731</v>
      </c>
      <c r="W66" s="147"/>
      <c r="X66" s="148"/>
      <c r="Y66" s="146" t="s">
        <v>731</v>
      </c>
      <c r="Z66" s="147"/>
      <c r="AA66" s="148"/>
      <c r="AB66" s="151"/>
      <c r="AC66" s="151"/>
      <c r="AD66" s="151"/>
      <c r="AE66" s="151"/>
      <c r="AF66" s="148"/>
      <c r="AG66" s="151"/>
      <c r="AH66" s="151"/>
      <c r="AI66" s="183"/>
      <c r="AM66" s="145"/>
      <c r="AN66" s="150"/>
      <c r="AO66" s="168"/>
      <c r="AP66" s="162"/>
      <c r="AQ66" s="165"/>
      <c r="AR66" s="151"/>
      <c r="AS66" s="151"/>
      <c r="AT66" s="151"/>
      <c r="AU66" s="146" t="s">
        <v>731</v>
      </c>
      <c r="AV66" s="147"/>
      <c r="AW66" s="148"/>
      <c r="AX66" s="146" t="s">
        <v>731</v>
      </c>
      <c r="AY66" s="147"/>
      <c r="AZ66" s="148"/>
      <c r="BA66" s="146" t="s">
        <v>731</v>
      </c>
      <c r="BB66" s="147"/>
      <c r="BC66" s="148"/>
      <c r="BD66" s="146" t="s">
        <v>731</v>
      </c>
      <c r="BE66" s="147"/>
      <c r="BF66" s="148"/>
      <c r="BG66" s="146" t="s">
        <v>731</v>
      </c>
      <c r="BH66" s="147"/>
      <c r="BI66" s="148"/>
      <c r="BJ66" s="146" t="s">
        <v>731</v>
      </c>
      <c r="BK66" s="147"/>
      <c r="BL66" s="148"/>
      <c r="BM66" s="151"/>
      <c r="BN66" s="151"/>
      <c r="BO66" s="151"/>
      <c r="BP66" s="151"/>
      <c r="BQ66" s="148"/>
      <c r="BR66" s="151"/>
      <c r="BS66" s="151"/>
      <c r="BT66" s="183"/>
      <c r="BV66" s="191"/>
      <c r="BW66" s="150"/>
      <c r="BX66" s="150"/>
      <c r="BY66" s="150"/>
      <c r="BZ66" s="150"/>
      <c r="CA66" s="193"/>
    </row>
    <row r="67" spans="2:79">
      <c r="B67" s="145"/>
      <c r="C67" s="150"/>
      <c r="D67" s="168"/>
      <c r="E67" s="162"/>
      <c r="F67" s="165"/>
      <c r="G67" s="151"/>
      <c r="H67" s="151"/>
      <c r="I67" s="151"/>
      <c r="J67" s="146">
        <f ca="1">RANDBETWEEN(100,1000)</f>
        <v>909</v>
      </c>
      <c r="K67" s="147"/>
      <c r="L67" s="148"/>
      <c r="M67" s="146">
        <f ca="1">RANDBETWEEN(100,1000)</f>
        <v>506</v>
      </c>
      <c r="N67" s="147"/>
      <c r="O67" s="148"/>
      <c r="P67" s="146">
        <f ca="1">RANDBETWEEN(100,1000)</f>
        <v>822</v>
      </c>
      <c r="Q67" s="147"/>
      <c r="R67" s="148"/>
      <c r="S67" s="146">
        <f ca="1">RANDBETWEEN(100,1000)</f>
        <v>482</v>
      </c>
      <c r="T67" s="147"/>
      <c r="U67" s="148"/>
      <c r="V67" s="146">
        <f ca="1">RANDBETWEEN(100,1000)</f>
        <v>382</v>
      </c>
      <c r="W67" s="147"/>
      <c r="X67" s="148"/>
      <c r="Y67" s="146">
        <f ca="1">RANDBETWEEN(100,1000)</f>
        <v>350</v>
      </c>
      <c r="Z67" s="147"/>
      <c r="AA67" s="148"/>
      <c r="AB67" s="151"/>
      <c r="AC67" s="151"/>
      <c r="AD67" s="151"/>
      <c r="AE67" s="151"/>
      <c r="AF67" s="148"/>
      <c r="AG67" s="151"/>
      <c r="AH67" s="151"/>
      <c r="AI67" s="183"/>
      <c r="AM67" s="145"/>
      <c r="AN67" s="150"/>
      <c r="AO67" s="168"/>
      <c r="AP67" s="162"/>
      <c r="AQ67" s="165"/>
      <c r="AR67" s="151"/>
      <c r="AS67" s="151"/>
      <c r="AT67" s="151"/>
      <c r="AU67" s="146">
        <f ca="1">RANDBETWEEN(100,1000)</f>
        <v>763</v>
      </c>
      <c r="AV67" s="147"/>
      <c r="AW67" s="148"/>
      <c r="AX67" s="146">
        <f ca="1">RANDBETWEEN(100,1000)</f>
        <v>161</v>
      </c>
      <c r="AY67" s="147"/>
      <c r="AZ67" s="148"/>
      <c r="BA67" s="146">
        <f ca="1">RANDBETWEEN(100,1000)</f>
        <v>249</v>
      </c>
      <c r="BB67" s="147"/>
      <c r="BC67" s="148"/>
      <c r="BD67" s="146">
        <f ca="1">RANDBETWEEN(100,1000)</f>
        <v>961</v>
      </c>
      <c r="BE67" s="147"/>
      <c r="BF67" s="148"/>
      <c r="BG67" s="146">
        <f ca="1">RANDBETWEEN(100,1000)</f>
        <v>627</v>
      </c>
      <c r="BH67" s="147"/>
      <c r="BI67" s="148"/>
      <c r="BJ67" s="146">
        <f ca="1">RANDBETWEEN(100,1000)</f>
        <v>828</v>
      </c>
      <c r="BK67" s="147"/>
      <c r="BL67" s="148"/>
      <c r="BM67" s="151"/>
      <c r="BN67" s="151"/>
      <c r="BO67" s="151"/>
      <c r="BP67" s="151"/>
      <c r="BQ67" s="148"/>
      <c r="BR67" s="151"/>
      <c r="BS67" s="151"/>
      <c r="BT67" s="183"/>
      <c r="BV67" s="191"/>
      <c r="BW67" s="150"/>
      <c r="BX67" s="150"/>
      <c r="BY67" s="150"/>
      <c r="BZ67" s="150"/>
      <c r="CA67" s="193"/>
    </row>
    <row r="68" spans="2:79">
      <c r="B68" s="145"/>
      <c r="C68" s="150"/>
      <c r="D68" s="168"/>
      <c r="E68" s="162"/>
      <c r="F68" s="165"/>
      <c r="G68" s="151"/>
      <c r="H68" s="151"/>
      <c r="I68" s="151"/>
      <c r="J68" s="146" t="s">
        <v>702</v>
      </c>
      <c r="K68" s="147"/>
      <c r="L68" s="148"/>
      <c r="M68" s="146" t="s">
        <v>702</v>
      </c>
      <c r="N68" s="147"/>
      <c r="O68" s="148"/>
      <c r="P68" s="146" t="s">
        <v>702</v>
      </c>
      <c r="Q68" s="147"/>
      <c r="R68" s="148"/>
      <c r="S68" s="146" t="s">
        <v>702</v>
      </c>
      <c r="T68" s="147"/>
      <c r="U68" s="148"/>
      <c r="V68" s="146" t="s">
        <v>702</v>
      </c>
      <c r="W68" s="147"/>
      <c r="X68" s="148"/>
      <c r="Y68" s="146" t="s">
        <v>702</v>
      </c>
      <c r="Z68" s="147"/>
      <c r="AA68" s="148"/>
      <c r="AB68" s="151"/>
      <c r="AC68" s="151"/>
      <c r="AD68" s="151"/>
      <c r="AE68" s="151"/>
      <c r="AF68" s="148"/>
      <c r="AG68" s="151"/>
      <c r="AH68" s="151"/>
      <c r="AI68" s="183"/>
      <c r="AM68" s="145"/>
      <c r="AN68" s="150"/>
      <c r="AO68" s="168"/>
      <c r="AP68" s="162"/>
      <c r="AQ68" s="165"/>
      <c r="AR68" s="151"/>
      <c r="AS68" s="151"/>
      <c r="AT68" s="151"/>
      <c r="AU68" s="146" t="s">
        <v>702</v>
      </c>
      <c r="AV68" s="147"/>
      <c r="AW68" s="148"/>
      <c r="AX68" s="146" t="s">
        <v>702</v>
      </c>
      <c r="AY68" s="147"/>
      <c r="AZ68" s="148"/>
      <c r="BA68" s="146" t="s">
        <v>702</v>
      </c>
      <c r="BB68" s="147"/>
      <c r="BC68" s="148"/>
      <c r="BD68" s="146" t="s">
        <v>702</v>
      </c>
      <c r="BE68" s="147"/>
      <c r="BF68" s="148"/>
      <c r="BG68" s="146" t="s">
        <v>702</v>
      </c>
      <c r="BH68" s="147"/>
      <c r="BI68" s="148"/>
      <c r="BJ68" s="146" t="s">
        <v>702</v>
      </c>
      <c r="BK68" s="147"/>
      <c r="BL68" s="148"/>
      <c r="BM68" s="151"/>
      <c r="BN68" s="151"/>
      <c r="BO68" s="151"/>
      <c r="BP68" s="151"/>
      <c r="BQ68" s="148"/>
      <c r="BR68" s="151"/>
      <c r="BS68" s="151"/>
      <c r="BT68" s="183"/>
      <c r="BV68" s="191"/>
      <c r="BW68" s="150"/>
      <c r="BX68" s="150"/>
      <c r="BY68" s="150"/>
      <c r="BZ68" s="150"/>
      <c r="CA68" s="193"/>
    </row>
    <row r="69" spans="2:79" ht="17" thickBot="1">
      <c r="B69" s="145"/>
      <c r="C69" s="150"/>
      <c r="D69" s="168"/>
      <c r="E69" s="162"/>
      <c r="F69" s="166"/>
      <c r="G69" s="151"/>
      <c r="H69" s="151"/>
      <c r="I69" s="151"/>
      <c r="J69" s="146">
        <f ca="1">J67*$F$8</f>
        <v>154.53</v>
      </c>
      <c r="K69" s="147"/>
      <c r="L69" s="148"/>
      <c r="M69" s="146">
        <f ca="1">M67*$F$8</f>
        <v>86.02000000000001</v>
      </c>
      <c r="N69" s="147"/>
      <c r="O69" s="148"/>
      <c r="P69" s="146">
        <f ca="1">P67*$F$8</f>
        <v>139.74</v>
      </c>
      <c r="Q69" s="147"/>
      <c r="R69" s="148"/>
      <c r="S69" s="146">
        <f ca="1">S67*$F$8</f>
        <v>81.940000000000012</v>
      </c>
      <c r="T69" s="147"/>
      <c r="U69" s="148"/>
      <c r="V69" s="146">
        <f ca="1">V67*$F$8</f>
        <v>64.94</v>
      </c>
      <c r="W69" s="147"/>
      <c r="X69" s="148"/>
      <c r="Y69" s="146">
        <f ca="1">Y67*$F$8</f>
        <v>59.500000000000007</v>
      </c>
      <c r="Z69" s="147"/>
      <c r="AA69" s="148"/>
      <c r="AB69" s="151"/>
      <c r="AC69" s="151"/>
      <c r="AD69" s="151"/>
      <c r="AE69" s="151"/>
      <c r="AF69" s="148"/>
      <c r="AG69" s="151"/>
      <c r="AH69" s="151"/>
      <c r="AI69" s="183"/>
      <c r="AM69" s="145"/>
      <c r="AN69" s="150"/>
      <c r="AO69" s="168"/>
      <c r="AP69" s="162"/>
      <c r="AQ69" s="166"/>
      <c r="AR69" s="151"/>
      <c r="AS69" s="151"/>
      <c r="AT69" s="151"/>
      <c r="AU69" s="146">
        <f ca="1">AU67*$F$8</f>
        <v>129.71</v>
      </c>
      <c r="AV69" s="147"/>
      <c r="AW69" s="148"/>
      <c r="AX69" s="146">
        <f ca="1">AX67*$F$8</f>
        <v>27.37</v>
      </c>
      <c r="AY69" s="147"/>
      <c r="AZ69" s="148"/>
      <c r="BA69" s="146">
        <f ca="1">BA67*$F$8</f>
        <v>42.330000000000005</v>
      </c>
      <c r="BB69" s="147"/>
      <c r="BC69" s="148"/>
      <c r="BD69" s="146">
        <f ca="1">BD67*$F$8</f>
        <v>163.37</v>
      </c>
      <c r="BE69" s="147"/>
      <c r="BF69" s="148"/>
      <c r="BG69" s="146">
        <f ca="1">BG67*$F$8</f>
        <v>106.59</v>
      </c>
      <c r="BH69" s="147"/>
      <c r="BI69" s="148"/>
      <c r="BJ69" s="146">
        <f ca="1">BJ67*$F$8</f>
        <v>140.76000000000002</v>
      </c>
      <c r="BK69" s="147"/>
      <c r="BL69" s="148"/>
      <c r="BM69" s="151"/>
      <c r="BN69" s="151"/>
      <c r="BO69" s="151"/>
      <c r="BP69" s="151"/>
      <c r="BQ69" s="148"/>
      <c r="BR69" s="151"/>
      <c r="BS69" s="151"/>
      <c r="BT69" s="183"/>
      <c r="BV69" s="187"/>
      <c r="BW69" s="188"/>
      <c r="BX69" s="188"/>
      <c r="BY69" s="188"/>
      <c r="BZ69" s="188"/>
      <c r="CA69" s="190"/>
    </row>
    <row r="70" spans="2:79" ht="16" customHeight="1">
      <c r="B70" s="149" t="s">
        <v>713</v>
      </c>
      <c r="C70" s="150"/>
      <c r="D70" s="151" t="s">
        <v>699</v>
      </c>
      <c r="E70" s="151" t="s">
        <v>714</v>
      </c>
      <c r="F70" s="152" t="s">
        <v>702</v>
      </c>
      <c r="G70" s="151" t="s">
        <v>715</v>
      </c>
      <c r="H70" s="151"/>
      <c r="I70" s="151"/>
      <c r="J70" s="151" t="s">
        <v>717</v>
      </c>
      <c r="K70" s="151"/>
      <c r="L70" s="151"/>
      <c r="M70" s="151" t="s">
        <v>718</v>
      </c>
      <c r="N70" s="151"/>
      <c r="O70" s="151"/>
      <c r="P70" s="151" t="s">
        <v>719</v>
      </c>
      <c r="Q70" s="151"/>
      <c r="R70" s="151"/>
      <c r="S70" s="151" t="s">
        <v>720</v>
      </c>
      <c r="T70" s="151"/>
      <c r="U70" s="151"/>
      <c r="V70" s="151" t="s">
        <v>721</v>
      </c>
      <c r="W70" s="151"/>
      <c r="X70" s="151"/>
      <c r="Y70" s="151" t="s">
        <v>722</v>
      </c>
      <c r="Z70" s="151"/>
      <c r="AA70" s="151"/>
      <c r="AB70" s="151" t="s">
        <v>723</v>
      </c>
      <c r="AC70" s="151"/>
      <c r="AD70" s="151" t="s">
        <v>725</v>
      </c>
      <c r="AE70" s="151"/>
      <c r="AF70" s="148" t="s">
        <v>702</v>
      </c>
      <c r="AG70" s="151"/>
      <c r="AH70" s="181" t="s">
        <v>732</v>
      </c>
      <c r="AI70" s="182"/>
      <c r="AM70" s="149" t="s">
        <v>713</v>
      </c>
      <c r="AN70" s="150"/>
      <c r="AO70" s="151" t="s">
        <v>699</v>
      </c>
      <c r="AP70" s="151" t="s">
        <v>714</v>
      </c>
      <c r="AQ70" s="152" t="s">
        <v>702</v>
      </c>
      <c r="AR70" s="151" t="s">
        <v>715</v>
      </c>
      <c r="AS70" s="151"/>
      <c r="AT70" s="151"/>
      <c r="AU70" s="151" t="s">
        <v>717</v>
      </c>
      <c r="AV70" s="151"/>
      <c r="AW70" s="151"/>
      <c r="AX70" s="151" t="s">
        <v>718</v>
      </c>
      <c r="AY70" s="151"/>
      <c r="AZ70" s="151"/>
      <c r="BA70" s="151" t="s">
        <v>719</v>
      </c>
      <c r="BB70" s="151"/>
      <c r="BC70" s="151"/>
      <c r="BD70" s="151" t="s">
        <v>720</v>
      </c>
      <c r="BE70" s="151"/>
      <c r="BF70" s="151"/>
      <c r="BG70" s="151" t="s">
        <v>721</v>
      </c>
      <c r="BH70" s="151"/>
      <c r="BI70" s="151"/>
      <c r="BJ70" s="151" t="s">
        <v>722</v>
      </c>
      <c r="BK70" s="151"/>
      <c r="BL70" s="151"/>
      <c r="BM70" s="151" t="s">
        <v>723</v>
      </c>
      <c r="BN70" s="151"/>
      <c r="BO70" s="151" t="s">
        <v>725</v>
      </c>
      <c r="BP70" s="151"/>
      <c r="BQ70" s="148" t="s">
        <v>702</v>
      </c>
      <c r="BR70" s="151"/>
      <c r="BS70" s="181" t="s">
        <v>732</v>
      </c>
      <c r="BT70" s="182"/>
      <c r="BV70" s="33"/>
      <c r="BW70" s="186" t="s">
        <v>737</v>
      </c>
      <c r="BX70" s="172" t="s">
        <v>733</v>
      </c>
      <c r="BY70" s="172" t="s">
        <v>734</v>
      </c>
      <c r="BZ70" s="172" t="s">
        <v>735</v>
      </c>
      <c r="CA70" s="189" t="s">
        <v>736</v>
      </c>
    </row>
    <row r="71" spans="2:79" ht="17" thickBot="1">
      <c r="B71" s="149"/>
      <c r="C71" s="150"/>
      <c r="D71" s="151"/>
      <c r="E71" s="151"/>
      <c r="F71" s="153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48"/>
      <c r="AG71" s="151"/>
      <c r="AH71" s="181"/>
      <c r="AI71" s="182"/>
      <c r="AM71" s="149"/>
      <c r="AN71" s="150"/>
      <c r="AO71" s="151"/>
      <c r="AP71" s="151"/>
      <c r="AQ71" s="153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48"/>
      <c r="BR71" s="151"/>
      <c r="BS71" s="181"/>
      <c r="BT71" s="182"/>
      <c r="BV71" s="33"/>
      <c r="BW71" s="187"/>
      <c r="BX71" s="188"/>
      <c r="BY71" s="188"/>
      <c r="BZ71" s="188"/>
      <c r="CA71" s="190"/>
    </row>
    <row r="72" spans="2:79" ht="17" thickBot="1">
      <c r="B72" s="75"/>
      <c r="C72" s="150"/>
      <c r="D72" s="73"/>
      <c r="E72" s="73"/>
      <c r="F72" s="73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8"/>
      <c r="AG72" s="72"/>
      <c r="AH72" s="72"/>
      <c r="AI72" s="77"/>
      <c r="AM72" s="75"/>
      <c r="AN72" s="150"/>
      <c r="AO72" s="73"/>
      <c r="AP72" s="73"/>
      <c r="AQ72" s="73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8"/>
      <c r="BR72" s="72"/>
      <c r="BS72" s="72"/>
      <c r="BT72" s="77"/>
      <c r="BV72" s="33"/>
      <c r="BW72" s="79"/>
      <c r="BX72" s="80"/>
      <c r="BY72" s="80"/>
      <c r="BZ72" s="80"/>
      <c r="CA72" s="81"/>
    </row>
    <row r="73" spans="2:79">
      <c r="B73" s="145">
        <v>6</v>
      </c>
      <c r="C73" s="150"/>
      <c r="D73" s="168" t="str">
        <f>VLOOKUP(B73,'HR app database'!$C$5:$D$14,2)</f>
        <v>Chndrashekhar</v>
      </c>
      <c r="E73" s="162">
        <f ca="1">VLOOKUP(B73,'HR app database'!$C$5:$H$15,5)</f>
        <v>17</v>
      </c>
      <c r="F73" s="164">
        <f ca="1">VLOOKUP('HR app'!B73:B82,'HR app database'!$C$5:$H$14,6)</f>
        <v>0.11</v>
      </c>
      <c r="G73" s="151" t="s">
        <v>724</v>
      </c>
      <c r="H73" s="151"/>
      <c r="I73" s="151"/>
      <c r="J73" s="72">
        <v>8</v>
      </c>
      <c r="K73" s="72" t="s">
        <v>716</v>
      </c>
      <c r="L73" s="72">
        <v>12</v>
      </c>
      <c r="M73" s="72">
        <v>8</v>
      </c>
      <c r="N73" s="72" t="s">
        <v>716</v>
      </c>
      <c r="O73" s="72">
        <v>12</v>
      </c>
      <c r="P73" s="72">
        <v>8</v>
      </c>
      <c r="Q73" s="72" t="s">
        <v>716</v>
      </c>
      <c r="R73" s="72">
        <v>12</v>
      </c>
      <c r="S73" s="72">
        <v>8</v>
      </c>
      <c r="T73" s="72" t="s">
        <v>716</v>
      </c>
      <c r="U73" s="72">
        <v>12</v>
      </c>
      <c r="V73" s="72">
        <v>8</v>
      </c>
      <c r="W73" s="72" t="s">
        <v>716</v>
      </c>
      <c r="X73" s="72">
        <v>12</v>
      </c>
      <c r="Y73" s="72">
        <v>8</v>
      </c>
      <c r="Z73" s="72" t="s">
        <v>716</v>
      </c>
      <c r="AA73" s="72">
        <v>12</v>
      </c>
      <c r="AB73" s="151">
        <f>G74+J74+M74+P74+S74+V74+Y74+Y77+V77+S77+P77+M77+J77+G77+G81</f>
        <v>39</v>
      </c>
      <c r="AC73" s="151"/>
      <c r="AD73" s="162">
        <f ca="1">AB73*E73</f>
        <v>663</v>
      </c>
      <c r="AE73" s="151"/>
      <c r="AF73" s="148">
        <f ca="1">J82+M82+P82+S82+V82+Y82</f>
        <v>669.97</v>
      </c>
      <c r="AG73" s="151"/>
      <c r="AH73" s="162">
        <f ca="1">AF73+AD73</f>
        <v>1332.97</v>
      </c>
      <c r="AI73" s="183"/>
      <c r="AM73" s="145">
        <f>B73</f>
        <v>6</v>
      </c>
      <c r="AN73" s="150"/>
      <c r="AO73" s="168" t="str">
        <f>VLOOKUP(AM73,'HR app database'!$C$5:$D$14,2)</f>
        <v>Chndrashekhar</v>
      </c>
      <c r="AP73" s="162">
        <f ca="1">VLOOKUP(AM73,'HR app database'!$C$5:$H$15,5)</f>
        <v>17</v>
      </c>
      <c r="AQ73" s="164">
        <f ca="1">VLOOKUP('HR app'!AM73:AM82,'HR app database'!$C$5:$H$14,6)</f>
        <v>0.11</v>
      </c>
      <c r="AR73" s="151" t="s">
        <v>724</v>
      </c>
      <c r="AS73" s="151"/>
      <c r="AT73" s="151"/>
      <c r="AU73" s="72">
        <v>8</v>
      </c>
      <c r="AV73" s="72" t="s">
        <v>716</v>
      </c>
      <c r="AW73" s="72">
        <v>12</v>
      </c>
      <c r="AX73" s="72">
        <v>8</v>
      </c>
      <c r="AY73" s="72" t="s">
        <v>716</v>
      </c>
      <c r="AZ73" s="72">
        <v>12</v>
      </c>
      <c r="BA73" s="72">
        <v>8</v>
      </c>
      <c r="BB73" s="72" t="s">
        <v>716</v>
      </c>
      <c r="BC73" s="72">
        <v>12</v>
      </c>
      <c r="BD73" s="72">
        <v>8</v>
      </c>
      <c r="BE73" s="72" t="s">
        <v>716</v>
      </c>
      <c r="BF73" s="72">
        <v>12</v>
      </c>
      <c r="BG73" s="72">
        <v>8</v>
      </c>
      <c r="BH73" s="72" t="s">
        <v>716</v>
      </c>
      <c r="BI73" s="72">
        <v>12</v>
      </c>
      <c r="BJ73" s="72">
        <v>8</v>
      </c>
      <c r="BK73" s="72" t="s">
        <v>716</v>
      </c>
      <c r="BL73" s="72">
        <v>12</v>
      </c>
      <c r="BM73" s="151">
        <f>AR74+AU74+AX74+BA74+BD74+BG74+BJ74+BJ77+BG77+BD77+BA77+AX77+AU77+AR77+AR81</f>
        <v>39</v>
      </c>
      <c r="BN73" s="151"/>
      <c r="BO73" s="162">
        <f ca="1">BM73*AP73</f>
        <v>663</v>
      </c>
      <c r="BP73" s="151"/>
      <c r="BQ73" s="148">
        <f ca="1">AU82+AX82+BA82+BD82+BG82+BJ82</f>
        <v>524.79000000000008</v>
      </c>
      <c r="BR73" s="151"/>
      <c r="BS73" s="162">
        <f ca="1">BQ73+BO73</f>
        <v>1187.79</v>
      </c>
      <c r="BT73" s="183"/>
      <c r="BV73" s="186">
        <f>B73</f>
        <v>6</v>
      </c>
      <c r="BW73" s="172">
        <f>BM73+AB73</f>
        <v>78</v>
      </c>
      <c r="BX73" s="192">
        <f ca="1">BO73+AD73</f>
        <v>1326</v>
      </c>
      <c r="BY73" s="172">
        <f ca="1">BQ73+AF73</f>
        <v>1194.7600000000002</v>
      </c>
      <c r="BZ73" s="192">
        <f ca="1">BY73+BX73</f>
        <v>2520.7600000000002</v>
      </c>
      <c r="CA73" s="189">
        <f ca="1">SUM(AU80:BL80)+SUM(J80:AA80)</f>
        <v>7028</v>
      </c>
    </row>
    <row r="74" spans="2:79">
      <c r="B74" s="145"/>
      <c r="C74" s="150"/>
      <c r="D74" s="168"/>
      <c r="E74" s="162"/>
      <c r="F74" s="165"/>
      <c r="G74" s="151"/>
      <c r="H74" s="151"/>
      <c r="I74" s="151"/>
      <c r="J74" s="151">
        <f>L73-J73</f>
        <v>4</v>
      </c>
      <c r="K74" s="151"/>
      <c r="L74" s="151"/>
      <c r="M74" s="151">
        <f>O73-M73</f>
        <v>4</v>
      </c>
      <c r="N74" s="151"/>
      <c r="O74" s="151"/>
      <c r="P74" s="151">
        <f>R73-P73</f>
        <v>4</v>
      </c>
      <c r="Q74" s="151"/>
      <c r="R74" s="151"/>
      <c r="S74" s="151">
        <f>U73-S73</f>
        <v>4</v>
      </c>
      <c r="T74" s="151"/>
      <c r="U74" s="151"/>
      <c r="V74" s="151">
        <f>X73-V73</f>
        <v>4</v>
      </c>
      <c r="W74" s="151"/>
      <c r="X74" s="151"/>
      <c r="Y74" s="151">
        <f>AA73-Y73</f>
        <v>4</v>
      </c>
      <c r="Z74" s="151"/>
      <c r="AA74" s="151"/>
      <c r="AB74" s="151"/>
      <c r="AC74" s="151"/>
      <c r="AD74" s="151"/>
      <c r="AE74" s="151"/>
      <c r="AF74" s="148"/>
      <c r="AG74" s="151"/>
      <c r="AH74" s="151"/>
      <c r="AI74" s="183"/>
      <c r="AM74" s="145"/>
      <c r="AN74" s="150"/>
      <c r="AO74" s="168"/>
      <c r="AP74" s="162"/>
      <c r="AQ74" s="165"/>
      <c r="AR74" s="151"/>
      <c r="AS74" s="151"/>
      <c r="AT74" s="151"/>
      <c r="AU74" s="151">
        <f>AW73-AU73</f>
        <v>4</v>
      </c>
      <c r="AV74" s="151"/>
      <c r="AW74" s="151"/>
      <c r="AX74" s="151">
        <f>AZ73-AX73</f>
        <v>4</v>
      </c>
      <c r="AY74" s="151"/>
      <c r="AZ74" s="151"/>
      <c r="BA74" s="151">
        <f>BC73-BA73</f>
        <v>4</v>
      </c>
      <c r="BB74" s="151"/>
      <c r="BC74" s="151"/>
      <c r="BD74" s="151">
        <f>BF73-BD73</f>
        <v>4</v>
      </c>
      <c r="BE74" s="151"/>
      <c r="BF74" s="151"/>
      <c r="BG74" s="151">
        <f>BI73-BG73</f>
        <v>4</v>
      </c>
      <c r="BH74" s="151"/>
      <c r="BI74" s="151"/>
      <c r="BJ74" s="151">
        <f>BL73-BJ73</f>
        <v>4</v>
      </c>
      <c r="BK74" s="151"/>
      <c r="BL74" s="151"/>
      <c r="BM74" s="151"/>
      <c r="BN74" s="151"/>
      <c r="BO74" s="151"/>
      <c r="BP74" s="151"/>
      <c r="BQ74" s="148"/>
      <c r="BR74" s="151"/>
      <c r="BS74" s="151"/>
      <c r="BT74" s="183"/>
      <c r="BV74" s="191"/>
      <c r="BW74" s="150"/>
      <c r="BX74" s="150"/>
      <c r="BY74" s="150"/>
      <c r="BZ74" s="150"/>
      <c r="CA74" s="193"/>
    </row>
    <row r="75" spans="2:79">
      <c r="B75" s="145"/>
      <c r="C75" s="150"/>
      <c r="D75" s="168"/>
      <c r="E75" s="162"/>
      <c r="F75" s="165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48"/>
      <c r="AG75" s="151"/>
      <c r="AH75" s="151"/>
      <c r="AI75" s="183"/>
      <c r="AM75" s="145"/>
      <c r="AN75" s="150"/>
      <c r="AO75" s="168"/>
      <c r="AP75" s="162"/>
      <c r="AQ75" s="165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48"/>
      <c r="BR75" s="151"/>
      <c r="BS75" s="151"/>
      <c r="BT75" s="183"/>
      <c r="BV75" s="191"/>
      <c r="BW75" s="150"/>
      <c r="BX75" s="150"/>
      <c r="BY75" s="150"/>
      <c r="BZ75" s="150"/>
      <c r="CA75" s="193"/>
    </row>
    <row r="76" spans="2:79">
      <c r="B76" s="145"/>
      <c r="C76" s="150"/>
      <c r="D76" s="168"/>
      <c r="E76" s="162"/>
      <c r="F76" s="165"/>
      <c r="G76" s="151"/>
      <c r="H76" s="151"/>
      <c r="I76" s="151"/>
      <c r="J76" s="72">
        <v>13</v>
      </c>
      <c r="K76" s="72" t="s">
        <v>716</v>
      </c>
      <c r="L76" s="72">
        <v>16</v>
      </c>
      <c r="M76" s="72">
        <v>13</v>
      </c>
      <c r="N76" s="72" t="s">
        <v>716</v>
      </c>
      <c r="O76" s="72">
        <v>16</v>
      </c>
      <c r="P76" s="72"/>
      <c r="Q76" s="72" t="s">
        <v>716</v>
      </c>
      <c r="R76" s="72"/>
      <c r="S76" s="72">
        <v>13</v>
      </c>
      <c r="T76" s="72" t="s">
        <v>716</v>
      </c>
      <c r="U76" s="72">
        <v>16</v>
      </c>
      <c r="V76" s="72">
        <v>13</v>
      </c>
      <c r="W76" s="72" t="s">
        <v>716</v>
      </c>
      <c r="X76" s="72">
        <v>16</v>
      </c>
      <c r="Y76" s="72">
        <v>13</v>
      </c>
      <c r="Z76" s="72" t="s">
        <v>716</v>
      </c>
      <c r="AA76" s="72">
        <v>16</v>
      </c>
      <c r="AB76" s="151"/>
      <c r="AC76" s="151"/>
      <c r="AD76" s="151"/>
      <c r="AE76" s="151"/>
      <c r="AF76" s="148"/>
      <c r="AG76" s="151"/>
      <c r="AH76" s="151"/>
      <c r="AI76" s="183"/>
      <c r="AM76" s="145"/>
      <c r="AN76" s="150"/>
      <c r="AO76" s="168"/>
      <c r="AP76" s="162"/>
      <c r="AQ76" s="165"/>
      <c r="AR76" s="151"/>
      <c r="AS76" s="151"/>
      <c r="AT76" s="151"/>
      <c r="AU76" s="72">
        <v>13</v>
      </c>
      <c r="AV76" s="72" t="s">
        <v>716</v>
      </c>
      <c r="AW76" s="72">
        <v>16</v>
      </c>
      <c r="AX76" s="72">
        <v>13</v>
      </c>
      <c r="AY76" s="72" t="s">
        <v>716</v>
      </c>
      <c r="AZ76" s="72">
        <v>16</v>
      </c>
      <c r="BA76" s="72"/>
      <c r="BB76" s="72" t="s">
        <v>716</v>
      </c>
      <c r="BC76" s="72"/>
      <c r="BD76" s="72">
        <v>13</v>
      </c>
      <c r="BE76" s="72" t="s">
        <v>716</v>
      </c>
      <c r="BF76" s="72">
        <v>16</v>
      </c>
      <c r="BG76" s="72">
        <v>13</v>
      </c>
      <c r="BH76" s="72" t="s">
        <v>716</v>
      </c>
      <c r="BI76" s="72">
        <v>16</v>
      </c>
      <c r="BJ76" s="72">
        <v>13</v>
      </c>
      <c r="BK76" s="72" t="s">
        <v>716</v>
      </c>
      <c r="BL76" s="72">
        <v>16</v>
      </c>
      <c r="BM76" s="151"/>
      <c r="BN76" s="151"/>
      <c r="BO76" s="151"/>
      <c r="BP76" s="151"/>
      <c r="BQ76" s="148"/>
      <c r="BR76" s="151"/>
      <c r="BS76" s="151"/>
      <c r="BT76" s="183"/>
      <c r="BV76" s="191"/>
      <c r="BW76" s="150"/>
      <c r="BX76" s="150"/>
      <c r="BY76" s="150"/>
      <c r="BZ76" s="150"/>
      <c r="CA76" s="193"/>
    </row>
    <row r="77" spans="2:79">
      <c r="B77" s="145"/>
      <c r="C77" s="150"/>
      <c r="D77" s="168"/>
      <c r="E77" s="162"/>
      <c r="F77" s="165"/>
      <c r="G77" s="151"/>
      <c r="H77" s="151"/>
      <c r="I77" s="151"/>
      <c r="J77" s="151">
        <f>L76-J76</f>
        <v>3</v>
      </c>
      <c r="K77" s="151"/>
      <c r="L77" s="151"/>
      <c r="M77" s="151">
        <f>O76-M76</f>
        <v>3</v>
      </c>
      <c r="N77" s="151"/>
      <c r="O77" s="151"/>
      <c r="P77" s="151">
        <f>R76-P76</f>
        <v>0</v>
      </c>
      <c r="Q77" s="151"/>
      <c r="R77" s="151"/>
      <c r="S77" s="151">
        <f>U76-S76</f>
        <v>3</v>
      </c>
      <c r="T77" s="151"/>
      <c r="U77" s="151"/>
      <c r="V77" s="151">
        <f>X76-V76</f>
        <v>3</v>
      </c>
      <c r="W77" s="151"/>
      <c r="X77" s="151"/>
      <c r="Y77" s="151">
        <f>AA76-Y76</f>
        <v>3</v>
      </c>
      <c r="Z77" s="151"/>
      <c r="AA77" s="151"/>
      <c r="AB77" s="151"/>
      <c r="AC77" s="151"/>
      <c r="AD77" s="151"/>
      <c r="AE77" s="151"/>
      <c r="AF77" s="148"/>
      <c r="AG77" s="151"/>
      <c r="AH77" s="151"/>
      <c r="AI77" s="183"/>
      <c r="AM77" s="145"/>
      <c r="AN77" s="150"/>
      <c r="AO77" s="168"/>
      <c r="AP77" s="162"/>
      <c r="AQ77" s="165"/>
      <c r="AR77" s="151"/>
      <c r="AS77" s="151"/>
      <c r="AT77" s="151"/>
      <c r="AU77" s="151">
        <f>AW76-AU76</f>
        <v>3</v>
      </c>
      <c r="AV77" s="151"/>
      <c r="AW77" s="151"/>
      <c r="AX77" s="151">
        <f>AZ76-AX76</f>
        <v>3</v>
      </c>
      <c r="AY77" s="151"/>
      <c r="AZ77" s="151"/>
      <c r="BA77" s="151">
        <f>BC76-BA76</f>
        <v>0</v>
      </c>
      <c r="BB77" s="151"/>
      <c r="BC77" s="151"/>
      <c r="BD77" s="151">
        <f>BF76-BD76</f>
        <v>3</v>
      </c>
      <c r="BE77" s="151"/>
      <c r="BF77" s="151"/>
      <c r="BG77" s="151">
        <f>BI76-BG76</f>
        <v>3</v>
      </c>
      <c r="BH77" s="151"/>
      <c r="BI77" s="151"/>
      <c r="BJ77" s="151">
        <f>BL76-BJ76</f>
        <v>3</v>
      </c>
      <c r="BK77" s="151"/>
      <c r="BL77" s="151"/>
      <c r="BM77" s="151"/>
      <c r="BN77" s="151"/>
      <c r="BO77" s="151"/>
      <c r="BP77" s="151"/>
      <c r="BQ77" s="148"/>
      <c r="BR77" s="151"/>
      <c r="BS77" s="151"/>
      <c r="BT77" s="183"/>
      <c r="BV77" s="191"/>
      <c r="BW77" s="150"/>
      <c r="BX77" s="150"/>
      <c r="BY77" s="150"/>
      <c r="BZ77" s="150"/>
      <c r="CA77" s="193"/>
    </row>
    <row r="78" spans="2:79">
      <c r="B78" s="145"/>
      <c r="C78" s="150"/>
      <c r="D78" s="168"/>
      <c r="E78" s="162"/>
      <c r="F78" s="165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48"/>
      <c r="AG78" s="151"/>
      <c r="AH78" s="151"/>
      <c r="AI78" s="183"/>
      <c r="AM78" s="145"/>
      <c r="AN78" s="150"/>
      <c r="AO78" s="168"/>
      <c r="AP78" s="162"/>
      <c r="AQ78" s="165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48"/>
      <c r="BR78" s="151"/>
      <c r="BS78" s="151"/>
      <c r="BT78" s="183"/>
      <c r="BV78" s="191"/>
      <c r="BW78" s="150"/>
      <c r="BX78" s="150"/>
      <c r="BY78" s="150"/>
      <c r="BZ78" s="150"/>
      <c r="CA78" s="193"/>
    </row>
    <row r="79" spans="2:79">
      <c r="B79" s="145"/>
      <c r="C79" s="150"/>
      <c r="D79" s="168"/>
      <c r="E79" s="162"/>
      <c r="F79" s="165"/>
      <c r="G79" s="151"/>
      <c r="H79" s="151"/>
      <c r="I79" s="151"/>
      <c r="J79" s="146" t="s">
        <v>731</v>
      </c>
      <c r="K79" s="147"/>
      <c r="L79" s="148"/>
      <c r="M79" s="146" t="s">
        <v>731</v>
      </c>
      <c r="N79" s="147"/>
      <c r="O79" s="148"/>
      <c r="P79" s="146" t="s">
        <v>731</v>
      </c>
      <c r="Q79" s="147"/>
      <c r="R79" s="148"/>
      <c r="S79" s="146" t="s">
        <v>731</v>
      </c>
      <c r="T79" s="147"/>
      <c r="U79" s="148"/>
      <c r="V79" s="146" t="s">
        <v>731</v>
      </c>
      <c r="W79" s="147"/>
      <c r="X79" s="148"/>
      <c r="Y79" s="146" t="s">
        <v>731</v>
      </c>
      <c r="Z79" s="147"/>
      <c r="AA79" s="148"/>
      <c r="AB79" s="151"/>
      <c r="AC79" s="151"/>
      <c r="AD79" s="151"/>
      <c r="AE79" s="151"/>
      <c r="AF79" s="148"/>
      <c r="AG79" s="151"/>
      <c r="AH79" s="151"/>
      <c r="AI79" s="183"/>
      <c r="AM79" s="145"/>
      <c r="AN79" s="150"/>
      <c r="AO79" s="168"/>
      <c r="AP79" s="162"/>
      <c r="AQ79" s="165"/>
      <c r="AR79" s="151"/>
      <c r="AS79" s="151"/>
      <c r="AT79" s="151"/>
      <c r="AU79" s="146" t="s">
        <v>731</v>
      </c>
      <c r="AV79" s="147"/>
      <c r="AW79" s="148"/>
      <c r="AX79" s="146" t="s">
        <v>731</v>
      </c>
      <c r="AY79" s="147"/>
      <c r="AZ79" s="148"/>
      <c r="BA79" s="146" t="s">
        <v>731</v>
      </c>
      <c r="BB79" s="147"/>
      <c r="BC79" s="148"/>
      <c r="BD79" s="146" t="s">
        <v>731</v>
      </c>
      <c r="BE79" s="147"/>
      <c r="BF79" s="148"/>
      <c r="BG79" s="146" t="s">
        <v>731</v>
      </c>
      <c r="BH79" s="147"/>
      <c r="BI79" s="148"/>
      <c r="BJ79" s="146" t="s">
        <v>731</v>
      </c>
      <c r="BK79" s="147"/>
      <c r="BL79" s="148"/>
      <c r="BM79" s="151"/>
      <c r="BN79" s="151"/>
      <c r="BO79" s="151"/>
      <c r="BP79" s="151"/>
      <c r="BQ79" s="148"/>
      <c r="BR79" s="151"/>
      <c r="BS79" s="151"/>
      <c r="BT79" s="183"/>
      <c r="BV79" s="191"/>
      <c r="BW79" s="150"/>
      <c r="BX79" s="150"/>
      <c r="BY79" s="150"/>
      <c r="BZ79" s="150"/>
      <c r="CA79" s="193"/>
    </row>
    <row r="80" spans="2:79">
      <c r="B80" s="145"/>
      <c r="C80" s="150"/>
      <c r="D80" s="168"/>
      <c r="E80" s="162"/>
      <c r="F80" s="165"/>
      <c r="G80" s="151"/>
      <c r="H80" s="151"/>
      <c r="I80" s="151"/>
      <c r="J80" s="146">
        <f ca="1">RANDBETWEEN(100,1000)</f>
        <v>824</v>
      </c>
      <c r="K80" s="147"/>
      <c r="L80" s="148"/>
      <c r="M80" s="146">
        <f ca="1">RANDBETWEEN(100,1000)</f>
        <v>323</v>
      </c>
      <c r="N80" s="147"/>
      <c r="O80" s="148"/>
      <c r="P80" s="146">
        <f ca="1">RANDBETWEEN(100,1000)</f>
        <v>416</v>
      </c>
      <c r="Q80" s="147"/>
      <c r="R80" s="148"/>
      <c r="S80" s="146">
        <f ca="1">RANDBETWEEN(100,1000)</f>
        <v>918</v>
      </c>
      <c r="T80" s="147"/>
      <c r="U80" s="148"/>
      <c r="V80" s="146">
        <f ca="1">RANDBETWEEN(100,1000)</f>
        <v>512</v>
      </c>
      <c r="W80" s="147"/>
      <c r="X80" s="148"/>
      <c r="Y80" s="146">
        <f ca="1">RANDBETWEEN(100,1000)</f>
        <v>948</v>
      </c>
      <c r="Z80" s="147"/>
      <c r="AA80" s="148"/>
      <c r="AB80" s="151"/>
      <c r="AC80" s="151"/>
      <c r="AD80" s="151"/>
      <c r="AE80" s="151"/>
      <c r="AF80" s="148"/>
      <c r="AG80" s="151"/>
      <c r="AH80" s="151"/>
      <c r="AI80" s="183"/>
      <c r="AM80" s="145"/>
      <c r="AN80" s="150"/>
      <c r="AO80" s="168"/>
      <c r="AP80" s="162"/>
      <c r="AQ80" s="165"/>
      <c r="AR80" s="151"/>
      <c r="AS80" s="151"/>
      <c r="AT80" s="151"/>
      <c r="AU80" s="146">
        <f ca="1">RANDBETWEEN(100,1000)</f>
        <v>265</v>
      </c>
      <c r="AV80" s="147"/>
      <c r="AW80" s="148"/>
      <c r="AX80" s="146">
        <f ca="1">RANDBETWEEN(100,1000)</f>
        <v>226</v>
      </c>
      <c r="AY80" s="147"/>
      <c r="AZ80" s="148"/>
      <c r="BA80" s="146">
        <f ca="1">RANDBETWEEN(100,1000)</f>
        <v>432</v>
      </c>
      <c r="BB80" s="147"/>
      <c r="BC80" s="148"/>
      <c r="BD80" s="146">
        <f ca="1">RANDBETWEEN(100,1000)</f>
        <v>970</v>
      </c>
      <c r="BE80" s="147"/>
      <c r="BF80" s="148"/>
      <c r="BG80" s="146">
        <f ca="1">RANDBETWEEN(100,1000)</f>
        <v>630</v>
      </c>
      <c r="BH80" s="147"/>
      <c r="BI80" s="148"/>
      <c r="BJ80" s="146">
        <f ca="1">RANDBETWEEN(100,1000)</f>
        <v>564</v>
      </c>
      <c r="BK80" s="147"/>
      <c r="BL80" s="148"/>
      <c r="BM80" s="151"/>
      <c r="BN80" s="151"/>
      <c r="BO80" s="151"/>
      <c r="BP80" s="151"/>
      <c r="BQ80" s="148"/>
      <c r="BR80" s="151"/>
      <c r="BS80" s="151"/>
      <c r="BT80" s="183"/>
      <c r="BV80" s="191"/>
      <c r="BW80" s="150"/>
      <c r="BX80" s="150"/>
      <c r="BY80" s="150"/>
      <c r="BZ80" s="150"/>
      <c r="CA80" s="193"/>
    </row>
    <row r="81" spans="2:79">
      <c r="B81" s="145"/>
      <c r="C81" s="150"/>
      <c r="D81" s="168"/>
      <c r="E81" s="162"/>
      <c r="F81" s="165"/>
      <c r="G81" s="151"/>
      <c r="H81" s="151"/>
      <c r="I81" s="151"/>
      <c r="J81" s="146" t="s">
        <v>702</v>
      </c>
      <c r="K81" s="147"/>
      <c r="L81" s="148"/>
      <c r="M81" s="146" t="s">
        <v>702</v>
      </c>
      <c r="N81" s="147"/>
      <c r="O81" s="148"/>
      <c r="P81" s="146" t="s">
        <v>702</v>
      </c>
      <c r="Q81" s="147"/>
      <c r="R81" s="148"/>
      <c r="S81" s="146" t="s">
        <v>702</v>
      </c>
      <c r="T81" s="147"/>
      <c r="U81" s="148"/>
      <c r="V81" s="146" t="s">
        <v>702</v>
      </c>
      <c r="W81" s="147"/>
      <c r="X81" s="148"/>
      <c r="Y81" s="146" t="s">
        <v>702</v>
      </c>
      <c r="Z81" s="147"/>
      <c r="AA81" s="148"/>
      <c r="AB81" s="151"/>
      <c r="AC81" s="151"/>
      <c r="AD81" s="151"/>
      <c r="AE81" s="151"/>
      <c r="AF81" s="148"/>
      <c r="AG81" s="151"/>
      <c r="AH81" s="151"/>
      <c r="AI81" s="183"/>
      <c r="AM81" s="145"/>
      <c r="AN81" s="150"/>
      <c r="AO81" s="168"/>
      <c r="AP81" s="162"/>
      <c r="AQ81" s="165"/>
      <c r="AR81" s="151"/>
      <c r="AS81" s="151"/>
      <c r="AT81" s="151"/>
      <c r="AU81" s="146" t="s">
        <v>702</v>
      </c>
      <c r="AV81" s="147"/>
      <c r="AW81" s="148"/>
      <c r="AX81" s="146" t="s">
        <v>702</v>
      </c>
      <c r="AY81" s="147"/>
      <c r="AZ81" s="148"/>
      <c r="BA81" s="146" t="s">
        <v>702</v>
      </c>
      <c r="BB81" s="147"/>
      <c r="BC81" s="148"/>
      <c r="BD81" s="146" t="s">
        <v>702</v>
      </c>
      <c r="BE81" s="147"/>
      <c r="BF81" s="148"/>
      <c r="BG81" s="146" t="s">
        <v>702</v>
      </c>
      <c r="BH81" s="147"/>
      <c r="BI81" s="148"/>
      <c r="BJ81" s="146" t="s">
        <v>702</v>
      </c>
      <c r="BK81" s="147"/>
      <c r="BL81" s="148"/>
      <c r="BM81" s="151"/>
      <c r="BN81" s="151"/>
      <c r="BO81" s="151"/>
      <c r="BP81" s="151"/>
      <c r="BQ81" s="148"/>
      <c r="BR81" s="151"/>
      <c r="BS81" s="151"/>
      <c r="BT81" s="183"/>
      <c r="BV81" s="191"/>
      <c r="BW81" s="150"/>
      <c r="BX81" s="150"/>
      <c r="BY81" s="150"/>
      <c r="BZ81" s="150"/>
      <c r="CA81" s="193"/>
    </row>
    <row r="82" spans="2:79" ht="17" thickBot="1">
      <c r="B82" s="145"/>
      <c r="C82" s="150"/>
      <c r="D82" s="168"/>
      <c r="E82" s="162"/>
      <c r="F82" s="166"/>
      <c r="G82" s="151"/>
      <c r="H82" s="151"/>
      <c r="I82" s="151"/>
      <c r="J82" s="146">
        <f ca="1">J80*$F$8</f>
        <v>140.08000000000001</v>
      </c>
      <c r="K82" s="147"/>
      <c r="L82" s="148"/>
      <c r="M82" s="146">
        <f ca="1">M80*$F$8</f>
        <v>54.910000000000004</v>
      </c>
      <c r="N82" s="147"/>
      <c r="O82" s="148"/>
      <c r="P82" s="146">
        <f ca="1">P80*$F$8</f>
        <v>70.72</v>
      </c>
      <c r="Q82" s="147"/>
      <c r="R82" s="148"/>
      <c r="S82" s="146">
        <f ca="1">S80*$F$8</f>
        <v>156.06</v>
      </c>
      <c r="T82" s="147"/>
      <c r="U82" s="148"/>
      <c r="V82" s="146">
        <f ca="1">V80*$F$8</f>
        <v>87.04</v>
      </c>
      <c r="W82" s="147"/>
      <c r="X82" s="148"/>
      <c r="Y82" s="146">
        <f ca="1">Y80*$F$8</f>
        <v>161.16000000000003</v>
      </c>
      <c r="Z82" s="147"/>
      <c r="AA82" s="148"/>
      <c r="AB82" s="151"/>
      <c r="AC82" s="151"/>
      <c r="AD82" s="151"/>
      <c r="AE82" s="151"/>
      <c r="AF82" s="148"/>
      <c r="AG82" s="151"/>
      <c r="AH82" s="151"/>
      <c r="AI82" s="183"/>
      <c r="AM82" s="145"/>
      <c r="AN82" s="150"/>
      <c r="AO82" s="168"/>
      <c r="AP82" s="162"/>
      <c r="AQ82" s="166"/>
      <c r="AR82" s="151"/>
      <c r="AS82" s="151"/>
      <c r="AT82" s="151"/>
      <c r="AU82" s="146">
        <f ca="1">AU80*$F$8</f>
        <v>45.050000000000004</v>
      </c>
      <c r="AV82" s="147"/>
      <c r="AW82" s="148"/>
      <c r="AX82" s="146">
        <f ca="1">AX80*$F$8</f>
        <v>38.42</v>
      </c>
      <c r="AY82" s="147"/>
      <c r="AZ82" s="148"/>
      <c r="BA82" s="146">
        <f ca="1">BA80*$F$8</f>
        <v>73.440000000000012</v>
      </c>
      <c r="BB82" s="147"/>
      <c r="BC82" s="148"/>
      <c r="BD82" s="146">
        <f ca="1">BD80*$F$8</f>
        <v>164.9</v>
      </c>
      <c r="BE82" s="147"/>
      <c r="BF82" s="148"/>
      <c r="BG82" s="146">
        <f ca="1">BG80*$F$8</f>
        <v>107.10000000000001</v>
      </c>
      <c r="BH82" s="147"/>
      <c r="BI82" s="148"/>
      <c r="BJ82" s="146">
        <f ca="1">BJ80*$F$8</f>
        <v>95.88000000000001</v>
      </c>
      <c r="BK82" s="147"/>
      <c r="BL82" s="148"/>
      <c r="BM82" s="151"/>
      <c r="BN82" s="151"/>
      <c r="BO82" s="151"/>
      <c r="BP82" s="151"/>
      <c r="BQ82" s="148"/>
      <c r="BR82" s="151"/>
      <c r="BS82" s="151"/>
      <c r="BT82" s="183"/>
      <c r="BV82" s="187"/>
      <c r="BW82" s="188"/>
      <c r="BX82" s="188"/>
      <c r="BY82" s="188"/>
      <c r="BZ82" s="188"/>
      <c r="CA82" s="190"/>
    </row>
    <row r="83" spans="2:79" ht="16" customHeight="1">
      <c r="B83" s="149" t="s">
        <v>713</v>
      </c>
      <c r="C83" s="150"/>
      <c r="D83" s="151" t="s">
        <v>699</v>
      </c>
      <c r="E83" s="151" t="s">
        <v>714</v>
      </c>
      <c r="F83" s="152" t="s">
        <v>702</v>
      </c>
      <c r="G83" s="151" t="s">
        <v>715</v>
      </c>
      <c r="H83" s="151"/>
      <c r="I83" s="151"/>
      <c r="J83" s="151" t="s">
        <v>717</v>
      </c>
      <c r="K83" s="151"/>
      <c r="L83" s="151"/>
      <c r="M83" s="151" t="s">
        <v>718</v>
      </c>
      <c r="N83" s="151"/>
      <c r="O83" s="151"/>
      <c r="P83" s="151" t="s">
        <v>719</v>
      </c>
      <c r="Q83" s="151"/>
      <c r="R83" s="151"/>
      <c r="S83" s="151" t="s">
        <v>720</v>
      </c>
      <c r="T83" s="151"/>
      <c r="U83" s="151"/>
      <c r="V83" s="151" t="s">
        <v>721</v>
      </c>
      <c r="W83" s="151"/>
      <c r="X83" s="151"/>
      <c r="Y83" s="151" t="s">
        <v>722</v>
      </c>
      <c r="Z83" s="151"/>
      <c r="AA83" s="151"/>
      <c r="AB83" s="151" t="s">
        <v>723</v>
      </c>
      <c r="AC83" s="151"/>
      <c r="AD83" s="151" t="s">
        <v>725</v>
      </c>
      <c r="AE83" s="151"/>
      <c r="AF83" s="148" t="s">
        <v>702</v>
      </c>
      <c r="AG83" s="151"/>
      <c r="AH83" s="181" t="s">
        <v>732</v>
      </c>
      <c r="AI83" s="182"/>
      <c r="AM83" s="149" t="s">
        <v>713</v>
      </c>
      <c r="AN83" s="150"/>
      <c r="AO83" s="151" t="s">
        <v>699</v>
      </c>
      <c r="AP83" s="151" t="s">
        <v>714</v>
      </c>
      <c r="AQ83" s="152" t="s">
        <v>702</v>
      </c>
      <c r="AR83" s="151" t="s">
        <v>715</v>
      </c>
      <c r="AS83" s="151"/>
      <c r="AT83" s="151"/>
      <c r="AU83" s="151" t="s">
        <v>717</v>
      </c>
      <c r="AV83" s="151"/>
      <c r="AW83" s="151"/>
      <c r="AX83" s="151" t="s">
        <v>718</v>
      </c>
      <c r="AY83" s="151"/>
      <c r="AZ83" s="151"/>
      <c r="BA83" s="151" t="s">
        <v>719</v>
      </c>
      <c r="BB83" s="151"/>
      <c r="BC83" s="151"/>
      <c r="BD83" s="151" t="s">
        <v>720</v>
      </c>
      <c r="BE83" s="151"/>
      <c r="BF83" s="151"/>
      <c r="BG83" s="151" t="s">
        <v>721</v>
      </c>
      <c r="BH83" s="151"/>
      <c r="BI83" s="151"/>
      <c r="BJ83" s="151" t="s">
        <v>722</v>
      </c>
      <c r="BK83" s="151"/>
      <c r="BL83" s="151"/>
      <c r="BM83" s="151" t="s">
        <v>723</v>
      </c>
      <c r="BN83" s="151"/>
      <c r="BO83" s="151" t="s">
        <v>725</v>
      </c>
      <c r="BP83" s="151"/>
      <c r="BQ83" s="148" t="s">
        <v>702</v>
      </c>
      <c r="BR83" s="151"/>
      <c r="BS83" s="181" t="s">
        <v>732</v>
      </c>
      <c r="BT83" s="182"/>
      <c r="BV83" s="33"/>
      <c r="BW83" s="186" t="s">
        <v>737</v>
      </c>
      <c r="BX83" s="172" t="s">
        <v>733</v>
      </c>
      <c r="BY83" s="172" t="s">
        <v>734</v>
      </c>
      <c r="BZ83" s="172" t="s">
        <v>735</v>
      </c>
      <c r="CA83" s="189" t="s">
        <v>736</v>
      </c>
    </row>
    <row r="84" spans="2:79" ht="17" thickBot="1">
      <c r="B84" s="149"/>
      <c r="C84" s="150"/>
      <c r="D84" s="151"/>
      <c r="E84" s="151"/>
      <c r="F84" s="153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48"/>
      <c r="AG84" s="151"/>
      <c r="AH84" s="181"/>
      <c r="AI84" s="182"/>
      <c r="AM84" s="149"/>
      <c r="AN84" s="150"/>
      <c r="AO84" s="151"/>
      <c r="AP84" s="151"/>
      <c r="AQ84" s="153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48"/>
      <c r="BR84" s="151"/>
      <c r="BS84" s="181"/>
      <c r="BT84" s="182"/>
      <c r="BV84" s="33"/>
      <c r="BW84" s="187"/>
      <c r="BX84" s="188"/>
      <c r="BY84" s="188"/>
      <c r="BZ84" s="188"/>
      <c r="CA84" s="190"/>
    </row>
    <row r="85" spans="2:79" ht="17" thickBot="1">
      <c r="B85" s="75"/>
      <c r="C85" s="150"/>
      <c r="D85" s="73"/>
      <c r="E85" s="73"/>
      <c r="F85" s="73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8"/>
      <c r="AG85" s="72"/>
      <c r="AH85" s="72"/>
      <c r="AI85" s="77"/>
      <c r="AM85" s="75"/>
      <c r="AN85" s="150"/>
      <c r="AO85" s="73"/>
      <c r="AP85" s="73"/>
      <c r="AQ85" s="73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8"/>
      <c r="BR85" s="72"/>
      <c r="BS85" s="72"/>
      <c r="BT85" s="77"/>
      <c r="BV85" s="33"/>
      <c r="BW85" s="79"/>
      <c r="BX85" s="80"/>
      <c r="BY85" s="80"/>
      <c r="BZ85" s="80"/>
      <c r="CA85" s="81"/>
    </row>
    <row r="86" spans="2:79">
      <c r="B86" s="145">
        <v>7</v>
      </c>
      <c r="C86" s="150"/>
      <c r="D86" s="168" t="str">
        <f>VLOOKUP(B86,'HR app database'!$C$5:$D$14,2)</f>
        <v>Shraawani</v>
      </c>
      <c r="E86" s="162">
        <f ca="1">VLOOKUP(B86,'HR app database'!$C$5:$H$15,5)</f>
        <v>17</v>
      </c>
      <c r="F86" s="164">
        <f ca="1">VLOOKUP('HR app'!B86:B95,'HR app database'!$C$5:$H$14,6)</f>
        <v>0.1</v>
      </c>
      <c r="G86" s="151" t="s">
        <v>724</v>
      </c>
      <c r="H86" s="151"/>
      <c r="I86" s="151"/>
      <c r="J86" s="72">
        <v>8</v>
      </c>
      <c r="K86" s="72" t="s">
        <v>716</v>
      </c>
      <c r="L86" s="72">
        <v>12</v>
      </c>
      <c r="M86" s="72">
        <v>8</v>
      </c>
      <c r="N86" s="72" t="s">
        <v>716</v>
      </c>
      <c r="O86" s="72">
        <v>12</v>
      </c>
      <c r="P86" s="72">
        <v>8</v>
      </c>
      <c r="Q86" s="72" t="s">
        <v>716</v>
      </c>
      <c r="R86" s="72">
        <v>12</v>
      </c>
      <c r="S86" s="72">
        <v>8</v>
      </c>
      <c r="T86" s="72" t="s">
        <v>716</v>
      </c>
      <c r="U86" s="72">
        <v>12</v>
      </c>
      <c r="V86" s="72">
        <v>8</v>
      </c>
      <c r="W86" s="72" t="s">
        <v>716</v>
      </c>
      <c r="X86" s="72">
        <v>12</v>
      </c>
      <c r="Y86" s="72">
        <v>8</v>
      </c>
      <c r="Z86" s="72" t="s">
        <v>716</v>
      </c>
      <c r="AA86" s="72">
        <v>12</v>
      </c>
      <c r="AB86" s="151">
        <f>G87+J87+M87+P87+S87+V87+Y87+Y90+V90+S90+P90+M90+J90+G90+G94</f>
        <v>39</v>
      </c>
      <c r="AC86" s="151"/>
      <c r="AD86" s="162">
        <f ca="1">AB86*E86</f>
        <v>663</v>
      </c>
      <c r="AE86" s="151"/>
      <c r="AF86" s="148">
        <f ca="1">J95+M95+P95+S95+V95+Y95</f>
        <v>625.43000000000006</v>
      </c>
      <c r="AG86" s="151"/>
      <c r="AH86" s="162">
        <f ca="1">AF86+AD86</f>
        <v>1288.43</v>
      </c>
      <c r="AI86" s="183"/>
      <c r="AM86" s="145">
        <f>B86</f>
        <v>7</v>
      </c>
      <c r="AN86" s="150"/>
      <c r="AO86" s="168" t="str">
        <f>VLOOKUP(AM86,'HR app database'!$C$5:$D$14,2)</f>
        <v>Shraawani</v>
      </c>
      <c r="AP86" s="162">
        <f ca="1">VLOOKUP(AM86,'HR app database'!$C$5:$H$15,5)</f>
        <v>17</v>
      </c>
      <c r="AQ86" s="164">
        <f ca="1">VLOOKUP('HR app'!AM86:AM95,'HR app database'!$C$5:$H$14,6)</f>
        <v>0.1</v>
      </c>
      <c r="AR86" s="151" t="s">
        <v>724</v>
      </c>
      <c r="AS86" s="151"/>
      <c r="AT86" s="151"/>
      <c r="AU86" s="72">
        <v>8</v>
      </c>
      <c r="AV86" s="72" t="s">
        <v>716</v>
      </c>
      <c r="AW86" s="72">
        <v>12</v>
      </c>
      <c r="AX86" s="72">
        <v>8</v>
      </c>
      <c r="AY86" s="72" t="s">
        <v>716</v>
      </c>
      <c r="AZ86" s="72">
        <v>12</v>
      </c>
      <c r="BA86" s="72">
        <v>8</v>
      </c>
      <c r="BB86" s="72" t="s">
        <v>716</v>
      </c>
      <c r="BC86" s="72">
        <v>12</v>
      </c>
      <c r="BD86" s="72">
        <v>8</v>
      </c>
      <c r="BE86" s="72" t="s">
        <v>716</v>
      </c>
      <c r="BF86" s="72">
        <v>12</v>
      </c>
      <c r="BG86" s="72">
        <v>8</v>
      </c>
      <c r="BH86" s="72" t="s">
        <v>716</v>
      </c>
      <c r="BI86" s="72">
        <v>12</v>
      </c>
      <c r="BJ86" s="72">
        <v>8</v>
      </c>
      <c r="BK86" s="72" t="s">
        <v>716</v>
      </c>
      <c r="BL86" s="72">
        <v>12</v>
      </c>
      <c r="BM86" s="151">
        <f>AR87+AU87+AX87+BA87+BD87+BG87+BJ87+BJ90+BG90+BD90+BA90+AX90+AU90+AR90+AR94</f>
        <v>39</v>
      </c>
      <c r="BN86" s="151"/>
      <c r="BO86" s="162">
        <f ca="1">BM86*AP86</f>
        <v>663</v>
      </c>
      <c r="BP86" s="151"/>
      <c r="BQ86" s="148">
        <f ca="1">AU95+AX95+BA95+BD95+BG95+BJ95</f>
        <v>559.98</v>
      </c>
      <c r="BR86" s="151"/>
      <c r="BS86" s="162">
        <f ca="1">BQ86+BO86</f>
        <v>1222.98</v>
      </c>
      <c r="BT86" s="183"/>
      <c r="BV86" s="186">
        <f>B86</f>
        <v>7</v>
      </c>
      <c r="BW86" s="172">
        <f>BM86+AB86</f>
        <v>78</v>
      </c>
      <c r="BX86" s="192">
        <f ca="1">BO86+AD86</f>
        <v>1326</v>
      </c>
      <c r="BY86" s="172">
        <f ca="1">BQ86+AF86</f>
        <v>1185.4100000000001</v>
      </c>
      <c r="BZ86" s="192">
        <f ca="1">BY86+BX86</f>
        <v>2511.41</v>
      </c>
      <c r="CA86" s="189">
        <f ca="1">SUM(AU93:BL93)+SUM(J93:AA93)</f>
        <v>6973</v>
      </c>
    </row>
    <row r="87" spans="2:79">
      <c r="B87" s="145"/>
      <c r="C87" s="150"/>
      <c r="D87" s="168"/>
      <c r="E87" s="162"/>
      <c r="F87" s="165"/>
      <c r="G87" s="151"/>
      <c r="H87" s="151"/>
      <c r="I87" s="151"/>
      <c r="J87" s="151">
        <f>L86-J86</f>
        <v>4</v>
      </c>
      <c r="K87" s="151"/>
      <c r="L87" s="151"/>
      <c r="M87" s="151">
        <f>O86-M86</f>
        <v>4</v>
      </c>
      <c r="N87" s="151"/>
      <c r="O87" s="151"/>
      <c r="P87" s="151">
        <f>R86-P86</f>
        <v>4</v>
      </c>
      <c r="Q87" s="151"/>
      <c r="R87" s="151"/>
      <c r="S87" s="151">
        <f>U86-S86</f>
        <v>4</v>
      </c>
      <c r="T87" s="151"/>
      <c r="U87" s="151"/>
      <c r="V87" s="151">
        <f>X86-V86</f>
        <v>4</v>
      </c>
      <c r="W87" s="151"/>
      <c r="X87" s="151"/>
      <c r="Y87" s="151">
        <f>AA86-Y86</f>
        <v>4</v>
      </c>
      <c r="Z87" s="151"/>
      <c r="AA87" s="151"/>
      <c r="AB87" s="151"/>
      <c r="AC87" s="151"/>
      <c r="AD87" s="151"/>
      <c r="AE87" s="151"/>
      <c r="AF87" s="148"/>
      <c r="AG87" s="151"/>
      <c r="AH87" s="151"/>
      <c r="AI87" s="183"/>
      <c r="AM87" s="145"/>
      <c r="AN87" s="150"/>
      <c r="AO87" s="168"/>
      <c r="AP87" s="162"/>
      <c r="AQ87" s="165"/>
      <c r="AR87" s="151"/>
      <c r="AS87" s="151"/>
      <c r="AT87" s="151"/>
      <c r="AU87" s="151">
        <f>AW86-AU86</f>
        <v>4</v>
      </c>
      <c r="AV87" s="151"/>
      <c r="AW87" s="151"/>
      <c r="AX87" s="151">
        <f>AZ86-AX86</f>
        <v>4</v>
      </c>
      <c r="AY87" s="151"/>
      <c r="AZ87" s="151"/>
      <c r="BA87" s="151">
        <f>BC86-BA86</f>
        <v>4</v>
      </c>
      <c r="BB87" s="151"/>
      <c r="BC87" s="151"/>
      <c r="BD87" s="151">
        <f>BF86-BD86</f>
        <v>4</v>
      </c>
      <c r="BE87" s="151"/>
      <c r="BF87" s="151"/>
      <c r="BG87" s="151">
        <f>BI86-BG86</f>
        <v>4</v>
      </c>
      <c r="BH87" s="151"/>
      <c r="BI87" s="151"/>
      <c r="BJ87" s="151">
        <f>BL86-BJ86</f>
        <v>4</v>
      </c>
      <c r="BK87" s="151"/>
      <c r="BL87" s="151"/>
      <c r="BM87" s="151"/>
      <c r="BN87" s="151"/>
      <c r="BO87" s="151"/>
      <c r="BP87" s="151"/>
      <c r="BQ87" s="148"/>
      <c r="BR87" s="151"/>
      <c r="BS87" s="151"/>
      <c r="BT87" s="183"/>
      <c r="BV87" s="191"/>
      <c r="BW87" s="150"/>
      <c r="BX87" s="150"/>
      <c r="BY87" s="150"/>
      <c r="BZ87" s="150"/>
      <c r="CA87" s="193"/>
    </row>
    <row r="88" spans="2:79">
      <c r="B88" s="145"/>
      <c r="C88" s="150"/>
      <c r="D88" s="168"/>
      <c r="E88" s="162"/>
      <c r="F88" s="165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48"/>
      <c r="AG88" s="151"/>
      <c r="AH88" s="151"/>
      <c r="AI88" s="183"/>
      <c r="AM88" s="145"/>
      <c r="AN88" s="150"/>
      <c r="AO88" s="168"/>
      <c r="AP88" s="162"/>
      <c r="AQ88" s="165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48"/>
      <c r="BR88" s="151"/>
      <c r="BS88" s="151"/>
      <c r="BT88" s="183"/>
      <c r="BV88" s="191"/>
      <c r="BW88" s="150"/>
      <c r="BX88" s="150"/>
      <c r="BY88" s="150"/>
      <c r="BZ88" s="150"/>
      <c r="CA88" s="193"/>
    </row>
    <row r="89" spans="2:79">
      <c r="B89" s="145"/>
      <c r="C89" s="150"/>
      <c r="D89" s="168"/>
      <c r="E89" s="162"/>
      <c r="F89" s="165"/>
      <c r="G89" s="151"/>
      <c r="H89" s="151"/>
      <c r="I89" s="151"/>
      <c r="J89" s="72">
        <v>13</v>
      </c>
      <c r="K89" s="72" t="s">
        <v>716</v>
      </c>
      <c r="L89" s="72">
        <v>16</v>
      </c>
      <c r="M89" s="72">
        <v>13</v>
      </c>
      <c r="N89" s="72" t="s">
        <v>716</v>
      </c>
      <c r="O89" s="72">
        <v>16</v>
      </c>
      <c r="P89" s="72"/>
      <c r="Q89" s="72" t="s">
        <v>716</v>
      </c>
      <c r="R89" s="72"/>
      <c r="S89" s="72">
        <v>13</v>
      </c>
      <c r="T89" s="72" t="s">
        <v>716</v>
      </c>
      <c r="U89" s="72">
        <v>16</v>
      </c>
      <c r="V89" s="72">
        <v>13</v>
      </c>
      <c r="W89" s="72" t="s">
        <v>716</v>
      </c>
      <c r="X89" s="72">
        <v>16</v>
      </c>
      <c r="Y89" s="72">
        <v>13</v>
      </c>
      <c r="Z89" s="72" t="s">
        <v>716</v>
      </c>
      <c r="AA89" s="72">
        <v>16</v>
      </c>
      <c r="AB89" s="151"/>
      <c r="AC89" s="151"/>
      <c r="AD89" s="151"/>
      <c r="AE89" s="151"/>
      <c r="AF89" s="148"/>
      <c r="AG89" s="151"/>
      <c r="AH89" s="151"/>
      <c r="AI89" s="183"/>
      <c r="AM89" s="145"/>
      <c r="AN89" s="150"/>
      <c r="AO89" s="168"/>
      <c r="AP89" s="162"/>
      <c r="AQ89" s="165"/>
      <c r="AR89" s="151"/>
      <c r="AS89" s="151"/>
      <c r="AT89" s="151"/>
      <c r="AU89" s="72">
        <v>13</v>
      </c>
      <c r="AV89" s="72" t="s">
        <v>716</v>
      </c>
      <c r="AW89" s="72">
        <v>16</v>
      </c>
      <c r="AX89" s="72">
        <v>13</v>
      </c>
      <c r="AY89" s="72" t="s">
        <v>716</v>
      </c>
      <c r="AZ89" s="72">
        <v>16</v>
      </c>
      <c r="BA89" s="72"/>
      <c r="BB89" s="72" t="s">
        <v>716</v>
      </c>
      <c r="BC89" s="72"/>
      <c r="BD89" s="72">
        <v>13</v>
      </c>
      <c r="BE89" s="72" t="s">
        <v>716</v>
      </c>
      <c r="BF89" s="72">
        <v>16</v>
      </c>
      <c r="BG89" s="72">
        <v>13</v>
      </c>
      <c r="BH89" s="72" t="s">
        <v>716</v>
      </c>
      <c r="BI89" s="72">
        <v>16</v>
      </c>
      <c r="BJ89" s="72">
        <v>13</v>
      </c>
      <c r="BK89" s="72" t="s">
        <v>716</v>
      </c>
      <c r="BL89" s="72">
        <v>16</v>
      </c>
      <c r="BM89" s="151"/>
      <c r="BN89" s="151"/>
      <c r="BO89" s="151"/>
      <c r="BP89" s="151"/>
      <c r="BQ89" s="148"/>
      <c r="BR89" s="151"/>
      <c r="BS89" s="151"/>
      <c r="BT89" s="183"/>
      <c r="BV89" s="191"/>
      <c r="BW89" s="150"/>
      <c r="BX89" s="150"/>
      <c r="BY89" s="150"/>
      <c r="BZ89" s="150"/>
      <c r="CA89" s="193"/>
    </row>
    <row r="90" spans="2:79">
      <c r="B90" s="145"/>
      <c r="C90" s="150"/>
      <c r="D90" s="168"/>
      <c r="E90" s="162"/>
      <c r="F90" s="165"/>
      <c r="G90" s="151"/>
      <c r="H90" s="151"/>
      <c r="I90" s="151"/>
      <c r="J90" s="151">
        <f>L89-J89</f>
        <v>3</v>
      </c>
      <c r="K90" s="151"/>
      <c r="L90" s="151"/>
      <c r="M90" s="151">
        <f>O89-M89</f>
        <v>3</v>
      </c>
      <c r="N90" s="151"/>
      <c r="O90" s="151"/>
      <c r="P90" s="151">
        <f>R89-P89</f>
        <v>0</v>
      </c>
      <c r="Q90" s="151"/>
      <c r="R90" s="151"/>
      <c r="S90" s="151">
        <f>U89-S89</f>
        <v>3</v>
      </c>
      <c r="T90" s="151"/>
      <c r="U90" s="151"/>
      <c r="V90" s="151">
        <f>X89-V89</f>
        <v>3</v>
      </c>
      <c r="W90" s="151"/>
      <c r="X90" s="151"/>
      <c r="Y90" s="151">
        <f>AA89-Y89</f>
        <v>3</v>
      </c>
      <c r="Z90" s="151"/>
      <c r="AA90" s="151"/>
      <c r="AB90" s="151"/>
      <c r="AC90" s="151"/>
      <c r="AD90" s="151"/>
      <c r="AE90" s="151"/>
      <c r="AF90" s="148"/>
      <c r="AG90" s="151"/>
      <c r="AH90" s="151"/>
      <c r="AI90" s="183"/>
      <c r="AM90" s="145"/>
      <c r="AN90" s="150"/>
      <c r="AO90" s="168"/>
      <c r="AP90" s="162"/>
      <c r="AQ90" s="165"/>
      <c r="AR90" s="151"/>
      <c r="AS90" s="151"/>
      <c r="AT90" s="151"/>
      <c r="AU90" s="151">
        <f>AW89-AU89</f>
        <v>3</v>
      </c>
      <c r="AV90" s="151"/>
      <c r="AW90" s="151"/>
      <c r="AX90" s="151">
        <f>AZ89-AX89</f>
        <v>3</v>
      </c>
      <c r="AY90" s="151"/>
      <c r="AZ90" s="151"/>
      <c r="BA90" s="151">
        <f>BC89-BA89</f>
        <v>0</v>
      </c>
      <c r="BB90" s="151"/>
      <c r="BC90" s="151"/>
      <c r="BD90" s="151">
        <f>BF89-BD89</f>
        <v>3</v>
      </c>
      <c r="BE90" s="151"/>
      <c r="BF90" s="151"/>
      <c r="BG90" s="151">
        <f>BI89-BG89</f>
        <v>3</v>
      </c>
      <c r="BH90" s="151"/>
      <c r="BI90" s="151"/>
      <c r="BJ90" s="151">
        <f>BL89-BJ89</f>
        <v>3</v>
      </c>
      <c r="BK90" s="151"/>
      <c r="BL90" s="151"/>
      <c r="BM90" s="151"/>
      <c r="BN90" s="151"/>
      <c r="BO90" s="151"/>
      <c r="BP90" s="151"/>
      <c r="BQ90" s="148"/>
      <c r="BR90" s="151"/>
      <c r="BS90" s="151"/>
      <c r="BT90" s="183"/>
      <c r="BV90" s="191"/>
      <c r="BW90" s="150"/>
      <c r="BX90" s="150"/>
      <c r="BY90" s="150"/>
      <c r="BZ90" s="150"/>
      <c r="CA90" s="193"/>
    </row>
    <row r="91" spans="2:79">
      <c r="B91" s="145"/>
      <c r="C91" s="150"/>
      <c r="D91" s="168"/>
      <c r="E91" s="162"/>
      <c r="F91" s="165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48"/>
      <c r="AG91" s="151"/>
      <c r="AH91" s="151"/>
      <c r="AI91" s="183"/>
      <c r="AM91" s="145"/>
      <c r="AN91" s="150"/>
      <c r="AO91" s="168"/>
      <c r="AP91" s="162"/>
      <c r="AQ91" s="165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48"/>
      <c r="BR91" s="151"/>
      <c r="BS91" s="151"/>
      <c r="BT91" s="183"/>
      <c r="BV91" s="191"/>
      <c r="BW91" s="150"/>
      <c r="BX91" s="150"/>
      <c r="BY91" s="150"/>
      <c r="BZ91" s="150"/>
      <c r="CA91" s="193"/>
    </row>
    <row r="92" spans="2:79">
      <c r="B92" s="145"/>
      <c r="C92" s="150"/>
      <c r="D92" s="168"/>
      <c r="E92" s="162"/>
      <c r="F92" s="165"/>
      <c r="G92" s="151"/>
      <c r="H92" s="151"/>
      <c r="I92" s="151"/>
      <c r="J92" s="146" t="s">
        <v>731</v>
      </c>
      <c r="K92" s="147"/>
      <c r="L92" s="148"/>
      <c r="M92" s="146" t="s">
        <v>731</v>
      </c>
      <c r="N92" s="147"/>
      <c r="O92" s="148"/>
      <c r="P92" s="146" t="s">
        <v>731</v>
      </c>
      <c r="Q92" s="147"/>
      <c r="R92" s="148"/>
      <c r="S92" s="146" t="s">
        <v>731</v>
      </c>
      <c r="T92" s="147"/>
      <c r="U92" s="148"/>
      <c r="V92" s="146" t="s">
        <v>731</v>
      </c>
      <c r="W92" s="147"/>
      <c r="X92" s="148"/>
      <c r="Y92" s="146" t="s">
        <v>731</v>
      </c>
      <c r="Z92" s="147"/>
      <c r="AA92" s="148"/>
      <c r="AB92" s="151"/>
      <c r="AC92" s="151"/>
      <c r="AD92" s="151"/>
      <c r="AE92" s="151"/>
      <c r="AF92" s="148"/>
      <c r="AG92" s="151"/>
      <c r="AH92" s="151"/>
      <c r="AI92" s="183"/>
      <c r="AM92" s="145"/>
      <c r="AN92" s="150"/>
      <c r="AO92" s="168"/>
      <c r="AP92" s="162"/>
      <c r="AQ92" s="165"/>
      <c r="AR92" s="151"/>
      <c r="AS92" s="151"/>
      <c r="AT92" s="151"/>
      <c r="AU92" s="146" t="s">
        <v>731</v>
      </c>
      <c r="AV92" s="147"/>
      <c r="AW92" s="148"/>
      <c r="AX92" s="146" t="s">
        <v>731</v>
      </c>
      <c r="AY92" s="147"/>
      <c r="AZ92" s="148"/>
      <c r="BA92" s="146" t="s">
        <v>731</v>
      </c>
      <c r="BB92" s="147"/>
      <c r="BC92" s="148"/>
      <c r="BD92" s="146" t="s">
        <v>731</v>
      </c>
      <c r="BE92" s="147"/>
      <c r="BF92" s="148"/>
      <c r="BG92" s="146" t="s">
        <v>731</v>
      </c>
      <c r="BH92" s="147"/>
      <c r="BI92" s="148"/>
      <c r="BJ92" s="146" t="s">
        <v>731</v>
      </c>
      <c r="BK92" s="147"/>
      <c r="BL92" s="148"/>
      <c r="BM92" s="151"/>
      <c r="BN92" s="151"/>
      <c r="BO92" s="151"/>
      <c r="BP92" s="151"/>
      <c r="BQ92" s="148"/>
      <c r="BR92" s="151"/>
      <c r="BS92" s="151"/>
      <c r="BT92" s="183"/>
      <c r="BV92" s="191"/>
      <c r="BW92" s="150"/>
      <c r="BX92" s="150"/>
      <c r="BY92" s="150"/>
      <c r="BZ92" s="150"/>
      <c r="CA92" s="193"/>
    </row>
    <row r="93" spans="2:79">
      <c r="B93" s="145"/>
      <c r="C93" s="150"/>
      <c r="D93" s="168"/>
      <c r="E93" s="162"/>
      <c r="F93" s="165"/>
      <c r="G93" s="151"/>
      <c r="H93" s="151"/>
      <c r="I93" s="151"/>
      <c r="J93" s="146">
        <f ca="1">RANDBETWEEN(100,1000)</f>
        <v>752</v>
      </c>
      <c r="K93" s="147"/>
      <c r="L93" s="148"/>
      <c r="M93" s="146">
        <f ca="1">RANDBETWEEN(100,1000)</f>
        <v>507</v>
      </c>
      <c r="N93" s="147"/>
      <c r="O93" s="148"/>
      <c r="P93" s="146">
        <f ca="1">RANDBETWEEN(100,1000)</f>
        <v>809</v>
      </c>
      <c r="Q93" s="147"/>
      <c r="R93" s="148"/>
      <c r="S93" s="146">
        <f ca="1">RANDBETWEEN(100,1000)</f>
        <v>505</v>
      </c>
      <c r="T93" s="147"/>
      <c r="U93" s="148"/>
      <c r="V93" s="146">
        <f ca="1">RANDBETWEEN(100,1000)</f>
        <v>519</v>
      </c>
      <c r="W93" s="147"/>
      <c r="X93" s="148"/>
      <c r="Y93" s="146">
        <f ca="1">RANDBETWEEN(100,1000)</f>
        <v>587</v>
      </c>
      <c r="Z93" s="147"/>
      <c r="AA93" s="148"/>
      <c r="AB93" s="151"/>
      <c r="AC93" s="151"/>
      <c r="AD93" s="151"/>
      <c r="AE93" s="151"/>
      <c r="AF93" s="148"/>
      <c r="AG93" s="151"/>
      <c r="AH93" s="151"/>
      <c r="AI93" s="183"/>
      <c r="AM93" s="145"/>
      <c r="AN93" s="150"/>
      <c r="AO93" s="168"/>
      <c r="AP93" s="162"/>
      <c r="AQ93" s="165"/>
      <c r="AR93" s="151"/>
      <c r="AS93" s="151"/>
      <c r="AT93" s="151"/>
      <c r="AU93" s="146">
        <f ca="1">RANDBETWEEN(100,1000)</f>
        <v>658</v>
      </c>
      <c r="AV93" s="147"/>
      <c r="AW93" s="148"/>
      <c r="AX93" s="146">
        <f ca="1">RANDBETWEEN(100,1000)</f>
        <v>184</v>
      </c>
      <c r="AY93" s="147"/>
      <c r="AZ93" s="148"/>
      <c r="BA93" s="146">
        <f ca="1">RANDBETWEEN(100,1000)</f>
        <v>686</v>
      </c>
      <c r="BB93" s="147"/>
      <c r="BC93" s="148"/>
      <c r="BD93" s="146">
        <f ca="1">RANDBETWEEN(100,1000)</f>
        <v>725</v>
      </c>
      <c r="BE93" s="147"/>
      <c r="BF93" s="148"/>
      <c r="BG93" s="146">
        <f ca="1">RANDBETWEEN(100,1000)</f>
        <v>646</v>
      </c>
      <c r="BH93" s="147"/>
      <c r="BI93" s="148"/>
      <c r="BJ93" s="146">
        <f ca="1">RANDBETWEEN(100,1000)</f>
        <v>395</v>
      </c>
      <c r="BK93" s="147"/>
      <c r="BL93" s="148"/>
      <c r="BM93" s="151"/>
      <c r="BN93" s="151"/>
      <c r="BO93" s="151"/>
      <c r="BP93" s="151"/>
      <c r="BQ93" s="148"/>
      <c r="BR93" s="151"/>
      <c r="BS93" s="151"/>
      <c r="BT93" s="183"/>
      <c r="BV93" s="191"/>
      <c r="BW93" s="150"/>
      <c r="BX93" s="150"/>
      <c r="BY93" s="150"/>
      <c r="BZ93" s="150"/>
      <c r="CA93" s="193"/>
    </row>
    <row r="94" spans="2:79">
      <c r="B94" s="145"/>
      <c r="C94" s="150"/>
      <c r="D94" s="168"/>
      <c r="E94" s="162"/>
      <c r="F94" s="165"/>
      <c r="G94" s="151"/>
      <c r="H94" s="151"/>
      <c r="I94" s="151"/>
      <c r="J94" s="146" t="s">
        <v>702</v>
      </c>
      <c r="K94" s="147"/>
      <c r="L94" s="148"/>
      <c r="M94" s="146" t="s">
        <v>702</v>
      </c>
      <c r="N94" s="147"/>
      <c r="O94" s="148"/>
      <c r="P94" s="146" t="s">
        <v>702</v>
      </c>
      <c r="Q94" s="147"/>
      <c r="R94" s="148"/>
      <c r="S94" s="146" t="s">
        <v>702</v>
      </c>
      <c r="T94" s="147"/>
      <c r="U94" s="148"/>
      <c r="V94" s="146" t="s">
        <v>702</v>
      </c>
      <c r="W94" s="147"/>
      <c r="X94" s="148"/>
      <c r="Y94" s="146" t="s">
        <v>702</v>
      </c>
      <c r="Z94" s="147"/>
      <c r="AA94" s="148"/>
      <c r="AB94" s="151"/>
      <c r="AC94" s="151"/>
      <c r="AD94" s="151"/>
      <c r="AE94" s="151"/>
      <c r="AF94" s="148"/>
      <c r="AG94" s="151"/>
      <c r="AH94" s="151"/>
      <c r="AI94" s="183"/>
      <c r="AM94" s="145"/>
      <c r="AN94" s="150"/>
      <c r="AO94" s="168"/>
      <c r="AP94" s="162"/>
      <c r="AQ94" s="165"/>
      <c r="AR94" s="151"/>
      <c r="AS94" s="151"/>
      <c r="AT94" s="151"/>
      <c r="AU94" s="146" t="s">
        <v>702</v>
      </c>
      <c r="AV94" s="147"/>
      <c r="AW94" s="148"/>
      <c r="AX94" s="146" t="s">
        <v>702</v>
      </c>
      <c r="AY94" s="147"/>
      <c r="AZ94" s="148"/>
      <c r="BA94" s="146" t="s">
        <v>702</v>
      </c>
      <c r="BB94" s="147"/>
      <c r="BC94" s="148"/>
      <c r="BD94" s="146" t="s">
        <v>702</v>
      </c>
      <c r="BE94" s="147"/>
      <c r="BF94" s="148"/>
      <c r="BG94" s="146" t="s">
        <v>702</v>
      </c>
      <c r="BH94" s="147"/>
      <c r="BI94" s="148"/>
      <c r="BJ94" s="146" t="s">
        <v>702</v>
      </c>
      <c r="BK94" s="147"/>
      <c r="BL94" s="148"/>
      <c r="BM94" s="151"/>
      <c r="BN94" s="151"/>
      <c r="BO94" s="151"/>
      <c r="BP94" s="151"/>
      <c r="BQ94" s="148"/>
      <c r="BR94" s="151"/>
      <c r="BS94" s="151"/>
      <c r="BT94" s="183"/>
      <c r="BV94" s="191"/>
      <c r="BW94" s="150"/>
      <c r="BX94" s="150"/>
      <c r="BY94" s="150"/>
      <c r="BZ94" s="150"/>
      <c r="CA94" s="193"/>
    </row>
    <row r="95" spans="2:79" ht="17" thickBot="1">
      <c r="B95" s="145"/>
      <c r="C95" s="150"/>
      <c r="D95" s="168"/>
      <c r="E95" s="162"/>
      <c r="F95" s="166"/>
      <c r="G95" s="151"/>
      <c r="H95" s="151"/>
      <c r="I95" s="151"/>
      <c r="J95" s="146">
        <f ca="1">J93*$F$8</f>
        <v>127.84</v>
      </c>
      <c r="K95" s="147"/>
      <c r="L95" s="148"/>
      <c r="M95" s="146">
        <f ca="1">M93*$F$8</f>
        <v>86.190000000000012</v>
      </c>
      <c r="N95" s="147"/>
      <c r="O95" s="148"/>
      <c r="P95" s="146">
        <f ca="1">P93*$F$8</f>
        <v>137.53</v>
      </c>
      <c r="Q95" s="147"/>
      <c r="R95" s="148"/>
      <c r="S95" s="146">
        <f ca="1">S93*$F$8</f>
        <v>85.850000000000009</v>
      </c>
      <c r="T95" s="147"/>
      <c r="U95" s="148"/>
      <c r="V95" s="146">
        <f ca="1">V93*$F$8</f>
        <v>88.23</v>
      </c>
      <c r="W95" s="147"/>
      <c r="X95" s="148"/>
      <c r="Y95" s="146">
        <f ca="1">Y93*$F$8</f>
        <v>99.79</v>
      </c>
      <c r="Z95" s="147"/>
      <c r="AA95" s="148"/>
      <c r="AB95" s="151"/>
      <c r="AC95" s="151"/>
      <c r="AD95" s="151"/>
      <c r="AE95" s="151"/>
      <c r="AF95" s="148"/>
      <c r="AG95" s="151"/>
      <c r="AH95" s="151"/>
      <c r="AI95" s="183"/>
      <c r="AM95" s="145"/>
      <c r="AN95" s="150"/>
      <c r="AO95" s="168"/>
      <c r="AP95" s="162"/>
      <c r="AQ95" s="166"/>
      <c r="AR95" s="151"/>
      <c r="AS95" s="151"/>
      <c r="AT95" s="151"/>
      <c r="AU95" s="146">
        <f ca="1">AU93*$F$8</f>
        <v>111.86000000000001</v>
      </c>
      <c r="AV95" s="147"/>
      <c r="AW95" s="148"/>
      <c r="AX95" s="146">
        <f ca="1">AX93*$F$8</f>
        <v>31.28</v>
      </c>
      <c r="AY95" s="147"/>
      <c r="AZ95" s="148"/>
      <c r="BA95" s="146">
        <f ca="1">BA93*$F$8</f>
        <v>116.62</v>
      </c>
      <c r="BB95" s="147"/>
      <c r="BC95" s="148"/>
      <c r="BD95" s="146">
        <f ca="1">BD93*$F$8</f>
        <v>123.25000000000001</v>
      </c>
      <c r="BE95" s="147"/>
      <c r="BF95" s="148"/>
      <c r="BG95" s="146">
        <f ca="1">BG93*$F$8</f>
        <v>109.82000000000001</v>
      </c>
      <c r="BH95" s="147"/>
      <c r="BI95" s="148"/>
      <c r="BJ95" s="146">
        <f ca="1">BJ93*$F$8</f>
        <v>67.150000000000006</v>
      </c>
      <c r="BK95" s="147"/>
      <c r="BL95" s="148"/>
      <c r="BM95" s="151"/>
      <c r="BN95" s="151"/>
      <c r="BO95" s="151"/>
      <c r="BP95" s="151"/>
      <c r="BQ95" s="148"/>
      <c r="BR95" s="151"/>
      <c r="BS95" s="151"/>
      <c r="BT95" s="183"/>
      <c r="BV95" s="187"/>
      <c r="BW95" s="188"/>
      <c r="BX95" s="188"/>
      <c r="BY95" s="188"/>
      <c r="BZ95" s="188"/>
      <c r="CA95" s="190"/>
    </row>
    <row r="96" spans="2:79" ht="16" customHeight="1">
      <c r="B96" s="149" t="s">
        <v>713</v>
      </c>
      <c r="C96" s="150"/>
      <c r="D96" s="151" t="s">
        <v>699</v>
      </c>
      <c r="E96" s="151" t="s">
        <v>714</v>
      </c>
      <c r="F96" s="152" t="s">
        <v>702</v>
      </c>
      <c r="G96" s="151" t="s">
        <v>715</v>
      </c>
      <c r="H96" s="151"/>
      <c r="I96" s="151"/>
      <c r="J96" s="151" t="s">
        <v>717</v>
      </c>
      <c r="K96" s="151"/>
      <c r="L96" s="151"/>
      <c r="M96" s="151" t="s">
        <v>718</v>
      </c>
      <c r="N96" s="151"/>
      <c r="O96" s="151"/>
      <c r="P96" s="151" t="s">
        <v>719</v>
      </c>
      <c r="Q96" s="151"/>
      <c r="R96" s="151"/>
      <c r="S96" s="151" t="s">
        <v>720</v>
      </c>
      <c r="T96" s="151"/>
      <c r="U96" s="151"/>
      <c r="V96" s="151" t="s">
        <v>721</v>
      </c>
      <c r="W96" s="151"/>
      <c r="X96" s="151"/>
      <c r="Y96" s="151" t="s">
        <v>722</v>
      </c>
      <c r="Z96" s="151"/>
      <c r="AA96" s="151"/>
      <c r="AB96" s="151" t="s">
        <v>723</v>
      </c>
      <c r="AC96" s="151"/>
      <c r="AD96" s="151" t="s">
        <v>725</v>
      </c>
      <c r="AE96" s="151"/>
      <c r="AF96" s="148" t="s">
        <v>702</v>
      </c>
      <c r="AG96" s="151"/>
      <c r="AH96" s="181" t="s">
        <v>732</v>
      </c>
      <c r="AI96" s="182"/>
      <c r="AM96" s="149" t="s">
        <v>713</v>
      </c>
      <c r="AN96" s="150"/>
      <c r="AO96" s="151" t="s">
        <v>699</v>
      </c>
      <c r="AP96" s="151" t="s">
        <v>714</v>
      </c>
      <c r="AQ96" s="152" t="s">
        <v>702</v>
      </c>
      <c r="AR96" s="151" t="s">
        <v>715</v>
      </c>
      <c r="AS96" s="151"/>
      <c r="AT96" s="151"/>
      <c r="AU96" s="151" t="s">
        <v>717</v>
      </c>
      <c r="AV96" s="151"/>
      <c r="AW96" s="151"/>
      <c r="AX96" s="151" t="s">
        <v>718</v>
      </c>
      <c r="AY96" s="151"/>
      <c r="AZ96" s="151"/>
      <c r="BA96" s="151" t="s">
        <v>719</v>
      </c>
      <c r="BB96" s="151"/>
      <c r="BC96" s="151"/>
      <c r="BD96" s="151" t="s">
        <v>720</v>
      </c>
      <c r="BE96" s="151"/>
      <c r="BF96" s="151"/>
      <c r="BG96" s="151" t="s">
        <v>721</v>
      </c>
      <c r="BH96" s="151"/>
      <c r="BI96" s="151"/>
      <c r="BJ96" s="151" t="s">
        <v>722</v>
      </c>
      <c r="BK96" s="151"/>
      <c r="BL96" s="151"/>
      <c r="BM96" s="151" t="s">
        <v>723</v>
      </c>
      <c r="BN96" s="151"/>
      <c r="BO96" s="151" t="s">
        <v>725</v>
      </c>
      <c r="BP96" s="151"/>
      <c r="BQ96" s="148" t="s">
        <v>702</v>
      </c>
      <c r="BR96" s="151"/>
      <c r="BS96" s="181" t="s">
        <v>732</v>
      </c>
      <c r="BT96" s="182"/>
      <c r="BV96" s="33"/>
      <c r="BW96" s="186" t="s">
        <v>737</v>
      </c>
      <c r="BX96" s="172" t="s">
        <v>733</v>
      </c>
      <c r="BY96" s="172" t="s">
        <v>734</v>
      </c>
      <c r="BZ96" s="172" t="s">
        <v>735</v>
      </c>
      <c r="CA96" s="189" t="s">
        <v>736</v>
      </c>
    </row>
    <row r="97" spans="2:79" ht="17" thickBot="1">
      <c r="B97" s="149"/>
      <c r="C97" s="150"/>
      <c r="D97" s="151"/>
      <c r="E97" s="151"/>
      <c r="F97" s="153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48"/>
      <c r="AG97" s="151"/>
      <c r="AH97" s="181"/>
      <c r="AI97" s="182"/>
      <c r="AM97" s="149"/>
      <c r="AN97" s="150"/>
      <c r="AO97" s="151"/>
      <c r="AP97" s="151"/>
      <c r="AQ97" s="153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48"/>
      <c r="BR97" s="151"/>
      <c r="BS97" s="181"/>
      <c r="BT97" s="182"/>
      <c r="BV97" s="33"/>
      <c r="BW97" s="187"/>
      <c r="BX97" s="188"/>
      <c r="BY97" s="188"/>
      <c r="BZ97" s="188"/>
      <c r="CA97" s="190"/>
    </row>
    <row r="98" spans="2:79" ht="17" thickBot="1">
      <c r="B98" s="75"/>
      <c r="C98" s="150"/>
      <c r="D98" s="73"/>
      <c r="E98" s="73"/>
      <c r="F98" s="73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8"/>
      <c r="AG98" s="72"/>
      <c r="AH98" s="72"/>
      <c r="AI98" s="77"/>
      <c r="AM98" s="75"/>
      <c r="AN98" s="150"/>
      <c r="AO98" s="73"/>
      <c r="AP98" s="73"/>
      <c r="AQ98" s="73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8"/>
      <c r="BR98" s="72"/>
      <c r="BS98" s="72"/>
      <c r="BT98" s="77"/>
      <c r="BV98" s="33"/>
      <c r="BW98" s="79"/>
      <c r="BX98" s="80"/>
      <c r="BY98" s="80"/>
      <c r="BZ98" s="80"/>
      <c r="CA98" s="81"/>
    </row>
    <row r="99" spans="2:79">
      <c r="B99" s="145">
        <v>8</v>
      </c>
      <c r="C99" s="150"/>
      <c r="D99" s="168" t="str">
        <f>VLOOKUP(B99,'HR app database'!$C$5:$D$14,2)</f>
        <v>Iravati</v>
      </c>
      <c r="E99" s="162">
        <f ca="1">VLOOKUP(B99,'HR app database'!$C$5:$H$15,5)</f>
        <v>20</v>
      </c>
      <c r="F99" s="164">
        <f ca="1">VLOOKUP('HR app'!B99:B108,'HR app database'!$C$5:$H$14,6)</f>
        <v>0.2</v>
      </c>
      <c r="G99" s="151" t="s">
        <v>724</v>
      </c>
      <c r="H99" s="151"/>
      <c r="I99" s="151"/>
      <c r="J99" s="72">
        <v>8</v>
      </c>
      <c r="K99" s="72" t="s">
        <v>716</v>
      </c>
      <c r="L99" s="72">
        <v>12</v>
      </c>
      <c r="M99" s="72">
        <v>8</v>
      </c>
      <c r="N99" s="72" t="s">
        <v>716</v>
      </c>
      <c r="O99" s="72">
        <v>12</v>
      </c>
      <c r="P99" s="72">
        <v>8</v>
      </c>
      <c r="Q99" s="72" t="s">
        <v>716</v>
      </c>
      <c r="R99" s="72">
        <v>12</v>
      </c>
      <c r="S99" s="72">
        <v>8</v>
      </c>
      <c r="T99" s="72" t="s">
        <v>716</v>
      </c>
      <c r="U99" s="72">
        <v>12</v>
      </c>
      <c r="V99" s="72">
        <v>8</v>
      </c>
      <c r="W99" s="72" t="s">
        <v>716</v>
      </c>
      <c r="X99" s="72">
        <v>12</v>
      </c>
      <c r="Y99" s="72">
        <v>8</v>
      </c>
      <c r="Z99" s="72" t="s">
        <v>716</v>
      </c>
      <c r="AA99" s="72">
        <v>12</v>
      </c>
      <c r="AB99" s="151">
        <f>G100+J100+M100+P100+S100+V100+Y100+Y103+V103+S103+P103+M103+J103+G103+G107</f>
        <v>39</v>
      </c>
      <c r="AC99" s="151"/>
      <c r="AD99" s="162">
        <f ca="1">AB99*E99</f>
        <v>780</v>
      </c>
      <c r="AE99" s="151"/>
      <c r="AF99" s="148">
        <f ca="1">J108+M108+P108+S108+V108+Y108</f>
        <v>575.28000000000009</v>
      </c>
      <c r="AG99" s="151"/>
      <c r="AH99" s="162">
        <f ca="1">AF99+AD99</f>
        <v>1355.2800000000002</v>
      </c>
      <c r="AI99" s="183"/>
      <c r="AM99" s="145">
        <f>B99</f>
        <v>8</v>
      </c>
      <c r="AN99" s="150"/>
      <c r="AO99" s="168" t="str">
        <f>VLOOKUP(AM99,'HR app database'!$C$5:$D$14,2)</f>
        <v>Iravati</v>
      </c>
      <c r="AP99" s="162">
        <f ca="1">VLOOKUP(AM99,'HR app database'!$C$5:$H$15,5)</f>
        <v>20</v>
      </c>
      <c r="AQ99" s="164">
        <f ca="1">VLOOKUP('HR app'!AM99:AM108,'HR app database'!$C$5:$H$14,6)</f>
        <v>0.2</v>
      </c>
      <c r="AR99" s="151" t="s">
        <v>724</v>
      </c>
      <c r="AS99" s="151"/>
      <c r="AT99" s="151"/>
      <c r="AU99" s="72">
        <v>8</v>
      </c>
      <c r="AV99" s="72" t="s">
        <v>716</v>
      </c>
      <c r="AW99" s="72">
        <v>12</v>
      </c>
      <c r="AX99" s="72">
        <v>8</v>
      </c>
      <c r="AY99" s="72" t="s">
        <v>716</v>
      </c>
      <c r="AZ99" s="72">
        <v>12</v>
      </c>
      <c r="BA99" s="72">
        <v>8</v>
      </c>
      <c r="BB99" s="72" t="s">
        <v>716</v>
      </c>
      <c r="BC99" s="72">
        <v>12</v>
      </c>
      <c r="BD99" s="72">
        <v>8</v>
      </c>
      <c r="BE99" s="72" t="s">
        <v>716</v>
      </c>
      <c r="BF99" s="72">
        <v>12</v>
      </c>
      <c r="BG99" s="72">
        <v>8</v>
      </c>
      <c r="BH99" s="72" t="s">
        <v>716</v>
      </c>
      <c r="BI99" s="72">
        <v>12</v>
      </c>
      <c r="BJ99" s="72">
        <v>8</v>
      </c>
      <c r="BK99" s="72" t="s">
        <v>716</v>
      </c>
      <c r="BL99" s="72">
        <v>12</v>
      </c>
      <c r="BM99" s="151">
        <f>AR100+AU100+AX100+BA100+BD100+BG100+BJ100+BJ103+BG103+BD103+BA103+AX103+AU103+AR103+AR107</f>
        <v>39</v>
      </c>
      <c r="BN99" s="151"/>
      <c r="BO99" s="162">
        <f ca="1">BM99*AP99</f>
        <v>780</v>
      </c>
      <c r="BP99" s="151"/>
      <c r="BQ99" s="148">
        <f ca="1">AU108+AX108+BA108+BD108+BG108+BJ108</f>
        <v>548.59</v>
      </c>
      <c r="BR99" s="151"/>
      <c r="BS99" s="162">
        <f ca="1">BQ99+BO99</f>
        <v>1328.5900000000001</v>
      </c>
      <c r="BT99" s="183"/>
      <c r="BV99" s="186">
        <f>B99</f>
        <v>8</v>
      </c>
      <c r="BW99" s="172">
        <f>BM99+AB99</f>
        <v>78</v>
      </c>
      <c r="BX99" s="192">
        <f ca="1">BO99+AD99</f>
        <v>1560</v>
      </c>
      <c r="BY99" s="172">
        <f ca="1">BQ99+AF99</f>
        <v>1123.8700000000001</v>
      </c>
      <c r="BZ99" s="192">
        <f ca="1">BY99+BX99</f>
        <v>2683.87</v>
      </c>
      <c r="CA99" s="189">
        <f ca="1">SUM(AU106:BL106)+SUM(J106:AA106)</f>
        <v>6611</v>
      </c>
    </row>
    <row r="100" spans="2:79">
      <c r="B100" s="145"/>
      <c r="C100" s="150"/>
      <c r="D100" s="168"/>
      <c r="E100" s="162"/>
      <c r="F100" s="165"/>
      <c r="G100" s="151"/>
      <c r="H100" s="151"/>
      <c r="I100" s="151"/>
      <c r="J100" s="151">
        <f>L99-J99</f>
        <v>4</v>
      </c>
      <c r="K100" s="151"/>
      <c r="L100" s="151"/>
      <c r="M100" s="151">
        <f>O99-M99</f>
        <v>4</v>
      </c>
      <c r="N100" s="151"/>
      <c r="O100" s="151"/>
      <c r="P100" s="151">
        <f>R99-P99</f>
        <v>4</v>
      </c>
      <c r="Q100" s="151"/>
      <c r="R100" s="151"/>
      <c r="S100" s="151">
        <f>U99-S99</f>
        <v>4</v>
      </c>
      <c r="T100" s="151"/>
      <c r="U100" s="151"/>
      <c r="V100" s="151">
        <f>X99-V99</f>
        <v>4</v>
      </c>
      <c r="W100" s="151"/>
      <c r="X100" s="151"/>
      <c r="Y100" s="151">
        <f>AA99-Y99</f>
        <v>4</v>
      </c>
      <c r="Z100" s="151"/>
      <c r="AA100" s="151"/>
      <c r="AB100" s="151"/>
      <c r="AC100" s="151"/>
      <c r="AD100" s="151"/>
      <c r="AE100" s="151"/>
      <c r="AF100" s="148"/>
      <c r="AG100" s="151"/>
      <c r="AH100" s="151"/>
      <c r="AI100" s="183"/>
      <c r="AM100" s="145"/>
      <c r="AN100" s="150"/>
      <c r="AO100" s="168"/>
      <c r="AP100" s="162"/>
      <c r="AQ100" s="165"/>
      <c r="AR100" s="151"/>
      <c r="AS100" s="151"/>
      <c r="AT100" s="151"/>
      <c r="AU100" s="151">
        <f>AW99-AU99</f>
        <v>4</v>
      </c>
      <c r="AV100" s="151"/>
      <c r="AW100" s="151"/>
      <c r="AX100" s="151">
        <f>AZ99-AX99</f>
        <v>4</v>
      </c>
      <c r="AY100" s="151"/>
      <c r="AZ100" s="151"/>
      <c r="BA100" s="151">
        <f>BC99-BA99</f>
        <v>4</v>
      </c>
      <c r="BB100" s="151"/>
      <c r="BC100" s="151"/>
      <c r="BD100" s="151">
        <f>BF99-BD99</f>
        <v>4</v>
      </c>
      <c r="BE100" s="151"/>
      <c r="BF100" s="151"/>
      <c r="BG100" s="151">
        <f>BI99-BG99</f>
        <v>4</v>
      </c>
      <c r="BH100" s="151"/>
      <c r="BI100" s="151"/>
      <c r="BJ100" s="151">
        <f>BL99-BJ99</f>
        <v>4</v>
      </c>
      <c r="BK100" s="151"/>
      <c r="BL100" s="151"/>
      <c r="BM100" s="151"/>
      <c r="BN100" s="151"/>
      <c r="BO100" s="151"/>
      <c r="BP100" s="151"/>
      <c r="BQ100" s="148"/>
      <c r="BR100" s="151"/>
      <c r="BS100" s="151"/>
      <c r="BT100" s="183"/>
      <c r="BV100" s="191"/>
      <c r="BW100" s="150"/>
      <c r="BX100" s="150"/>
      <c r="BY100" s="150"/>
      <c r="BZ100" s="150"/>
      <c r="CA100" s="193"/>
    </row>
    <row r="101" spans="2:79">
      <c r="B101" s="145"/>
      <c r="C101" s="150"/>
      <c r="D101" s="168"/>
      <c r="E101" s="162"/>
      <c r="F101" s="165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48"/>
      <c r="AG101" s="151"/>
      <c r="AH101" s="151"/>
      <c r="AI101" s="183"/>
      <c r="AM101" s="145"/>
      <c r="AN101" s="150"/>
      <c r="AO101" s="168"/>
      <c r="AP101" s="162"/>
      <c r="AQ101" s="165"/>
      <c r="AR101" s="151"/>
      <c r="AS101" s="151"/>
      <c r="AT101" s="151"/>
      <c r="AU101" s="151"/>
      <c r="AV101" s="151"/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48"/>
      <c r="BR101" s="151"/>
      <c r="BS101" s="151"/>
      <c r="BT101" s="183"/>
      <c r="BV101" s="191"/>
      <c r="BW101" s="150"/>
      <c r="BX101" s="150"/>
      <c r="BY101" s="150"/>
      <c r="BZ101" s="150"/>
      <c r="CA101" s="193"/>
    </row>
    <row r="102" spans="2:79">
      <c r="B102" s="145"/>
      <c r="C102" s="150"/>
      <c r="D102" s="168"/>
      <c r="E102" s="162"/>
      <c r="F102" s="165"/>
      <c r="G102" s="151"/>
      <c r="H102" s="151"/>
      <c r="I102" s="151"/>
      <c r="J102" s="72">
        <v>13</v>
      </c>
      <c r="K102" s="72" t="s">
        <v>716</v>
      </c>
      <c r="L102" s="72">
        <v>16</v>
      </c>
      <c r="M102" s="72">
        <v>13</v>
      </c>
      <c r="N102" s="72" t="s">
        <v>716</v>
      </c>
      <c r="O102" s="72">
        <v>16</v>
      </c>
      <c r="P102" s="72"/>
      <c r="Q102" s="72" t="s">
        <v>716</v>
      </c>
      <c r="R102" s="72"/>
      <c r="S102" s="72">
        <v>13</v>
      </c>
      <c r="T102" s="72" t="s">
        <v>716</v>
      </c>
      <c r="U102" s="72">
        <v>16</v>
      </c>
      <c r="V102" s="72">
        <v>13</v>
      </c>
      <c r="W102" s="72" t="s">
        <v>716</v>
      </c>
      <c r="X102" s="72">
        <v>16</v>
      </c>
      <c r="Y102" s="72">
        <v>13</v>
      </c>
      <c r="Z102" s="72" t="s">
        <v>716</v>
      </c>
      <c r="AA102" s="72">
        <v>16</v>
      </c>
      <c r="AB102" s="151"/>
      <c r="AC102" s="151"/>
      <c r="AD102" s="151"/>
      <c r="AE102" s="151"/>
      <c r="AF102" s="148"/>
      <c r="AG102" s="151"/>
      <c r="AH102" s="151"/>
      <c r="AI102" s="183"/>
      <c r="AM102" s="145"/>
      <c r="AN102" s="150"/>
      <c r="AO102" s="168"/>
      <c r="AP102" s="162"/>
      <c r="AQ102" s="165"/>
      <c r="AR102" s="151"/>
      <c r="AS102" s="151"/>
      <c r="AT102" s="151"/>
      <c r="AU102" s="72">
        <v>13</v>
      </c>
      <c r="AV102" s="72" t="s">
        <v>716</v>
      </c>
      <c r="AW102" s="72">
        <v>16</v>
      </c>
      <c r="AX102" s="72">
        <v>13</v>
      </c>
      <c r="AY102" s="72" t="s">
        <v>716</v>
      </c>
      <c r="AZ102" s="72">
        <v>16</v>
      </c>
      <c r="BA102" s="72"/>
      <c r="BB102" s="72" t="s">
        <v>716</v>
      </c>
      <c r="BC102" s="72"/>
      <c r="BD102" s="72">
        <v>13</v>
      </c>
      <c r="BE102" s="72" t="s">
        <v>716</v>
      </c>
      <c r="BF102" s="72">
        <v>16</v>
      </c>
      <c r="BG102" s="72">
        <v>13</v>
      </c>
      <c r="BH102" s="72" t="s">
        <v>716</v>
      </c>
      <c r="BI102" s="72">
        <v>16</v>
      </c>
      <c r="BJ102" s="72">
        <v>13</v>
      </c>
      <c r="BK102" s="72" t="s">
        <v>716</v>
      </c>
      <c r="BL102" s="72">
        <v>16</v>
      </c>
      <c r="BM102" s="151"/>
      <c r="BN102" s="151"/>
      <c r="BO102" s="151"/>
      <c r="BP102" s="151"/>
      <c r="BQ102" s="148"/>
      <c r="BR102" s="151"/>
      <c r="BS102" s="151"/>
      <c r="BT102" s="183"/>
      <c r="BV102" s="191"/>
      <c r="BW102" s="150"/>
      <c r="BX102" s="150"/>
      <c r="BY102" s="150"/>
      <c r="BZ102" s="150"/>
      <c r="CA102" s="193"/>
    </row>
    <row r="103" spans="2:79">
      <c r="B103" s="145"/>
      <c r="C103" s="150"/>
      <c r="D103" s="168"/>
      <c r="E103" s="162"/>
      <c r="F103" s="165"/>
      <c r="G103" s="151"/>
      <c r="H103" s="151"/>
      <c r="I103" s="151"/>
      <c r="J103" s="151">
        <f>L102-J102</f>
        <v>3</v>
      </c>
      <c r="K103" s="151"/>
      <c r="L103" s="151"/>
      <c r="M103" s="151">
        <f>O102-M102</f>
        <v>3</v>
      </c>
      <c r="N103" s="151"/>
      <c r="O103" s="151"/>
      <c r="P103" s="151">
        <f>R102-P102</f>
        <v>0</v>
      </c>
      <c r="Q103" s="151"/>
      <c r="R103" s="151"/>
      <c r="S103" s="151">
        <f>U102-S102</f>
        <v>3</v>
      </c>
      <c r="T103" s="151"/>
      <c r="U103" s="151"/>
      <c r="V103" s="151">
        <f>X102-V102</f>
        <v>3</v>
      </c>
      <c r="W103" s="151"/>
      <c r="X103" s="151"/>
      <c r="Y103" s="151">
        <f>AA102-Y102</f>
        <v>3</v>
      </c>
      <c r="Z103" s="151"/>
      <c r="AA103" s="151"/>
      <c r="AB103" s="151"/>
      <c r="AC103" s="151"/>
      <c r="AD103" s="151"/>
      <c r="AE103" s="151"/>
      <c r="AF103" s="148"/>
      <c r="AG103" s="151"/>
      <c r="AH103" s="151"/>
      <c r="AI103" s="183"/>
      <c r="AM103" s="145"/>
      <c r="AN103" s="150"/>
      <c r="AO103" s="168"/>
      <c r="AP103" s="162"/>
      <c r="AQ103" s="165"/>
      <c r="AR103" s="151"/>
      <c r="AS103" s="151"/>
      <c r="AT103" s="151"/>
      <c r="AU103" s="151">
        <f>AW102-AU102</f>
        <v>3</v>
      </c>
      <c r="AV103" s="151"/>
      <c r="AW103" s="151"/>
      <c r="AX103" s="151">
        <f>AZ102-AX102</f>
        <v>3</v>
      </c>
      <c r="AY103" s="151"/>
      <c r="AZ103" s="151"/>
      <c r="BA103" s="151">
        <f>BC102-BA102</f>
        <v>0</v>
      </c>
      <c r="BB103" s="151"/>
      <c r="BC103" s="151"/>
      <c r="BD103" s="151">
        <f>BF102-BD102</f>
        <v>3</v>
      </c>
      <c r="BE103" s="151"/>
      <c r="BF103" s="151"/>
      <c r="BG103" s="151">
        <f>BI102-BG102</f>
        <v>3</v>
      </c>
      <c r="BH103" s="151"/>
      <c r="BI103" s="151"/>
      <c r="BJ103" s="151">
        <f>BL102-BJ102</f>
        <v>3</v>
      </c>
      <c r="BK103" s="151"/>
      <c r="BL103" s="151"/>
      <c r="BM103" s="151"/>
      <c r="BN103" s="151"/>
      <c r="BO103" s="151"/>
      <c r="BP103" s="151"/>
      <c r="BQ103" s="148"/>
      <c r="BR103" s="151"/>
      <c r="BS103" s="151"/>
      <c r="BT103" s="183"/>
      <c r="BV103" s="191"/>
      <c r="BW103" s="150"/>
      <c r="BX103" s="150"/>
      <c r="BY103" s="150"/>
      <c r="BZ103" s="150"/>
      <c r="CA103" s="193"/>
    </row>
    <row r="104" spans="2:79">
      <c r="B104" s="145"/>
      <c r="C104" s="150"/>
      <c r="D104" s="168"/>
      <c r="E104" s="162"/>
      <c r="F104" s="165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48"/>
      <c r="AG104" s="151"/>
      <c r="AH104" s="151"/>
      <c r="AI104" s="183"/>
      <c r="AM104" s="145"/>
      <c r="AN104" s="150"/>
      <c r="AO104" s="168"/>
      <c r="AP104" s="162"/>
      <c r="AQ104" s="165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48"/>
      <c r="BR104" s="151"/>
      <c r="BS104" s="151"/>
      <c r="BT104" s="183"/>
      <c r="BV104" s="191"/>
      <c r="BW104" s="150"/>
      <c r="BX104" s="150"/>
      <c r="BY104" s="150"/>
      <c r="BZ104" s="150"/>
      <c r="CA104" s="193"/>
    </row>
    <row r="105" spans="2:79">
      <c r="B105" s="145"/>
      <c r="C105" s="150"/>
      <c r="D105" s="168"/>
      <c r="E105" s="162"/>
      <c r="F105" s="165"/>
      <c r="G105" s="151"/>
      <c r="H105" s="151"/>
      <c r="I105" s="151"/>
      <c r="J105" s="146" t="s">
        <v>731</v>
      </c>
      <c r="K105" s="147"/>
      <c r="L105" s="148"/>
      <c r="M105" s="146" t="s">
        <v>731</v>
      </c>
      <c r="N105" s="147"/>
      <c r="O105" s="148"/>
      <c r="P105" s="146" t="s">
        <v>731</v>
      </c>
      <c r="Q105" s="147"/>
      <c r="R105" s="148"/>
      <c r="S105" s="146" t="s">
        <v>731</v>
      </c>
      <c r="T105" s="147"/>
      <c r="U105" s="148"/>
      <c r="V105" s="146" t="s">
        <v>731</v>
      </c>
      <c r="W105" s="147"/>
      <c r="X105" s="148"/>
      <c r="Y105" s="146" t="s">
        <v>731</v>
      </c>
      <c r="Z105" s="147"/>
      <c r="AA105" s="148"/>
      <c r="AB105" s="151"/>
      <c r="AC105" s="151"/>
      <c r="AD105" s="151"/>
      <c r="AE105" s="151"/>
      <c r="AF105" s="148"/>
      <c r="AG105" s="151"/>
      <c r="AH105" s="151"/>
      <c r="AI105" s="183"/>
      <c r="AM105" s="145"/>
      <c r="AN105" s="150"/>
      <c r="AO105" s="168"/>
      <c r="AP105" s="162"/>
      <c r="AQ105" s="165"/>
      <c r="AR105" s="151"/>
      <c r="AS105" s="151"/>
      <c r="AT105" s="151"/>
      <c r="AU105" s="146" t="s">
        <v>731</v>
      </c>
      <c r="AV105" s="147"/>
      <c r="AW105" s="148"/>
      <c r="AX105" s="146" t="s">
        <v>731</v>
      </c>
      <c r="AY105" s="147"/>
      <c r="AZ105" s="148"/>
      <c r="BA105" s="146" t="s">
        <v>731</v>
      </c>
      <c r="BB105" s="147"/>
      <c r="BC105" s="148"/>
      <c r="BD105" s="146" t="s">
        <v>731</v>
      </c>
      <c r="BE105" s="147"/>
      <c r="BF105" s="148"/>
      <c r="BG105" s="146" t="s">
        <v>731</v>
      </c>
      <c r="BH105" s="147"/>
      <c r="BI105" s="148"/>
      <c r="BJ105" s="146" t="s">
        <v>731</v>
      </c>
      <c r="BK105" s="147"/>
      <c r="BL105" s="148"/>
      <c r="BM105" s="151"/>
      <c r="BN105" s="151"/>
      <c r="BO105" s="151"/>
      <c r="BP105" s="151"/>
      <c r="BQ105" s="148"/>
      <c r="BR105" s="151"/>
      <c r="BS105" s="151"/>
      <c r="BT105" s="183"/>
      <c r="BV105" s="191"/>
      <c r="BW105" s="150"/>
      <c r="BX105" s="150"/>
      <c r="BY105" s="150"/>
      <c r="BZ105" s="150"/>
      <c r="CA105" s="193"/>
    </row>
    <row r="106" spans="2:79">
      <c r="B106" s="145"/>
      <c r="C106" s="150"/>
      <c r="D106" s="168"/>
      <c r="E106" s="162"/>
      <c r="F106" s="165"/>
      <c r="G106" s="151"/>
      <c r="H106" s="151"/>
      <c r="I106" s="151"/>
      <c r="J106" s="146">
        <f ca="1">RANDBETWEEN(100,1000)</f>
        <v>729</v>
      </c>
      <c r="K106" s="147"/>
      <c r="L106" s="148"/>
      <c r="M106" s="146">
        <f ca="1">RANDBETWEEN(100,1000)</f>
        <v>809</v>
      </c>
      <c r="N106" s="147"/>
      <c r="O106" s="148"/>
      <c r="P106" s="146">
        <f ca="1">RANDBETWEEN(100,1000)</f>
        <v>449</v>
      </c>
      <c r="Q106" s="147"/>
      <c r="R106" s="148"/>
      <c r="S106" s="146">
        <f ca="1">RANDBETWEEN(100,1000)</f>
        <v>864</v>
      </c>
      <c r="T106" s="147"/>
      <c r="U106" s="148"/>
      <c r="V106" s="146">
        <f ca="1">RANDBETWEEN(100,1000)</f>
        <v>378</v>
      </c>
      <c r="W106" s="147"/>
      <c r="X106" s="148"/>
      <c r="Y106" s="146">
        <f ca="1">RANDBETWEEN(100,1000)</f>
        <v>155</v>
      </c>
      <c r="Z106" s="147"/>
      <c r="AA106" s="148"/>
      <c r="AB106" s="151"/>
      <c r="AC106" s="151"/>
      <c r="AD106" s="151"/>
      <c r="AE106" s="151"/>
      <c r="AF106" s="148"/>
      <c r="AG106" s="151"/>
      <c r="AH106" s="151"/>
      <c r="AI106" s="183"/>
      <c r="AM106" s="145"/>
      <c r="AN106" s="150"/>
      <c r="AO106" s="168"/>
      <c r="AP106" s="162"/>
      <c r="AQ106" s="165"/>
      <c r="AR106" s="151"/>
      <c r="AS106" s="151"/>
      <c r="AT106" s="151"/>
      <c r="AU106" s="146">
        <f ca="1">RANDBETWEEN(100,1000)</f>
        <v>154</v>
      </c>
      <c r="AV106" s="147"/>
      <c r="AW106" s="148"/>
      <c r="AX106" s="146">
        <f ca="1">RANDBETWEEN(100,1000)</f>
        <v>136</v>
      </c>
      <c r="AY106" s="147"/>
      <c r="AZ106" s="148"/>
      <c r="BA106" s="146">
        <f ca="1">RANDBETWEEN(100,1000)</f>
        <v>713</v>
      </c>
      <c r="BB106" s="147"/>
      <c r="BC106" s="148"/>
      <c r="BD106" s="146">
        <f ca="1">RANDBETWEEN(100,1000)</f>
        <v>570</v>
      </c>
      <c r="BE106" s="147"/>
      <c r="BF106" s="148"/>
      <c r="BG106" s="146">
        <f ca="1">RANDBETWEEN(100,1000)</f>
        <v>919</v>
      </c>
      <c r="BH106" s="147"/>
      <c r="BI106" s="148"/>
      <c r="BJ106" s="146">
        <f ca="1">RANDBETWEEN(100,1000)</f>
        <v>735</v>
      </c>
      <c r="BK106" s="147"/>
      <c r="BL106" s="148"/>
      <c r="BM106" s="151"/>
      <c r="BN106" s="151"/>
      <c r="BO106" s="151"/>
      <c r="BP106" s="151"/>
      <c r="BQ106" s="148"/>
      <c r="BR106" s="151"/>
      <c r="BS106" s="151"/>
      <c r="BT106" s="183"/>
      <c r="BV106" s="191"/>
      <c r="BW106" s="150"/>
      <c r="BX106" s="150"/>
      <c r="BY106" s="150"/>
      <c r="BZ106" s="150"/>
      <c r="CA106" s="193"/>
    </row>
    <row r="107" spans="2:79">
      <c r="B107" s="145"/>
      <c r="C107" s="150"/>
      <c r="D107" s="168"/>
      <c r="E107" s="162"/>
      <c r="F107" s="165"/>
      <c r="G107" s="151"/>
      <c r="H107" s="151"/>
      <c r="I107" s="151"/>
      <c r="J107" s="146" t="s">
        <v>702</v>
      </c>
      <c r="K107" s="147"/>
      <c r="L107" s="148"/>
      <c r="M107" s="146" t="s">
        <v>702</v>
      </c>
      <c r="N107" s="147"/>
      <c r="O107" s="148"/>
      <c r="P107" s="146" t="s">
        <v>702</v>
      </c>
      <c r="Q107" s="147"/>
      <c r="R107" s="148"/>
      <c r="S107" s="146" t="s">
        <v>702</v>
      </c>
      <c r="T107" s="147"/>
      <c r="U107" s="148"/>
      <c r="V107" s="146" t="s">
        <v>702</v>
      </c>
      <c r="W107" s="147"/>
      <c r="X107" s="148"/>
      <c r="Y107" s="146" t="s">
        <v>702</v>
      </c>
      <c r="Z107" s="147"/>
      <c r="AA107" s="148"/>
      <c r="AB107" s="151"/>
      <c r="AC107" s="151"/>
      <c r="AD107" s="151"/>
      <c r="AE107" s="151"/>
      <c r="AF107" s="148"/>
      <c r="AG107" s="151"/>
      <c r="AH107" s="151"/>
      <c r="AI107" s="183"/>
      <c r="AM107" s="145"/>
      <c r="AN107" s="150"/>
      <c r="AO107" s="168"/>
      <c r="AP107" s="162"/>
      <c r="AQ107" s="165"/>
      <c r="AR107" s="151"/>
      <c r="AS107" s="151"/>
      <c r="AT107" s="151"/>
      <c r="AU107" s="146" t="s">
        <v>702</v>
      </c>
      <c r="AV107" s="147"/>
      <c r="AW107" s="148"/>
      <c r="AX107" s="146" t="s">
        <v>702</v>
      </c>
      <c r="AY107" s="147"/>
      <c r="AZ107" s="148"/>
      <c r="BA107" s="146" t="s">
        <v>702</v>
      </c>
      <c r="BB107" s="147"/>
      <c r="BC107" s="148"/>
      <c r="BD107" s="146" t="s">
        <v>702</v>
      </c>
      <c r="BE107" s="147"/>
      <c r="BF107" s="148"/>
      <c r="BG107" s="146" t="s">
        <v>702</v>
      </c>
      <c r="BH107" s="147"/>
      <c r="BI107" s="148"/>
      <c r="BJ107" s="146" t="s">
        <v>702</v>
      </c>
      <c r="BK107" s="147"/>
      <c r="BL107" s="148"/>
      <c r="BM107" s="151"/>
      <c r="BN107" s="151"/>
      <c r="BO107" s="151"/>
      <c r="BP107" s="151"/>
      <c r="BQ107" s="148"/>
      <c r="BR107" s="151"/>
      <c r="BS107" s="151"/>
      <c r="BT107" s="183"/>
      <c r="BV107" s="191"/>
      <c r="BW107" s="150"/>
      <c r="BX107" s="150"/>
      <c r="BY107" s="150"/>
      <c r="BZ107" s="150"/>
      <c r="CA107" s="193"/>
    </row>
    <row r="108" spans="2:79" ht="17" thickBot="1">
      <c r="B108" s="145"/>
      <c r="C108" s="150"/>
      <c r="D108" s="168"/>
      <c r="E108" s="162"/>
      <c r="F108" s="166"/>
      <c r="G108" s="151"/>
      <c r="H108" s="151"/>
      <c r="I108" s="151"/>
      <c r="J108" s="146">
        <f ca="1">J106*$F$8</f>
        <v>123.93</v>
      </c>
      <c r="K108" s="147"/>
      <c r="L108" s="148"/>
      <c r="M108" s="146">
        <f ca="1">M106*$F$8</f>
        <v>137.53</v>
      </c>
      <c r="N108" s="147"/>
      <c r="O108" s="148"/>
      <c r="P108" s="146">
        <f ca="1">P106*$F$8</f>
        <v>76.330000000000013</v>
      </c>
      <c r="Q108" s="147"/>
      <c r="R108" s="148"/>
      <c r="S108" s="146">
        <f ca="1">S106*$F$8</f>
        <v>146.88000000000002</v>
      </c>
      <c r="T108" s="147"/>
      <c r="U108" s="148"/>
      <c r="V108" s="146">
        <f ca="1">V106*$F$8</f>
        <v>64.260000000000005</v>
      </c>
      <c r="W108" s="147"/>
      <c r="X108" s="148"/>
      <c r="Y108" s="146">
        <f ca="1">Y106*$F$8</f>
        <v>26.35</v>
      </c>
      <c r="Z108" s="147"/>
      <c r="AA108" s="148"/>
      <c r="AB108" s="151"/>
      <c r="AC108" s="151"/>
      <c r="AD108" s="151"/>
      <c r="AE108" s="151"/>
      <c r="AF108" s="148"/>
      <c r="AG108" s="151"/>
      <c r="AH108" s="151"/>
      <c r="AI108" s="183"/>
      <c r="AM108" s="145"/>
      <c r="AN108" s="150"/>
      <c r="AO108" s="168"/>
      <c r="AP108" s="162"/>
      <c r="AQ108" s="166"/>
      <c r="AR108" s="151"/>
      <c r="AS108" s="151"/>
      <c r="AT108" s="151"/>
      <c r="AU108" s="146">
        <f ca="1">AU106*$F$8</f>
        <v>26.180000000000003</v>
      </c>
      <c r="AV108" s="147"/>
      <c r="AW108" s="148"/>
      <c r="AX108" s="146">
        <f ca="1">AX106*$F$8</f>
        <v>23.12</v>
      </c>
      <c r="AY108" s="147"/>
      <c r="AZ108" s="148"/>
      <c r="BA108" s="146">
        <f ca="1">BA106*$F$8</f>
        <v>121.21000000000001</v>
      </c>
      <c r="BB108" s="147"/>
      <c r="BC108" s="148"/>
      <c r="BD108" s="146">
        <f ca="1">BD106*$F$8</f>
        <v>96.9</v>
      </c>
      <c r="BE108" s="147"/>
      <c r="BF108" s="148"/>
      <c r="BG108" s="146">
        <f ca="1">BG106*$F$8</f>
        <v>156.23000000000002</v>
      </c>
      <c r="BH108" s="147"/>
      <c r="BI108" s="148"/>
      <c r="BJ108" s="146">
        <f ca="1">BJ106*$F$8</f>
        <v>124.95</v>
      </c>
      <c r="BK108" s="147"/>
      <c r="BL108" s="148"/>
      <c r="BM108" s="151"/>
      <c r="BN108" s="151"/>
      <c r="BO108" s="151"/>
      <c r="BP108" s="151"/>
      <c r="BQ108" s="148"/>
      <c r="BR108" s="151"/>
      <c r="BS108" s="151"/>
      <c r="BT108" s="183"/>
      <c r="BV108" s="187"/>
      <c r="BW108" s="188"/>
      <c r="BX108" s="188"/>
      <c r="BY108" s="188"/>
      <c r="BZ108" s="188"/>
      <c r="CA108" s="190"/>
    </row>
    <row r="109" spans="2:79" ht="16" customHeight="1">
      <c r="B109" s="149" t="s">
        <v>713</v>
      </c>
      <c r="C109" s="150"/>
      <c r="D109" s="151" t="s">
        <v>699</v>
      </c>
      <c r="E109" s="151" t="s">
        <v>714</v>
      </c>
      <c r="F109" s="152" t="s">
        <v>702</v>
      </c>
      <c r="G109" s="151" t="s">
        <v>715</v>
      </c>
      <c r="H109" s="151"/>
      <c r="I109" s="151"/>
      <c r="J109" s="151" t="s">
        <v>717</v>
      </c>
      <c r="K109" s="151"/>
      <c r="L109" s="151"/>
      <c r="M109" s="151" t="s">
        <v>718</v>
      </c>
      <c r="N109" s="151"/>
      <c r="O109" s="151"/>
      <c r="P109" s="151" t="s">
        <v>719</v>
      </c>
      <c r="Q109" s="151"/>
      <c r="R109" s="151"/>
      <c r="S109" s="151" t="s">
        <v>720</v>
      </c>
      <c r="T109" s="151"/>
      <c r="U109" s="151"/>
      <c r="V109" s="151" t="s">
        <v>721</v>
      </c>
      <c r="W109" s="151"/>
      <c r="X109" s="151"/>
      <c r="Y109" s="151" t="s">
        <v>722</v>
      </c>
      <c r="Z109" s="151"/>
      <c r="AA109" s="151"/>
      <c r="AB109" s="151" t="s">
        <v>723</v>
      </c>
      <c r="AC109" s="151"/>
      <c r="AD109" s="151" t="s">
        <v>725</v>
      </c>
      <c r="AE109" s="151"/>
      <c r="AF109" s="148" t="s">
        <v>702</v>
      </c>
      <c r="AG109" s="151"/>
      <c r="AH109" s="181" t="s">
        <v>732</v>
      </c>
      <c r="AI109" s="182"/>
      <c r="AM109" s="149" t="s">
        <v>713</v>
      </c>
      <c r="AN109" s="150"/>
      <c r="AO109" s="151" t="s">
        <v>699</v>
      </c>
      <c r="AP109" s="151" t="s">
        <v>714</v>
      </c>
      <c r="AQ109" s="152" t="s">
        <v>702</v>
      </c>
      <c r="AR109" s="151" t="s">
        <v>715</v>
      </c>
      <c r="AS109" s="151"/>
      <c r="AT109" s="151"/>
      <c r="AU109" s="151" t="s">
        <v>717</v>
      </c>
      <c r="AV109" s="151"/>
      <c r="AW109" s="151"/>
      <c r="AX109" s="151" t="s">
        <v>718</v>
      </c>
      <c r="AY109" s="151"/>
      <c r="AZ109" s="151"/>
      <c r="BA109" s="151" t="s">
        <v>719</v>
      </c>
      <c r="BB109" s="151"/>
      <c r="BC109" s="151"/>
      <c r="BD109" s="151" t="s">
        <v>720</v>
      </c>
      <c r="BE109" s="151"/>
      <c r="BF109" s="151"/>
      <c r="BG109" s="151" t="s">
        <v>721</v>
      </c>
      <c r="BH109" s="151"/>
      <c r="BI109" s="151"/>
      <c r="BJ109" s="151" t="s">
        <v>722</v>
      </c>
      <c r="BK109" s="151"/>
      <c r="BL109" s="151"/>
      <c r="BM109" s="151" t="s">
        <v>723</v>
      </c>
      <c r="BN109" s="151"/>
      <c r="BO109" s="151" t="s">
        <v>725</v>
      </c>
      <c r="BP109" s="151"/>
      <c r="BQ109" s="148" t="s">
        <v>702</v>
      </c>
      <c r="BR109" s="151"/>
      <c r="BS109" s="181" t="s">
        <v>732</v>
      </c>
      <c r="BT109" s="182"/>
      <c r="BV109" s="33"/>
      <c r="BW109" s="186" t="s">
        <v>737</v>
      </c>
      <c r="BX109" s="172" t="s">
        <v>733</v>
      </c>
      <c r="BY109" s="172" t="s">
        <v>734</v>
      </c>
      <c r="BZ109" s="172" t="s">
        <v>735</v>
      </c>
      <c r="CA109" s="189" t="s">
        <v>736</v>
      </c>
    </row>
    <row r="110" spans="2:79" ht="17" thickBot="1">
      <c r="B110" s="149"/>
      <c r="C110" s="150"/>
      <c r="D110" s="151"/>
      <c r="E110" s="151"/>
      <c r="F110" s="153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48"/>
      <c r="AG110" s="151"/>
      <c r="AH110" s="181"/>
      <c r="AI110" s="182"/>
      <c r="AM110" s="149"/>
      <c r="AN110" s="150"/>
      <c r="AO110" s="151"/>
      <c r="AP110" s="151"/>
      <c r="AQ110" s="153"/>
      <c r="AR110" s="151"/>
      <c r="AS110" s="151"/>
      <c r="AT110" s="151"/>
      <c r="AU110" s="151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51"/>
      <c r="BP110" s="151"/>
      <c r="BQ110" s="148"/>
      <c r="BR110" s="151"/>
      <c r="BS110" s="181"/>
      <c r="BT110" s="182"/>
      <c r="BV110" s="33"/>
      <c r="BW110" s="187"/>
      <c r="BX110" s="188"/>
      <c r="BY110" s="188"/>
      <c r="BZ110" s="188"/>
      <c r="CA110" s="190"/>
    </row>
    <row r="111" spans="2:79" ht="17" thickBot="1">
      <c r="B111" s="75"/>
      <c r="C111" s="150"/>
      <c r="D111" s="73"/>
      <c r="E111" s="73"/>
      <c r="F111" s="73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8"/>
      <c r="AG111" s="72"/>
      <c r="AH111" s="72"/>
      <c r="AI111" s="77"/>
      <c r="AM111" s="75"/>
      <c r="AN111" s="150"/>
      <c r="AO111" s="73"/>
      <c r="AP111" s="73"/>
      <c r="AQ111" s="73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8"/>
      <c r="BR111" s="72"/>
      <c r="BS111" s="72"/>
      <c r="BT111" s="77"/>
      <c r="BV111" s="33"/>
      <c r="BW111" s="79"/>
      <c r="BX111" s="80"/>
      <c r="BY111" s="80"/>
      <c r="BZ111" s="80"/>
      <c r="CA111" s="81"/>
    </row>
    <row r="112" spans="2:79">
      <c r="B112" s="145">
        <v>9</v>
      </c>
      <c r="C112" s="150"/>
      <c r="D112" s="168" t="str">
        <f>VLOOKUP(B112,'HR app database'!$C$5:$D$14,2)</f>
        <v>Ishan</v>
      </c>
      <c r="E112" s="162">
        <f ca="1">VLOOKUP(B112,'HR app database'!$C$5:$H$15,5)</f>
        <v>21</v>
      </c>
      <c r="F112" s="164">
        <f ca="1">VLOOKUP('HR app'!B112:B121,'HR app database'!$C$5:$H$14,6)</f>
        <v>0.17</v>
      </c>
      <c r="G112" s="151" t="s">
        <v>724</v>
      </c>
      <c r="H112" s="151"/>
      <c r="I112" s="151"/>
      <c r="J112" s="72">
        <v>8</v>
      </c>
      <c r="K112" s="72" t="s">
        <v>716</v>
      </c>
      <c r="L112" s="72">
        <v>12</v>
      </c>
      <c r="M112" s="72">
        <v>8</v>
      </c>
      <c r="N112" s="72" t="s">
        <v>716</v>
      </c>
      <c r="O112" s="72">
        <v>12</v>
      </c>
      <c r="P112" s="72">
        <v>8</v>
      </c>
      <c r="Q112" s="72" t="s">
        <v>716</v>
      </c>
      <c r="R112" s="72">
        <v>12</v>
      </c>
      <c r="S112" s="72">
        <v>8</v>
      </c>
      <c r="T112" s="72" t="s">
        <v>716</v>
      </c>
      <c r="U112" s="72">
        <v>12</v>
      </c>
      <c r="V112" s="72">
        <v>8</v>
      </c>
      <c r="W112" s="72" t="s">
        <v>716</v>
      </c>
      <c r="X112" s="72">
        <v>12</v>
      </c>
      <c r="Y112" s="72">
        <v>8</v>
      </c>
      <c r="Z112" s="72" t="s">
        <v>716</v>
      </c>
      <c r="AA112" s="72">
        <v>12</v>
      </c>
      <c r="AB112" s="151">
        <f>G113+J113+M113+P113+S113+V113+Y113+Y116+V116+S116+P116+M116+J116+G116+G120+J12</f>
        <v>42</v>
      </c>
      <c r="AC112" s="151"/>
      <c r="AD112" s="162">
        <f ca="1">AB112*E112</f>
        <v>882</v>
      </c>
      <c r="AE112" s="151"/>
      <c r="AF112" s="148">
        <f ca="1">J121+M121+P121+S121+V121+Y121</f>
        <v>473.96000000000009</v>
      </c>
      <c r="AG112" s="151"/>
      <c r="AH112" s="162">
        <f ca="1">AF112+AD112</f>
        <v>1355.96</v>
      </c>
      <c r="AI112" s="183"/>
      <c r="AM112" s="145">
        <f>B112</f>
        <v>9</v>
      </c>
      <c r="AN112" s="150"/>
      <c r="AO112" s="168" t="str">
        <f>VLOOKUP(AM112,'HR app database'!$C$5:$D$14,2)</f>
        <v>Ishan</v>
      </c>
      <c r="AP112" s="162">
        <f ca="1">VLOOKUP(AM112,'HR app database'!$C$5:$H$15,5)</f>
        <v>21</v>
      </c>
      <c r="AQ112" s="164">
        <f ca="1">VLOOKUP('HR app'!AM112:AM121,'HR app database'!$C$5:$H$14,6)</f>
        <v>0.17</v>
      </c>
      <c r="AR112" s="151" t="s">
        <v>724</v>
      </c>
      <c r="AS112" s="151"/>
      <c r="AT112" s="151"/>
      <c r="AU112" s="72">
        <v>8</v>
      </c>
      <c r="AV112" s="72" t="s">
        <v>716</v>
      </c>
      <c r="AW112" s="72">
        <v>12</v>
      </c>
      <c r="AX112" s="72">
        <v>8</v>
      </c>
      <c r="AY112" s="72" t="s">
        <v>716</v>
      </c>
      <c r="AZ112" s="72">
        <v>12</v>
      </c>
      <c r="BA112" s="72">
        <v>8</v>
      </c>
      <c r="BB112" s="72" t="s">
        <v>716</v>
      </c>
      <c r="BC112" s="72">
        <v>12</v>
      </c>
      <c r="BD112" s="72">
        <v>8</v>
      </c>
      <c r="BE112" s="72" t="s">
        <v>716</v>
      </c>
      <c r="BF112" s="72">
        <v>12</v>
      </c>
      <c r="BG112" s="72">
        <v>8</v>
      </c>
      <c r="BH112" s="72" t="s">
        <v>716</v>
      </c>
      <c r="BI112" s="72">
        <v>12</v>
      </c>
      <c r="BJ112" s="72">
        <v>8</v>
      </c>
      <c r="BK112" s="72" t="s">
        <v>716</v>
      </c>
      <c r="BL112" s="72">
        <v>12</v>
      </c>
      <c r="BM112" s="151">
        <f>AR113+AU113+AX113+BA113+BD113+BG113+BJ113+BJ116+BG116+BD116+BA116+AX116+AU116+AR116+AR120+AU12</f>
        <v>42</v>
      </c>
      <c r="BN112" s="151"/>
      <c r="BO112" s="162">
        <f ca="1">BM112*AP112</f>
        <v>882</v>
      </c>
      <c r="BP112" s="151"/>
      <c r="BQ112" s="148">
        <f ca="1">AU121+AX121+BA121+BD121+BG121+BJ121</f>
        <v>647.19000000000005</v>
      </c>
      <c r="BR112" s="151"/>
      <c r="BS112" s="162">
        <f ca="1">BQ112+BO112</f>
        <v>1529.19</v>
      </c>
      <c r="BT112" s="183"/>
      <c r="BV112" s="186">
        <f>B112</f>
        <v>9</v>
      </c>
      <c r="BW112" s="172">
        <f>BM112+AB112</f>
        <v>84</v>
      </c>
      <c r="BX112" s="192">
        <f ca="1">BO112+AD112</f>
        <v>1764</v>
      </c>
      <c r="BY112" s="172">
        <f ca="1">BQ112+AF112</f>
        <v>1121.1500000000001</v>
      </c>
      <c r="BZ112" s="192">
        <f ca="1">BY112+BX112</f>
        <v>2885.15</v>
      </c>
      <c r="CA112" s="189">
        <f ca="1">SUM(AU119:BL119)+SUM(J119:AA119)</f>
        <v>6595</v>
      </c>
    </row>
    <row r="113" spans="2:79">
      <c r="B113" s="145"/>
      <c r="C113" s="150"/>
      <c r="D113" s="168"/>
      <c r="E113" s="162"/>
      <c r="F113" s="165"/>
      <c r="G113" s="151"/>
      <c r="H113" s="151"/>
      <c r="I113" s="151"/>
      <c r="J113" s="151">
        <f>L112-J112</f>
        <v>4</v>
      </c>
      <c r="K113" s="151"/>
      <c r="L113" s="151"/>
      <c r="M113" s="151">
        <f>O112-M112</f>
        <v>4</v>
      </c>
      <c r="N113" s="151"/>
      <c r="O113" s="151"/>
      <c r="P113" s="151">
        <f>R112-P112</f>
        <v>4</v>
      </c>
      <c r="Q113" s="151"/>
      <c r="R113" s="151"/>
      <c r="S113" s="151">
        <f>U112-S112</f>
        <v>4</v>
      </c>
      <c r="T113" s="151"/>
      <c r="U113" s="151"/>
      <c r="V113" s="151">
        <f>X112-V112</f>
        <v>4</v>
      </c>
      <c r="W113" s="151"/>
      <c r="X113" s="151"/>
      <c r="Y113" s="151">
        <f>AA112-Y112</f>
        <v>4</v>
      </c>
      <c r="Z113" s="151"/>
      <c r="AA113" s="151"/>
      <c r="AB113" s="151"/>
      <c r="AC113" s="151"/>
      <c r="AD113" s="151"/>
      <c r="AE113" s="151"/>
      <c r="AF113" s="148"/>
      <c r="AG113" s="151"/>
      <c r="AH113" s="151"/>
      <c r="AI113" s="183"/>
      <c r="AM113" s="145"/>
      <c r="AN113" s="150"/>
      <c r="AO113" s="168"/>
      <c r="AP113" s="162"/>
      <c r="AQ113" s="165"/>
      <c r="AR113" s="151"/>
      <c r="AS113" s="151"/>
      <c r="AT113" s="151"/>
      <c r="AU113" s="151">
        <f>AW112-AU112</f>
        <v>4</v>
      </c>
      <c r="AV113" s="151"/>
      <c r="AW113" s="151"/>
      <c r="AX113" s="151">
        <f>AZ112-AX112</f>
        <v>4</v>
      </c>
      <c r="AY113" s="151"/>
      <c r="AZ113" s="151"/>
      <c r="BA113" s="151">
        <f>BC112-BA112</f>
        <v>4</v>
      </c>
      <c r="BB113" s="151"/>
      <c r="BC113" s="151"/>
      <c r="BD113" s="151">
        <f>BF112-BD112</f>
        <v>4</v>
      </c>
      <c r="BE113" s="151"/>
      <c r="BF113" s="151"/>
      <c r="BG113" s="151">
        <f>BI112-BG112</f>
        <v>4</v>
      </c>
      <c r="BH113" s="151"/>
      <c r="BI113" s="151"/>
      <c r="BJ113" s="151">
        <f>BL112-BJ112</f>
        <v>4</v>
      </c>
      <c r="BK113" s="151"/>
      <c r="BL113" s="151"/>
      <c r="BM113" s="151"/>
      <c r="BN113" s="151"/>
      <c r="BO113" s="151"/>
      <c r="BP113" s="151"/>
      <c r="BQ113" s="148"/>
      <c r="BR113" s="151"/>
      <c r="BS113" s="151"/>
      <c r="BT113" s="183"/>
      <c r="BV113" s="191"/>
      <c r="BW113" s="150"/>
      <c r="BX113" s="150"/>
      <c r="BY113" s="150"/>
      <c r="BZ113" s="150"/>
      <c r="CA113" s="193"/>
    </row>
    <row r="114" spans="2:79">
      <c r="B114" s="145"/>
      <c r="C114" s="150"/>
      <c r="D114" s="168"/>
      <c r="E114" s="162"/>
      <c r="F114" s="165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48"/>
      <c r="AG114" s="151"/>
      <c r="AH114" s="151"/>
      <c r="AI114" s="183"/>
      <c r="AM114" s="145"/>
      <c r="AN114" s="150"/>
      <c r="AO114" s="168"/>
      <c r="AP114" s="162"/>
      <c r="AQ114" s="165"/>
      <c r="AR114" s="151"/>
      <c r="AS114" s="151"/>
      <c r="AT114" s="151"/>
      <c r="AU114" s="151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  <c r="BI114" s="151"/>
      <c r="BJ114" s="151"/>
      <c r="BK114" s="151"/>
      <c r="BL114" s="151"/>
      <c r="BM114" s="151"/>
      <c r="BN114" s="151"/>
      <c r="BO114" s="151"/>
      <c r="BP114" s="151"/>
      <c r="BQ114" s="148"/>
      <c r="BR114" s="151"/>
      <c r="BS114" s="151"/>
      <c r="BT114" s="183"/>
      <c r="BV114" s="191"/>
      <c r="BW114" s="150"/>
      <c r="BX114" s="150"/>
      <c r="BY114" s="150"/>
      <c r="BZ114" s="150"/>
      <c r="CA114" s="193"/>
    </row>
    <row r="115" spans="2:79">
      <c r="B115" s="145"/>
      <c r="C115" s="150"/>
      <c r="D115" s="168"/>
      <c r="E115" s="162"/>
      <c r="F115" s="165"/>
      <c r="G115" s="151"/>
      <c r="H115" s="151"/>
      <c r="I115" s="151"/>
      <c r="J115" s="72">
        <v>13</v>
      </c>
      <c r="K115" s="72" t="s">
        <v>716</v>
      </c>
      <c r="L115" s="72">
        <v>16</v>
      </c>
      <c r="M115" s="72">
        <v>13</v>
      </c>
      <c r="N115" s="72" t="s">
        <v>716</v>
      </c>
      <c r="O115" s="72">
        <v>16</v>
      </c>
      <c r="P115" s="72"/>
      <c r="Q115" s="72" t="s">
        <v>716</v>
      </c>
      <c r="R115" s="72"/>
      <c r="S115" s="72">
        <v>13</v>
      </c>
      <c r="T115" s="72" t="s">
        <v>716</v>
      </c>
      <c r="U115" s="72">
        <v>16</v>
      </c>
      <c r="V115" s="72">
        <v>13</v>
      </c>
      <c r="W115" s="72" t="s">
        <v>716</v>
      </c>
      <c r="X115" s="72">
        <v>16</v>
      </c>
      <c r="Y115" s="72">
        <v>13</v>
      </c>
      <c r="Z115" s="72" t="s">
        <v>716</v>
      </c>
      <c r="AA115" s="72">
        <v>16</v>
      </c>
      <c r="AB115" s="151"/>
      <c r="AC115" s="151"/>
      <c r="AD115" s="151"/>
      <c r="AE115" s="151"/>
      <c r="AF115" s="148"/>
      <c r="AG115" s="151"/>
      <c r="AH115" s="151"/>
      <c r="AI115" s="183"/>
      <c r="AM115" s="145"/>
      <c r="AN115" s="150"/>
      <c r="AO115" s="168"/>
      <c r="AP115" s="162"/>
      <c r="AQ115" s="165"/>
      <c r="AR115" s="151"/>
      <c r="AS115" s="151"/>
      <c r="AT115" s="151"/>
      <c r="AU115" s="72">
        <v>13</v>
      </c>
      <c r="AV115" s="72" t="s">
        <v>716</v>
      </c>
      <c r="AW115" s="72">
        <v>16</v>
      </c>
      <c r="AX115" s="72">
        <v>13</v>
      </c>
      <c r="AY115" s="72" t="s">
        <v>716</v>
      </c>
      <c r="AZ115" s="72">
        <v>16</v>
      </c>
      <c r="BA115" s="72"/>
      <c r="BB115" s="72" t="s">
        <v>716</v>
      </c>
      <c r="BC115" s="72"/>
      <c r="BD115" s="72">
        <v>13</v>
      </c>
      <c r="BE115" s="72" t="s">
        <v>716</v>
      </c>
      <c r="BF115" s="72">
        <v>16</v>
      </c>
      <c r="BG115" s="72">
        <v>13</v>
      </c>
      <c r="BH115" s="72" t="s">
        <v>716</v>
      </c>
      <c r="BI115" s="72">
        <v>16</v>
      </c>
      <c r="BJ115" s="72">
        <v>13</v>
      </c>
      <c r="BK115" s="72" t="s">
        <v>716</v>
      </c>
      <c r="BL115" s="72">
        <v>16</v>
      </c>
      <c r="BM115" s="151"/>
      <c r="BN115" s="151"/>
      <c r="BO115" s="151"/>
      <c r="BP115" s="151"/>
      <c r="BQ115" s="148"/>
      <c r="BR115" s="151"/>
      <c r="BS115" s="151"/>
      <c r="BT115" s="183"/>
      <c r="BV115" s="191"/>
      <c r="BW115" s="150"/>
      <c r="BX115" s="150"/>
      <c r="BY115" s="150"/>
      <c r="BZ115" s="150"/>
      <c r="CA115" s="193"/>
    </row>
    <row r="116" spans="2:79">
      <c r="B116" s="145"/>
      <c r="C116" s="150"/>
      <c r="D116" s="168"/>
      <c r="E116" s="162"/>
      <c r="F116" s="165"/>
      <c r="G116" s="151"/>
      <c r="H116" s="151"/>
      <c r="I116" s="151"/>
      <c r="J116" s="151">
        <f>L115-J115</f>
        <v>3</v>
      </c>
      <c r="K116" s="151"/>
      <c r="L116" s="151"/>
      <c r="M116" s="151">
        <f>O115-M115</f>
        <v>3</v>
      </c>
      <c r="N116" s="151"/>
      <c r="O116" s="151"/>
      <c r="P116" s="151">
        <f>R115-P115</f>
        <v>0</v>
      </c>
      <c r="Q116" s="151"/>
      <c r="R116" s="151"/>
      <c r="S116" s="151">
        <f>U115-S115</f>
        <v>3</v>
      </c>
      <c r="T116" s="151"/>
      <c r="U116" s="151"/>
      <c r="V116" s="151">
        <f>X115-V115</f>
        <v>3</v>
      </c>
      <c r="W116" s="151"/>
      <c r="X116" s="151"/>
      <c r="Y116" s="151">
        <f>AA115-Y115</f>
        <v>3</v>
      </c>
      <c r="Z116" s="151"/>
      <c r="AA116" s="151"/>
      <c r="AB116" s="151"/>
      <c r="AC116" s="151"/>
      <c r="AD116" s="151"/>
      <c r="AE116" s="151"/>
      <c r="AF116" s="148"/>
      <c r="AG116" s="151"/>
      <c r="AH116" s="151"/>
      <c r="AI116" s="183"/>
      <c r="AM116" s="145"/>
      <c r="AN116" s="150"/>
      <c r="AO116" s="168"/>
      <c r="AP116" s="162"/>
      <c r="AQ116" s="165"/>
      <c r="AR116" s="151"/>
      <c r="AS116" s="151"/>
      <c r="AT116" s="151"/>
      <c r="AU116" s="151">
        <f>AW115-AU115</f>
        <v>3</v>
      </c>
      <c r="AV116" s="151"/>
      <c r="AW116" s="151"/>
      <c r="AX116" s="151">
        <f>AZ115-AX115</f>
        <v>3</v>
      </c>
      <c r="AY116" s="151"/>
      <c r="AZ116" s="151"/>
      <c r="BA116" s="151">
        <f>BC115-BA115</f>
        <v>0</v>
      </c>
      <c r="BB116" s="151"/>
      <c r="BC116" s="151"/>
      <c r="BD116" s="151">
        <f>BF115-BD115</f>
        <v>3</v>
      </c>
      <c r="BE116" s="151"/>
      <c r="BF116" s="151"/>
      <c r="BG116" s="151">
        <f>BI115-BG115</f>
        <v>3</v>
      </c>
      <c r="BH116" s="151"/>
      <c r="BI116" s="151"/>
      <c r="BJ116" s="151">
        <f>BL115-BJ115</f>
        <v>3</v>
      </c>
      <c r="BK116" s="151"/>
      <c r="BL116" s="151"/>
      <c r="BM116" s="151"/>
      <c r="BN116" s="151"/>
      <c r="BO116" s="151"/>
      <c r="BP116" s="151"/>
      <c r="BQ116" s="148"/>
      <c r="BR116" s="151"/>
      <c r="BS116" s="151"/>
      <c r="BT116" s="183"/>
      <c r="BV116" s="191"/>
      <c r="BW116" s="150"/>
      <c r="BX116" s="150"/>
      <c r="BY116" s="150"/>
      <c r="BZ116" s="150"/>
      <c r="CA116" s="193"/>
    </row>
    <row r="117" spans="2:79">
      <c r="B117" s="145"/>
      <c r="C117" s="150"/>
      <c r="D117" s="168"/>
      <c r="E117" s="162"/>
      <c r="F117" s="165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48"/>
      <c r="AG117" s="151"/>
      <c r="AH117" s="151"/>
      <c r="AI117" s="183"/>
      <c r="AM117" s="145"/>
      <c r="AN117" s="150"/>
      <c r="AO117" s="168"/>
      <c r="AP117" s="162"/>
      <c r="AQ117" s="165"/>
      <c r="AR117" s="151"/>
      <c r="AS117" s="151"/>
      <c r="AT117" s="151"/>
      <c r="AU117" s="151"/>
      <c r="AV117" s="151"/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151"/>
      <c r="BK117" s="151"/>
      <c r="BL117" s="151"/>
      <c r="BM117" s="151"/>
      <c r="BN117" s="151"/>
      <c r="BO117" s="151"/>
      <c r="BP117" s="151"/>
      <c r="BQ117" s="148"/>
      <c r="BR117" s="151"/>
      <c r="BS117" s="151"/>
      <c r="BT117" s="183"/>
      <c r="BV117" s="191"/>
      <c r="BW117" s="150"/>
      <c r="BX117" s="150"/>
      <c r="BY117" s="150"/>
      <c r="BZ117" s="150"/>
      <c r="CA117" s="193"/>
    </row>
    <row r="118" spans="2:79">
      <c r="B118" s="145"/>
      <c r="C118" s="150"/>
      <c r="D118" s="168"/>
      <c r="E118" s="162"/>
      <c r="F118" s="165"/>
      <c r="G118" s="151"/>
      <c r="H118" s="151"/>
      <c r="I118" s="151"/>
      <c r="J118" s="146" t="s">
        <v>731</v>
      </c>
      <c r="K118" s="147"/>
      <c r="L118" s="148"/>
      <c r="M118" s="146" t="s">
        <v>731</v>
      </c>
      <c r="N118" s="147"/>
      <c r="O118" s="148"/>
      <c r="P118" s="146" t="s">
        <v>731</v>
      </c>
      <c r="Q118" s="147"/>
      <c r="R118" s="148"/>
      <c r="S118" s="146" t="s">
        <v>731</v>
      </c>
      <c r="T118" s="147"/>
      <c r="U118" s="148"/>
      <c r="V118" s="146" t="s">
        <v>731</v>
      </c>
      <c r="W118" s="147"/>
      <c r="X118" s="148"/>
      <c r="Y118" s="146" t="s">
        <v>731</v>
      </c>
      <c r="Z118" s="147"/>
      <c r="AA118" s="148"/>
      <c r="AB118" s="151"/>
      <c r="AC118" s="151"/>
      <c r="AD118" s="151"/>
      <c r="AE118" s="151"/>
      <c r="AF118" s="148"/>
      <c r="AG118" s="151"/>
      <c r="AH118" s="151"/>
      <c r="AI118" s="183"/>
      <c r="AM118" s="145"/>
      <c r="AN118" s="150"/>
      <c r="AO118" s="168"/>
      <c r="AP118" s="162"/>
      <c r="AQ118" s="165"/>
      <c r="AR118" s="151"/>
      <c r="AS118" s="151"/>
      <c r="AT118" s="151"/>
      <c r="AU118" s="146" t="s">
        <v>731</v>
      </c>
      <c r="AV118" s="147"/>
      <c r="AW118" s="148"/>
      <c r="AX118" s="146" t="s">
        <v>731</v>
      </c>
      <c r="AY118" s="147"/>
      <c r="AZ118" s="148"/>
      <c r="BA118" s="146" t="s">
        <v>731</v>
      </c>
      <c r="BB118" s="147"/>
      <c r="BC118" s="148"/>
      <c r="BD118" s="146" t="s">
        <v>731</v>
      </c>
      <c r="BE118" s="147"/>
      <c r="BF118" s="148"/>
      <c r="BG118" s="146" t="s">
        <v>731</v>
      </c>
      <c r="BH118" s="147"/>
      <c r="BI118" s="148"/>
      <c r="BJ118" s="146" t="s">
        <v>731</v>
      </c>
      <c r="BK118" s="147"/>
      <c r="BL118" s="148"/>
      <c r="BM118" s="151"/>
      <c r="BN118" s="151"/>
      <c r="BO118" s="151"/>
      <c r="BP118" s="151"/>
      <c r="BQ118" s="148"/>
      <c r="BR118" s="151"/>
      <c r="BS118" s="151"/>
      <c r="BT118" s="183"/>
      <c r="BV118" s="191"/>
      <c r="BW118" s="150"/>
      <c r="BX118" s="150"/>
      <c r="BY118" s="150"/>
      <c r="BZ118" s="150"/>
      <c r="CA118" s="193"/>
    </row>
    <row r="119" spans="2:79">
      <c r="B119" s="145"/>
      <c r="C119" s="150"/>
      <c r="D119" s="168"/>
      <c r="E119" s="162"/>
      <c r="F119" s="165"/>
      <c r="G119" s="151"/>
      <c r="H119" s="151"/>
      <c r="I119" s="151"/>
      <c r="J119" s="146">
        <f ca="1">RANDBETWEEN(100,1000)</f>
        <v>345</v>
      </c>
      <c r="K119" s="147"/>
      <c r="L119" s="148"/>
      <c r="M119" s="146">
        <f ca="1">RANDBETWEEN(100,1000)</f>
        <v>878</v>
      </c>
      <c r="N119" s="147"/>
      <c r="O119" s="148"/>
      <c r="P119" s="146">
        <f ca="1">RANDBETWEEN(100,1000)</f>
        <v>172</v>
      </c>
      <c r="Q119" s="147"/>
      <c r="R119" s="148"/>
      <c r="S119" s="146">
        <f ca="1">RANDBETWEEN(100,1000)</f>
        <v>447</v>
      </c>
      <c r="T119" s="147"/>
      <c r="U119" s="148"/>
      <c r="V119" s="146">
        <f ca="1">RANDBETWEEN(100,1000)</f>
        <v>580</v>
      </c>
      <c r="W119" s="147"/>
      <c r="X119" s="148"/>
      <c r="Y119" s="146">
        <f ca="1">RANDBETWEEN(100,1000)</f>
        <v>366</v>
      </c>
      <c r="Z119" s="147"/>
      <c r="AA119" s="148"/>
      <c r="AB119" s="151"/>
      <c r="AC119" s="151"/>
      <c r="AD119" s="151"/>
      <c r="AE119" s="151"/>
      <c r="AF119" s="148"/>
      <c r="AG119" s="151"/>
      <c r="AH119" s="151"/>
      <c r="AI119" s="183"/>
      <c r="AM119" s="145"/>
      <c r="AN119" s="150"/>
      <c r="AO119" s="168"/>
      <c r="AP119" s="162"/>
      <c r="AQ119" s="165"/>
      <c r="AR119" s="151"/>
      <c r="AS119" s="151"/>
      <c r="AT119" s="151"/>
      <c r="AU119" s="146">
        <f ca="1">RANDBETWEEN(100,1000)</f>
        <v>155</v>
      </c>
      <c r="AV119" s="147"/>
      <c r="AW119" s="148"/>
      <c r="AX119" s="146">
        <f ca="1">RANDBETWEEN(100,1000)</f>
        <v>954</v>
      </c>
      <c r="AY119" s="147"/>
      <c r="AZ119" s="148"/>
      <c r="BA119" s="146">
        <f ca="1">RANDBETWEEN(100,1000)</f>
        <v>355</v>
      </c>
      <c r="BB119" s="147"/>
      <c r="BC119" s="148"/>
      <c r="BD119" s="146">
        <f ca="1">RANDBETWEEN(100,1000)</f>
        <v>620</v>
      </c>
      <c r="BE119" s="147"/>
      <c r="BF119" s="148"/>
      <c r="BG119" s="146">
        <f ca="1">RANDBETWEEN(100,1000)</f>
        <v>847</v>
      </c>
      <c r="BH119" s="147"/>
      <c r="BI119" s="148"/>
      <c r="BJ119" s="146">
        <f ca="1">RANDBETWEEN(100,1000)</f>
        <v>876</v>
      </c>
      <c r="BK119" s="147"/>
      <c r="BL119" s="148"/>
      <c r="BM119" s="151"/>
      <c r="BN119" s="151"/>
      <c r="BO119" s="151"/>
      <c r="BP119" s="151"/>
      <c r="BQ119" s="148"/>
      <c r="BR119" s="151"/>
      <c r="BS119" s="151"/>
      <c r="BT119" s="183"/>
      <c r="BV119" s="191"/>
      <c r="BW119" s="150"/>
      <c r="BX119" s="150"/>
      <c r="BY119" s="150"/>
      <c r="BZ119" s="150"/>
      <c r="CA119" s="193"/>
    </row>
    <row r="120" spans="2:79">
      <c r="B120" s="145"/>
      <c r="C120" s="150"/>
      <c r="D120" s="168"/>
      <c r="E120" s="162"/>
      <c r="F120" s="165"/>
      <c r="G120" s="151"/>
      <c r="H120" s="151"/>
      <c r="I120" s="151"/>
      <c r="J120" s="146" t="s">
        <v>702</v>
      </c>
      <c r="K120" s="147"/>
      <c r="L120" s="148"/>
      <c r="M120" s="146" t="s">
        <v>702</v>
      </c>
      <c r="N120" s="147"/>
      <c r="O120" s="148"/>
      <c r="P120" s="146" t="s">
        <v>702</v>
      </c>
      <c r="Q120" s="147"/>
      <c r="R120" s="148"/>
      <c r="S120" s="146" t="s">
        <v>702</v>
      </c>
      <c r="T120" s="147"/>
      <c r="U120" s="148"/>
      <c r="V120" s="146" t="s">
        <v>702</v>
      </c>
      <c r="W120" s="147"/>
      <c r="X120" s="148"/>
      <c r="Y120" s="146" t="s">
        <v>702</v>
      </c>
      <c r="Z120" s="147"/>
      <c r="AA120" s="148"/>
      <c r="AB120" s="151"/>
      <c r="AC120" s="151"/>
      <c r="AD120" s="151"/>
      <c r="AE120" s="151"/>
      <c r="AF120" s="148"/>
      <c r="AG120" s="151"/>
      <c r="AH120" s="151"/>
      <c r="AI120" s="183"/>
      <c r="AM120" s="145"/>
      <c r="AN120" s="150"/>
      <c r="AO120" s="168"/>
      <c r="AP120" s="162"/>
      <c r="AQ120" s="165"/>
      <c r="AR120" s="151"/>
      <c r="AS120" s="151"/>
      <c r="AT120" s="151"/>
      <c r="AU120" s="146" t="s">
        <v>702</v>
      </c>
      <c r="AV120" s="147"/>
      <c r="AW120" s="148"/>
      <c r="AX120" s="146" t="s">
        <v>702</v>
      </c>
      <c r="AY120" s="147"/>
      <c r="AZ120" s="148"/>
      <c r="BA120" s="146" t="s">
        <v>702</v>
      </c>
      <c r="BB120" s="147"/>
      <c r="BC120" s="148"/>
      <c r="BD120" s="146" t="s">
        <v>702</v>
      </c>
      <c r="BE120" s="147"/>
      <c r="BF120" s="148"/>
      <c r="BG120" s="146" t="s">
        <v>702</v>
      </c>
      <c r="BH120" s="147"/>
      <c r="BI120" s="148"/>
      <c r="BJ120" s="146" t="s">
        <v>702</v>
      </c>
      <c r="BK120" s="147"/>
      <c r="BL120" s="148"/>
      <c r="BM120" s="151"/>
      <c r="BN120" s="151"/>
      <c r="BO120" s="151"/>
      <c r="BP120" s="151"/>
      <c r="BQ120" s="148"/>
      <c r="BR120" s="151"/>
      <c r="BS120" s="151"/>
      <c r="BT120" s="183"/>
      <c r="BV120" s="191"/>
      <c r="BW120" s="150"/>
      <c r="BX120" s="150"/>
      <c r="BY120" s="150"/>
      <c r="BZ120" s="150"/>
      <c r="CA120" s="193"/>
    </row>
    <row r="121" spans="2:79" ht="17" thickBot="1">
      <c r="B121" s="145"/>
      <c r="C121" s="150"/>
      <c r="D121" s="168"/>
      <c r="E121" s="162"/>
      <c r="F121" s="166"/>
      <c r="G121" s="151"/>
      <c r="H121" s="151"/>
      <c r="I121" s="151"/>
      <c r="J121" s="146">
        <f ca="1">J119*$F$8</f>
        <v>58.650000000000006</v>
      </c>
      <c r="K121" s="147"/>
      <c r="L121" s="148"/>
      <c r="M121" s="146">
        <f ca="1">M119*$F$8</f>
        <v>149.26000000000002</v>
      </c>
      <c r="N121" s="147"/>
      <c r="O121" s="148"/>
      <c r="P121" s="146">
        <f ca="1">P119*$F$8</f>
        <v>29.240000000000002</v>
      </c>
      <c r="Q121" s="147"/>
      <c r="R121" s="148"/>
      <c r="S121" s="146">
        <f ca="1">S119*$F$8</f>
        <v>75.990000000000009</v>
      </c>
      <c r="T121" s="147"/>
      <c r="U121" s="148"/>
      <c r="V121" s="146">
        <f ca="1">V119*$F$8</f>
        <v>98.600000000000009</v>
      </c>
      <c r="W121" s="147"/>
      <c r="X121" s="148"/>
      <c r="Y121" s="146">
        <f ca="1">Y119*$F$8</f>
        <v>62.220000000000006</v>
      </c>
      <c r="Z121" s="147"/>
      <c r="AA121" s="148"/>
      <c r="AB121" s="151"/>
      <c r="AC121" s="151"/>
      <c r="AD121" s="151"/>
      <c r="AE121" s="151"/>
      <c r="AF121" s="148"/>
      <c r="AG121" s="151"/>
      <c r="AH121" s="151"/>
      <c r="AI121" s="183"/>
      <c r="AM121" s="145"/>
      <c r="AN121" s="150"/>
      <c r="AO121" s="168"/>
      <c r="AP121" s="162"/>
      <c r="AQ121" s="166"/>
      <c r="AR121" s="151"/>
      <c r="AS121" s="151"/>
      <c r="AT121" s="151"/>
      <c r="AU121" s="146">
        <f ca="1">AU119*$F$8</f>
        <v>26.35</v>
      </c>
      <c r="AV121" s="147"/>
      <c r="AW121" s="148"/>
      <c r="AX121" s="146">
        <f ca="1">AX119*$F$8</f>
        <v>162.18</v>
      </c>
      <c r="AY121" s="147"/>
      <c r="AZ121" s="148"/>
      <c r="BA121" s="146">
        <f ca="1">BA119*$F$8</f>
        <v>60.35</v>
      </c>
      <c r="BB121" s="147"/>
      <c r="BC121" s="148"/>
      <c r="BD121" s="146">
        <f ca="1">BD119*$F$8</f>
        <v>105.4</v>
      </c>
      <c r="BE121" s="147"/>
      <c r="BF121" s="148"/>
      <c r="BG121" s="146">
        <f ca="1">BG119*$F$8</f>
        <v>143.99</v>
      </c>
      <c r="BH121" s="147"/>
      <c r="BI121" s="148"/>
      <c r="BJ121" s="146">
        <f ca="1">BJ119*$F$8</f>
        <v>148.92000000000002</v>
      </c>
      <c r="BK121" s="147"/>
      <c r="BL121" s="148"/>
      <c r="BM121" s="151"/>
      <c r="BN121" s="151"/>
      <c r="BO121" s="151"/>
      <c r="BP121" s="151"/>
      <c r="BQ121" s="148"/>
      <c r="BR121" s="151"/>
      <c r="BS121" s="151"/>
      <c r="BT121" s="183"/>
      <c r="BV121" s="187"/>
      <c r="BW121" s="188"/>
      <c r="BX121" s="188"/>
      <c r="BY121" s="188"/>
      <c r="BZ121" s="188"/>
      <c r="CA121" s="190"/>
    </row>
    <row r="122" spans="2:79" ht="16" customHeight="1">
      <c r="B122" s="149" t="s">
        <v>713</v>
      </c>
      <c r="C122" s="150"/>
      <c r="D122" s="151" t="s">
        <v>699</v>
      </c>
      <c r="E122" s="151" t="s">
        <v>714</v>
      </c>
      <c r="F122" s="152" t="s">
        <v>702</v>
      </c>
      <c r="G122" s="151" t="s">
        <v>715</v>
      </c>
      <c r="H122" s="151"/>
      <c r="I122" s="151"/>
      <c r="J122" s="151" t="s">
        <v>717</v>
      </c>
      <c r="K122" s="151"/>
      <c r="L122" s="151"/>
      <c r="M122" s="151" t="s">
        <v>718</v>
      </c>
      <c r="N122" s="151"/>
      <c r="O122" s="151"/>
      <c r="P122" s="151" t="s">
        <v>719</v>
      </c>
      <c r="Q122" s="151"/>
      <c r="R122" s="151"/>
      <c r="S122" s="151" t="s">
        <v>720</v>
      </c>
      <c r="T122" s="151"/>
      <c r="U122" s="151"/>
      <c r="V122" s="151" t="s">
        <v>721</v>
      </c>
      <c r="W122" s="151"/>
      <c r="X122" s="151"/>
      <c r="Y122" s="151" t="s">
        <v>722</v>
      </c>
      <c r="Z122" s="151"/>
      <c r="AA122" s="151"/>
      <c r="AB122" s="151" t="s">
        <v>723</v>
      </c>
      <c r="AC122" s="151"/>
      <c r="AD122" s="151" t="s">
        <v>725</v>
      </c>
      <c r="AE122" s="151"/>
      <c r="AF122" s="148" t="s">
        <v>702</v>
      </c>
      <c r="AG122" s="151"/>
      <c r="AH122" s="181" t="s">
        <v>732</v>
      </c>
      <c r="AI122" s="182"/>
      <c r="AM122" s="149" t="s">
        <v>713</v>
      </c>
      <c r="AN122" s="150"/>
      <c r="AO122" s="151" t="s">
        <v>699</v>
      </c>
      <c r="AP122" s="151" t="s">
        <v>714</v>
      </c>
      <c r="AQ122" s="152" t="s">
        <v>702</v>
      </c>
      <c r="AR122" s="151" t="s">
        <v>715</v>
      </c>
      <c r="AS122" s="151"/>
      <c r="AT122" s="151"/>
      <c r="AU122" s="151" t="s">
        <v>717</v>
      </c>
      <c r="AV122" s="151"/>
      <c r="AW122" s="151"/>
      <c r="AX122" s="151" t="s">
        <v>718</v>
      </c>
      <c r="AY122" s="151"/>
      <c r="AZ122" s="151"/>
      <c r="BA122" s="151" t="s">
        <v>719</v>
      </c>
      <c r="BB122" s="151"/>
      <c r="BC122" s="151"/>
      <c r="BD122" s="151" t="s">
        <v>720</v>
      </c>
      <c r="BE122" s="151"/>
      <c r="BF122" s="151"/>
      <c r="BG122" s="151" t="s">
        <v>721</v>
      </c>
      <c r="BH122" s="151"/>
      <c r="BI122" s="151"/>
      <c r="BJ122" s="151" t="s">
        <v>722</v>
      </c>
      <c r="BK122" s="151"/>
      <c r="BL122" s="151"/>
      <c r="BM122" s="151" t="s">
        <v>723</v>
      </c>
      <c r="BN122" s="151"/>
      <c r="BO122" s="151" t="s">
        <v>725</v>
      </c>
      <c r="BP122" s="151"/>
      <c r="BQ122" s="148" t="s">
        <v>702</v>
      </c>
      <c r="BR122" s="151"/>
      <c r="BS122" s="181" t="s">
        <v>732</v>
      </c>
      <c r="BT122" s="182"/>
      <c r="BV122" s="33"/>
      <c r="BW122" s="186" t="s">
        <v>737</v>
      </c>
      <c r="BX122" s="172" t="s">
        <v>733</v>
      </c>
      <c r="BY122" s="172" t="s">
        <v>734</v>
      </c>
      <c r="BZ122" s="172" t="s">
        <v>735</v>
      </c>
      <c r="CA122" s="189" t="s">
        <v>736</v>
      </c>
    </row>
    <row r="123" spans="2:79" ht="16" customHeight="1" thickBot="1">
      <c r="B123" s="149"/>
      <c r="C123" s="150"/>
      <c r="D123" s="151"/>
      <c r="E123" s="151"/>
      <c r="F123" s="153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48"/>
      <c r="AG123" s="151"/>
      <c r="AH123" s="181"/>
      <c r="AI123" s="182"/>
      <c r="AM123" s="149"/>
      <c r="AN123" s="150"/>
      <c r="AO123" s="151"/>
      <c r="AP123" s="151"/>
      <c r="AQ123" s="153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1"/>
      <c r="BK123" s="151"/>
      <c r="BL123" s="151"/>
      <c r="BM123" s="151"/>
      <c r="BN123" s="151"/>
      <c r="BO123" s="151"/>
      <c r="BP123" s="151"/>
      <c r="BQ123" s="148"/>
      <c r="BR123" s="151"/>
      <c r="BS123" s="181"/>
      <c r="BT123" s="182"/>
      <c r="BV123" s="33"/>
      <c r="BW123" s="187"/>
      <c r="BX123" s="188"/>
      <c r="BY123" s="188"/>
      <c r="BZ123" s="188"/>
      <c r="CA123" s="190"/>
    </row>
    <row r="124" spans="2:79" ht="17" thickBot="1">
      <c r="B124" s="75"/>
      <c r="C124" s="150"/>
      <c r="D124" s="73"/>
      <c r="E124" s="73"/>
      <c r="F124" s="73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8"/>
      <c r="AG124" s="72"/>
      <c r="AH124" s="72"/>
      <c r="AI124" s="77"/>
      <c r="AM124" s="75"/>
      <c r="AN124" s="150"/>
      <c r="AO124" s="73"/>
      <c r="AP124" s="73"/>
      <c r="AQ124" s="73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8"/>
      <c r="BR124" s="72"/>
      <c r="BS124" s="72"/>
      <c r="BT124" s="77"/>
      <c r="BV124" s="33"/>
      <c r="BW124" s="79"/>
      <c r="BX124" s="80"/>
      <c r="BY124" s="80"/>
      <c r="BZ124" s="80"/>
      <c r="CA124" s="81"/>
    </row>
    <row r="125" spans="2:79">
      <c r="B125" s="145">
        <v>10</v>
      </c>
      <c r="C125" s="150"/>
      <c r="D125" s="168" t="str">
        <f>VLOOKUP(B125,'HR app database'!$C$5:$D$14,2)</f>
        <v>Rajendra</v>
      </c>
      <c r="E125" s="162">
        <f ca="1">VLOOKUP(B125,'HR app database'!$C$5:$H$15,5)</f>
        <v>15</v>
      </c>
      <c r="F125" s="164">
        <f ca="1">VLOOKUP('HR app'!B125:B134,'HR app database'!$C$5:$H$14,6)</f>
        <v>0.16</v>
      </c>
      <c r="G125" s="151" t="s">
        <v>724</v>
      </c>
      <c r="H125" s="151"/>
      <c r="I125" s="151"/>
      <c r="J125" s="72">
        <v>8</v>
      </c>
      <c r="K125" s="72" t="s">
        <v>716</v>
      </c>
      <c r="L125" s="72">
        <v>12</v>
      </c>
      <c r="M125" s="72">
        <v>8</v>
      </c>
      <c r="N125" s="72" t="s">
        <v>716</v>
      </c>
      <c r="O125" s="72">
        <v>12</v>
      </c>
      <c r="P125" s="72">
        <v>8</v>
      </c>
      <c r="Q125" s="72" t="s">
        <v>716</v>
      </c>
      <c r="R125" s="72">
        <v>12</v>
      </c>
      <c r="S125" s="72">
        <v>8</v>
      </c>
      <c r="T125" s="72" t="s">
        <v>716</v>
      </c>
      <c r="U125" s="72">
        <v>12</v>
      </c>
      <c r="V125" s="72">
        <v>8</v>
      </c>
      <c r="W125" s="72" t="s">
        <v>716</v>
      </c>
      <c r="X125" s="72">
        <v>12</v>
      </c>
      <c r="Y125" s="72">
        <v>8</v>
      </c>
      <c r="Z125" s="72" t="s">
        <v>716</v>
      </c>
      <c r="AA125" s="72">
        <v>12</v>
      </c>
      <c r="AB125" s="151">
        <f>G126+J126+M126+P126+S126+V126+Y126+Y129+V129+S129+P129+M129+J129+G129+G133+J13</f>
        <v>39</v>
      </c>
      <c r="AC125" s="151"/>
      <c r="AD125" s="162">
        <f ca="1">AB125*E125</f>
        <v>585</v>
      </c>
      <c r="AE125" s="151"/>
      <c r="AF125" s="148">
        <f ca="1">J134+M134+P134+S134+V134+Y134</f>
        <v>631.72</v>
      </c>
      <c r="AG125" s="151"/>
      <c r="AH125" s="162">
        <f ca="1">AF125+AD125</f>
        <v>1216.72</v>
      </c>
      <c r="AI125" s="183"/>
      <c r="AM125" s="145">
        <f>B125</f>
        <v>10</v>
      </c>
      <c r="AN125" s="150"/>
      <c r="AO125" s="168" t="str">
        <f>VLOOKUP(AM125,'HR app database'!$C$5:$D$14,2)</f>
        <v>Rajendra</v>
      </c>
      <c r="AP125" s="162">
        <f ca="1">VLOOKUP(AM125,'HR app database'!$C$5:$H$15,5)</f>
        <v>15</v>
      </c>
      <c r="AQ125" s="164">
        <f ca="1">VLOOKUP('HR app'!AM125:AM134,'HR app database'!$C$5:$H$14,6)</f>
        <v>0.16</v>
      </c>
      <c r="AR125" s="151" t="s">
        <v>724</v>
      </c>
      <c r="AS125" s="151"/>
      <c r="AT125" s="151"/>
      <c r="AU125" s="72">
        <v>8</v>
      </c>
      <c r="AV125" s="72" t="s">
        <v>716</v>
      </c>
      <c r="AW125" s="72">
        <v>12</v>
      </c>
      <c r="AX125" s="72">
        <v>8</v>
      </c>
      <c r="AY125" s="72" t="s">
        <v>716</v>
      </c>
      <c r="AZ125" s="72">
        <v>12</v>
      </c>
      <c r="BA125" s="72">
        <v>8</v>
      </c>
      <c r="BB125" s="72" t="s">
        <v>716</v>
      </c>
      <c r="BC125" s="72">
        <v>12</v>
      </c>
      <c r="BD125" s="72">
        <v>8</v>
      </c>
      <c r="BE125" s="72" t="s">
        <v>716</v>
      </c>
      <c r="BF125" s="72">
        <v>12</v>
      </c>
      <c r="BG125" s="72">
        <v>8</v>
      </c>
      <c r="BH125" s="72" t="s">
        <v>716</v>
      </c>
      <c r="BI125" s="72">
        <v>12</v>
      </c>
      <c r="BJ125" s="72">
        <v>8</v>
      </c>
      <c r="BK125" s="72" t="s">
        <v>716</v>
      </c>
      <c r="BL125" s="72">
        <v>12</v>
      </c>
      <c r="BM125" s="151">
        <f>AR126+AU126+AX126+BA126+BD126+BG126+BJ126+BJ129+BG129+BD129+BA129+AX129+AU129+AR129+AR133+AU13</f>
        <v>39</v>
      </c>
      <c r="BN125" s="151"/>
      <c r="BO125" s="162">
        <f ca="1">BM125*AP125</f>
        <v>585</v>
      </c>
      <c r="BP125" s="151"/>
      <c r="BQ125" s="148">
        <f ca="1">AU134+AX134+BA134+BD134+BG134+BJ134</f>
        <v>594.31999999999994</v>
      </c>
      <c r="BR125" s="151"/>
      <c r="BS125" s="162">
        <f ca="1">BQ125+BO125</f>
        <v>1179.32</v>
      </c>
      <c r="BT125" s="183"/>
      <c r="BV125" s="186">
        <f>B125</f>
        <v>10</v>
      </c>
      <c r="BW125" s="172">
        <f>BM125+AB125</f>
        <v>78</v>
      </c>
      <c r="BX125" s="192">
        <f ca="1">BO125+AD125</f>
        <v>1170</v>
      </c>
      <c r="BY125" s="172">
        <f ca="1">BQ125+AF125</f>
        <v>1226.04</v>
      </c>
      <c r="BZ125" s="192">
        <f ca="1">BY125+BX125</f>
        <v>2396.04</v>
      </c>
      <c r="CA125" s="189">
        <f ca="1">SUM(AU132:BL132)+SUM(J132:AA132)</f>
        <v>7212</v>
      </c>
    </row>
    <row r="126" spans="2:79">
      <c r="B126" s="145"/>
      <c r="C126" s="150"/>
      <c r="D126" s="168"/>
      <c r="E126" s="162"/>
      <c r="F126" s="165"/>
      <c r="G126" s="151"/>
      <c r="H126" s="151"/>
      <c r="I126" s="151"/>
      <c r="J126" s="151">
        <f>L125-J125</f>
        <v>4</v>
      </c>
      <c r="K126" s="151"/>
      <c r="L126" s="151"/>
      <c r="M126" s="151">
        <f>O125-M125</f>
        <v>4</v>
      </c>
      <c r="N126" s="151"/>
      <c r="O126" s="151"/>
      <c r="P126" s="151">
        <f>R125-P125</f>
        <v>4</v>
      </c>
      <c r="Q126" s="151"/>
      <c r="R126" s="151"/>
      <c r="S126" s="151">
        <f>U125-S125</f>
        <v>4</v>
      </c>
      <c r="T126" s="151"/>
      <c r="U126" s="151"/>
      <c r="V126" s="151">
        <f>X125-V125</f>
        <v>4</v>
      </c>
      <c r="W126" s="151"/>
      <c r="X126" s="151"/>
      <c r="Y126" s="151">
        <f>AA125-Y125</f>
        <v>4</v>
      </c>
      <c r="Z126" s="151"/>
      <c r="AA126" s="151"/>
      <c r="AB126" s="151"/>
      <c r="AC126" s="151"/>
      <c r="AD126" s="151"/>
      <c r="AE126" s="151"/>
      <c r="AF126" s="148"/>
      <c r="AG126" s="151"/>
      <c r="AH126" s="151"/>
      <c r="AI126" s="183"/>
      <c r="AM126" s="145"/>
      <c r="AN126" s="150"/>
      <c r="AO126" s="168"/>
      <c r="AP126" s="162"/>
      <c r="AQ126" s="165"/>
      <c r="AR126" s="151"/>
      <c r="AS126" s="151"/>
      <c r="AT126" s="151"/>
      <c r="AU126" s="151">
        <f>AW125-AU125</f>
        <v>4</v>
      </c>
      <c r="AV126" s="151"/>
      <c r="AW126" s="151"/>
      <c r="AX126" s="151">
        <f>AZ125-AX125</f>
        <v>4</v>
      </c>
      <c r="AY126" s="151"/>
      <c r="AZ126" s="151"/>
      <c r="BA126" s="151">
        <f>BC125-BA125</f>
        <v>4</v>
      </c>
      <c r="BB126" s="151"/>
      <c r="BC126" s="151"/>
      <c r="BD126" s="151">
        <f>BF125-BD125</f>
        <v>4</v>
      </c>
      <c r="BE126" s="151"/>
      <c r="BF126" s="151"/>
      <c r="BG126" s="151">
        <f>BI125-BG125</f>
        <v>4</v>
      </c>
      <c r="BH126" s="151"/>
      <c r="BI126" s="151"/>
      <c r="BJ126" s="151">
        <f>BL125-BJ125</f>
        <v>4</v>
      </c>
      <c r="BK126" s="151"/>
      <c r="BL126" s="151"/>
      <c r="BM126" s="151"/>
      <c r="BN126" s="151"/>
      <c r="BO126" s="151"/>
      <c r="BP126" s="151"/>
      <c r="BQ126" s="148"/>
      <c r="BR126" s="151"/>
      <c r="BS126" s="151"/>
      <c r="BT126" s="183"/>
      <c r="BV126" s="191"/>
      <c r="BW126" s="150"/>
      <c r="BX126" s="150"/>
      <c r="BY126" s="150"/>
      <c r="BZ126" s="150"/>
      <c r="CA126" s="193"/>
    </row>
    <row r="127" spans="2:79">
      <c r="B127" s="145"/>
      <c r="C127" s="150"/>
      <c r="D127" s="168"/>
      <c r="E127" s="162"/>
      <c r="F127" s="165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48"/>
      <c r="AG127" s="151"/>
      <c r="AH127" s="151"/>
      <c r="AI127" s="183"/>
      <c r="AM127" s="145"/>
      <c r="AN127" s="150"/>
      <c r="AO127" s="168"/>
      <c r="AP127" s="162"/>
      <c r="AQ127" s="165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1"/>
      <c r="BK127" s="151"/>
      <c r="BL127" s="151"/>
      <c r="BM127" s="151"/>
      <c r="BN127" s="151"/>
      <c r="BO127" s="151"/>
      <c r="BP127" s="151"/>
      <c r="BQ127" s="148"/>
      <c r="BR127" s="151"/>
      <c r="BS127" s="151"/>
      <c r="BT127" s="183"/>
      <c r="BV127" s="191"/>
      <c r="BW127" s="150"/>
      <c r="BX127" s="150"/>
      <c r="BY127" s="150"/>
      <c r="BZ127" s="150"/>
      <c r="CA127" s="193"/>
    </row>
    <row r="128" spans="2:79">
      <c r="B128" s="145"/>
      <c r="C128" s="150"/>
      <c r="D128" s="168"/>
      <c r="E128" s="162"/>
      <c r="F128" s="165"/>
      <c r="G128" s="151"/>
      <c r="H128" s="151"/>
      <c r="I128" s="151"/>
      <c r="J128" s="72">
        <v>13</v>
      </c>
      <c r="K128" s="72" t="s">
        <v>716</v>
      </c>
      <c r="L128" s="72">
        <v>16</v>
      </c>
      <c r="M128" s="72">
        <v>13</v>
      </c>
      <c r="N128" s="72" t="s">
        <v>716</v>
      </c>
      <c r="O128" s="72">
        <v>16</v>
      </c>
      <c r="P128" s="72"/>
      <c r="Q128" s="72" t="s">
        <v>716</v>
      </c>
      <c r="R128" s="72"/>
      <c r="S128" s="72">
        <v>13</v>
      </c>
      <c r="T128" s="72" t="s">
        <v>716</v>
      </c>
      <c r="U128" s="72">
        <v>16</v>
      </c>
      <c r="V128" s="72">
        <v>13</v>
      </c>
      <c r="W128" s="72" t="s">
        <v>716</v>
      </c>
      <c r="X128" s="72">
        <v>16</v>
      </c>
      <c r="Y128" s="72">
        <v>13</v>
      </c>
      <c r="Z128" s="72" t="s">
        <v>716</v>
      </c>
      <c r="AA128" s="72">
        <v>16</v>
      </c>
      <c r="AB128" s="151"/>
      <c r="AC128" s="151"/>
      <c r="AD128" s="151"/>
      <c r="AE128" s="151"/>
      <c r="AF128" s="148"/>
      <c r="AG128" s="151"/>
      <c r="AH128" s="151"/>
      <c r="AI128" s="183"/>
      <c r="AM128" s="145"/>
      <c r="AN128" s="150"/>
      <c r="AO128" s="168"/>
      <c r="AP128" s="162"/>
      <c r="AQ128" s="165"/>
      <c r="AR128" s="151"/>
      <c r="AS128" s="151"/>
      <c r="AT128" s="151"/>
      <c r="AU128" s="72">
        <v>13</v>
      </c>
      <c r="AV128" s="72" t="s">
        <v>716</v>
      </c>
      <c r="AW128" s="72">
        <v>16</v>
      </c>
      <c r="AX128" s="72">
        <v>13</v>
      </c>
      <c r="AY128" s="72" t="s">
        <v>716</v>
      </c>
      <c r="AZ128" s="72">
        <v>16</v>
      </c>
      <c r="BA128" s="72"/>
      <c r="BB128" s="72" t="s">
        <v>716</v>
      </c>
      <c r="BC128" s="72"/>
      <c r="BD128" s="72">
        <v>13</v>
      </c>
      <c r="BE128" s="72" t="s">
        <v>716</v>
      </c>
      <c r="BF128" s="72">
        <v>16</v>
      </c>
      <c r="BG128" s="72">
        <v>13</v>
      </c>
      <c r="BH128" s="72" t="s">
        <v>716</v>
      </c>
      <c r="BI128" s="72">
        <v>16</v>
      </c>
      <c r="BJ128" s="72">
        <v>13</v>
      </c>
      <c r="BK128" s="72" t="s">
        <v>716</v>
      </c>
      <c r="BL128" s="72">
        <v>16</v>
      </c>
      <c r="BM128" s="151"/>
      <c r="BN128" s="151"/>
      <c r="BO128" s="151"/>
      <c r="BP128" s="151"/>
      <c r="BQ128" s="148"/>
      <c r="BR128" s="151"/>
      <c r="BS128" s="151"/>
      <c r="BT128" s="183"/>
      <c r="BV128" s="191"/>
      <c r="BW128" s="150"/>
      <c r="BX128" s="150"/>
      <c r="BY128" s="150"/>
      <c r="BZ128" s="150"/>
      <c r="CA128" s="193"/>
    </row>
    <row r="129" spans="2:79">
      <c r="B129" s="145"/>
      <c r="C129" s="150"/>
      <c r="D129" s="168"/>
      <c r="E129" s="162"/>
      <c r="F129" s="165"/>
      <c r="G129" s="151"/>
      <c r="H129" s="151"/>
      <c r="I129" s="151"/>
      <c r="J129" s="151">
        <f>L128-J128</f>
        <v>3</v>
      </c>
      <c r="K129" s="151"/>
      <c r="L129" s="151"/>
      <c r="M129" s="151">
        <f>O128-M128</f>
        <v>3</v>
      </c>
      <c r="N129" s="151"/>
      <c r="O129" s="151"/>
      <c r="P129" s="151">
        <f>R128-P128</f>
        <v>0</v>
      </c>
      <c r="Q129" s="151"/>
      <c r="R129" s="151"/>
      <c r="S129" s="151">
        <f>U128-S128</f>
        <v>3</v>
      </c>
      <c r="T129" s="151"/>
      <c r="U129" s="151"/>
      <c r="V129" s="151">
        <f>X128-V128</f>
        <v>3</v>
      </c>
      <c r="W129" s="151"/>
      <c r="X129" s="151"/>
      <c r="Y129" s="151">
        <f>AA128-Y128</f>
        <v>3</v>
      </c>
      <c r="Z129" s="151"/>
      <c r="AA129" s="151"/>
      <c r="AB129" s="151"/>
      <c r="AC129" s="151"/>
      <c r="AD129" s="151"/>
      <c r="AE129" s="151"/>
      <c r="AF129" s="148"/>
      <c r="AG129" s="151"/>
      <c r="AH129" s="151"/>
      <c r="AI129" s="183"/>
      <c r="AM129" s="145"/>
      <c r="AN129" s="150"/>
      <c r="AO129" s="168"/>
      <c r="AP129" s="162"/>
      <c r="AQ129" s="165"/>
      <c r="AR129" s="151"/>
      <c r="AS129" s="151"/>
      <c r="AT129" s="151"/>
      <c r="AU129" s="151">
        <f>AW128-AU128</f>
        <v>3</v>
      </c>
      <c r="AV129" s="151"/>
      <c r="AW129" s="151"/>
      <c r="AX129" s="151">
        <f>AZ128-AX128</f>
        <v>3</v>
      </c>
      <c r="AY129" s="151"/>
      <c r="AZ129" s="151"/>
      <c r="BA129" s="151">
        <f>BC128-BA128</f>
        <v>0</v>
      </c>
      <c r="BB129" s="151"/>
      <c r="BC129" s="151"/>
      <c r="BD129" s="151">
        <f>BF128-BD128</f>
        <v>3</v>
      </c>
      <c r="BE129" s="151"/>
      <c r="BF129" s="151"/>
      <c r="BG129" s="151">
        <f>BI128-BG128</f>
        <v>3</v>
      </c>
      <c r="BH129" s="151"/>
      <c r="BI129" s="151"/>
      <c r="BJ129" s="151">
        <f>BL128-BJ128</f>
        <v>3</v>
      </c>
      <c r="BK129" s="151"/>
      <c r="BL129" s="151"/>
      <c r="BM129" s="151"/>
      <c r="BN129" s="151"/>
      <c r="BO129" s="151"/>
      <c r="BP129" s="151"/>
      <c r="BQ129" s="148"/>
      <c r="BR129" s="151"/>
      <c r="BS129" s="151"/>
      <c r="BT129" s="183"/>
      <c r="BV129" s="191"/>
      <c r="BW129" s="150"/>
      <c r="BX129" s="150"/>
      <c r="BY129" s="150"/>
      <c r="BZ129" s="150"/>
      <c r="CA129" s="193"/>
    </row>
    <row r="130" spans="2:79">
      <c r="B130" s="145"/>
      <c r="C130" s="150"/>
      <c r="D130" s="168"/>
      <c r="E130" s="162"/>
      <c r="F130" s="165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48"/>
      <c r="AG130" s="151"/>
      <c r="AH130" s="151"/>
      <c r="AI130" s="183"/>
      <c r="AM130" s="145"/>
      <c r="AN130" s="150"/>
      <c r="AO130" s="168"/>
      <c r="AP130" s="162"/>
      <c r="AQ130" s="165"/>
      <c r="AR130" s="151"/>
      <c r="AS130" s="151"/>
      <c r="AT130" s="151"/>
      <c r="AU130" s="151"/>
      <c r="AV130" s="151"/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48"/>
      <c r="BR130" s="151"/>
      <c r="BS130" s="151"/>
      <c r="BT130" s="183"/>
      <c r="BV130" s="191"/>
      <c r="BW130" s="150"/>
      <c r="BX130" s="150"/>
      <c r="BY130" s="150"/>
      <c r="BZ130" s="150"/>
      <c r="CA130" s="193"/>
    </row>
    <row r="131" spans="2:79">
      <c r="B131" s="145"/>
      <c r="C131" s="150"/>
      <c r="D131" s="168"/>
      <c r="E131" s="162"/>
      <c r="F131" s="165"/>
      <c r="G131" s="151"/>
      <c r="H131" s="151"/>
      <c r="I131" s="151"/>
      <c r="J131" s="146" t="s">
        <v>731</v>
      </c>
      <c r="K131" s="147"/>
      <c r="L131" s="148"/>
      <c r="M131" s="146" t="s">
        <v>731</v>
      </c>
      <c r="N131" s="147"/>
      <c r="O131" s="148"/>
      <c r="P131" s="146" t="s">
        <v>731</v>
      </c>
      <c r="Q131" s="147"/>
      <c r="R131" s="148"/>
      <c r="S131" s="146" t="s">
        <v>731</v>
      </c>
      <c r="T131" s="147"/>
      <c r="U131" s="148"/>
      <c r="V131" s="146" t="s">
        <v>731</v>
      </c>
      <c r="W131" s="147"/>
      <c r="X131" s="148"/>
      <c r="Y131" s="146" t="s">
        <v>731</v>
      </c>
      <c r="Z131" s="147"/>
      <c r="AA131" s="148"/>
      <c r="AB131" s="151"/>
      <c r="AC131" s="151"/>
      <c r="AD131" s="151"/>
      <c r="AE131" s="151"/>
      <c r="AF131" s="148"/>
      <c r="AG131" s="151"/>
      <c r="AH131" s="151"/>
      <c r="AI131" s="183"/>
      <c r="AM131" s="145"/>
      <c r="AN131" s="150"/>
      <c r="AO131" s="168"/>
      <c r="AP131" s="162"/>
      <c r="AQ131" s="165"/>
      <c r="AR131" s="151"/>
      <c r="AS131" s="151"/>
      <c r="AT131" s="151"/>
      <c r="AU131" s="146" t="s">
        <v>731</v>
      </c>
      <c r="AV131" s="147"/>
      <c r="AW131" s="148"/>
      <c r="AX131" s="146" t="s">
        <v>731</v>
      </c>
      <c r="AY131" s="147"/>
      <c r="AZ131" s="148"/>
      <c r="BA131" s="146" t="s">
        <v>731</v>
      </c>
      <c r="BB131" s="147"/>
      <c r="BC131" s="148"/>
      <c r="BD131" s="146" t="s">
        <v>731</v>
      </c>
      <c r="BE131" s="147"/>
      <c r="BF131" s="148"/>
      <c r="BG131" s="146" t="s">
        <v>731</v>
      </c>
      <c r="BH131" s="147"/>
      <c r="BI131" s="148"/>
      <c r="BJ131" s="146" t="s">
        <v>731</v>
      </c>
      <c r="BK131" s="147"/>
      <c r="BL131" s="148"/>
      <c r="BM131" s="151"/>
      <c r="BN131" s="151"/>
      <c r="BO131" s="151"/>
      <c r="BP131" s="151"/>
      <c r="BQ131" s="148"/>
      <c r="BR131" s="151"/>
      <c r="BS131" s="151"/>
      <c r="BT131" s="183"/>
      <c r="BV131" s="191"/>
      <c r="BW131" s="150"/>
      <c r="BX131" s="150"/>
      <c r="BY131" s="150"/>
      <c r="BZ131" s="150"/>
      <c r="CA131" s="193"/>
    </row>
    <row r="132" spans="2:79">
      <c r="B132" s="145"/>
      <c r="C132" s="150"/>
      <c r="D132" s="168"/>
      <c r="E132" s="162"/>
      <c r="F132" s="165"/>
      <c r="G132" s="151"/>
      <c r="H132" s="151"/>
      <c r="I132" s="151"/>
      <c r="J132" s="146">
        <f ca="1">RANDBETWEEN(100,1000)</f>
        <v>930</v>
      </c>
      <c r="K132" s="147"/>
      <c r="L132" s="148"/>
      <c r="M132" s="146">
        <f ca="1">RANDBETWEEN(100,1000)</f>
        <v>892</v>
      </c>
      <c r="N132" s="147"/>
      <c r="O132" s="148"/>
      <c r="P132" s="146">
        <f ca="1">RANDBETWEEN(100,1000)</f>
        <v>438</v>
      </c>
      <c r="Q132" s="147"/>
      <c r="R132" s="148"/>
      <c r="S132" s="146">
        <f ca="1">RANDBETWEEN(100,1000)</f>
        <v>675</v>
      </c>
      <c r="T132" s="147"/>
      <c r="U132" s="148"/>
      <c r="V132" s="146">
        <f ca="1">RANDBETWEEN(100,1000)</f>
        <v>183</v>
      </c>
      <c r="W132" s="147"/>
      <c r="X132" s="148"/>
      <c r="Y132" s="146">
        <f ca="1">RANDBETWEEN(100,1000)</f>
        <v>598</v>
      </c>
      <c r="Z132" s="147"/>
      <c r="AA132" s="148"/>
      <c r="AB132" s="151"/>
      <c r="AC132" s="151"/>
      <c r="AD132" s="151"/>
      <c r="AE132" s="151"/>
      <c r="AF132" s="148"/>
      <c r="AG132" s="151"/>
      <c r="AH132" s="151"/>
      <c r="AI132" s="183"/>
      <c r="AM132" s="145"/>
      <c r="AN132" s="150"/>
      <c r="AO132" s="168"/>
      <c r="AP132" s="162"/>
      <c r="AQ132" s="165"/>
      <c r="AR132" s="151"/>
      <c r="AS132" s="151"/>
      <c r="AT132" s="151"/>
      <c r="AU132" s="146">
        <f ca="1">RANDBETWEEN(100,1000)</f>
        <v>911</v>
      </c>
      <c r="AV132" s="147"/>
      <c r="AW132" s="148"/>
      <c r="AX132" s="146">
        <f ca="1">RANDBETWEEN(100,1000)</f>
        <v>402</v>
      </c>
      <c r="AY132" s="147"/>
      <c r="AZ132" s="148"/>
      <c r="BA132" s="146">
        <f ca="1">RANDBETWEEN(100,1000)</f>
        <v>665</v>
      </c>
      <c r="BB132" s="147"/>
      <c r="BC132" s="148"/>
      <c r="BD132" s="146">
        <f ca="1">RANDBETWEEN(100,1000)</f>
        <v>117</v>
      </c>
      <c r="BE132" s="147"/>
      <c r="BF132" s="148"/>
      <c r="BG132" s="146">
        <f ca="1">RANDBETWEEN(100,1000)</f>
        <v>731</v>
      </c>
      <c r="BH132" s="147"/>
      <c r="BI132" s="148"/>
      <c r="BJ132" s="146">
        <f ca="1">RANDBETWEEN(100,1000)</f>
        <v>670</v>
      </c>
      <c r="BK132" s="147"/>
      <c r="BL132" s="148"/>
      <c r="BM132" s="151"/>
      <c r="BN132" s="151"/>
      <c r="BO132" s="151"/>
      <c r="BP132" s="151"/>
      <c r="BQ132" s="148"/>
      <c r="BR132" s="151"/>
      <c r="BS132" s="151"/>
      <c r="BT132" s="183"/>
      <c r="BV132" s="191"/>
      <c r="BW132" s="150"/>
      <c r="BX132" s="150"/>
      <c r="BY132" s="150"/>
      <c r="BZ132" s="150"/>
      <c r="CA132" s="193"/>
    </row>
    <row r="133" spans="2:79">
      <c r="B133" s="145"/>
      <c r="C133" s="150"/>
      <c r="D133" s="168"/>
      <c r="E133" s="162"/>
      <c r="F133" s="165"/>
      <c r="G133" s="151"/>
      <c r="H133" s="151"/>
      <c r="I133" s="151"/>
      <c r="J133" s="146" t="s">
        <v>702</v>
      </c>
      <c r="K133" s="147"/>
      <c r="L133" s="148"/>
      <c r="M133" s="146" t="s">
        <v>702</v>
      </c>
      <c r="N133" s="147"/>
      <c r="O133" s="148"/>
      <c r="P133" s="146" t="s">
        <v>702</v>
      </c>
      <c r="Q133" s="147"/>
      <c r="R133" s="148"/>
      <c r="S133" s="146" t="s">
        <v>702</v>
      </c>
      <c r="T133" s="147"/>
      <c r="U133" s="148"/>
      <c r="V133" s="146" t="s">
        <v>702</v>
      </c>
      <c r="W133" s="147"/>
      <c r="X133" s="148"/>
      <c r="Y133" s="146" t="s">
        <v>702</v>
      </c>
      <c r="Z133" s="147"/>
      <c r="AA133" s="148"/>
      <c r="AB133" s="151"/>
      <c r="AC133" s="151"/>
      <c r="AD133" s="151"/>
      <c r="AE133" s="151"/>
      <c r="AF133" s="148"/>
      <c r="AG133" s="151"/>
      <c r="AH133" s="151"/>
      <c r="AI133" s="183"/>
      <c r="AM133" s="145"/>
      <c r="AN133" s="150"/>
      <c r="AO133" s="168"/>
      <c r="AP133" s="162"/>
      <c r="AQ133" s="165"/>
      <c r="AR133" s="151"/>
      <c r="AS133" s="151"/>
      <c r="AT133" s="151"/>
      <c r="AU133" s="146" t="s">
        <v>702</v>
      </c>
      <c r="AV133" s="147"/>
      <c r="AW133" s="148"/>
      <c r="AX133" s="146" t="s">
        <v>702</v>
      </c>
      <c r="AY133" s="147"/>
      <c r="AZ133" s="148"/>
      <c r="BA133" s="146" t="s">
        <v>702</v>
      </c>
      <c r="BB133" s="147"/>
      <c r="BC133" s="148"/>
      <c r="BD133" s="146" t="s">
        <v>702</v>
      </c>
      <c r="BE133" s="147"/>
      <c r="BF133" s="148"/>
      <c r="BG133" s="146" t="s">
        <v>702</v>
      </c>
      <c r="BH133" s="147"/>
      <c r="BI133" s="148"/>
      <c r="BJ133" s="146" t="s">
        <v>702</v>
      </c>
      <c r="BK133" s="147"/>
      <c r="BL133" s="148"/>
      <c r="BM133" s="151"/>
      <c r="BN133" s="151"/>
      <c r="BO133" s="151"/>
      <c r="BP133" s="151"/>
      <c r="BQ133" s="148"/>
      <c r="BR133" s="151"/>
      <c r="BS133" s="151"/>
      <c r="BT133" s="183"/>
      <c r="BV133" s="191"/>
      <c r="BW133" s="150"/>
      <c r="BX133" s="150"/>
      <c r="BY133" s="150"/>
      <c r="BZ133" s="150"/>
      <c r="CA133" s="193"/>
    </row>
    <row r="134" spans="2:79" ht="17" thickBot="1">
      <c r="B134" s="167"/>
      <c r="C134" s="163"/>
      <c r="D134" s="169"/>
      <c r="E134" s="170"/>
      <c r="F134" s="166"/>
      <c r="G134" s="171"/>
      <c r="H134" s="171"/>
      <c r="I134" s="171"/>
      <c r="J134" s="146">
        <f ca="1">J132*$F$8</f>
        <v>158.10000000000002</v>
      </c>
      <c r="K134" s="147"/>
      <c r="L134" s="148"/>
      <c r="M134" s="146">
        <f ca="1">M132*$F$8</f>
        <v>151.64000000000001</v>
      </c>
      <c r="N134" s="147"/>
      <c r="O134" s="148"/>
      <c r="P134" s="146">
        <f ca="1">P132*$F$8</f>
        <v>74.460000000000008</v>
      </c>
      <c r="Q134" s="147"/>
      <c r="R134" s="148"/>
      <c r="S134" s="146">
        <f ca="1">S132*$F$8</f>
        <v>114.75000000000001</v>
      </c>
      <c r="T134" s="147"/>
      <c r="U134" s="148"/>
      <c r="V134" s="146">
        <f ca="1">V132*$F$8</f>
        <v>31.110000000000003</v>
      </c>
      <c r="W134" s="147"/>
      <c r="X134" s="148"/>
      <c r="Y134" s="146">
        <f ca="1">Y132*$F$8</f>
        <v>101.66000000000001</v>
      </c>
      <c r="Z134" s="147"/>
      <c r="AA134" s="148"/>
      <c r="AB134" s="156"/>
      <c r="AC134" s="156"/>
      <c r="AD134" s="156"/>
      <c r="AE134" s="156"/>
      <c r="AF134" s="184"/>
      <c r="AG134" s="156"/>
      <c r="AH134" s="156"/>
      <c r="AI134" s="185"/>
      <c r="AM134" s="167"/>
      <c r="AN134" s="163"/>
      <c r="AO134" s="169"/>
      <c r="AP134" s="170"/>
      <c r="AQ134" s="166"/>
      <c r="AR134" s="171"/>
      <c r="AS134" s="171"/>
      <c r="AT134" s="171"/>
      <c r="AU134" s="146">
        <f ca="1">AU132*$F$8</f>
        <v>154.87</v>
      </c>
      <c r="AV134" s="147"/>
      <c r="AW134" s="148"/>
      <c r="AX134" s="146">
        <f ca="1">AX132*$F$8</f>
        <v>68.34</v>
      </c>
      <c r="AY134" s="147"/>
      <c r="AZ134" s="148"/>
      <c r="BA134" s="146">
        <f ca="1">BA132*$F$8</f>
        <v>113.05000000000001</v>
      </c>
      <c r="BB134" s="147"/>
      <c r="BC134" s="148"/>
      <c r="BD134" s="146">
        <f ca="1">BD132*$F$8</f>
        <v>19.89</v>
      </c>
      <c r="BE134" s="147"/>
      <c r="BF134" s="148"/>
      <c r="BG134" s="146">
        <f ca="1">BG132*$F$8</f>
        <v>124.27000000000001</v>
      </c>
      <c r="BH134" s="147"/>
      <c r="BI134" s="148"/>
      <c r="BJ134" s="146">
        <f ca="1">BJ132*$F$8</f>
        <v>113.9</v>
      </c>
      <c r="BK134" s="147"/>
      <c r="BL134" s="148"/>
      <c r="BM134" s="156"/>
      <c r="BN134" s="156"/>
      <c r="BO134" s="156"/>
      <c r="BP134" s="156"/>
      <c r="BQ134" s="184"/>
      <c r="BR134" s="156"/>
      <c r="BS134" s="156"/>
      <c r="BT134" s="185"/>
      <c r="BV134" s="187"/>
      <c r="BW134" s="188"/>
      <c r="BX134" s="188"/>
      <c r="BY134" s="188"/>
      <c r="BZ134" s="188"/>
      <c r="CA134" s="190"/>
    </row>
    <row r="135" spans="2:79">
      <c r="B135" s="157" t="s">
        <v>726</v>
      </c>
      <c r="C135" s="155"/>
      <c r="D135" s="155"/>
      <c r="E135" s="155"/>
      <c r="F135" s="74"/>
      <c r="G135" s="155" t="s">
        <v>728</v>
      </c>
      <c r="H135" s="155"/>
      <c r="I135" s="155"/>
      <c r="J135" s="154">
        <f ca="1">(J129+J126)*$E$125+(J116+J113)*$E$112+(J103+J100)*$E$99+(J90+J87)*$E$86+(J77+J74)*$E$73+(J64+J61)*$E$60+(J51+J48)*$E$47+(J38+J35)*$E$34+(J25+J22)*$E$21+(J12+J9)*$E$8</f>
        <v>1351</v>
      </c>
      <c r="K135" s="155"/>
      <c r="L135" s="155"/>
      <c r="M135" s="154">
        <f ca="1">(M129+M126)*$E$125+(M116+M113)*$E$112+(M103+M100)*$E$99+(M90+M87)*$E$86+(M77+M74)*$E$73+(M64+M61)*$E$60+(M51+M48)*$E$47+(M38+M35)*$E$34+(M25+M22)*$E$21+(M12+M9)*$E$8</f>
        <v>1351</v>
      </c>
      <c r="N135" s="155"/>
      <c r="O135" s="155"/>
      <c r="P135" s="154">
        <f ca="1">(P129+P126)*$E$125+(P116+P113)*$E$112+(P103+P100)*$E$99+(P90+P87)*$E$86+(P77+P74)*$E$73+(P64+P61)*$E$60+(P51+P48)*$E$47+(P38+P35)*$E$34+(P25+P22)*$E$21+(P12+P9)*$E$8</f>
        <v>772</v>
      </c>
      <c r="Q135" s="155"/>
      <c r="R135" s="155"/>
      <c r="S135" s="154">
        <f ca="1">(S129+S126)*$E$125+(S116+S113)*$E$112+(S103+S100)*$E$99+(S90+S87)*$E$86+(S77+S74)*$E$73+(S64+S61)*$E$60+(S51+S48)*$E$47+(S38+S35)*$E$34+(S25+S22)*$E$21+(S12+S9)*$E$8</f>
        <v>1351</v>
      </c>
      <c r="T135" s="155"/>
      <c r="U135" s="155"/>
      <c r="V135" s="154">
        <f ca="1">(V129+V126)*$E$125+(V116+V113)*$E$112+(V103+V100)*$E$99+(V90+V87)*$E$86+(V77+V74)*$E$73+(V64+V61)*$E$60+(V51+V48)*$E$47+(V38+V35)*$E$34+(V25+V22)*$E$21+(V12+V9)*$E$8</f>
        <v>1351</v>
      </c>
      <c r="W135" s="155"/>
      <c r="X135" s="155"/>
      <c r="Y135" s="154">
        <f ca="1">(Y129+Y126)*$E$125+(Y116+Y113)*$E$112+(Y103+Y100)*$E$99+(Y90+Y87)*$E$86+(Y77+Y74)*$E$73+(Y64+Y61)*$E$60+(Y51+Y48)*$E$47+(Y38+Y35)*$E$34+(Y25+Y22)*$E$21+(Y12+Y9)*$E$8</f>
        <v>1351</v>
      </c>
      <c r="Z135" s="155"/>
      <c r="AA135" s="155"/>
      <c r="AB135" s="159"/>
      <c r="AC135" s="160"/>
      <c r="AD135" s="160"/>
      <c r="AM135" s="157" t="s">
        <v>726</v>
      </c>
      <c r="AN135" s="155"/>
      <c r="AO135" s="155"/>
      <c r="AP135" s="155"/>
      <c r="AQ135" s="74"/>
      <c r="AR135" s="155" t="s">
        <v>728</v>
      </c>
      <c r="AS135" s="155"/>
      <c r="AT135" s="155"/>
      <c r="AU135" s="154">
        <f ca="1">(AU129+AU126)*$E$125+(AU116+AU113)*$E$112+(AU103+AU100)*$E$99+(AU90+AU87)*$E$86+(AU77+AU74)*$E$73+(AU64+AU61)*$E$60+(AU51+AU48)*$E$47+(AU38+AU35)*$E$34+(AU25+AU22)*$E$21+(AU12+AU9)*$E$8</f>
        <v>1351</v>
      </c>
      <c r="AV135" s="155"/>
      <c r="AW135" s="155"/>
      <c r="AX135" s="154">
        <f ca="1">(AX129+AX126)*$E$125+(AX116+AX113)*$E$112+(AX103+AX100)*$E$99+(AX90+AX87)*$E$86+(AX77+AX74)*$E$73+(AX64+AX61)*$E$60+(AX51+AX48)*$E$47+(AX38+AX35)*$E$34+(AX25+AX22)*$E$21+(AX12+AX9)*$E$8</f>
        <v>1351</v>
      </c>
      <c r="AY135" s="155"/>
      <c r="AZ135" s="155"/>
      <c r="BA135" s="154">
        <f ca="1">(BA129+BA126)*$E$125+(BA116+BA113)*$E$112+(BA103+BA100)*$E$99+(BA90+BA87)*$E$86+(BA77+BA74)*$E$73+(BA64+BA61)*$E$60+(BA51+BA48)*$E$47+(BA38+BA35)*$E$34+(BA25+BA22)*$E$21+(BA12+BA9)*$E$8</f>
        <v>772</v>
      </c>
      <c r="BB135" s="155"/>
      <c r="BC135" s="155"/>
      <c r="BD135" s="154">
        <f ca="1">(BD129+BD126)*$E$125+(BD116+BD113)*$E$112+(BD103+BD100)*$E$99+(BD90+BD87)*$E$86+(BD77+BD74)*$E$73+(BD64+BD61)*$E$60+(BD51+BD48)*$E$47+(BD38+BD35)*$E$34+(BD25+BD22)*$E$21+(BD12+BD9)*$E$8</f>
        <v>1351</v>
      </c>
      <c r="BE135" s="155"/>
      <c r="BF135" s="155"/>
      <c r="BG135" s="154">
        <f ca="1">(BG129+BG126)*$E$125+(BG116+BG113)*$E$112+(BG103+BG100)*$E$99+(BG90+BG87)*$E$86+(BG77+BG74)*$E$73+(BG64+BG61)*$E$60+(BG51+BG48)*$E$47+(BG38+BG35)*$E$34+(BG25+BG22)*$E$21+(BG12+BG9)*$E$8</f>
        <v>1351</v>
      </c>
      <c r="BH135" s="155"/>
      <c r="BI135" s="155"/>
      <c r="BJ135" s="154">
        <f ca="1">(BJ129+BJ126)*$E$125+(BJ116+BJ113)*$E$112+(BJ103+BJ100)*$E$99+(BJ90+BJ87)*$E$86+(BJ77+BJ74)*$E$73+(BJ64+BJ61)*$E$60+(BJ51+BJ48)*$E$47+(BJ38+BJ35)*$E$34+(BJ25+BJ22)*$E$21+(BJ12+BJ9)*$E$8</f>
        <v>1351</v>
      </c>
      <c r="BK135" s="155"/>
      <c r="BL135" s="155"/>
      <c r="BM135" s="159"/>
      <c r="BN135" s="160"/>
      <c r="BO135" s="160"/>
      <c r="BP135" s="71"/>
      <c r="BQ135" s="71"/>
      <c r="BR135" s="71"/>
      <c r="BS135" s="71"/>
      <c r="BT135" s="71"/>
    </row>
    <row r="136" spans="2:79">
      <c r="B136" s="149"/>
      <c r="C136" s="151"/>
      <c r="D136" s="151"/>
      <c r="E136" s="151"/>
      <c r="F136" s="72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61"/>
      <c r="AC136" s="161"/>
      <c r="AD136" s="161"/>
      <c r="AM136" s="149"/>
      <c r="AN136" s="151"/>
      <c r="AO136" s="151"/>
      <c r="AP136" s="151"/>
      <c r="AQ136" s="72"/>
      <c r="AR136" s="151"/>
      <c r="AS136" s="151"/>
      <c r="AT136" s="151"/>
      <c r="AU136" s="151"/>
      <c r="AV136" s="151"/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61"/>
      <c r="BN136" s="161"/>
      <c r="BO136" s="161"/>
      <c r="BP136" s="71"/>
      <c r="BQ136" s="71"/>
      <c r="BR136" s="71"/>
      <c r="BS136" s="71"/>
      <c r="BT136" s="71"/>
    </row>
    <row r="137" spans="2:79">
      <c r="B137" s="149" t="s">
        <v>727</v>
      </c>
      <c r="C137" s="151"/>
      <c r="D137" s="151"/>
      <c r="E137" s="151"/>
      <c r="F137" s="72"/>
      <c r="G137" s="151" t="s">
        <v>728</v>
      </c>
      <c r="H137" s="151"/>
      <c r="I137" s="151"/>
      <c r="J137" s="151">
        <f>J129+J126+J116+J113+J103+J100+J90+J87+J77+J74+J64+J61</f>
        <v>42</v>
      </c>
      <c r="K137" s="151"/>
      <c r="L137" s="151"/>
      <c r="M137" s="151">
        <f>M129+M126+M116+M113+M103+M100+M90+M87+M77+M74+M64+M61</f>
        <v>42</v>
      </c>
      <c r="N137" s="151"/>
      <c r="O137" s="151"/>
      <c r="P137" s="151">
        <f>P129+P126+P116+P113+P103+P100+P90+P87+P77+P74+P64+P61</f>
        <v>24</v>
      </c>
      <c r="Q137" s="151"/>
      <c r="R137" s="151"/>
      <c r="S137" s="151">
        <f>S129+S126+S116+S113+S103+S100+S90+S87+S77+S74+S64+S61</f>
        <v>42</v>
      </c>
      <c r="T137" s="151"/>
      <c r="U137" s="151"/>
      <c r="V137" s="151">
        <f>V129+V126+V116+V113+V103+V100+V90+V87+V77+V74+V64+V61</f>
        <v>42</v>
      </c>
      <c r="W137" s="151"/>
      <c r="X137" s="151"/>
      <c r="Y137" s="151">
        <f>Y129+Y126+Y116+Y113+Y103+Y100+Y90+Y87+Y77+Y74+Y64+Y61</f>
        <v>42</v>
      </c>
      <c r="Z137" s="151"/>
      <c r="AA137" s="151"/>
      <c r="AB137" s="161"/>
      <c r="AC137" s="161"/>
      <c r="AD137" s="161"/>
      <c r="AM137" s="149" t="s">
        <v>727</v>
      </c>
      <c r="AN137" s="151"/>
      <c r="AO137" s="151"/>
      <c r="AP137" s="151"/>
      <c r="AQ137" s="72"/>
      <c r="AR137" s="151" t="s">
        <v>728</v>
      </c>
      <c r="AS137" s="151"/>
      <c r="AT137" s="151"/>
      <c r="AU137" s="151">
        <f>AU129+AU126+AU116+AU113+AU103+AU100+AU90+AU87+AU77+AU74+AU64+AU61</f>
        <v>42</v>
      </c>
      <c r="AV137" s="151"/>
      <c r="AW137" s="151"/>
      <c r="AX137" s="151">
        <f>AX129+AX126+AX116+AX113+AX103+AX100+AX90+AX87+AX77+AX74+AX64+AX61</f>
        <v>42</v>
      </c>
      <c r="AY137" s="151"/>
      <c r="AZ137" s="151"/>
      <c r="BA137" s="151">
        <f>BA129+BA126+BA116+BA113+BA103+BA100+BA90+BA87+BA77+BA74+BA64+BA61</f>
        <v>24</v>
      </c>
      <c r="BB137" s="151"/>
      <c r="BC137" s="151"/>
      <c r="BD137" s="151">
        <f>BD129+BD126+BD116+BD113+BD103+BD100+BD90+BD87+BD77+BD74+BD64+BD61</f>
        <v>42</v>
      </c>
      <c r="BE137" s="151"/>
      <c r="BF137" s="151"/>
      <c r="BG137" s="151">
        <f>BG129+BG126+BG116+BG113+BG103+BG100+BG90+BG87+BG77+BG74+BG64+BG61</f>
        <v>42</v>
      </c>
      <c r="BH137" s="151"/>
      <c r="BI137" s="151"/>
      <c r="BJ137" s="151">
        <f>BJ129+BJ126+BJ116+BJ113+BJ103+BJ100+BJ90+BJ87+BJ77+BJ74+BJ64+BJ61</f>
        <v>42</v>
      </c>
      <c r="BK137" s="151"/>
      <c r="BL137" s="151"/>
      <c r="BM137" s="161"/>
      <c r="BN137" s="161"/>
      <c r="BO137" s="161"/>
      <c r="BP137" s="71"/>
      <c r="BQ137" s="71"/>
      <c r="BR137" s="71"/>
      <c r="BS137" s="71"/>
      <c r="BT137" s="71"/>
    </row>
    <row r="138" spans="2:79" ht="17" thickBot="1">
      <c r="B138" s="158"/>
      <c r="C138" s="156"/>
      <c r="D138" s="156"/>
      <c r="E138" s="156"/>
      <c r="F138" s="7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61"/>
      <c r="AC138" s="161"/>
      <c r="AD138" s="161"/>
      <c r="AM138" s="158"/>
      <c r="AN138" s="156"/>
      <c r="AO138" s="156"/>
      <c r="AP138" s="156"/>
      <c r="AQ138" s="76"/>
      <c r="AR138" s="156"/>
      <c r="AS138" s="156"/>
      <c r="AT138" s="156"/>
      <c r="AU138" s="156"/>
      <c r="AV138" s="156"/>
      <c r="AW138" s="156"/>
      <c r="AX138" s="156"/>
      <c r="AY138" s="156"/>
      <c r="AZ138" s="156"/>
      <c r="BA138" s="156"/>
      <c r="BB138" s="156"/>
      <c r="BC138" s="156"/>
      <c r="BD138" s="156"/>
      <c r="BE138" s="156"/>
      <c r="BF138" s="156"/>
      <c r="BG138" s="156"/>
      <c r="BH138" s="156"/>
      <c r="BI138" s="156"/>
      <c r="BJ138" s="156"/>
      <c r="BK138" s="156"/>
      <c r="BL138" s="156"/>
      <c r="BM138" s="161"/>
      <c r="BN138" s="161"/>
      <c r="BO138" s="161"/>
      <c r="BP138" s="71"/>
      <c r="BQ138" s="71"/>
      <c r="BR138" s="71"/>
      <c r="BS138" s="71"/>
      <c r="BT138" s="71"/>
    </row>
  </sheetData>
  <mergeCells count="1413">
    <mergeCell ref="CW29:CW30"/>
    <mergeCell ref="CN29:CN30"/>
    <mergeCell ref="CO29:CO30"/>
    <mergeCell ref="CP29:CP30"/>
    <mergeCell ref="CQ29:CQ30"/>
    <mergeCell ref="CR29:CR30"/>
    <mergeCell ref="CS29:CS30"/>
    <mergeCell ref="CT29:CT30"/>
    <mergeCell ref="CU29:CU30"/>
    <mergeCell ref="CV29:CV30"/>
    <mergeCell ref="CF29:CF30"/>
    <mergeCell ref="CG29:CG30"/>
    <mergeCell ref="CH29:CH30"/>
    <mergeCell ref="CI29:CI30"/>
    <mergeCell ref="CJ29:CJ30"/>
    <mergeCell ref="CK29:CK30"/>
    <mergeCell ref="CL29:CL30"/>
    <mergeCell ref="CM29:CM30"/>
    <mergeCell ref="CO6:CO7"/>
    <mergeCell ref="CP6:CP7"/>
    <mergeCell ref="CQ6:CQ7"/>
    <mergeCell ref="CR6:CR7"/>
    <mergeCell ref="CS6:CS7"/>
    <mergeCell ref="CT6:CT7"/>
    <mergeCell ref="CU6:CU7"/>
    <mergeCell ref="CV6:CV7"/>
    <mergeCell ref="CW6:CW7"/>
    <mergeCell ref="CF6:CF7"/>
    <mergeCell ref="CG6:CG7"/>
    <mergeCell ref="CH6:CH7"/>
    <mergeCell ref="CI6:CI7"/>
    <mergeCell ref="CJ6:CJ7"/>
    <mergeCell ref="CK6:CK7"/>
    <mergeCell ref="CL6:CL7"/>
    <mergeCell ref="CM6:CM7"/>
    <mergeCell ref="CN6:CN7"/>
    <mergeCell ref="CD26:CM27"/>
    <mergeCell ref="CN26:CW27"/>
    <mergeCell ref="CD29:CD30"/>
    <mergeCell ref="CE29:CE30"/>
    <mergeCell ref="CD3:CM4"/>
    <mergeCell ref="CN3:CW4"/>
    <mergeCell ref="CD6:CD7"/>
    <mergeCell ref="CE6:CE7"/>
    <mergeCell ref="BW122:BW123"/>
    <mergeCell ref="BX122:BX123"/>
    <mergeCell ref="BY122:BY123"/>
    <mergeCell ref="BZ122:BZ123"/>
    <mergeCell ref="CA122:CA123"/>
    <mergeCell ref="BV125:BV134"/>
    <mergeCell ref="BW125:BW134"/>
    <mergeCell ref="BX125:BX134"/>
    <mergeCell ref="BY125:BY134"/>
    <mergeCell ref="BZ125:BZ134"/>
    <mergeCell ref="CA125:CA134"/>
    <mergeCell ref="BW109:BW110"/>
    <mergeCell ref="BX109:BX110"/>
    <mergeCell ref="BY109:BY110"/>
    <mergeCell ref="BZ109:BZ110"/>
    <mergeCell ref="CA109:CA110"/>
    <mergeCell ref="BV112:BV121"/>
    <mergeCell ref="BW112:BW121"/>
    <mergeCell ref="BX112:BX121"/>
    <mergeCell ref="BY112:BY121"/>
    <mergeCell ref="BZ112:BZ121"/>
    <mergeCell ref="CA112:CA121"/>
    <mergeCell ref="BW96:BW97"/>
    <mergeCell ref="BX96:BX97"/>
    <mergeCell ref="BY96:BY97"/>
    <mergeCell ref="BZ96:BZ97"/>
    <mergeCell ref="CA96:CA97"/>
    <mergeCell ref="BV99:BV108"/>
    <mergeCell ref="BW99:BW108"/>
    <mergeCell ref="BX99:BX108"/>
    <mergeCell ref="BY99:BY108"/>
    <mergeCell ref="BZ99:BZ108"/>
    <mergeCell ref="CA99:CA108"/>
    <mergeCell ref="BW83:BW84"/>
    <mergeCell ref="BX83:BX84"/>
    <mergeCell ref="BY83:BY84"/>
    <mergeCell ref="BZ83:BZ84"/>
    <mergeCell ref="CA83:CA84"/>
    <mergeCell ref="BV86:BV95"/>
    <mergeCell ref="BW86:BW95"/>
    <mergeCell ref="BX86:BX95"/>
    <mergeCell ref="BY86:BY95"/>
    <mergeCell ref="BZ86:BZ95"/>
    <mergeCell ref="CA86:CA95"/>
    <mergeCell ref="BW70:BW71"/>
    <mergeCell ref="BX70:BX71"/>
    <mergeCell ref="BY70:BY71"/>
    <mergeCell ref="BZ70:BZ71"/>
    <mergeCell ref="CA70:CA71"/>
    <mergeCell ref="BV73:BV82"/>
    <mergeCell ref="BW73:BW82"/>
    <mergeCell ref="BX73:BX82"/>
    <mergeCell ref="BY73:BY82"/>
    <mergeCell ref="BZ73:BZ82"/>
    <mergeCell ref="CA73:CA82"/>
    <mergeCell ref="BW57:BW58"/>
    <mergeCell ref="BX57:BX58"/>
    <mergeCell ref="BY57:BY58"/>
    <mergeCell ref="BZ57:BZ58"/>
    <mergeCell ref="CA57:CA58"/>
    <mergeCell ref="BV60:BV69"/>
    <mergeCell ref="BW60:BW69"/>
    <mergeCell ref="BX60:BX69"/>
    <mergeCell ref="BY60:BY69"/>
    <mergeCell ref="BZ60:BZ69"/>
    <mergeCell ref="CA60:CA69"/>
    <mergeCell ref="BW44:BW45"/>
    <mergeCell ref="BX44:BX45"/>
    <mergeCell ref="BY44:BY45"/>
    <mergeCell ref="BZ44:BZ45"/>
    <mergeCell ref="CA44:CA45"/>
    <mergeCell ref="BV47:BV56"/>
    <mergeCell ref="BW47:BW56"/>
    <mergeCell ref="BX47:BX56"/>
    <mergeCell ref="BY47:BY56"/>
    <mergeCell ref="BZ47:BZ56"/>
    <mergeCell ref="CA47:CA56"/>
    <mergeCell ref="BW31:BW32"/>
    <mergeCell ref="BX31:BX32"/>
    <mergeCell ref="BY31:BY32"/>
    <mergeCell ref="BZ31:BZ32"/>
    <mergeCell ref="CA31:CA32"/>
    <mergeCell ref="BV34:BV43"/>
    <mergeCell ref="BW34:BW43"/>
    <mergeCell ref="BX34:BX43"/>
    <mergeCell ref="BY34:BY43"/>
    <mergeCell ref="BZ34:BZ43"/>
    <mergeCell ref="CA34:CA43"/>
    <mergeCell ref="BW18:BW19"/>
    <mergeCell ref="BX18:BX19"/>
    <mergeCell ref="BY18:BY19"/>
    <mergeCell ref="BZ18:BZ19"/>
    <mergeCell ref="CA18:CA19"/>
    <mergeCell ref="BV21:BV30"/>
    <mergeCell ref="BW21:BW30"/>
    <mergeCell ref="BX21:BX30"/>
    <mergeCell ref="BY21:BY30"/>
    <mergeCell ref="BZ21:BZ30"/>
    <mergeCell ref="CA21:CA30"/>
    <mergeCell ref="BW5:BW6"/>
    <mergeCell ref="BX5:BX6"/>
    <mergeCell ref="BY5:BY6"/>
    <mergeCell ref="BZ5:BZ6"/>
    <mergeCell ref="CA5:CA6"/>
    <mergeCell ref="BW3:CA4"/>
    <mergeCell ref="BV8:BV17"/>
    <mergeCell ref="BW8:BW17"/>
    <mergeCell ref="BX8:BX17"/>
    <mergeCell ref="BY8:BY17"/>
    <mergeCell ref="BZ8:BZ17"/>
    <mergeCell ref="CA8:CA17"/>
    <mergeCell ref="BM135:BO136"/>
    <mergeCell ref="AM137:AP138"/>
    <mergeCell ref="AR137:AT138"/>
    <mergeCell ref="AU137:AW138"/>
    <mergeCell ref="AX137:AZ138"/>
    <mergeCell ref="BA137:BC138"/>
    <mergeCell ref="BD137:BF138"/>
    <mergeCell ref="BG137:BI138"/>
    <mergeCell ref="BJ137:BL138"/>
    <mergeCell ref="BM137:BO138"/>
    <mergeCell ref="BJ133:BL133"/>
    <mergeCell ref="AU134:AW134"/>
    <mergeCell ref="AX134:AZ134"/>
    <mergeCell ref="BA134:BC134"/>
    <mergeCell ref="BD134:BF134"/>
    <mergeCell ref="BG134:BI134"/>
    <mergeCell ref="BJ134:BL134"/>
    <mergeCell ref="AM135:AP136"/>
    <mergeCell ref="AR135:AT136"/>
    <mergeCell ref="AU135:AW136"/>
    <mergeCell ref="AX135:AZ136"/>
    <mergeCell ref="BA135:BC136"/>
    <mergeCell ref="BD135:BF136"/>
    <mergeCell ref="BG135:BI136"/>
    <mergeCell ref="BJ135:BL136"/>
    <mergeCell ref="AM125:AM134"/>
    <mergeCell ref="BM122:BN123"/>
    <mergeCell ref="BO122:BP123"/>
    <mergeCell ref="BQ122:BR123"/>
    <mergeCell ref="BS122:BT123"/>
    <mergeCell ref="AO125:AO134"/>
    <mergeCell ref="AP125:AP134"/>
    <mergeCell ref="AQ125:AQ134"/>
    <mergeCell ref="AR125:AT134"/>
    <mergeCell ref="BM125:BN134"/>
    <mergeCell ref="BO125:BP134"/>
    <mergeCell ref="BQ125:BR134"/>
    <mergeCell ref="BS125:BT134"/>
    <mergeCell ref="AU126:AW127"/>
    <mergeCell ref="AX126:AZ127"/>
    <mergeCell ref="BA126:BC127"/>
    <mergeCell ref="BD126:BF127"/>
    <mergeCell ref="BG126:BI127"/>
    <mergeCell ref="BJ126:BL127"/>
    <mergeCell ref="AU129:AW130"/>
    <mergeCell ref="AX129:AZ130"/>
    <mergeCell ref="BA129:BC130"/>
    <mergeCell ref="BD129:BF130"/>
    <mergeCell ref="BG129:BI130"/>
    <mergeCell ref="BJ129:BL130"/>
    <mergeCell ref="BA133:BC133"/>
    <mergeCell ref="BD133:BF133"/>
    <mergeCell ref="BG133:BI133"/>
    <mergeCell ref="AN122:AN134"/>
    <mergeCell ref="AO122:AO123"/>
    <mergeCell ref="AP122:AP123"/>
    <mergeCell ref="AQ122:AQ123"/>
    <mergeCell ref="AR122:AT123"/>
    <mergeCell ref="AU122:AW123"/>
    <mergeCell ref="AX122:AZ123"/>
    <mergeCell ref="BA122:BC123"/>
    <mergeCell ref="BD122:BF123"/>
    <mergeCell ref="BG122:BI123"/>
    <mergeCell ref="BJ122:BL123"/>
    <mergeCell ref="AU131:AW131"/>
    <mergeCell ref="AX131:AZ131"/>
    <mergeCell ref="BA131:BC131"/>
    <mergeCell ref="BD131:BF131"/>
    <mergeCell ref="BG131:BI131"/>
    <mergeCell ref="BJ131:BL131"/>
    <mergeCell ref="AU132:AW132"/>
    <mergeCell ref="AX132:AZ132"/>
    <mergeCell ref="BA132:BC132"/>
    <mergeCell ref="BD132:BF132"/>
    <mergeCell ref="BG132:BI132"/>
    <mergeCell ref="BJ132:BL132"/>
    <mergeCell ref="AU133:AW133"/>
    <mergeCell ref="AX133:AZ133"/>
    <mergeCell ref="BM109:BN110"/>
    <mergeCell ref="BO109:BP110"/>
    <mergeCell ref="BQ109:BR110"/>
    <mergeCell ref="BS109:BT110"/>
    <mergeCell ref="AO112:AO121"/>
    <mergeCell ref="AP112:AP121"/>
    <mergeCell ref="AQ112:AQ121"/>
    <mergeCell ref="AR112:AT121"/>
    <mergeCell ref="BM112:BN121"/>
    <mergeCell ref="BO112:BP121"/>
    <mergeCell ref="BQ112:BR121"/>
    <mergeCell ref="BS112:BT121"/>
    <mergeCell ref="AU113:AW114"/>
    <mergeCell ref="AX113:AZ114"/>
    <mergeCell ref="BA113:BC114"/>
    <mergeCell ref="BD113:BF114"/>
    <mergeCell ref="BG113:BI114"/>
    <mergeCell ref="BJ113:BL114"/>
    <mergeCell ref="AU116:AW117"/>
    <mergeCell ref="AX116:AZ117"/>
    <mergeCell ref="BA116:BC117"/>
    <mergeCell ref="BD116:BF117"/>
    <mergeCell ref="BG116:BI117"/>
    <mergeCell ref="BJ116:BL117"/>
    <mergeCell ref="BJ120:BL120"/>
    <mergeCell ref="AU121:AW121"/>
    <mergeCell ref="AX121:AZ121"/>
    <mergeCell ref="BA121:BC121"/>
    <mergeCell ref="BD121:BF121"/>
    <mergeCell ref="BG121:BI121"/>
    <mergeCell ref="BJ121:BL121"/>
    <mergeCell ref="BD103:BF104"/>
    <mergeCell ref="BG103:BI104"/>
    <mergeCell ref="BJ103:BL104"/>
    <mergeCell ref="BJ108:BL108"/>
    <mergeCell ref="AN109:AN121"/>
    <mergeCell ref="AO109:AO110"/>
    <mergeCell ref="AP109:AP110"/>
    <mergeCell ref="AQ109:AQ110"/>
    <mergeCell ref="AR109:AT110"/>
    <mergeCell ref="AU109:AW110"/>
    <mergeCell ref="AX109:AZ110"/>
    <mergeCell ref="BA109:BC110"/>
    <mergeCell ref="BD109:BF110"/>
    <mergeCell ref="BG109:BI110"/>
    <mergeCell ref="BJ109:BL110"/>
    <mergeCell ref="AU118:AW118"/>
    <mergeCell ref="AX118:AZ118"/>
    <mergeCell ref="BA118:BC118"/>
    <mergeCell ref="BD118:BF118"/>
    <mergeCell ref="BG118:BI118"/>
    <mergeCell ref="BJ118:BL118"/>
    <mergeCell ref="AU119:AW119"/>
    <mergeCell ref="AX119:AZ119"/>
    <mergeCell ref="BA119:BC119"/>
    <mergeCell ref="BD119:BF119"/>
    <mergeCell ref="BG119:BI119"/>
    <mergeCell ref="BJ119:BL119"/>
    <mergeCell ref="AX105:AZ105"/>
    <mergeCell ref="BA105:BC105"/>
    <mergeCell ref="BD105:BF105"/>
    <mergeCell ref="BG105:BI105"/>
    <mergeCell ref="BJ105:BL105"/>
    <mergeCell ref="AU106:AW106"/>
    <mergeCell ref="AX106:AZ106"/>
    <mergeCell ref="BA106:BC106"/>
    <mergeCell ref="BD106:BF106"/>
    <mergeCell ref="BG106:BI106"/>
    <mergeCell ref="BJ106:BL106"/>
    <mergeCell ref="BM96:BN97"/>
    <mergeCell ref="BO96:BP97"/>
    <mergeCell ref="BQ96:BR97"/>
    <mergeCell ref="BS96:BT97"/>
    <mergeCell ref="AO99:AO108"/>
    <mergeCell ref="AP99:AP108"/>
    <mergeCell ref="AQ99:AQ108"/>
    <mergeCell ref="AR99:AT108"/>
    <mergeCell ref="BM99:BN108"/>
    <mergeCell ref="BO99:BP108"/>
    <mergeCell ref="BQ99:BR108"/>
    <mergeCell ref="BS99:BT108"/>
    <mergeCell ref="AU100:AW101"/>
    <mergeCell ref="AX100:AZ101"/>
    <mergeCell ref="BA100:BC101"/>
    <mergeCell ref="BD100:BF101"/>
    <mergeCell ref="BG100:BI101"/>
    <mergeCell ref="BJ100:BL101"/>
    <mergeCell ref="AU103:AW104"/>
    <mergeCell ref="AX103:AZ104"/>
    <mergeCell ref="BA103:BC104"/>
    <mergeCell ref="BA94:BC94"/>
    <mergeCell ref="BD94:BF94"/>
    <mergeCell ref="BG94:BI94"/>
    <mergeCell ref="BJ94:BL94"/>
    <mergeCell ref="BM83:BN84"/>
    <mergeCell ref="BO83:BP84"/>
    <mergeCell ref="BQ83:BR84"/>
    <mergeCell ref="BS83:BT84"/>
    <mergeCell ref="AO86:AO95"/>
    <mergeCell ref="AP86:AP95"/>
    <mergeCell ref="AQ86:AQ95"/>
    <mergeCell ref="AR86:AT95"/>
    <mergeCell ref="BM86:BN95"/>
    <mergeCell ref="BO86:BP95"/>
    <mergeCell ref="BQ86:BR95"/>
    <mergeCell ref="BS86:BT95"/>
    <mergeCell ref="AU87:AW88"/>
    <mergeCell ref="AX87:AZ88"/>
    <mergeCell ref="BA87:BC88"/>
    <mergeCell ref="BD87:BF88"/>
    <mergeCell ref="BG87:BI88"/>
    <mergeCell ref="BJ87:BL88"/>
    <mergeCell ref="AU90:AW91"/>
    <mergeCell ref="AX90:AZ91"/>
    <mergeCell ref="BA90:BC91"/>
    <mergeCell ref="BD90:BF91"/>
    <mergeCell ref="BJ95:BL95"/>
    <mergeCell ref="BG90:BI91"/>
    <mergeCell ref="BJ90:BL91"/>
    <mergeCell ref="BJ81:BL81"/>
    <mergeCell ref="AU82:AW82"/>
    <mergeCell ref="AX82:AZ82"/>
    <mergeCell ref="BA82:BC82"/>
    <mergeCell ref="BD82:BF82"/>
    <mergeCell ref="BG82:BI82"/>
    <mergeCell ref="BJ82:BL82"/>
    <mergeCell ref="AN83:AN95"/>
    <mergeCell ref="AO83:AO84"/>
    <mergeCell ref="AP83:AP84"/>
    <mergeCell ref="AQ83:AQ84"/>
    <mergeCell ref="AR83:AT84"/>
    <mergeCell ref="AU83:AW84"/>
    <mergeCell ref="AX83:AZ84"/>
    <mergeCell ref="BA83:BC84"/>
    <mergeCell ref="BD83:BF84"/>
    <mergeCell ref="BG83:BI84"/>
    <mergeCell ref="BJ83:BL84"/>
    <mergeCell ref="AU92:AW92"/>
    <mergeCell ref="AX92:AZ92"/>
    <mergeCell ref="BA92:BC92"/>
    <mergeCell ref="BD92:BF92"/>
    <mergeCell ref="BG92:BI92"/>
    <mergeCell ref="BJ92:BL92"/>
    <mergeCell ref="BA93:BC93"/>
    <mergeCell ref="BD93:BF93"/>
    <mergeCell ref="BG93:BI93"/>
    <mergeCell ref="BJ93:BL93"/>
    <mergeCell ref="AU94:AW94"/>
    <mergeCell ref="AX94:AZ94"/>
    <mergeCell ref="BJ70:BL71"/>
    <mergeCell ref="AU79:AW79"/>
    <mergeCell ref="AX79:AZ79"/>
    <mergeCell ref="BA79:BC79"/>
    <mergeCell ref="BD79:BF79"/>
    <mergeCell ref="BG79:BI79"/>
    <mergeCell ref="BJ79:BL79"/>
    <mergeCell ref="BM70:BN71"/>
    <mergeCell ref="BO70:BP71"/>
    <mergeCell ref="BQ70:BR71"/>
    <mergeCell ref="BS70:BT71"/>
    <mergeCell ref="AO73:AO82"/>
    <mergeCell ref="AP73:AP82"/>
    <mergeCell ref="AQ73:AQ82"/>
    <mergeCell ref="AR73:AT82"/>
    <mergeCell ref="BM73:BN82"/>
    <mergeCell ref="BO73:BP82"/>
    <mergeCell ref="BQ73:BR82"/>
    <mergeCell ref="BS73:BT82"/>
    <mergeCell ref="AU74:AW75"/>
    <mergeCell ref="AX74:AZ75"/>
    <mergeCell ref="BA74:BC75"/>
    <mergeCell ref="BD74:BF75"/>
    <mergeCell ref="BG74:BI75"/>
    <mergeCell ref="BJ74:BL75"/>
    <mergeCell ref="AU77:AW78"/>
    <mergeCell ref="AX77:AZ78"/>
    <mergeCell ref="BA77:BC78"/>
    <mergeCell ref="BD77:BF78"/>
    <mergeCell ref="BG77:BI78"/>
    <mergeCell ref="BJ77:BL78"/>
    <mergeCell ref="BM57:BN58"/>
    <mergeCell ref="BO57:BP58"/>
    <mergeCell ref="BQ57:BR58"/>
    <mergeCell ref="BS57:BT58"/>
    <mergeCell ref="AO60:AO69"/>
    <mergeCell ref="AP60:AP69"/>
    <mergeCell ref="AQ60:AQ69"/>
    <mergeCell ref="AR60:AT69"/>
    <mergeCell ref="BM60:BN69"/>
    <mergeCell ref="BO60:BP69"/>
    <mergeCell ref="BQ60:BR69"/>
    <mergeCell ref="BS60:BT69"/>
    <mergeCell ref="AU61:AW62"/>
    <mergeCell ref="AX61:AZ62"/>
    <mergeCell ref="BA61:BC62"/>
    <mergeCell ref="BD61:BF62"/>
    <mergeCell ref="BG61:BI62"/>
    <mergeCell ref="BJ61:BL62"/>
    <mergeCell ref="AU64:AW65"/>
    <mergeCell ref="AX64:AZ65"/>
    <mergeCell ref="BA64:BC65"/>
    <mergeCell ref="BD64:BF65"/>
    <mergeCell ref="BG64:BI65"/>
    <mergeCell ref="BJ64:BL65"/>
    <mergeCell ref="BJ68:BL68"/>
    <mergeCell ref="AU69:AW69"/>
    <mergeCell ref="AX69:AZ69"/>
    <mergeCell ref="BA69:BC69"/>
    <mergeCell ref="BD69:BF69"/>
    <mergeCell ref="BG69:BI69"/>
    <mergeCell ref="BJ69:BL69"/>
    <mergeCell ref="BA51:BC52"/>
    <mergeCell ref="BD51:BF52"/>
    <mergeCell ref="BG51:BI52"/>
    <mergeCell ref="BJ51:BL52"/>
    <mergeCell ref="BJ56:BL56"/>
    <mergeCell ref="AN57:AN69"/>
    <mergeCell ref="AO57:AO58"/>
    <mergeCell ref="AP57:AP58"/>
    <mergeCell ref="AQ57:AQ58"/>
    <mergeCell ref="AR57:AT58"/>
    <mergeCell ref="AU57:AW58"/>
    <mergeCell ref="AX57:AZ58"/>
    <mergeCell ref="BA57:BC58"/>
    <mergeCell ref="BD57:BF58"/>
    <mergeCell ref="BG57:BI58"/>
    <mergeCell ref="BJ57:BL58"/>
    <mergeCell ref="AU66:AW66"/>
    <mergeCell ref="AX66:AZ66"/>
    <mergeCell ref="BA66:BC66"/>
    <mergeCell ref="BD66:BF66"/>
    <mergeCell ref="BG66:BI66"/>
    <mergeCell ref="BJ66:BL66"/>
    <mergeCell ref="AU67:AW67"/>
    <mergeCell ref="AX67:AZ67"/>
    <mergeCell ref="BA67:BC67"/>
    <mergeCell ref="BD67:BF67"/>
    <mergeCell ref="BG67:BI67"/>
    <mergeCell ref="BJ67:BL67"/>
    <mergeCell ref="AX53:AZ53"/>
    <mergeCell ref="BA53:BC53"/>
    <mergeCell ref="BD53:BF53"/>
    <mergeCell ref="BG53:BI53"/>
    <mergeCell ref="BJ53:BL53"/>
    <mergeCell ref="AU54:AW54"/>
    <mergeCell ref="AX54:AZ54"/>
    <mergeCell ref="BA54:BC54"/>
    <mergeCell ref="BD54:BF54"/>
    <mergeCell ref="BG54:BI54"/>
    <mergeCell ref="BJ54:BL54"/>
    <mergeCell ref="BG43:BI43"/>
    <mergeCell ref="BM44:BN45"/>
    <mergeCell ref="BO44:BP45"/>
    <mergeCell ref="BQ44:BR45"/>
    <mergeCell ref="BS44:BT45"/>
    <mergeCell ref="AO47:AO56"/>
    <mergeCell ref="AP47:AP56"/>
    <mergeCell ref="AQ47:AQ56"/>
    <mergeCell ref="AR47:AT56"/>
    <mergeCell ref="BM47:BN56"/>
    <mergeCell ref="BO47:BP56"/>
    <mergeCell ref="BQ47:BR56"/>
    <mergeCell ref="BS47:BT56"/>
    <mergeCell ref="AU48:AW49"/>
    <mergeCell ref="AX48:AZ49"/>
    <mergeCell ref="BA48:BC49"/>
    <mergeCell ref="BD48:BF49"/>
    <mergeCell ref="BG48:BI49"/>
    <mergeCell ref="BJ48:BL49"/>
    <mergeCell ref="AU51:AW52"/>
    <mergeCell ref="AX51:AZ52"/>
    <mergeCell ref="BQ31:BR32"/>
    <mergeCell ref="BS31:BT32"/>
    <mergeCell ref="AO34:AO43"/>
    <mergeCell ref="AP34:AP43"/>
    <mergeCell ref="AQ34:AQ43"/>
    <mergeCell ref="AR34:AT43"/>
    <mergeCell ref="BM34:BN43"/>
    <mergeCell ref="BO34:BP43"/>
    <mergeCell ref="BQ34:BR43"/>
    <mergeCell ref="BS34:BT43"/>
    <mergeCell ref="AU35:AW36"/>
    <mergeCell ref="AX35:AZ36"/>
    <mergeCell ref="BA35:BC36"/>
    <mergeCell ref="BD35:BF36"/>
    <mergeCell ref="BG35:BI36"/>
    <mergeCell ref="BJ35:BL36"/>
    <mergeCell ref="AU38:AW39"/>
    <mergeCell ref="AX38:AZ39"/>
    <mergeCell ref="BA38:BC39"/>
    <mergeCell ref="BD38:BF39"/>
    <mergeCell ref="BJ43:BL43"/>
    <mergeCell ref="AX41:AZ41"/>
    <mergeCell ref="AU43:AW43"/>
    <mergeCell ref="AX43:AZ43"/>
    <mergeCell ref="BA43:BC43"/>
    <mergeCell ref="BD43:BF43"/>
    <mergeCell ref="BA41:BC41"/>
    <mergeCell ref="BD41:BF41"/>
    <mergeCell ref="BG41:BI41"/>
    <mergeCell ref="BJ41:BL41"/>
    <mergeCell ref="AU42:AW42"/>
    <mergeCell ref="AX42:AZ42"/>
    <mergeCell ref="BA42:BC42"/>
    <mergeCell ref="BD42:BF42"/>
    <mergeCell ref="BG42:BI42"/>
    <mergeCell ref="BJ42:BL42"/>
    <mergeCell ref="BM31:BN32"/>
    <mergeCell ref="BO31:BP32"/>
    <mergeCell ref="BJ28:BL28"/>
    <mergeCell ref="BD18:BF19"/>
    <mergeCell ref="BG18:BI19"/>
    <mergeCell ref="BJ18:BL19"/>
    <mergeCell ref="BM18:BN19"/>
    <mergeCell ref="BG38:BI39"/>
    <mergeCell ref="BJ38:BL39"/>
    <mergeCell ref="BJ29:BL29"/>
    <mergeCell ref="AU30:AW30"/>
    <mergeCell ref="AX30:AZ30"/>
    <mergeCell ref="BA30:BC30"/>
    <mergeCell ref="BD30:BF30"/>
    <mergeCell ref="BG30:BI30"/>
    <mergeCell ref="BJ30:BL30"/>
    <mergeCell ref="AN31:AN43"/>
    <mergeCell ref="AO31:AO32"/>
    <mergeCell ref="AP31:AP32"/>
    <mergeCell ref="AQ31:AQ32"/>
    <mergeCell ref="AR31:AT32"/>
    <mergeCell ref="AU31:AW32"/>
    <mergeCell ref="AX31:AZ32"/>
    <mergeCell ref="BA31:BC32"/>
    <mergeCell ref="BD31:BF32"/>
    <mergeCell ref="BG31:BI32"/>
    <mergeCell ref="BJ31:BL32"/>
    <mergeCell ref="AU40:AW40"/>
    <mergeCell ref="AX40:AZ40"/>
    <mergeCell ref="BA40:BC40"/>
    <mergeCell ref="BD40:BF40"/>
    <mergeCell ref="BG40:BI40"/>
    <mergeCell ref="BJ40:BL40"/>
    <mergeCell ref="AU41:AW41"/>
    <mergeCell ref="BO18:BP19"/>
    <mergeCell ref="BQ18:BR19"/>
    <mergeCell ref="BS18:BT19"/>
    <mergeCell ref="AO21:AO30"/>
    <mergeCell ref="AP21:AP30"/>
    <mergeCell ref="AQ21:AQ30"/>
    <mergeCell ref="AR21:AT30"/>
    <mergeCell ref="BM21:BN30"/>
    <mergeCell ref="BO21:BP30"/>
    <mergeCell ref="BQ21:BR30"/>
    <mergeCell ref="BS21:BT30"/>
    <mergeCell ref="AU22:AW23"/>
    <mergeCell ref="AX22:AZ23"/>
    <mergeCell ref="BA22:BC23"/>
    <mergeCell ref="BD22:BF23"/>
    <mergeCell ref="BG22:BI23"/>
    <mergeCell ref="BJ22:BL23"/>
    <mergeCell ref="AU25:AW26"/>
    <mergeCell ref="AX25:AZ26"/>
    <mergeCell ref="BA25:BC26"/>
    <mergeCell ref="BJ25:BL26"/>
    <mergeCell ref="AU27:AW27"/>
    <mergeCell ref="AX27:AZ27"/>
    <mergeCell ref="BA27:BC27"/>
    <mergeCell ref="BD27:BF27"/>
    <mergeCell ref="BG27:BI27"/>
    <mergeCell ref="BJ27:BL27"/>
    <mergeCell ref="AU28:AW28"/>
    <mergeCell ref="AX28:AZ28"/>
    <mergeCell ref="BA28:BC28"/>
    <mergeCell ref="BD28:BF28"/>
    <mergeCell ref="BG28:BI28"/>
    <mergeCell ref="AX17:AZ17"/>
    <mergeCell ref="BA17:BC17"/>
    <mergeCell ref="BD17:BF17"/>
    <mergeCell ref="BG17:BI17"/>
    <mergeCell ref="BJ17:BL17"/>
    <mergeCell ref="BS5:BT6"/>
    <mergeCell ref="AO8:AO17"/>
    <mergeCell ref="AP8:AP17"/>
    <mergeCell ref="AQ8:AQ17"/>
    <mergeCell ref="AR8:AT17"/>
    <mergeCell ref="BM8:BN17"/>
    <mergeCell ref="BO8:BP17"/>
    <mergeCell ref="BQ8:BR17"/>
    <mergeCell ref="BS8:BT17"/>
    <mergeCell ref="AU9:AW10"/>
    <mergeCell ref="AX9:AZ10"/>
    <mergeCell ref="BA9:BC10"/>
    <mergeCell ref="BD9:BF10"/>
    <mergeCell ref="BG9:BI10"/>
    <mergeCell ref="BJ9:BL10"/>
    <mergeCell ref="AU12:AW13"/>
    <mergeCell ref="AX12:AZ13"/>
    <mergeCell ref="BA12:BC13"/>
    <mergeCell ref="BD12:BF13"/>
    <mergeCell ref="BG12:BI13"/>
    <mergeCell ref="BJ12:BL13"/>
    <mergeCell ref="AU14:AW14"/>
    <mergeCell ref="AX14:AZ14"/>
    <mergeCell ref="BA14:BC14"/>
    <mergeCell ref="AF122:AG123"/>
    <mergeCell ref="AH122:AI123"/>
    <mergeCell ref="AF125:AG134"/>
    <mergeCell ref="AH125:AI134"/>
    <mergeCell ref="AM3:BT4"/>
    <mergeCell ref="AN5:AN17"/>
    <mergeCell ref="AO5:AO6"/>
    <mergeCell ref="AP5:AP6"/>
    <mergeCell ref="AQ5:AQ6"/>
    <mergeCell ref="AR5:AT6"/>
    <mergeCell ref="AU5:AW6"/>
    <mergeCell ref="AX5:AZ6"/>
    <mergeCell ref="BA5:BC6"/>
    <mergeCell ref="BD5:BF6"/>
    <mergeCell ref="BG5:BI6"/>
    <mergeCell ref="BJ5:BL6"/>
    <mergeCell ref="BM5:BN6"/>
    <mergeCell ref="BO5:BP6"/>
    <mergeCell ref="BQ5:BR6"/>
    <mergeCell ref="AF86:AG95"/>
    <mergeCell ref="AH86:AI95"/>
    <mergeCell ref="AF96:AG97"/>
    <mergeCell ref="AH96:AI97"/>
    <mergeCell ref="AF99:AG108"/>
    <mergeCell ref="AH99:AI108"/>
    <mergeCell ref="AF109:AG110"/>
    <mergeCell ref="AH109:AI110"/>
    <mergeCell ref="AF112:AG121"/>
    <mergeCell ref="AH112:AI121"/>
    <mergeCell ref="AF57:AG58"/>
    <mergeCell ref="AH57:AI58"/>
    <mergeCell ref="AF60:AG69"/>
    <mergeCell ref="AH60:AI69"/>
    <mergeCell ref="AF70:AG71"/>
    <mergeCell ref="AH70:AI71"/>
    <mergeCell ref="AF73:AG82"/>
    <mergeCell ref="AH73:AI82"/>
    <mergeCell ref="AF83:AG84"/>
    <mergeCell ref="AH83:AI84"/>
    <mergeCell ref="AF21:AG30"/>
    <mergeCell ref="AH21:AI30"/>
    <mergeCell ref="AF31:AG32"/>
    <mergeCell ref="AH31:AI32"/>
    <mergeCell ref="AF34:AG43"/>
    <mergeCell ref="AH34:AI43"/>
    <mergeCell ref="AF44:AG45"/>
    <mergeCell ref="AH44:AI45"/>
    <mergeCell ref="AF47:AG56"/>
    <mergeCell ref="AH47:AI56"/>
    <mergeCell ref="B3:AI4"/>
    <mergeCell ref="AF5:AG6"/>
    <mergeCell ref="AH5:AI6"/>
    <mergeCell ref="AF8:AG17"/>
    <mergeCell ref="AH8:AI17"/>
    <mergeCell ref="AF18:AG19"/>
    <mergeCell ref="AH18:AI19"/>
    <mergeCell ref="V106:X106"/>
    <mergeCell ref="V107:X107"/>
    <mergeCell ref="V108:X108"/>
    <mergeCell ref="Y105:AA105"/>
    <mergeCell ref="Y106:AA106"/>
    <mergeCell ref="Y107:AA107"/>
    <mergeCell ref="Y108:AA108"/>
    <mergeCell ref="J118:L118"/>
    <mergeCell ref="J119:L119"/>
    <mergeCell ref="M118:O118"/>
    <mergeCell ref="M119:O119"/>
    <mergeCell ref="P118:R118"/>
    <mergeCell ref="P119:R119"/>
    <mergeCell ref="S118:U118"/>
    <mergeCell ref="S119:U119"/>
    <mergeCell ref="V118:X118"/>
    <mergeCell ref="V119:X119"/>
    <mergeCell ref="Y118:AA118"/>
    <mergeCell ref="Y119:AA119"/>
    <mergeCell ref="V92:X92"/>
    <mergeCell ref="V93:X93"/>
    <mergeCell ref="V94:X94"/>
    <mergeCell ref="V95:X95"/>
    <mergeCell ref="Y92:AA92"/>
    <mergeCell ref="Y93:AA93"/>
    <mergeCell ref="Y66:AA66"/>
    <mergeCell ref="Y67:AA67"/>
    <mergeCell ref="Y68:AA68"/>
    <mergeCell ref="Y69:AA69"/>
    <mergeCell ref="J79:L79"/>
    <mergeCell ref="J80:L80"/>
    <mergeCell ref="J81:L81"/>
    <mergeCell ref="J82:L82"/>
    <mergeCell ref="M79:O79"/>
    <mergeCell ref="M80:O80"/>
    <mergeCell ref="M81:O81"/>
    <mergeCell ref="M82:O82"/>
    <mergeCell ref="P79:R79"/>
    <mergeCell ref="P80:R80"/>
    <mergeCell ref="P81:R81"/>
    <mergeCell ref="P82:R82"/>
    <mergeCell ref="S79:U79"/>
    <mergeCell ref="S80:U80"/>
    <mergeCell ref="S81:U81"/>
    <mergeCell ref="S82:U82"/>
    <mergeCell ref="V79:X79"/>
    <mergeCell ref="V80:X80"/>
    <mergeCell ref="V81:X81"/>
    <mergeCell ref="V82:X82"/>
    <mergeCell ref="P69:R69"/>
    <mergeCell ref="S66:U66"/>
    <mergeCell ref="S67:U67"/>
    <mergeCell ref="S68:U68"/>
    <mergeCell ref="S69:U69"/>
    <mergeCell ref="V66:X66"/>
    <mergeCell ref="V67:X67"/>
    <mergeCell ref="V68:X68"/>
    <mergeCell ref="V69:X69"/>
    <mergeCell ref="Y40:AA40"/>
    <mergeCell ref="Y41:AA41"/>
    <mergeCell ref="Y42:AA42"/>
    <mergeCell ref="Y43:AA43"/>
    <mergeCell ref="J53:L53"/>
    <mergeCell ref="J54:L54"/>
    <mergeCell ref="J55:L55"/>
    <mergeCell ref="J56:L56"/>
    <mergeCell ref="M53:O53"/>
    <mergeCell ref="M54:O54"/>
    <mergeCell ref="M55:O55"/>
    <mergeCell ref="M56:O56"/>
    <mergeCell ref="P53:R53"/>
    <mergeCell ref="P54:R54"/>
    <mergeCell ref="P55:R55"/>
    <mergeCell ref="P56:R56"/>
    <mergeCell ref="S53:U53"/>
    <mergeCell ref="S54:U54"/>
    <mergeCell ref="S55:U55"/>
    <mergeCell ref="S56:U56"/>
    <mergeCell ref="V53:X53"/>
    <mergeCell ref="V54:X54"/>
    <mergeCell ref="V55:X55"/>
    <mergeCell ref="V56:X56"/>
    <mergeCell ref="S40:U40"/>
    <mergeCell ref="S41:U41"/>
    <mergeCell ref="S42:U42"/>
    <mergeCell ref="S43:U43"/>
    <mergeCell ref="V40:X40"/>
    <mergeCell ref="V41:X41"/>
    <mergeCell ref="V42:X42"/>
    <mergeCell ref="V43:X43"/>
    <mergeCell ref="Y14:AA14"/>
    <mergeCell ref="Y15:AA15"/>
    <mergeCell ref="Y16:AA16"/>
    <mergeCell ref="Y17:AA17"/>
    <mergeCell ref="J27:L27"/>
    <mergeCell ref="J28:L28"/>
    <mergeCell ref="J29:L29"/>
    <mergeCell ref="J30:L30"/>
    <mergeCell ref="M27:O27"/>
    <mergeCell ref="M28:O28"/>
    <mergeCell ref="M29:O29"/>
    <mergeCell ref="M30:O30"/>
    <mergeCell ref="P27:R27"/>
    <mergeCell ref="P28:R28"/>
    <mergeCell ref="P29:R29"/>
    <mergeCell ref="P30:R30"/>
    <mergeCell ref="S27:U27"/>
    <mergeCell ref="S28:U28"/>
    <mergeCell ref="S29:U29"/>
    <mergeCell ref="S30:U30"/>
    <mergeCell ref="V27:X27"/>
    <mergeCell ref="V28:X28"/>
    <mergeCell ref="V29:X29"/>
    <mergeCell ref="P16:R16"/>
    <mergeCell ref="P17:R17"/>
    <mergeCell ref="S14:U14"/>
    <mergeCell ref="S15:U15"/>
    <mergeCell ref="S16:U16"/>
    <mergeCell ref="S17:U17"/>
    <mergeCell ref="V14:X14"/>
    <mergeCell ref="V15:X15"/>
    <mergeCell ref="V16:X16"/>
    <mergeCell ref="V17:X17"/>
    <mergeCell ref="B8:B17"/>
    <mergeCell ref="B5:B6"/>
    <mergeCell ref="D5:D6"/>
    <mergeCell ref="E5:E6"/>
    <mergeCell ref="C5:C17"/>
    <mergeCell ref="D8:D17"/>
    <mergeCell ref="E8:E17"/>
    <mergeCell ref="F5:F6"/>
    <mergeCell ref="F8:F17"/>
    <mergeCell ref="M5:O6"/>
    <mergeCell ref="M9:O10"/>
    <mergeCell ref="M12:O13"/>
    <mergeCell ref="P5:R6"/>
    <mergeCell ref="P9:R10"/>
    <mergeCell ref="P12:R13"/>
    <mergeCell ref="G5:I6"/>
    <mergeCell ref="J5:L6"/>
    <mergeCell ref="J9:L10"/>
    <mergeCell ref="J12:L13"/>
    <mergeCell ref="G8:I17"/>
    <mergeCell ref="J14:L14"/>
    <mergeCell ref="J15:L15"/>
    <mergeCell ref="J16:L16"/>
    <mergeCell ref="J17:L17"/>
    <mergeCell ref="M14:O14"/>
    <mergeCell ref="M15:O15"/>
    <mergeCell ref="M16:O16"/>
    <mergeCell ref="M17:O17"/>
    <mergeCell ref="P14:R14"/>
    <mergeCell ref="P15:R15"/>
    <mergeCell ref="AD5:AE6"/>
    <mergeCell ref="AD8:AE17"/>
    <mergeCell ref="B18:B19"/>
    <mergeCell ref="C18:C30"/>
    <mergeCell ref="D18:D19"/>
    <mergeCell ref="E18:E19"/>
    <mergeCell ref="G18:I19"/>
    <mergeCell ref="J18:L19"/>
    <mergeCell ref="M18:O19"/>
    <mergeCell ref="P18:R19"/>
    <mergeCell ref="Y5:AA6"/>
    <mergeCell ref="Y9:AA10"/>
    <mergeCell ref="Y12:AA13"/>
    <mergeCell ref="AB5:AC6"/>
    <mergeCell ref="AB8:AC17"/>
    <mergeCell ref="S5:U6"/>
    <mergeCell ref="S9:U10"/>
    <mergeCell ref="S12:U13"/>
    <mergeCell ref="V5:X6"/>
    <mergeCell ref="V9:X10"/>
    <mergeCell ref="V12:X13"/>
    <mergeCell ref="S18:U19"/>
    <mergeCell ref="V18:X19"/>
    <mergeCell ref="Y18:AA19"/>
    <mergeCell ref="AB18:AC19"/>
    <mergeCell ref="AD18:AE19"/>
    <mergeCell ref="B21:B30"/>
    <mergeCell ref="D21:D30"/>
    <mergeCell ref="E21:E30"/>
    <mergeCell ref="G21:I30"/>
    <mergeCell ref="AB21:AC30"/>
    <mergeCell ref="F18:F19"/>
    <mergeCell ref="F21:F30"/>
    <mergeCell ref="Y27:AA27"/>
    <mergeCell ref="Y28:AA28"/>
    <mergeCell ref="Y29:AA29"/>
    <mergeCell ref="Y30:AA30"/>
    <mergeCell ref="AD21:AE30"/>
    <mergeCell ref="J22:L23"/>
    <mergeCell ref="M22:O23"/>
    <mergeCell ref="P22:R23"/>
    <mergeCell ref="S22:U23"/>
    <mergeCell ref="V22:X23"/>
    <mergeCell ref="Y22:AA23"/>
    <mergeCell ref="J25:L26"/>
    <mergeCell ref="M25:O26"/>
    <mergeCell ref="P25:R26"/>
    <mergeCell ref="S25:U26"/>
    <mergeCell ref="V25:X26"/>
    <mergeCell ref="Y25:AA26"/>
    <mergeCell ref="V30:X30"/>
    <mergeCell ref="AD31:AE32"/>
    <mergeCell ref="B34:B43"/>
    <mergeCell ref="D34:D43"/>
    <mergeCell ref="E34:E43"/>
    <mergeCell ref="G34:I43"/>
    <mergeCell ref="AB34:AC43"/>
    <mergeCell ref="AD34:AE43"/>
    <mergeCell ref="J35:L36"/>
    <mergeCell ref="M35:O36"/>
    <mergeCell ref="P35:R36"/>
    <mergeCell ref="M31:O32"/>
    <mergeCell ref="P31:R32"/>
    <mergeCell ref="S31:U32"/>
    <mergeCell ref="V31:X32"/>
    <mergeCell ref="Y31:AA32"/>
    <mergeCell ref="AB31:AC32"/>
    <mergeCell ref="B31:B32"/>
    <mergeCell ref="C31:C43"/>
    <mergeCell ref="D31:D32"/>
    <mergeCell ref="E31:E32"/>
    <mergeCell ref="G31:I32"/>
    <mergeCell ref="J31:L32"/>
    <mergeCell ref="F31:F32"/>
    <mergeCell ref="S35:U36"/>
    <mergeCell ref="V35:X36"/>
    <mergeCell ref="Y35:AA36"/>
    <mergeCell ref="J38:L39"/>
    <mergeCell ref="M38:O39"/>
    <mergeCell ref="P38:R39"/>
    <mergeCell ref="S38:U39"/>
    <mergeCell ref="V38:X39"/>
    <mergeCell ref="Y38:AA39"/>
    <mergeCell ref="D44:D45"/>
    <mergeCell ref="E44:E45"/>
    <mergeCell ref="G44:I45"/>
    <mergeCell ref="F34:F43"/>
    <mergeCell ref="F44:F45"/>
    <mergeCell ref="F47:F56"/>
    <mergeCell ref="J40:L40"/>
    <mergeCell ref="J41:L41"/>
    <mergeCell ref="J42:L42"/>
    <mergeCell ref="J43:L43"/>
    <mergeCell ref="M40:O40"/>
    <mergeCell ref="M41:O41"/>
    <mergeCell ref="M42:O42"/>
    <mergeCell ref="M43:O43"/>
    <mergeCell ref="P40:R40"/>
    <mergeCell ref="P41:R41"/>
    <mergeCell ref="P42:R42"/>
    <mergeCell ref="P43:R43"/>
    <mergeCell ref="AB44:AC45"/>
    <mergeCell ref="AD44:AE45"/>
    <mergeCell ref="B47:B56"/>
    <mergeCell ref="D47:D56"/>
    <mergeCell ref="E47:E56"/>
    <mergeCell ref="G47:I56"/>
    <mergeCell ref="AB47:AC56"/>
    <mergeCell ref="AD47:AE56"/>
    <mergeCell ref="J48:L49"/>
    <mergeCell ref="M48:O49"/>
    <mergeCell ref="J44:L45"/>
    <mergeCell ref="M44:O45"/>
    <mergeCell ref="P44:R45"/>
    <mergeCell ref="S44:U45"/>
    <mergeCell ref="V44:X45"/>
    <mergeCell ref="Y44:AA45"/>
    <mergeCell ref="Y53:AA53"/>
    <mergeCell ref="Y54:AA54"/>
    <mergeCell ref="Y55:AA55"/>
    <mergeCell ref="Y56:AA56"/>
    <mergeCell ref="P48:R49"/>
    <mergeCell ref="S48:U49"/>
    <mergeCell ref="V48:X49"/>
    <mergeCell ref="Y48:AA49"/>
    <mergeCell ref="J51:L52"/>
    <mergeCell ref="M51:O52"/>
    <mergeCell ref="P51:R52"/>
    <mergeCell ref="S51:U52"/>
    <mergeCell ref="V51:X52"/>
    <mergeCell ref="Y51:AA52"/>
    <mergeCell ref="B44:B45"/>
    <mergeCell ref="C44:C56"/>
    <mergeCell ref="AD57:AE58"/>
    <mergeCell ref="B60:B69"/>
    <mergeCell ref="D60:D69"/>
    <mergeCell ref="E60:E69"/>
    <mergeCell ref="G60:I69"/>
    <mergeCell ref="AB60:AC69"/>
    <mergeCell ref="AD60:AE69"/>
    <mergeCell ref="J61:L62"/>
    <mergeCell ref="M61:O62"/>
    <mergeCell ref="P61:R62"/>
    <mergeCell ref="M57:O58"/>
    <mergeCell ref="P57:R58"/>
    <mergeCell ref="S57:U58"/>
    <mergeCell ref="V57:X58"/>
    <mergeCell ref="Y57:AA58"/>
    <mergeCell ref="AB57:AC58"/>
    <mergeCell ref="B57:B58"/>
    <mergeCell ref="C57:C69"/>
    <mergeCell ref="D57:D58"/>
    <mergeCell ref="E57:E58"/>
    <mergeCell ref="G57:I58"/>
    <mergeCell ref="J57:L58"/>
    <mergeCell ref="F57:F58"/>
    <mergeCell ref="S61:U62"/>
    <mergeCell ref="V61:X62"/>
    <mergeCell ref="Y61:AA62"/>
    <mergeCell ref="J64:L65"/>
    <mergeCell ref="M64:O65"/>
    <mergeCell ref="P64:R65"/>
    <mergeCell ref="S64:U65"/>
    <mergeCell ref="V64:X65"/>
    <mergeCell ref="Y64:AA65"/>
    <mergeCell ref="D70:D71"/>
    <mergeCell ref="E70:E71"/>
    <mergeCell ref="G70:I71"/>
    <mergeCell ref="F60:F69"/>
    <mergeCell ref="F70:F71"/>
    <mergeCell ref="F73:F82"/>
    <mergeCell ref="J66:L66"/>
    <mergeCell ref="J67:L67"/>
    <mergeCell ref="J68:L68"/>
    <mergeCell ref="J69:L69"/>
    <mergeCell ref="M66:O66"/>
    <mergeCell ref="M67:O67"/>
    <mergeCell ref="M68:O68"/>
    <mergeCell ref="M69:O69"/>
    <mergeCell ref="P66:R66"/>
    <mergeCell ref="P67:R67"/>
    <mergeCell ref="P68:R68"/>
    <mergeCell ref="AB70:AC71"/>
    <mergeCell ref="AD70:AE71"/>
    <mergeCell ref="B73:B82"/>
    <mergeCell ref="D73:D82"/>
    <mergeCell ref="E73:E82"/>
    <mergeCell ref="G73:I82"/>
    <mergeCell ref="AB73:AC82"/>
    <mergeCell ref="AD73:AE82"/>
    <mergeCell ref="J74:L75"/>
    <mergeCell ref="M74:O75"/>
    <mergeCell ref="J70:L71"/>
    <mergeCell ref="M70:O71"/>
    <mergeCell ref="P70:R71"/>
    <mergeCell ref="S70:U71"/>
    <mergeCell ref="V70:X71"/>
    <mergeCell ref="Y70:AA71"/>
    <mergeCell ref="Y79:AA79"/>
    <mergeCell ref="Y80:AA80"/>
    <mergeCell ref="Y81:AA81"/>
    <mergeCell ref="Y82:AA82"/>
    <mergeCell ref="P74:R75"/>
    <mergeCell ref="S74:U75"/>
    <mergeCell ref="V74:X75"/>
    <mergeCell ref="Y74:AA75"/>
    <mergeCell ref="J77:L78"/>
    <mergeCell ref="M77:O78"/>
    <mergeCell ref="P77:R78"/>
    <mergeCell ref="S77:U78"/>
    <mergeCell ref="V77:X78"/>
    <mergeCell ref="Y77:AA78"/>
    <mergeCell ref="B70:B71"/>
    <mergeCell ref="C70:C82"/>
    <mergeCell ref="B83:B84"/>
    <mergeCell ref="C83:C95"/>
    <mergeCell ref="D83:D84"/>
    <mergeCell ref="E83:E84"/>
    <mergeCell ref="G83:I84"/>
    <mergeCell ref="J83:L84"/>
    <mergeCell ref="F83:F84"/>
    <mergeCell ref="F86:F95"/>
    <mergeCell ref="J92:L92"/>
    <mergeCell ref="J93:L93"/>
    <mergeCell ref="J94:L94"/>
    <mergeCell ref="J95:L95"/>
    <mergeCell ref="V87:X88"/>
    <mergeCell ref="Y87:AA88"/>
    <mergeCell ref="J90:L91"/>
    <mergeCell ref="M90:O91"/>
    <mergeCell ref="P90:R91"/>
    <mergeCell ref="S90:U91"/>
    <mergeCell ref="V90:X91"/>
    <mergeCell ref="Y90:AA91"/>
    <mergeCell ref="S93:U93"/>
    <mergeCell ref="S94:U94"/>
    <mergeCell ref="S95:U95"/>
    <mergeCell ref="Y94:AA94"/>
    <mergeCell ref="Y95:AA95"/>
    <mergeCell ref="AD83:AE84"/>
    <mergeCell ref="AB86:AC95"/>
    <mergeCell ref="AD86:AE95"/>
    <mergeCell ref="J87:L88"/>
    <mergeCell ref="M87:O88"/>
    <mergeCell ref="P87:R88"/>
    <mergeCell ref="M83:O84"/>
    <mergeCell ref="P83:R84"/>
    <mergeCell ref="S83:U84"/>
    <mergeCell ref="V83:X84"/>
    <mergeCell ref="Y83:AA84"/>
    <mergeCell ref="AB83:AC84"/>
    <mergeCell ref="M92:O92"/>
    <mergeCell ref="M93:O93"/>
    <mergeCell ref="M94:O94"/>
    <mergeCell ref="M95:O95"/>
    <mergeCell ref="B96:B97"/>
    <mergeCell ref="C96:C108"/>
    <mergeCell ref="D96:D97"/>
    <mergeCell ref="E96:E97"/>
    <mergeCell ref="G96:I97"/>
    <mergeCell ref="B86:B95"/>
    <mergeCell ref="D86:D95"/>
    <mergeCell ref="E86:E95"/>
    <mergeCell ref="G86:I95"/>
    <mergeCell ref="F96:F97"/>
    <mergeCell ref="F99:F108"/>
    <mergeCell ref="P92:R92"/>
    <mergeCell ref="P93:R93"/>
    <mergeCell ref="P94:R94"/>
    <mergeCell ref="P95:R95"/>
    <mergeCell ref="S92:U92"/>
    <mergeCell ref="B99:B108"/>
    <mergeCell ref="D99:D108"/>
    <mergeCell ref="E99:E108"/>
    <mergeCell ref="G99:I108"/>
    <mergeCell ref="AB99:AC108"/>
    <mergeCell ref="AD99:AE108"/>
    <mergeCell ref="J100:L101"/>
    <mergeCell ref="M100:O101"/>
    <mergeCell ref="J96:L97"/>
    <mergeCell ref="M96:O97"/>
    <mergeCell ref="P96:R97"/>
    <mergeCell ref="S96:U97"/>
    <mergeCell ref="V96:X97"/>
    <mergeCell ref="Y96:AA97"/>
    <mergeCell ref="J106:L106"/>
    <mergeCell ref="J107:L107"/>
    <mergeCell ref="J108:L108"/>
    <mergeCell ref="M106:O106"/>
    <mergeCell ref="M107:O107"/>
    <mergeCell ref="M108:O108"/>
    <mergeCell ref="P106:R106"/>
    <mergeCell ref="P107:R107"/>
    <mergeCell ref="P108:R108"/>
    <mergeCell ref="S106:U106"/>
    <mergeCell ref="P100:R101"/>
    <mergeCell ref="S100:U101"/>
    <mergeCell ref="V100:X101"/>
    <mergeCell ref="Y100:AA101"/>
    <mergeCell ref="J103:L104"/>
    <mergeCell ref="M103:O104"/>
    <mergeCell ref="P103:R104"/>
    <mergeCell ref="S103:U104"/>
    <mergeCell ref="V103:X104"/>
    <mergeCell ref="Y103:AA104"/>
    <mergeCell ref="D109:D110"/>
    <mergeCell ref="E109:E110"/>
    <mergeCell ref="G109:I110"/>
    <mergeCell ref="J109:L110"/>
    <mergeCell ref="F109:F110"/>
    <mergeCell ref="F112:F121"/>
    <mergeCell ref="S107:U107"/>
    <mergeCell ref="S108:U108"/>
    <mergeCell ref="J120:L120"/>
    <mergeCell ref="J121:L121"/>
    <mergeCell ref="M120:O120"/>
    <mergeCell ref="M121:O121"/>
    <mergeCell ref="P120:R120"/>
    <mergeCell ref="P121:R121"/>
    <mergeCell ref="S120:U120"/>
    <mergeCell ref="S121:U121"/>
    <mergeCell ref="J116:L117"/>
    <mergeCell ref="M116:O117"/>
    <mergeCell ref="P116:R117"/>
    <mergeCell ref="S116:U117"/>
    <mergeCell ref="V116:X117"/>
    <mergeCell ref="Y116:AA117"/>
    <mergeCell ref="J105:L105"/>
    <mergeCell ref="M105:O105"/>
    <mergeCell ref="P105:R105"/>
    <mergeCell ref="S105:U105"/>
    <mergeCell ref="V105:X105"/>
    <mergeCell ref="AD109:AE110"/>
    <mergeCell ref="B112:B121"/>
    <mergeCell ref="D112:D121"/>
    <mergeCell ref="E112:E121"/>
    <mergeCell ref="G112:I121"/>
    <mergeCell ref="AB112:AC121"/>
    <mergeCell ref="AD112:AE121"/>
    <mergeCell ref="J113:L114"/>
    <mergeCell ref="M113:O114"/>
    <mergeCell ref="P113:R114"/>
    <mergeCell ref="M109:O110"/>
    <mergeCell ref="P109:R110"/>
    <mergeCell ref="S109:U110"/>
    <mergeCell ref="V109:X110"/>
    <mergeCell ref="Y109:AA110"/>
    <mergeCell ref="AB109:AC110"/>
    <mergeCell ref="B109:B110"/>
    <mergeCell ref="C109:C121"/>
    <mergeCell ref="B122:B123"/>
    <mergeCell ref="C122:C134"/>
    <mergeCell ref="D122:D123"/>
    <mergeCell ref="E122:E123"/>
    <mergeCell ref="G122:I123"/>
    <mergeCell ref="F122:F123"/>
    <mergeCell ref="F125:F134"/>
    <mergeCell ref="V120:X120"/>
    <mergeCell ref="V121:X121"/>
    <mergeCell ref="Y120:AA120"/>
    <mergeCell ref="Y121:AA121"/>
    <mergeCell ref="J131:L131"/>
    <mergeCell ref="J132:L132"/>
    <mergeCell ref="J133:L133"/>
    <mergeCell ref="J134:L134"/>
    <mergeCell ref="M131:O131"/>
    <mergeCell ref="M132:O132"/>
    <mergeCell ref="M133:O133"/>
    <mergeCell ref="M134:O134"/>
    <mergeCell ref="B125:B134"/>
    <mergeCell ref="D125:D134"/>
    <mergeCell ref="E125:E134"/>
    <mergeCell ref="G125:I134"/>
    <mergeCell ref="Y131:AA131"/>
    <mergeCell ref="Y132:AA132"/>
    <mergeCell ref="Y133:AA133"/>
    <mergeCell ref="Y134:AA134"/>
    <mergeCell ref="AB125:AC134"/>
    <mergeCell ref="AD125:AE134"/>
    <mergeCell ref="J126:L127"/>
    <mergeCell ref="M126:O127"/>
    <mergeCell ref="J122:L123"/>
    <mergeCell ref="M122:O123"/>
    <mergeCell ref="P122:R123"/>
    <mergeCell ref="S122:U123"/>
    <mergeCell ref="V122:X123"/>
    <mergeCell ref="Y122:AA123"/>
    <mergeCell ref="P131:R131"/>
    <mergeCell ref="P132:R132"/>
    <mergeCell ref="P133:R133"/>
    <mergeCell ref="P134:R134"/>
    <mergeCell ref="S131:U131"/>
    <mergeCell ref="S132:U132"/>
    <mergeCell ref="S133:U133"/>
    <mergeCell ref="S134:U134"/>
    <mergeCell ref="V131:X131"/>
    <mergeCell ref="V132:X132"/>
    <mergeCell ref="P126:R127"/>
    <mergeCell ref="S126:U127"/>
    <mergeCell ref="V126:X127"/>
    <mergeCell ref="Y126:AA127"/>
    <mergeCell ref="J129:L130"/>
    <mergeCell ref="M129:O130"/>
    <mergeCell ref="P129:R130"/>
    <mergeCell ref="S129:U130"/>
    <mergeCell ref="V129:X130"/>
    <mergeCell ref="Y129:AA130"/>
    <mergeCell ref="V133:X133"/>
    <mergeCell ref="V134:X134"/>
    <mergeCell ref="J135:L136"/>
    <mergeCell ref="J137:L138"/>
    <mergeCell ref="M135:O136"/>
    <mergeCell ref="M137:O138"/>
    <mergeCell ref="P135:R136"/>
    <mergeCell ref="P137:R138"/>
    <mergeCell ref="B135:E136"/>
    <mergeCell ref="B137:E138"/>
    <mergeCell ref="G135:I136"/>
    <mergeCell ref="G137:I138"/>
    <mergeCell ref="AB135:AD136"/>
    <mergeCell ref="AB137:AD138"/>
    <mergeCell ref="AM5:AM6"/>
    <mergeCell ref="AM18:AM19"/>
    <mergeCell ref="S135:U136"/>
    <mergeCell ref="S137:U138"/>
    <mergeCell ref="V135:X136"/>
    <mergeCell ref="V137:X138"/>
    <mergeCell ref="Y135:AA136"/>
    <mergeCell ref="Y137:AA138"/>
    <mergeCell ref="AB122:AC123"/>
    <mergeCell ref="AD122:AE123"/>
    <mergeCell ref="S113:U114"/>
    <mergeCell ref="V113:X114"/>
    <mergeCell ref="Y113:AA114"/>
    <mergeCell ref="AB96:AC97"/>
    <mergeCell ref="AD96:AE97"/>
    <mergeCell ref="S87:U88"/>
    <mergeCell ref="AM8:AM17"/>
    <mergeCell ref="AM34:AM43"/>
    <mergeCell ref="AM31:AM32"/>
    <mergeCell ref="AM44:AM45"/>
    <mergeCell ref="BD14:BF14"/>
    <mergeCell ref="BG14:BI14"/>
    <mergeCell ref="BJ14:BL14"/>
    <mergeCell ref="AU15:AW15"/>
    <mergeCell ref="AX15:AZ15"/>
    <mergeCell ref="BA15:BC15"/>
    <mergeCell ref="BD15:BF15"/>
    <mergeCell ref="BG15:BI15"/>
    <mergeCell ref="AM21:AM30"/>
    <mergeCell ref="AN18:AN30"/>
    <mergeCell ref="AO18:AO19"/>
    <mergeCell ref="AP18:AP19"/>
    <mergeCell ref="AQ18:AQ19"/>
    <mergeCell ref="AR18:AT19"/>
    <mergeCell ref="AU18:AW19"/>
    <mergeCell ref="AX18:AZ19"/>
    <mergeCell ref="BA18:BC19"/>
    <mergeCell ref="BD25:BF26"/>
    <mergeCell ref="BG25:BI26"/>
    <mergeCell ref="AU29:AW29"/>
    <mergeCell ref="AX29:AZ29"/>
    <mergeCell ref="BA29:BC29"/>
    <mergeCell ref="BD29:BF29"/>
    <mergeCell ref="BG29:BI29"/>
    <mergeCell ref="BJ15:BL15"/>
    <mergeCell ref="AU16:AW16"/>
    <mergeCell ref="AX16:AZ16"/>
    <mergeCell ref="BA16:BC16"/>
    <mergeCell ref="BD16:BF16"/>
    <mergeCell ref="BG16:BI16"/>
    <mergeCell ref="BJ16:BL16"/>
    <mergeCell ref="AU17:AW17"/>
    <mergeCell ref="AM47:AM56"/>
    <mergeCell ref="AU55:AW55"/>
    <mergeCell ref="AX55:AZ55"/>
    <mergeCell ref="BA55:BC55"/>
    <mergeCell ref="BD55:BF55"/>
    <mergeCell ref="BG55:BI55"/>
    <mergeCell ref="BJ55:BL55"/>
    <mergeCell ref="AU56:AW56"/>
    <mergeCell ref="AX56:AZ56"/>
    <mergeCell ref="BA56:BC56"/>
    <mergeCell ref="BD56:BF56"/>
    <mergeCell ref="BG56:BI56"/>
    <mergeCell ref="AM60:AM69"/>
    <mergeCell ref="AM57:AM58"/>
    <mergeCell ref="AU68:AW68"/>
    <mergeCell ref="AX68:AZ68"/>
    <mergeCell ref="AM70:AM71"/>
    <mergeCell ref="BA68:BC68"/>
    <mergeCell ref="BD68:BF68"/>
    <mergeCell ref="BG68:BI68"/>
    <mergeCell ref="AN44:AN56"/>
    <mergeCell ref="AO44:AO45"/>
    <mergeCell ref="AP44:AP45"/>
    <mergeCell ref="AQ44:AQ45"/>
    <mergeCell ref="AR44:AT45"/>
    <mergeCell ref="AU44:AW45"/>
    <mergeCell ref="AX44:AZ45"/>
    <mergeCell ref="BA44:BC45"/>
    <mergeCell ref="BD44:BF45"/>
    <mergeCell ref="BG44:BI45"/>
    <mergeCell ref="BJ44:BL45"/>
    <mergeCell ref="AU53:AW53"/>
    <mergeCell ref="AM73:AM82"/>
    <mergeCell ref="AU80:AW80"/>
    <mergeCell ref="AX80:AZ80"/>
    <mergeCell ref="BA80:BC80"/>
    <mergeCell ref="BD80:BF80"/>
    <mergeCell ref="BG80:BI80"/>
    <mergeCell ref="BJ80:BL80"/>
    <mergeCell ref="AU81:AW81"/>
    <mergeCell ref="AX81:AZ81"/>
    <mergeCell ref="BA81:BC81"/>
    <mergeCell ref="BD81:BF81"/>
    <mergeCell ref="BG81:BI81"/>
    <mergeCell ref="AM86:AM95"/>
    <mergeCell ref="AM83:AM84"/>
    <mergeCell ref="AU93:AW93"/>
    <mergeCell ref="AX93:AZ93"/>
    <mergeCell ref="AM96:AM97"/>
    <mergeCell ref="AU95:AW95"/>
    <mergeCell ref="AX95:AZ95"/>
    <mergeCell ref="BA95:BC95"/>
    <mergeCell ref="BD95:BF95"/>
    <mergeCell ref="BG95:BI95"/>
    <mergeCell ref="AN70:AN82"/>
    <mergeCell ref="AO70:AO71"/>
    <mergeCell ref="AP70:AP71"/>
    <mergeCell ref="AQ70:AQ71"/>
    <mergeCell ref="AR70:AT71"/>
    <mergeCell ref="AU70:AW71"/>
    <mergeCell ref="AX70:AZ71"/>
    <mergeCell ref="BA70:BC71"/>
    <mergeCell ref="BD70:BF71"/>
    <mergeCell ref="BG70:BI71"/>
    <mergeCell ref="AM99:AM108"/>
    <mergeCell ref="AU107:AW107"/>
    <mergeCell ref="AX107:AZ107"/>
    <mergeCell ref="BA107:BC107"/>
    <mergeCell ref="BD107:BF107"/>
    <mergeCell ref="BG107:BI107"/>
    <mergeCell ref="BJ107:BL107"/>
    <mergeCell ref="AU108:AW108"/>
    <mergeCell ref="AX108:AZ108"/>
    <mergeCell ref="BA108:BC108"/>
    <mergeCell ref="BD108:BF108"/>
    <mergeCell ref="BG108:BI108"/>
    <mergeCell ref="AM112:AM121"/>
    <mergeCell ref="AM109:AM110"/>
    <mergeCell ref="AU120:AW120"/>
    <mergeCell ref="AX120:AZ120"/>
    <mergeCell ref="AM122:AM123"/>
    <mergeCell ref="BA120:BC120"/>
    <mergeCell ref="BD120:BF120"/>
    <mergeCell ref="BG120:BI120"/>
    <mergeCell ref="AN96:AN108"/>
    <mergeCell ref="AO96:AO97"/>
    <mergeCell ref="AP96:AP97"/>
    <mergeCell ref="AQ96:AQ97"/>
    <mergeCell ref="AR96:AT97"/>
    <mergeCell ref="AU96:AW97"/>
    <mergeCell ref="AX96:AZ97"/>
    <mergeCell ref="BA96:BC97"/>
    <mergeCell ref="BD96:BF97"/>
    <mergeCell ref="BG96:BI97"/>
    <mergeCell ref="BJ96:BL97"/>
    <mergeCell ref="AU105:AW105"/>
  </mergeCells>
  <conditionalFormatting sqref="CD29:C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B1DA-141A-B04E-889E-339FFD22A3DD}">
  <dimension ref="A1:U279"/>
  <sheetViews>
    <sheetView tabSelected="1" workbookViewId="0">
      <selection activeCell="D22" sqref="D22"/>
    </sheetView>
  </sheetViews>
  <sheetFormatPr baseColWidth="10" defaultRowHeight="16"/>
  <cols>
    <col min="1" max="7" width="10.83203125" style="82"/>
  </cols>
  <sheetData>
    <row r="1" spans="1:2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</row>
    <row r="2" spans="1:2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3" spans="1:21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</row>
    <row r="4" spans="1:21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</row>
    <row r="5" spans="1:21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</row>
    <row r="6" spans="1:21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</row>
    <row r="7" spans="1:21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</row>
    <row r="8" spans="1:21" ht="16" customHeight="1">
      <c r="A8" s="199" t="s">
        <v>743</v>
      </c>
      <c r="B8" s="199"/>
      <c r="C8" s="199"/>
      <c r="D8" s="199"/>
      <c r="E8" s="199"/>
      <c r="F8" s="199"/>
      <c r="G8" s="199"/>
      <c r="H8" s="199" t="s">
        <v>743</v>
      </c>
      <c r="I8" s="199"/>
      <c r="J8" s="199"/>
      <c r="K8" s="199"/>
      <c r="L8" s="199"/>
      <c r="M8" s="199"/>
      <c r="N8" s="199"/>
      <c r="O8" s="199" t="s">
        <v>743</v>
      </c>
      <c r="P8" s="199"/>
      <c r="Q8" s="199"/>
      <c r="R8" s="199"/>
      <c r="S8" s="199"/>
      <c r="T8" s="199"/>
      <c r="U8" s="199"/>
    </row>
    <row r="9" spans="1:21">
      <c r="A9" s="199"/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</row>
    <row r="10" spans="1:21"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</row>
    <row r="11" spans="1:21">
      <c r="A11" s="82" t="s">
        <v>744</v>
      </c>
      <c r="B11" s="82">
        <f>'HR app'!B8</f>
        <v>1</v>
      </c>
      <c r="D11" s="82" t="s">
        <v>746</v>
      </c>
      <c r="E11" s="200">
        <f ca="1">'HR app'!E8</f>
        <v>22</v>
      </c>
      <c r="H11" s="82" t="s">
        <v>744</v>
      </c>
      <c r="I11" s="82">
        <f>'HR app'!B8</f>
        <v>1</v>
      </c>
      <c r="J11" s="82"/>
      <c r="K11" s="82" t="s">
        <v>746</v>
      </c>
      <c r="L11" s="200">
        <f ca="1">'HR app'!E8</f>
        <v>22</v>
      </c>
      <c r="M11" s="82"/>
      <c r="N11" s="82"/>
      <c r="O11" s="82" t="s">
        <v>744</v>
      </c>
      <c r="P11" s="82">
        <f>'HR app'!B8</f>
        <v>1</v>
      </c>
      <c r="Q11" s="82"/>
      <c r="R11" s="82" t="s">
        <v>746</v>
      </c>
      <c r="S11" s="200">
        <f ca="1">'HR app'!E8</f>
        <v>22</v>
      </c>
      <c r="T11" s="82"/>
      <c r="U11" s="82"/>
    </row>
    <row r="12" spans="1:21">
      <c r="A12" s="82" t="s">
        <v>745</v>
      </c>
      <c r="B12" s="82" t="str">
        <f>'HR app'!D8</f>
        <v>Durva</v>
      </c>
      <c r="D12" s="82" t="s">
        <v>734</v>
      </c>
      <c r="E12" s="201">
        <f ca="1">'HR app'!F8</f>
        <v>0.17</v>
      </c>
      <c r="H12" s="82" t="s">
        <v>745</v>
      </c>
      <c r="I12" s="82" t="str">
        <f>'HR app'!D8</f>
        <v>Durva</v>
      </c>
      <c r="J12" s="82"/>
      <c r="K12" s="82" t="s">
        <v>734</v>
      </c>
      <c r="L12" s="201">
        <f ca="1">'HR app'!F8</f>
        <v>0.17</v>
      </c>
      <c r="M12" s="82"/>
      <c r="N12" s="82"/>
      <c r="O12" s="82" t="s">
        <v>745</v>
      </c>
      <c r="P12" s="82" t="str">
        <f>'HR app'!D8</f>
        <v>Durva</v>
      </c>
      <c r="Q12" s="82"/>
      <c r="R12" s="82" t="s">
        <v>734</v>
      </c>
      <c r="S12" s="201">
        <f ca="1">'HR app'!F8</f>
        <v>0.17</v>
      </c>
      <c r="T12" s="82"/>
      <c r="U12" s="82"/>
    </row>
    <row r="13" spans="1:21">
      <c r="A13" s="82" t="s">
        <v>747</v>
      </c>
      <c r="B13" s="161" t="s">
        <v>748</v>
      </c>
      <c r="C13" s="161"/>
      <c r="D13" s="161"/>
      <c r="E13" s="161" t="s">
        <v>749</v>
      </c>
      <c r="F13" s="161"/>
      <c r="G13" s="82" t="s">
        <v>750</v>
      </c>
      <c r="H13" s="82" t="s">
        <v>747</v>
      </c>
      <c r="I13" s="161" t="s">
        <v>748</v>
      </c>
      <c r="J13" s="161"/>
      <c r="K13" s="161"/>
      <c r="L13" s="161" t="s">
        <v>749</v>
      </c>
      <c r="M13" s="161"/>
      <c r="N13" s="82" t="s">
        <v>750</v>
      </c>
    </row>
    <row r="14" spans="1:21">
      <c r="A14" s="161" t="s">
        <v>715</v>
      </c>
      <c r="E14" s="161"/>
      <c r="F14" s="161"/>
      <c r="G14" s="161"/>
      <c r="H14" s="161" t="s">
        <v>715</v>
      </c>
      <c r="I14" s="82"/>
      <c r="J14" s="82"/>
      <c r="K14" s="82"/>
      <c r="L14" s="161"/>
      <c r="M14" s="161"/>
      <c r="N14" s="161"/>
      <c r="O14" s="144" t="s">
        <v>751</v>
      </c>
      <c r="P14" s="144"/>
      <c r="Q14" s="144">
        <f>'HR app'!BW8</f>
        <v>78</v>
      </c>
      <c r="R14" s="144"/>
      <c r="S14" s="144"/>
      <c r="T14" s="144"/>
      <c r="U14" s="144"/>
    </row>
    <row r="15" spans="1:21">
      <c r="A15" s="161"/>
      <c r="E15" s="161"/>
      <c r="F15" s="161"/>
      <c r="G15" s="161"/>
      <c r="H15" s="161"/>
      <c r="I15" s="82"/>
      <c r="J15" s="82"/>
      <c r="K15" s="82"/>
      <c r="L15" s="161"/>
      <c r="M15" s="161"/>
      <c r="N15" s="161"/>
      <c r="O15" s="144" t="s">
        <v>754</v>
      </c>
      <c r="P15" s="144"/>
      <c r="Q15" s="202">
        <f ca="1">'HR app'!BX8</f>
        <v>1716</v>
      </c>
      <c r="R15" s="202"/>
      <c r="S15" s="202"/>
      <c r="T15" s="202"/>
      <c r="U15" s="202"/>
    </row>
    <row r="16" spans="1:21">
      <c r="A16" s="161" t="s">
        <v>717</v>
      </c>
      <c r="E16" s="161"/>
      <c r="F16" s="161"/>
      <c r="G16" s="161"/>
      <c r="H16" s="161" t="s">
        <v>717</v>
      </c>
      <c r="I16" s="82"/>
      <c r="J16" s="82"/>
      <c r="K16" s="82"/>
      <c r="L16" s="161"/>
      <c r="M16" s="161"/>
      <c r="N16" s="161"/>
      <c r="O16" s="144" t="s">
        <v>752</v>
      </c>
      <c r="P16" s="144"/>
      <c r="Q16" s="202">
        <f ca="1">'HR app'!BY8</f>
        <v>1278.23</v>
      </c>
      <c r="R16" s="202"/>
      <c r="S16" s="202"/>
      <c r="T16" s="202"/>
      <c r="U16" s="202"/>
    </row>
    <row r="17" spans="1:21">
      <c r="A17" s="161"/>
      <c r="E17" s="161"/>
      <c r="F17" s="161"/>
      <c r="G17" s="161"/>
      <c r="H17" s="161"/>
      <c r="I17" s="82"/>
      <c r="J17" s="82"/>
      <c r="K17" s="82"/>
      <c r="L17" s="161"/>
      <c r="M17" s="161"/>
      <c r="N17" s="161"/>
    </row>
    <row r="18" spans="1:21">
      <c r="A18" s="161" t="s">
        <v>718</v>
      </c>
      <c r="E18" s="161"/>
      <c r="F18" s="161"/>
      <c r="G18" s="161"/>
      <c r="H18" s="161" t="s">
        <v>718</v>
      </c>
      <c r="I18" s="82"/>
      <c r="J18" s="82"/>
      <c r="K18" s="82"/>
      <c r="L18" s="161"/>
      <c r="M18" s="161"/>
      <c r="N18" s="161"/>
      <c r="O18" s="144" t="s">
        <v>753</v>
      </c>
      <c r="P18" s="144"/>
      <c r="Q18" s="203">
        <f ca="1">Q16+Q15</f>
        <v>2994.23</v>
      </c>
      <c r="R18" s="161"/>
      <c r="S18" s="161"/>
      <c r="T18" s="161"/>
      <c r="U18" s="161"/>
    </row>
    <row r="19" spans="1:21">
      <c r="A19" s="161"/>
      <c r="E19" s="161"/>
      <c r="F19" s="161"/>
      <c r="G19" s="161"/>
      <c r="H19" s="161"/>
      <c r="I19" s="82"/>
      <c r="J19" s="82"/>
      <c r="K19" s="82"/>
      <c r="L19" s="161"/>
      <c r="M19" s="161"/>
      <c r="N19" s="161"/>
    </row>
    <row r="20" spans="1:21">
      <c r="A20" s="161" t="s">
        <v>719</v>
      </c>
      <c r="E20" s="161"/>
      <c r="F20" s="161"/>
      <c r="G20" s="161"/>
      <c r="H20" s="161" t="s">
        <v>719</v>
      </c>
      <c r="I20" s="82"/>
      <c r="J20" s="82"/>
      <c r="K20" s="82"/>
      <c r="L20" s="161"/>
      <c r="M20" s="161"/>
      <c r="N20" s="161"/>
    </row>
    <row r="21" spans="1:21">
      <c r="A21" s="161"/>
      <c r="E21" s="161"/>
      <c r="F21" s="161"/>
      <c r="G21" s="161"/>
      <c r="H21" s="161"/>
      <c r="I21" s="82"/>
      <c r="J21" s="82"/>
      <c r="K21" s="82"/>
      <c r="L21" s="161"/>
      <c r="M21" s="161"/>
      <c r="N21" s="161"/>
    </row>
    <row r="22" spans="1:21">
      <c r="A22" s="161" t="s">
        <v>720</v>
      </c>
      <c r="E22" s="161"/>
      <c r="F22" s="161"/>
      <c r="G22" s="161"/>
      <c r="H22" s="161" t="s">
        <v>720</v>
      </c>
      <c r="I22" s="82"/>
      <c r="J22" s="82"/>
      <c r="K22" s="82"/>
      <c r="L22" s="161"/>
      <c r="M22" s="161"/>
      <c r="N22" s="161"/>
    </row>
    <row r="23" spans="1:21">
      <c r="A23" s="161"/>
      <c r="E23" s="161"/>
      <c r="F23" s="161"/>
      <c r="G23" s="161"/>
      <c r="H23" s="161"/>
      <c r="I23" s="82"/>
      <c r="J23" s="82"/>
      <c r="K23" s="82"/>
      <c r="L23" s="161"/>
      <c r="M23" s="161"/>
      <c r="N23" s="161"/>
    </row>
    <row r="24" spans="1:21">
      <c r="A24" s="161" t="s">
        <v>721</v>
      </c>
      <c r="E24" s="161"/>
      <c r="F24" s="161"/>
      <c r="G24" s="161"/>
      <c r="H24" s="161" t="s">
        <v>721</v>
      </c>
      <c r="I24" s="82"/>
      <c r="J24" s="82"/>
      <c r="K24" s="82"/>
      <c r="L24" s="161"/>
      <c r="M24" s="161"/>
      <c r="N24" s="161"/>
    </row>
    <row r="25" spans="1:21">
      <c r="A25" s="161"/>
      <c r="E25" s="161"/>
      <c r="F25" s="161"/>
      <c r="G25" s="161"/>
      <c r="H25" s="161"/>
      <c r="I25" s="82"/>
      <c r="J25" s="82"/>
      <c r="K25" s="82"/>
      <c r="L25" s="161"/>
      <c r="M25" s="161"/>
      <c r="N25" s="161"/>
    </row>
    <row r="26" spans="1:21">
      <c r="A26" s="161" t="s">
        <v>722</v>
      </c>
      <c r="E26" s="161"/>
      <c r="F26" s="161"/>
      <c r="G26" s="161"/>
      <c r="H26" s="161" t="s">
        <v>722</v>
      </c>
      <c r="I26" s="82"/>
      <c r="J26" s="82"/>
      <c r="K26" s="82"/>
      <c r="L26" s="161"/>
      <c r="M26" s="161"/>
      <c r="N26" s="161"/>
    </row>
    <row r="27" spans="1:21">
      <c r="A27" s="161"/>
      <c r="E27" s="161"/>
      <c r="F27" s="161"/>
      <c r="G27" s="161"/>
      <c r="H27" s="161"/>
      <c r="I27" s="82"/>
      <c r="J27" s="82"/>
      <c r="K27" s="82"/>
      <c r="L27" s="161"/>
      <c r="M27" s="161"/>
      <c r="N27" s="161"/>
    </row>
    <row r="28" spans="1:21">
      <c r="A28" s="70"/>
    </row>
    <row r="29" spans="1:21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</row>
    <row r="30" spans="1:21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</row>
    <row r="31" spans="1:21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</row>
    <row r="32" spans="1:21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</row>
    <row r="33" spans="1:21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</row>
    <row r="34" spans="1:21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</row>
    <row r="35" spans="1:21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</row>
    <row r="36" spans="1:21">
      <c r="A36" s="199" t="s">
        <v>743</v>
      </c>
      <c r="B36" s="199"/>
      <c r="C36" s="199"/>
      <c r="D36" s="199"/>
      <c r="E36" s="199"/>
      <c r="F36" s="199"/>
      <c r="G36" s="199"/>
      <c r="H36" s="199" t="s">
        <v>743</v>
      </c>
      <c r="I36" s="199"/>
      <c r="J36" s="199"/>
      <c r="K36" s="199"/>
      <c r="L36" s="199"/>
      <c r="M36" s="199"/>
      <c r="N36" s="199"/>
      <c r="O36" s="199" t="s">
        <v>743</v>
      </c>
      <c r="P36" s="199"/>
      <c r="Q36" s="199"/>
      <c r="R36" s="199"/>
      <c r="S36" s="199"/>
      <c r="T36" s="199"/>
      <c r="U36" s="199"/>
    </row>
    <row r="37" spans="1:21">
      <c r="A37" s="199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</row>
    <row r="38" spans="1:21"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</row>
    <row r="39" spans="1:21">
      <c r="A39" s="82" t="s">
        <v>744</v>
      </c>
      <c r="B39" s="82">
        <f>'HR app'!B36</f>
        <v>0</v>
      </c>
      <c r="D39" s="82" t="s">
        <v>746</v>
      </c>
      <c r="E39" s="200">
        <f>'HR app'!E36</f>
        <v>0</v>
      </c>
      <c r="H39" s="82" t="s">
        <v>744</v>
      </c>
      <c r="I39" s="82">
        <f>'HR app'!B36</f>
        <v>0</v>
      </c>
      <c r="J39" s="82"/>
      <c r="K39" s="82" t="s">
        <v>746</v>
      </c>
      <c r="L39" s="200">
        <f>'HR app'!E36</f>
        <v>0</v>
      </c>
      <c r="M39" s="82"/>
      <c r="N39" s="82"/>
      <c r="O39" s="82" t="s">
        <v>744</v>
      </c>
      <c r="P39" s="82">
        <f>'HR app'!B36</f>
        <v>0</v>
      </c>
      <c r="Q39" s="82"/>
      <c r="R39" s="82" t="s">
        <v>746</v>
      </c>
      <c r="S39" s="200">
        <f>'HR app'!E36</f>
        <v>0</v>
      </c>
      <c r="T39" s="82"/>
      <c r="U39" s="82"/>
    </row>
    <row r="40" spans="1:21">
      <c r="A40" s="82" t="s">
        <v>745</v>
      </c>
      <c r="B40" s="82">
        <f>'HR app'!D36</f>
        <v>0</v>
      </c>
      <c r="D40" s="82" t="s">
        <v>734</v>
      </c>
      <c r="E40" s="201">
        <f>'HR app'!F36</f>
        <v>0</v>
      </c>
      <c r="H40" s="82" t="s">
        <v>745</v>
      </c>
      <c r="I40" s="82">
        <f>'HR app'!D36</f>
        <v>0</v>
      </c>
      <c r="J40" s="82"/>
      <c r="K40" s="82" t="s">
        <v>734</v>
      </c>
      <c r="L40" s="201">
        <f>'HR app'!F36</f>
        <v>0</v>
      </c>
      <c r="M40" s="82"/>
      <c r="N40" s="82"/>
      <c r="O40" s="82" t="s">
        <v>745</v>
      </c>
      <c r="P40" s="82">
        <f>'HR app'!D36</f>
        <v>0</v>
      </c>
      <c r="Q40" s="82"/>
      <c r="R40" s="82" t="s">
        <v>734</v>
      </c>
      <c r="S40" s="201">
        <f>'HR app'!F36</f>
        <v>0</v>
      </c>
      <c r="T40" s="82"/>
      <c r="U40" s="82"/>
    </row>
    <row r="41" spans="1:21">
      <c r="A41" s="82" t="s">
        <v>747</v>
      </c>
      <c r="B41" s="161" t="s">
        <v>748</v>
      </c>
      <c r="C41" s="161"/>
      <c r="D41" s="161"/>
      <c r="E41" s="161" t="s">
        <v>749</v>
      </c>
      <c r="F41" s="161"/>
      <c r="G41" s="82" t="s">
        <v>750</v>
      </c>
      <c r="H41" s="82" t="s">
        <v>747</v>
      </c>
      <c r="I41" s="161" t="s">
        <v>748</v>
      </c>
      <c r="J41" s="161"/>
      <c r="K41" s="161"/>
      <c r="L41" s="161" t="s">
        <v>749</v>
      </c>
      <c r="M41" s="161"/>
      <c r="N41" s="82" t="s">
        <v>750</v>
      </c>
    </row>
    <row r="42" spans="1:21">
      <c r="A42" s="161" t="s">
        <v>715</v>
      </c>
      <c r="E42" s="161"/>
      <c r="F42" s="161"/>
      <c r="G42" s="161"/>
      <c r="H42" s="161" t="s">
        <v>715</v>
      </c>
      <c r="I42" s="82"/>
      <c r="J42" s="82"/>
      <c r="K42" s="82"/>
      <c r="L42" s="161"/>
      <c r="M42" s="161"/>
      <c r="N42" s="161"/>
      <c r="O42" s="144" t="s">
        <v>751</v>
      </c>
      <c r="P42" s="144"/>
      <c r="Q42" s="144">
        <f>'HR app'!BW36</f>
        <v>0</v>
      </c>
      <c r="R42" s="144"/>
      <c r="S42" s="144"/>
      <c r="T42" s="144"/>
      <c r="U42" s="144"/>
    </row>
    <row r="43" spans="1:21">
      <c r="A43" s="161"/>
      <c r="E43" s="161"/>
      <c r="F43" s="161"/>
      <c r="G43" s="161"/>
      <c r="H43" s="161"/>
      <c r="I43" s="82"/>
      <c r="J43" s="82"/>
      <c r="K43" s="82"/>
      <c r="L43" s="161"/>
      <c r="M43" s="161"/>
      <c r="N43" s="161"/>
      <c r="O43" s="144" t="s">
        <v>754</v>
      </c>
      <c r="P43" s="144"/>
      <c r="Q43" s="202">
        <f>'HR app'!BX36</f>
        <v>0</v>
      </c>
      <c r="R43" s="202"/>
      <c r="S43" s="202"/>
      <c r="T43" s="202"/>
      <c r="U43" s="202"/>
    </row>
    <row r="44" spans="1:21">
      <c r="A44" s="161" t="s">
        <v>717</v>
      </c>
      <c r="E44" s="161"/>
      <c r="F44" s="161"/>
      <c r="G44" s="161"/>
      <c r="H44" s="161" t="s">
        <v>717</v>
      </c>
      <c r="I44" s="82"/>
      <c r="J44" s="82"/>
      <c r="K44" s="82"/>
      <c r="L44" s="161"/>
      <c r="M44" s="161"/>
      <c r="N44" s="161"/>
      <c r="O44" s="144" t="s">
        <v>752</v>
      </c>
      <c r="P44" s="144"/>
      <c r="Q44" s="202">
        <f>'HR app'!BY36</f>
        <v>0</v>
      </c>
      <c r="R44" s="202"/>
      <c r="S44" s="202"/>
      <c r="T44" s="202"/>
      <c r="U44" s="202"/>
    </row>
    <row r="45" spans="1:21">
      <c r="A45" s="161"/>
      <c r="E45" s="161"/>
      <c r="F45" s="161"/>
      <c r="G45" s="161"/>
      <c r="H45" s="161"/>
      <c r="I45" s="82"/>
      <c r="J45" s="82"/>
      <c r="K45" s="82"/>
      <c r="L45" s="161"/>
      <c r="M45" s="161"/>
      <c r="N45" s="161"/>
    </row>
    <row r="46" spans="1:21">
      <c r="A46" s="161" t="s">
        <v>718</v>
      </c>
      <c r="E46" s="161"/>
      <c r="F46" s="161"/>
      <c r="G46" s="161"/>
      <c r="H46" s="161" t="s">
        <v>718</v>
      </c>
      <c r="I46" s="82"/>
      <c r="J46" s="82"/>
      <c r="K46" s="82"/>
      <c r="L46" s="161"/>
      <c r="M46" s="161"/>
      <c r="N46" s="161"/>
      <c r="O46" s="144" t="s">
        <v>753</v>
      </c>
      <c r="P46" s="144"/>
      <c r="Q46" s="203">
        <f>Q44+Q43</f>
        <v>0</v>
      </c>
      <c r="R46" s="161"/>
      <c r="S46" s="161"/>
      <c r="T46" s="161"/>
      <c r="U46" s="161"/>
    </row>
    <row r="47" spans="1:21">
      <c r="A47" s="161"/>
      <c r="E47" s="161"/>
      <c r="F47" s="161"/>
      <c r="G47" s="161"/>
      <c r="H47" s="161"/>
      <c r="I47" s="82"/>
      <c r="J47" s="82"/>
      <c r="K47" s="82"/>
      <c r="L47" s="161"/>
      <c r="M47" s="161"/>
      <c r="N47" s="161"/>
    </row>
    <row r="48" spans="1:21">
      <c r="A48" s="161" t="s">
        <v>719</v>
      </c>
      <c r="E48" s="161"/>
      <c r="F48" s="161"/>
      <c r="G48" s="161"/>
      <c r="H48" s="161" t="s">
        <v>719</v>
      </c>
      <c r="I48" s="82"/>
      <c r="J48" s="82"/>
      <c r="K48" s="82"/>
      <c r="L48" s="161"/>
      <c r="M48" s="161"/>
      <c r="N48" s="161"/>
    </row>
    <row r="49" spans="1:21">
      <c r="A49" s="161"/>
      <c r="E49" s="161"/>
      <c r="F49" s="161"/>
      <c r="G49" s="161"/>
      <c r="H49" s="161"/>
      <c r="I49" s="82"/>
      <c r="J49" s="82"/>
      <c r="K49" s="82"/>
      <c r="L49" s="161"/>
      <c r="M49" s="161"/>
      <c r="N49" s="161"/>
    </row>
    <row r="50" spans="1:21">
      <c r="A50" s="161" t="s">
        <v>720</v>
      </c>
      <c r="E50" s="161"/>
      <c r="F50" s="161"/>
      <c r="G50" s="161"/>
      <c r="H50" s="161" t="s">
        <v>720</v>
      </c>
      <c r="I50" s="82"/>
      <c r="J50" s="82"/>
      <c r="K50" s="82"/>
      <c r="L50" s="161"/>
      <c r="M50" s="161"/>
      <c r="N50" s="161"/>
    </row>
    <row r="51" spans="1:21">
      <c r="A51" s="161"/>
      <c r="E51" s="161"/>
      <c r="F51" s="161"/>
      <c r="G51" s="161"/>
      <c r="H51" s="161"/>
      <c r="I51" s="82"/>
      <c r="J51" s="82"/>
      <c r="K51" s="82"/>
      <c r="L51" s="161"/>
      <c r="M51" s="161"/>
      <c r="N51" s="161"/>
    </row>
    <row r="52" spans="1:21">
      <c r="A52" s="161" t="s">
        <v>721</v>
      </c>
      <c r="E52" s="161"/>
      <c r="F52" s="161"/>
      <c r="G52" s="161"/>
      <c r="H52" s="161" t="s">
        <v>721</v>
      </c>
      <c r="I52" s="82"/>
      <c r="J52" s="82"/>
      <c r="K52" s="82"/>
      <c r="L52" s="161"/>
      <c r="M52" s="161"/>
      <c r="N52" s="161"/>
    </row>
    <row r="53" spans="1:21">
      <c r="A53" s="161"/>
      <c r="E53" s="161"/>
      <c r="F53" s="161"/>
      <c r="G53" s="161"/>
      <c r="H53" s="161"/>
      <c r="I53" s="82"/>
      <c r="J53" s="82"/>
      <c r="K53" s="82"/>
      <c r="L53" s="161"/>
      <c r="M53" s="161"/>
      <c r="N53" s="161"/>
    </row>
    <row r="54" spans="1:21">
      <c r="A54" s="161" t="s">
        <v>722</v>
      </c>
      <c r="E54" s="161"/>
      <c r="F54" s="161"/>
      <c r="G54" s="161"/>
      <c r="H54" s="161" t="s">
        <v>722</v>
      </c>
      <c r="I54" s="82"/>
      <c r="J54" s="82"/>
      <c r="K54" s="82"/>
      <c r="L54" s="161"/>
      <c r="M54" s="161"/>
      <c r="N54" s="161"/>
    </row>
    <row r="55" spans="1:21">
      <c r="A55" s="161"/>
      <c r="E55" s="161"/>
      <c r="F55" s="161"/>
      <c r="G55" s="161"/>
      <c r="H55" s="161"/>
      <c r="I55" s="82"/>
      <c r="J55" s="82"/>
      <c r="K55" s="82"/>
      <c r="L55" s="161"/>
      <c r="M55" s="161"/>
      <c r="N55" s="161"/>
    </row>
    <row r="57" spans="1:21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</row>
    <row r="58" spans="1:21">
      <c r="A58" s="161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</row>
    <row r="59" spans="1:21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</row>
    <row r="60" spans="1:21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</row>
    <row r="61" spans="1:21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</row>
    <row r="62" spans="1:21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</row>
    <row r="63" spans="1:21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</row>
    <row r="64" spans="1:21">
      <c r="A64" s="199" t="s">
        <v>743</v>
      </c>
      <c r="B64" s="199"/>
      <c r="C64" s="199"/>
      <c r="D64" s="199"/>
      <c r="E64" s="199"/>
      <c r="F64" s="199"/>
      <c r="G64" s="199"/>
      <c r="H64" s="199" t="s">
        <v>743</v>
      </c>
      <c r="I64" s="199"/>
      <c r="J64" s="199"/>
      <c r="K64" s="199"/>
      <c r="L64" s="199"/>
      <c r="M64" s="199"/>
      <c r="N64" s="199"/>
      <c r="O64" s="199" t="s">
        <v>743</v>
      </c>
      <c r="P64" s="199"/>
      <c r="Q64" s="199"/>
      <c r="R64" s="199"/>
      <c r="S64" s="199"/>
      <c r="T64" s="199"/>
      <c r="U64" s="199"/>
    </row>
    <row r="65" spans="1:21">
      <c r="A65" s="199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</row>
    <row r="66" spans="1:21"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</row>
    <row r="67" spans="1:21">
      <c r="A67" s="82" t="s">
        <v>744</v>
      </c>
      <c r="B67" s="82">
        <f>'HR app'!B64</f>
        <v>0</v>
      </c>
      <c r="D67" s="82" t="s">
        <v>746</v>
      </c>
      <c r="E67" s="200">
        <f>'HR app'!E64</f>
        <v>0</v>
      </c>
      <c r="H67" s="82" t="s">
        <v>744</v>
      </c>
      <c r="I67" s="82">
        <f>'HR app'!B64</f>
        <v>0</v>
      </c>
      <c r="J67" s="82"/>
      <c r="K67" s="82" t="s">
        <v>746</v>
      </c>
      <c r="L67" s="200">
        <f>'HR app'!E64</f>
        <v>0</v>
      </c>
      <c r="M67" s="82"/>
      <c r="N67" s="82"/>
      <c r="O67" s="82" t="s">
        <v>744</v>
      </c>
      <c r="P67" s="82">
        <f>'HR app'!B64</f>
        <v>0</v>
      </c>
      <c r="Q67" s="82"/>
      <c r="R67" s="82" t="s">
        <v>746</v>
      </c>
      <c r="S67" s="200">
        <f>'HR app'!E64</f>
        <v>0</v>
      </c>
      <c r="T67" s="82"/>
      <c r="U67" s="82"/>
    </row>
    <row r="68" spans="1:21">
      <c r="A68" s="82" t="s">
        <v>745</v>
      </c>
      <c r="B68" s="82">
        <f>'HR app'!D64</f>
        <v>0</v>
      </c>
      <c r="D68" s="82" t="s">
        <v>734</v>
      </c>
      <c r="E68" s="201">
        <f>'HR app'!F64</f>
        <v>0</v>
      </c>
      <c r="H68" s="82" t="s">
        <v>745</v>
      </c>
      <c r="I68" s="82">
        <f>'HR app'!D64</f>
        <v>0</v>
      </c>
      <c r="J68" s="82"/>
      <c r="K68" s="82" t="s">
        <v>734</v>
      </c>
      <c r="L68" s="201">
        <f>'HR app'!F64</f>
        <v>0</v>
      </c>
      <c r="M68" s="82"/>
      <c r="N68" s="82"/>
      <c r="O68" s="82" t="s">
        <v>745</v>
      </c>
      <c r="P68" s="82">
        <f>'HR app'!D64</f>
        <v>0</v>
      </c>
      <c r="Q68" s="82"/>
      <c r="R68" s="82" t="s">
        <v>734</v>
      </c>
      <c r="S68" s="201">
        <f>'HR app'!F64</f>
        <v>0</v>
      </c>
      <c r="T68" s="82"/>
      <c r="U68" s="82"/>
    </row>
    <row r="69" spans="1:21">
      <c r="A69" s="82" t="s">
        <v>747</v>
      </c>
      <c r="B69" s="161" t="s">
        <v>748</v>
      </c>
      <c r="C69" s="161"/>
      <c r="D69" s="161"/>
      <c r="E69" s="161" t="s">
        <v>749</v>
      </c>
      <c r="F69" s="161"/>
      <c r="G69" s="82" t="s">
        <v>750</v>
      </c>
      <c r="H69" s="82" t="s">
        <v>747</v>
      </c>
      <c r="I69" s="161" t="s">
        <v>748</v>
      </c>
      <c r="J69" s="161"/>
      <c r="K69" s="161"/>
      <c r="L69" s="161" t="s">
        <v>749</v>
      </c>
      <c r="M69" s="161"/>
      <c r="N69" s="82" t="s">
        <v>750</v>
      </c>
    </row>
    <row r="70" spans="1:21">
      <c r="A70" s="161" t="s">
        <v>715</v>
      </c>
      <c r="E70" s="161"/>
      <c r="F70" s="161"/>
      <c r="G70" s="161"/>
      <c r="H70" s="161" t="s">
        <v>715</v>
      </c>
      <c r="I70" s="82"/>
      <c r="J70" s="82"/>
      <c r="K70" s="82"/>
      <c r="L70" s="161"/>
      <c r="M70" s="161"/>
      <c r="N70" s="161"/>
      <c r="O70" s="144" t="s">
        <v>751</v>
      </c>
      <c r="P70" s="144"/>
      <c r="Q70" s="144">
        <f>'HR app'!BW64</f>
        <v>0</v>
      </c>
      <c r="R70" s="144"/>
      <c r="S70" s="144"/>
      <c r="T70" s="144"/>
      <c r="U70" s="144"/>
    </row>
    <row r="71" spans="1:21">
      <c r="A71" s="161"/>
      <c r="E71" s="161"/>
      <c r="F71" s="161"/>
      <c r="G71" s="161"/>
      <c r="H71" s="161"/>
      <c r="I71" s="82"/>
      <c r="J71" s="82"/>
      <c r="K71" s="82"/>
      <c r="L71" s="161"/>
      <c r="M71" s="161"/>
      <c r="N71" s="161"/>
      <c r="O71" s="144" t="s">
        <v>754</v>
      </c>
      <c r="P71" s="144"/>
      <c r="Q71" s="202">
        <f>'HR app'!BX64</f>
        <v>0</v>
      </c>
      <c r="R71" s="202"/>
      <c r="S71" s="202"/>
      <c r="T71" s="202"/>
      <c r="U71" s="202"/>
    </row>
    <row r="72" spans="1:21">
      <c r="A72" s="161" t="s">
        <v>717</v>
      </c>
      <c r="E72" s="161"/>
      <c r="F72" s="161"/>
      <c r="G72" s="161"/>
      <c r="H72" s="161" t="s">
        <v>717</v>
      </c>
      <c r="I72" s="82"/>
      <c r="J72" s="82"/>
      <c r="K72" s="82"/>
      <c r="L72" s="161"/>
      <c r="M72" s="161"/>
      <c r="N72" s="161"/>
      <c r="O72" s="144" t="s">
        <v>752</v>
      </c>
      <c r="P72" s="144"/>
      <c r="Q72" s="202">
        <f>'HR app'!BY64</f>
        <v>0</v>
      </c>
      <c r="R72" s="202"/>
      <c r="S72" s="202"/>
      <c r="T72" s="202"/>
      <c r="U72" s="202"/>
    </row>
    <row r="73" spans="1:21">
      <c r="A73" s="161"/>
      <c r="E73" s="161"/>
      <c r="F73" s="161"/>
      <c r="G73" s="161"/>
      <c r="H73" s="161"/>
      <c r="I73" s="82"/>
      <c r="J73" s="82"/>
      <c r="K73" s="82"/>
      <c r="L73" s="161"/>
      <c r="M73" s="161"/>
      <c r="N73" s="161"/>
    </row>
    <row r="74" spans="1:21">
      <c r="A74" s="161" t="s">
        <v>718</v>
      </c>
      <c r="E74" s="161"/>
      <c r="F74" s="161"/>
      <c r="G74" s="161"/>
      <c r="H74" s="161" t="s">
        <v>718</v>
      </c>
      <c r="I74" s="82"/>
      <c r="J74" s="82"/>
      <c r="K74" s="82"/>
      <c r="L74" s="161"/>
      <c r="M74" s="161"/>
      <c r="N74" s="161"/>
      <c r="O74" s="144" t="s">
        <v>753</v>
      </c>
      <c r="P74" s="144"/>
      <c r="Q74" s="203">
        <f>Q72+Q71</f>
        <v>0</v>
      </c>
      <c r="R74" s="161"/>
      <c r="S74" s="161"/>
      <c r="T74" s="161"/>
      <c r="U74" s="161"/>
    </row>
    <row r="75" spans="1:21">
      <c r="A75" s="161"/>
      <c r="E75" s="161"/>
      <c r="F75" s="161"/>
      <c r="G75" s="161"/>
      <c r="H75" s="161"/>
      <c r="I75" s="82"/>
      <c r="J75" s="82"/>
      <c r="K75" s="82"/>
      <c r="L75" s="161"/>
      <c r="M75" s="161"/>
      <c r="N75" s="161"/>
    </row>
    <row r="76" spans="1:21">
      <c r="A76" s="161" t="s">
        <v>719</v>
      </c>
      <c r="E76" s="161"/>
      <c r="F76" s="161"/>
      <c r="G76" s="161"/>
      <c r="H76" s="161" t="s">
        <v>719</v>
      </c>
      <c r="I76" s="82"/>
      <c r="J76" s="82"/>
      <c r="K76" s="82"/>
      <c r="L76" s="161"/>
      <c r="M76" s="161"/>
      <c r="N76" s="161"/>
    </row>
    <row r="77" spans="1:21">
      <c r="A77" s="161"/>
      <c r="E77" s="161"/>
      <c r="F77" s="161"/>
      <c r="G77" s="161"/>
      <c r="H77" s="161"/>
      <c r="I77" s="82"/>
      <c r="J77" s="82"/>
      <c r="K77" s="82"/>
      <c r="L77" s="161"/>
      <c r="M77" s="161"/>
      <c r="N77" s="161"/>
    </row>
    <row r="78" spans="1:21">
      <c r="A78" s="161" t="s">
        <v>720</v>
      </c>
      <c r="E78" s="161"/>
      <c r="F78" s="161"/>
      <c r="G78" s="161"/>
      <c r="H78" s="161" t="s">
        <v>720</v>
      </c>
      <c r="I78" s="82"/>
      <c r="J78" s="82"/>
      <c r="K78" s="82"/>
      <c r="L78" s="161"/>
      <c r="M78" s="161"/>
      <c r="N78" s="161"/>
    </row>
    <row r="79" spans="1:21">
      <c r="A79" s="161"/>
      <c r="E79" s="161"/>
      <c r="F79" s="161"/>
      <c r="G79" s="161"/>
      <c r="H79" s="161"/>
      <c r="I79" s="82"/>
      <c r="J79" s="82"/>
      <c r="K79" s="82"/>
      <c r="L79" s="161"/>
      <c r="M79" s="161"/>
      <c r="N79" s="161"/>
    </row>
    <row r="80" spans="1:21">
      <c r="A80" s="161" t="s">
        <v>721</v>
      </c>
      <c r="E80" s="161"/>
      <c r="F80" s="161"/>
      <c r="G80" s="161"/>
      <c r="H80" s="161" t="s">
        <v>721</v>
      </c>
      <c r="I80" s="82"/>
      <c r="J80" s="82"/>
      <c r="K80" s="82"/>
      <c r="L80" s="161"/>
      <c r="M80" s="161"/>
      <c r="N80" s="161"/>
    </row>
    <row r="81" spans="1:21">
      <c r="A81" s="161"/>
      <c r="E81" s="161"/>
      <c r="F81" s="161"/>
      <c r="G81" s="161"/>
      <c r="H81" s="161"/>
      <c r="I81" s="82"/>
      <c r="J81" s="82"/>
      <c r="K81" s="82"/>
      <c r="L81" s="161"/>
      <c r="M81" s="161"/>
      <c r="N81" s="161"/>
    </row>
    <row r="82" spans="1:21">
      <c r="A82" s="161" t="s">
        <v>722</v>
      </c>
      <c r="E82" s="161"/>
      <c r="F82" s="161"/>
      <c r="G82" s="161"/>
      <c r="H82" s="161" t="s">
        <v>722</v>
      </c>
      <c r="I82" s="82"/>
      <c r="J82" s="82"/>
      <c r="K82" s="82"/>
      <c r="L82" s="161"/>
      <c r="M82" s="161"/>
      <c r="N82" s="161"/>
    </row>
    <row r="83" spans="1:21">
      <c r="A83" s="161"/>
      <c r="E83" s="161"/>
      <c r="F83" s="161"/>
      <c r="G83" s="161"/>
      <c r="H83" s="161"/>
      <c r="I83" s="82"/>
      <c r="J83" s="82"/>
      <c r="K83" s="82"/>
      <c r="L83" s="161"/>
      <c r="M83" s="161"/>
      <c r="N83" s="161"/>
    </row>
    <row r="85" spans="1:21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</row>
    <row r="86" spans="1:21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</row>
    <row r="87" spans="1:21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</row>
    <row r="88" spans="1:21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</row>
    <row r="89" spans="1:21">
      <c r="A89" s="161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</row>
    <row r="90" spans="1:21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</row>
    <row r="91" spans="1:21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</row>
    <row r="92" spans="1:21">
      <c r="A92" s="199" t="s">
        <v>743</v>
      </c>
      <c r="B92" s="199"/>
      <c r="C92" s="199"/>
      <c r="D92" s="199"/>
      <c r="E92" s="199"/>
      <c r="F92" s="199"/>
      <c r="G92" s="199"/>
      <c r="H92" s="199" t="s">
        <v>743</v>
      </c>
      <c r="I92" s="199"/>
      <c r="J92" s="199"/>
      <c r="K92" s="199"/>
      <c r="L92" s="199"/>
      <c r="M92" s="199"/>
      <c r="N92" s="199"/>
      <c r="O92" s="199" t="s">
        <v>743</v>
      </c>
      <c r="P92" s="199"/>
      <c r="Q92" s="199"/>
      <c r="R92" s="199"/>
      <c r="S92" s="199"/>
      <c r="T92" s="199"/>
      <c r="U92" s="199"/>
    </row>
    <row r="93" spans="1:21">
      <c r="A93" s="199"/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</row>
    <row r="94" spans="1:21"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</row>
    <row r="95" spans="1:21">
      <c r="A95" s="82" t="s">
        <v>744</v>
      </c>
      <c r="B95" s="82">
        <f>'HR app'!B92</f>
        <v>0</v>
      </c>
      <c r="D95" s="82" t="s">
        <v>746</v>
      </c>
      <c r="E95" s="200">
        <f>'HR app'!E92</f>
        <v>0</v>
      </c>
      <c r="H95" s="82" t="s">
        <v>744</v>
      </c>
      <c r="I95" s="82">
        <f>'HR app'!B92</f>
        <v>0</v>
      </c>
      <c r="J95" s="82"/>
      <c r="K95" s="82" t="s">
        <v>746</v>
      </c>
      <c r="L95" s="200">
        <f>'HR app'!E92</f>
        <v>0</v>
      </c>
      <c r="M95" s="82"/>
      <c r="N95" s="82"/>
      <c r="O95" s="82" t="s">
        <v>744</v>
      </c>
      <c r="P95" s="82">
        <f>'HR app'!B92</f>
        <v>0</v>
      </c>
      <c r="Q95" s="82"/>
      <c r="R95" s="82" t="s">
        <v>746</v>
      </c>
      <c r="S95" s="200">
        <f>'HR app'!E92</f>
        <v>0</v>
      </c>
      <c r="T95" s="82"/>
      <c r="U95" s="82"/>
    </row>
    <row r="96" spans="1:21">
      <c r="A96" s="82" t="s">
        <v>745</v>
      </c>
      <c r="B96" s="82">
        <f>'HR app'!D92</f>
        <v>0</v>
      </c>
      <c r="D96" s="82" t="s">
        <v>734</v>
      </c>
      <c r="E96" s="201">
        <f>'HR app'!F92</f>
        <v>0</v>
      </c>
      <c r="H96" s="82" t="s">
        <v>745</v>
      </c>
      <c r="I96" s="82">
        <f>'HR app'!D92</f>
        <v>0</v>
      </c>
      <c r="J96" s="82"/>
      <c r="K96" s="82" t="s">
        <v>734</v>
      </c>
      <c r="L96" s="201">
        <f>'HR app'!F92</f>
        <v>0</v>
      </c>
      <c r="M96" s="82"/>
      <c r="N96" s="82"/>
      <c r="O96" s="82" t="s">
        <v>745</v>
      </c>
      <c r="P96" s="82">
        <f>'HR app'!D92</f>
        <v>0</v>
      </c>
      <c r="Q96" s="82"/>
      <c r="R96" s="82" t="s">
        <v>734</v>
      </c>
      <c r="S96" s="201">
        <f>'HR app'!F92</f>
        <v>0</v>
      </c>
      <c r="T96" s="82"/>
      <c r="U96" s="82"/>
    </row>
    <row r="97" spans="1:21">
      <c r="A97" s="82" t="s">
        <v>747</v>
      </c>
      <c r="B97" s="161" t="s">
        <v>748</v>
      </c>
      <c r="C97" s="161"/>
      <c r="D97" s="161"/>
      <c r="E97" s="161" t="s">
        <v>749</v>
      </c>
      <c r="F97" s="161"/>
      <c r="G97" s="82" t="s">
        <v>750</v>
      </c>
      <c r="H97" s="82" t="s">
        <v>747</v>
      </c>
      <c r="I97" s="161" t="s">
        <v>748</v>
      </c>
      <c r="J97" s="161"/>
      <c r="K97" s="161"/>
      <c r="L97" s="161" t="s">
        <v>749</v>
      </c>
      <c r="M97" s="161"/>
      <c r="N97" s="82" t="s">
        <v>750</v>
      </c>
    </row>
    <row r="98" spans="1:21">
      <c r="A98" s="161" t="s">
        <v>715</v>
      </c>
      <c r="E98" s="161"/>
      <c r="F98" s="161"/>
      <c r="G98" s="161"/>
      <c r="H98" s="161" t="s">
        <v>715</v>
      </c>
      <c r="I98" s="82"/>
      <c r="J98" s="82"/>
      <c r="K98" s="82"/>
      <c r="L98" s="161"/>
      <c r="M98" s="161"/>
      <c r="N98" s="161"/>
      <c r="O98" s="144" t="s">
        <v>751</v>
      </c>
      <c r="P98" s="144"/>
      <c r="Q98" s="144">
        <f>'HR app'!BW92</f>
        <v>0</v>
      </c>
      <c r="R98" s="144"/>
      <c r="S98" s="144"/>
      <c r="T98" s="144"/>
      <c r="U98" s="144"/>
    </row>
    <row r="99" spans="1:21">
      <c r="A99" s="161"/>
      <c r="E99" s="161"/>
      <c r="F99" s="161"/>
      <c r="G99" s="161"/>
      <c r="H99" s="161"/>
      <c r="I99" s="82"/>
      <c r="J99" s="82"/>
      <c r="K99" s="82"/>
      <c r="L99" s="161"/>
      <c r="M99" s="161"/>
      <c r="N99" s="161"/>
      <c r="O99" s="144" t="s">
        <v>754</v>
      </c>
      <c r="P99" s="144"/>
      <c r="Q99" s="202">
        <f>'HR app'!BX92</f>
        <v>0</v>
      </c>
      <c r="R99" s="202"/>
      <c r="S99" s="202"/>
      <c r="T99" s="202"/>
      <c r="U99" s="202"/>
    </row>
    <row r="100" spans="1:21">
      <c r="A100" s="161" t="s">
        <v>717</v>
      </c>
      <c r="E100" s="161"/>
      <c r="F100" s="161"/>
      <c r="G100" s="161"/>
      <c r="H100" s="161" t="s">
        <v>717</v>
      </c>
      <c r="I100" s="82"/>
      <c r="J100" s="82"/>
      <c r="K100" s="82"/>
      <c r="L100" s="161"/>
      <c r="M100" s="161"/>
      <c r="N100" s="161"/>
      <c r="O100" s="144" t="s">
        <v>752</v>
      </c>
      <c r="P100" s="144"/>
      <c r="Q100" s="202">
        <f>'HR app'!BY92</f>
        <v>0</v>
      </c>
      <c r="R100" s="202"/>
      <c r="S100" s="202"/>
      <c r="T100" s="202"/>
      <c r="U100" s="202"/>
    </row>
    <row r="101" spans="1:21">
      <c r="A101" s="161"/>
      <c r="E101" s="161"/>
      <c r="F101" s="161"/>
      <c r="G101" s="161"/>
      <c r="H101" s="161"/>
      <c r="I101" s="82"/>
      <c r="J101" s="82"/>
      <c r="K101" s="82"/>
      <c r="L101" s="161"/>
      <c r="M101" s="161"/>
      <c r="N101" s="161"/>
    </row>
    <row r="102" spans="1:21">
      <c r="A102" s="161" t="s">
        <v>718</v>
      </c>
      <c r="E102" s="161"/>
      <c r="F102" s="161"/>
      <c r="G102" s="161"/>
      <c r="H102" s="161" t="s">
        <v>718</v>
      </c>
      <c r="I102" s="82"/>
      <c r="J102" s="82"/>
      <c r="K102" s="82"/>
      <c r="L102" s="161"/>
      <c r="M102" s="161"/>
      <c r="N102" s="161"/>
      <c r="O102" s="144" t="s">
        <v>753</v>
      </c>
      <c r="P102" s="144"/>
      <c r="Q102" s="203">
        <f>Q100+Q99</f>
        <v>0</v>
      </c>
      <c r="R102" s="161"/>
      <c r="S102" s="161"/>
      <c r="T102" s="161"/>
      <c r="U102" s="161"/>
    </row>
    <row r="103" spans="1:21">
      <c r="A103" s="161"/>
      <c r="E103" s="161"/>
      <c r="F103" s="161"/>
      <c r="G103" s="161"/>
      <c r="H103" s="161"/>
      <c r="I103" s="82"/>
      <c r="J103" s="82"/>
      <c r="K103" s="82"/>
      <c r="L103" s="161"/>
      <c r="M103" s="161"/>
      <c r="N103" s="161"/>
    </row>
    <row r="104" spans="1:21">
      <c r="A104" s="161" t="s">
        <v>719</v>
      </c>
      <c r="E104" s="161"/>
      <c r="F104" s="161"/>
      <c r="G104" s="161"/>
      <c r="H104" s="161" t="s">
        <v>719</v>
      </c>
      <c r="I104" s="82"/>
      <c r="J104" s="82"/>
      <c r="K104" s="82"/>
      <c r="L104" s="161"/>
      <c r="M104" s="161"/>
      <c r="N104" s="161"/>
    </row>
    <row r="105" spans="1:21">
      <c r="A105" s="161"/>
      <c r="E105" s="161"/>
      <c r="F105" s="161"/>
      <c r="G105" s="161"/>
      <c r="H105" s="161"/>
      <c r="I105" s="82"/>
      <c r="J105" s="82"/>
      <c r="K105" s="82"/>
      <c r="L105" s="161"/>
      <c r="M105" s="161"/>
      <c r="N105" s="161"/>
    </row>
    <row r="106" spans="1:21">
      <c r="A106" s="161" t="s">
        <v>720</v>
      </c>
      <c r="E106" s="161"/>
      <c r="F106" s="161"/>
      <c r="G106" s="161"/>
      <c r="H106" s="161" t="s">
        <v>720</v>
      </c>
      <c r="I106" s="82"/>
      <c r="J106" s="82"/>
      <c r="K106" s="82"/>
      <c r="L106" s="161"/>
      <c r="M106" s="161"/>
      <c r="N106" s="161"/>
    </row>
    <row r="107" spans="1:21">
      <c r="A107" s="161"/>
      <c r="E107" s="161"/>
      <c r="F107" s="161"/>
      <c r="G107" s="161"/>
      <c r="H107" s="161"/>
      <c r="I107" s="82"/>
      <c r="J107" s="82"/>
      <c r="K107" s="82"/>
      <c r="L107" s="161"/>
      <c r="M107" s="161"/>
      <c r="N107" s="161"/>
    </row>
    <row r="108" spans="1:21">
      <c r="A108" s="161" t="s">
        <v>721</v>
      </c>
      <c r="E108" s="161"/>
      <c r="F108" s="161"/>
      <c r="G108" s="161"/>
      <c r="H108" s="161" t="s">
        <v>721</v>
      </c>
      <c r="I108" s="82"/>
      <c r="J108" s="82"/>
      <c r="K108" s="82"/>
      <c r="L108" s="161"/>
      <c r="M108" s="161"/>
      <c r="N108" s="161"/>
    </row>
    <row r="109" spans="1:21">
      <c r="A109" s="161"/>
      <c r="E109" s="161"/>
      <c r="F109" s="161"/>
      <c r="G109" s="161"/>
      <c r="H109" s="161"/>
      <c r="I109" s="82"/>
      <c r="J109" s="82"/>
      <c r="K109" s="82"/>
      <c r="L109" s="161"/>
      <c r="M109" s="161"/>
      <c r="N109" s="161"/>
    </row>
    <row r="110" spans="1:21">
      <c r="A110" s="161" t="s">
        <v>722</v>
      </c>
      <c r="E110" s="161"/>
      <c r="F110" s="161"/>
      <c r="G110" s="161"/>
      <c r="H110" s="161" t="s">
        <v>722</v>
      </c>
      <c r="I110" s="82"/>
      <c r="J110" s="82"/>
      <c r="K110" s="82"/>
      <c r="L110" s="161"/>
      <c r="M110" s="161"/>
      <c r="N110" s="161"/>
    </row>
    <row r="111" spans="1:21">
      <c r="A111" s="161"/>
      <c r="E111" s="161"/>
      <c r="F111" s="161"/>
      <c r="G111" s="161"/>
      <c r="H111" s="161"/>
      <c r="I111" s="82"/>
      <c r="J111" s="82"/>
      <c r="K111" s="82"/>
      <c r="L111" s="161"/>
      <c r="M111" s="161"/>
      <c r="N111" s="161"/>
    </row>
    <row r="113" spans="1:21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</row>
    <row r="114" spans="1:21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</row>
    <row r="115" spans="1:21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</row>
    <row r="116" spans="1:21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</row>
    <row r="117" spans="1:21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</row>
    <row r="118" spans="1:21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</row>
    <row r="119" spans="1:21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</row>
    <row r="120" spans="1:21">
      <c r="A120" s="199" t="s">
        <v>743</v>
      </c>
      <c r="B120" s="199"/>
      <c r="C120" s="199"/>
      <c r="D120" s="199"/>
      <c r="E120" s="199"/>
      <c r="F120" s="199"/>
      <c r="G120" s="199"/>
      <c r="H120" s="199" t="s">
        <v>743</v>
      </c>
      <c r="I120" s="199"/>
      <c r="J120" s="199"/>
      <c r="K120" s="199"/>
      <c r="L120" s="199"/>
      <c r="M120" s="199"/>
      <c r="N120" s="199"/>
      <c r="O120" s="199" t="s">
        <v>743</v>
      </c>
      <c r="P120" s="199"/>
      <c r="Q120" s="199"/>
      <c r="R120" s="199"/>
      <c r="S120" s="199"/>
      <c r="T120" s="199"/>
      <c r="U120" s="199"/>
    </row>
    <row r="121" spans="1:21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</row>
    <row r="122" spans="1:21"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</row>
    <row r="123" spans="1:21">
      <c r="A123" s="82" t="s">
        <v>744</v>
      </c>
      <c r="B123" s="82">
        <f>'HR app'!B120</f>
        <v>0</v>
      </c>
      <c r="D123" s="82" t="s">
        <v>746</v>
      </c>
      <c r="E123" s="200">
        <f>'HR app'!E120</f>
        <v>0</v>
      </c>
      <c r="H123" s="82" t="s">
        <v>744</v>
      </c>
      <c r="I123" s="82">
        <f>'HR app'!B120</f>
        <v>0</v>
      </c>
      <c r="J123" s="82"/>
      <c r="K123" s="82" t="s">
        <v>746</v>
      </c>
      <c r="L123" s="200">
        <f>'HR app'!E120</f>
        <v>0</v>
      </c>
      <c r="M123" s="82"/>
      <c r="N123" s="82"/>
      <c r="O123" s="82" t="s">
        <v>744</v>
      </c>
      <c r="P123" s="82">
        <f>'HR app'!B120</f>
        <v>0</v>
      </c>
      <c r="Q123" s="82"/>
      <c r="R123" s="82" t="s">
        <v>746</v>
      </c>
      <c r="S123" s="200">
        <f>'HR app'!E120</f>
        <v>0</v>
      </c>
      <c r="T123" s="82"/>
      <c r="U123" s="82"/>
    </row>
    <row r="124" spans="1:21">
      <c r="A124" s="82" t="s">
        <v>745</v>
      </c>
      <c r="B124" s="82">
        <f>'HR app'!D120</f>
        <v>0</v>
      </c>
      <c r="D124" s="82" t="s">
        <v>734</v>
      </c>
      <c r="E124" s="201">
        <f>'HR app'!F120</f>
        <v>0</v>
      </c>
      <c r="H124" s="82" t="s">
        <v>745</v>
      </c>
      <c r="I124" s="82">
        <f>'HR app'!D120</f>
        <v>0</v>
      </c>
      <c r="J124" s="82"/>
      <c r="K124" s="82" t="s">
        <v>734</v>
      </c>
      <c r="L124" s="201">
        <f>'HR app'!F120</f>
        <v>0</v>
      </c>
      <c r="M124" s="82"/>
      <c r="N124" s="82"/>
      <c r="O124" s="82" t="s">
        <v>745</v>
      </c>
      <c r="P124" s="82">
        <f>'HR app'!D120</f>
        <v>0</v>
      </c>
      <c r="Q124" s="82"/>
      <c r="R124" s="82" t="s">
        <v>734</v>
      </c>
      <c r="S124" s="201">
        <f>'HR app'!F120</f>
        <v>0</v>
      </c>
      <c r="T124" s="82"/>
      <c r="U124" s="82"/>
    </row>
    <row r="125" spans="1:21">
      <c r="A125" s="82" t="s">
        <v>747</v>
      </c>
      <c r="B125" s="161" t="s">
        <v>748</v>
      </c>
      <c r="C125" s="161"/>
      <c r="D125" s="161"/>
      <c r="E125" s="161" t="s">
        <v>749</v>
      </c>
      <c r="F125" s="161"/>
      <c r="G125" s="82" t="s">
        <v>750</v>
      </c>
      <c r="H125" s="82" t="s">
        <v>747</v>
      </c>
      <c r="I125" s="161" t="s">
        <v>748</v>
      </c>
      <c r="J125" s="161"/>
      <c r="K125" s="161"/>
      <c r="L125" s="161" t="s">
        <v>749</v>
      </c>
      <c r="M125" s="161"/>
      <c r="N125" s="82" t="s">
        <v>750</v>
      </c>
    </row>
    <row r="126" spans="1:21">
      <c r="A126" s="161" t="s">
        <v>715</v>
      </c>
      <c r="E126" s="161"/>
      <c r="F126" s="161"/>
      <c r="G126" s="161"/>
      <c r="H126" s="161" t="s">
        <v>715</v>
      </c>
      <c r="I126" s="82"/>
      <c r="J126" s="82"/>
      <c r="K126" s="82"/>
      <c r="L126" s="161"/>
      <c r="M126" s="161"/>
      <c r="N126" s="161"/>
      <c r="O126" s="144" t="s">
        <v>751</v>
      </c>
      <c r="P126" s="144"/>
      <c r="Q126" s="144">
        <f>'HR app'!BW120</f>
        <v>0</v>
      </c>
      <c r="R126" s="144"/>
      <c r="S126" s="144"/>
      <c r="T126" s="144"/>
      <c r="U126" s="144"/>
    </row>
    <row r="127" spans="1:21">
      <c r="A127" s="161"/>
      <c r="E127" s="161"/>
      <c r="F127" s="161"/>
      <c r="G127" s="161"/>
      <c r="H127" s="161"/>
      <c r="I127" s="82"/>
      <c r="J127" s="82"/>
      <c r="K127" s="82"/>
      <c r="L127" s="161"/>
      <c r="M127" s="161"/>
      <c r="N127" s="161"/>
      <c r="O127" s="144" t="s">
        <v>754</v>
      </c>
      <c r="P127" s="144"/>
      <c r="Q127" s="202">
        <f>'HR app'!BX120</f>
        <v>0</v>
      </c>
      <c r="R127" s="202"/>
      <c r="S127" s="202"/>
      <c r="T127" s="202"/>
      <c r="U127" s="202"/>
    </row>
    <row r="128" spans="1:21">
      <c r="A128" s="161" t="s">
        <v>717</v>
      </c>
      <c r="E128" s="161"/>
      <c r="F128" s="161"/>
      <c r="G128" s="161"/>
      <c r="H128" s="161" t="s">
        <v>717</v>
      </c>
      <c r="I128" s="82"/>
      <c r="J128" s="82"/>
      <c r="K128" s="82"/>
      <c r="L128" s="161"/>
      <c r="M128" s="161"/>
      <c r="N128" s="161"/>
      <c r="O128" s="144" t="s">
        <v>752</v>
      </c>
      <c r="P128" s="144"/>
      <c r="Q128" s="202">
        <f>'HR app'!BY120</f>
        <v>0</v>
      </c>
      <c r="R128" s="202"/>
      <c r="S128" s="202"/>
      <c r="T128" s="202"/>
      <c r="U128" s="202"/>
    </row>
    <row r="129" spans="1:21">
      <c r="A129" s="161"/>
      <c r="E129" s="161"/>
      <c r="F129" s="161"/>
      <c r="G129" s="161"/>
      <c r="H129" s="161"/>
      <c r="I129" s="82"/>
      <c r="J129" s="82"/>
      <c r="K129" s="82"/>
      <c r="L129" s="161"/>
      <c r="M129" s="161"/>
      <c r="N129" s="161"/>
    </row>
    <row r="130" spans="1:21">
      <c r="A130" s="161" t="s">
        <v>718</v>
      </c>
      <c r="E130" s="161"/>
      <c r="F130" s="161"/>
      <c r="G130" s="161"/>
      <c r="H130" s="161" t="s">
        <v>718</v>
      </c>
      <c r="I130" s="82"/>
      <c r="J130" s="82"/>
      <c r="K130" s="82"/>
      <c r="L130" s="161"/>
      <c r="M130" s="161"/>
      <c r="N130" s="161"/>
      <c r="O130" s="144" t="s">
        <v>753</v>
      </c>
      <c r="P130" s="144"/>
      <c r="Q130" s="203">
        <f>Q128+Q127</f>
        <v>0</v>
      </c>
      <c r="R130" s="161"/>
      <c r="S130" s="161"/>
      <c r="T130" s="161"/>
      <c r="U130" s="161"/>
    </row>
    <row r="131" spans="1:21">
      <c r="A131" s="161"/>
      <c r="E131" s="161"/>
      <c r="F131" s="161"/>
      <c r="G131" s="161"/>
      <c r="H131" s="161"/>
      <c r="I131" s="82"/>
      <c r="J131" s="82"/>
      <c r="K131" s="82"/>
      <c r="L131" s="161"/>
      <c r="M131" s="161"/>
      <c r="N131" s="161"/>
    </row>
    <row r="132" spans="1:21">
      <c r="A132" s="161" t="s">
        <v>719</v>
      </c>
      <c r="E132" s="161"/>
      <c r="F132" s="161"/>
      <c r="G132" s="161"/>
      <c r="H132" s="161" t="s">
        <v>719</v>
      </c>
      <c r="I132" s="82"/>
      <c r="J132" s="82"/>
      <c r="K132" s="82"/>
      <c r="L132" s="161"/>
      <c r="M132" s="161"/>
      <c r="N132" s="161"/>
    </row>
    <row r="133" spans="1:21">
      <c r="A133" s="161"/>
      <c r="E133" s="161"/>
      <c r="F133" s="161"/>
      <c r="G133" s="161"/>
      <c r="H133" s="161"/>
      <c r="I133" s="82"/>
      <c r="J133" s="82"/>
      <c r="K133" s="82"/>
      <c r="L133" s="161"/>
      <c r="M133" s="161"/>
      <c r="N133" s="161"/>
    </row>
    <row r="134" spans="1:21">
      <c r="A134" s="161" t="s">
        <v>720</v>
      </c>
      <c r="E134" s="161"/>
      <c r="F134" s="161"/>
      <c r="G134" s="161"/>
      <c r="H134" s="161" t="s">
        <v>720</v>
      </c>
      <c r="I134" s="82"/>
      <c r="J134" s="82"/>
      <c r="K134" s="82"/>
      <c r="L134" s="161"/>
      <c r="M134" s="161"/>
      <c r="N134" s="161"/>
    </row>
    <row r="135" spans="1:21">
      <c r="A135" s="161"/>
      <c r="E135" s="161"/>
      <c r="F135" s="161"/>
      <c r="G135" s="161"/>
      <c r="H135" s="161"/>
      <c r="I135" s="82"/>
      <c r="J135" s="82"/>
      <c r="K135" s="82"/>
      <c r="L135" s="161"/>
      <c r="M135" s="161"/>
      <c r="N135" s="161"/>
    </row>
    <row r="136" spans="1:21">
      <c r="A136" s="161" t="s">
        <v>721</v>
      </c>
      <c r="E136" s="161"/>
      <c r="F136" s="161"/>
      <c r="G136" s="161"/>
      <c r="H136" s="161" t="s">
        <v>721</v>
      </c>
      <c r="I136" s="82"/>
      <c r="J136" s="82"/>
      <c r="K136" s="82"/>
      <c r="L136" s="161"/>
      <c r="M136" s="161"/>
      <c r="N136" s="161"/>
    </row>
    <row r="137" spans="1:21">
      <c r="A137" s="161"/>
      <c r="E137" s="161"/>
      <c r="F137" s="161"/>
      <c r="G137" s="161"/>
      <c r="H137" s="161"/>
      <c r="I137" s="82"/>
      <c r="J137" s="82"/>
      <c r="K137" s="82"/>
      <c r="L137" s="161"/>
      <c r="M137" s="161"/>
      <c r="N137" s="161"/>
    </row>
    <row r="138" spans="1:21">
      <c r="A138" s="161" t="s">
        <v>722</v>
      </c>
      <c r="E138" s="161"/>
      <c r="F138" s="161"/>
      <c r="G138" s="161"/>
      <c r="H138" s="161" t="s">
        <v>722</v>
      </c>
      <c r="I138" s="82"/>
      <c r="J138" s="82"/>
      <c r="K138" s="82"/>
      <c r="L138" s="161"/>
      <c r="M138" s="161"/>
      <c r="N138" s="161"/>
    </row>
    <row r="139" spans="1:21">
      <c r="A139" s="161"/>
      <c r="E139" s="161"/>
      <c r="F139" s="161"/>
      <c r="G139" s="161"/>
      <c r="H139" s="161"/>
      <c r="I139" s="82"/>
      <c r="J139" s="82"/>
      <c r="K139" s="82"/>
      <c r="L139" s="161"/>
      <c r="M139" s="161"/>
      <c r="N139" s="161"/>
    </row>
    <row r="141" spans="1:21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</row>
    <row r="142" spans="1:21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</row>
    <row r="143" spans="1:21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</row>
    <row r="144" spans="1:21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</row>
    <row r="145" spans="1:21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</row>
    <row r="146" spans="1:21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</row>
    <row r="147" spans="1:21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</row>
    <row r="148" spans="1:21">
      <c r="A148" s="199" t="s">
        <v>743</v>
      </c>
      <c r="B148" s="199"/>
      <c r="C148" s="199"/>
      <c r="D148" s="199"/>
      <c r="E148" s="199"/>
      <c r="F148" s="199"/>
      <c r="G148" s="199"/>
      <c r="H148" s="199" t="s">
        <v>743</v>
      </c>
      <c r="I148" s="199"/>
      <c r="J148" s="199"/>
      <c r="K148" s="199"/>
      <c r="L148" s="199"/>
      <c r="M148" s="199"/>
      <c r="N148" s="199"/>
      <c r="O148" s="199" t="s">
        <v>743</v>
      </c>
      <c r="P148" s="199"/>
      <c r="Q148" s="199"/>
      <c r="R148" s="199"/>
      <c r="S148" s="199"/>
      <c r="T148" s="199"/>
      <c r="U148" s="199"/>
    </row>
    <row r="149" spans="1:21">
      <c r="A149" s="199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</row>
    <row r="150" spans="1:21"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</row>
    <row r="151" spans="1:21">
      <c r="A151" s="82" t="s">
        <v>744</v>
      </c>
      <c r="B151" s="82">
        <f>'HR app'!B148</f>
        <v>0</v>
      </c>
      <c r="D151" s="82" t="s">
        <v>746</v>
      </c>
      <c r="E151" s="200">
        <f>'HR app'!E148</f>
        <v>0</v>
      </c>
      <c r="H151" s="82" t="s">
        <v>744</v>
      </c>
      <c r="I151" s="82">
        <f>'HR app'!B148</f>
        <v>0</v>
      </c>
      <c r="J151" s="82"/>
      <c r="K151" s="82" t="s">
        <v>746</v>
      </c>
      <c r="L151" s="200">
        <f>'HR app'!E148</f>
        <v>0</v>
      </c>
      <c r="M151" s="82"/>
      <c r="N151" s="82"/>
      <c r="O151" s="82" t="s">
        <v>744</v>
      </c>
      <c r="P151" s="82">
        <f>'HR app'!B148</f>
        <v>0</v>
      </c>
      <c r="Q151" s="82"/>
      <c r="R151" s="82" t="s">
        <v>746</v>
      </c>
      <c r="S151" s="200">
        <f>'HR app'!E148</f>
        <v>0</v>
      </c>
      <c r="T151" s="82"/>
      <c r="U151" s="82"/>
    </row>
    <row r="152" spans="1:21">
      <c r="A152" s="82" t="s">
        <v>745</v>
      </c>
      <c r="B152" s="82">
        <f>'HR app'!D148</f>
        <v>0</v>
      </c>
      <c r="D152" s="82" t="s">
        <v>734</v>
      </c>
      <c r="E152" s="201">
        <f>'HR app'!F148</f>
        <v>0</v>
      </c>
      <c r="H152" s="82" t="s">
        <v>745</v>
      </c>
      <c r="I152" s="82">
        <f>'HR app'!D148</f>
        <v>0</v>
      </c>
      <c r="J152" s="82"/>
      <c r="K152" s="82" t="s">
        <v>734</v>
      </c>
      <c r="L152" s="201">
        <f>'HR app'!F148</f>
        <v>0</v>
      </c>
      <c r="M152" s="82"/>
      <c r="N152" s="82"/>
      <c r="O152" s="82" t="s">
        <v>745</v>
      </c>
      <c r="P152" s="82">
        <f>'HR app'!D148</f>
        <v>0</v>
      </c>
      <c r="Q152" s="82"/>
      <c r="R152" s="82" t="s">
        <v>734</v>
      </c>
      <c r="S152" s="201">
        <f>'HR app'!F148</f>
        <v>0</v>
      </c>
      <c r="T152" s="82"/>
      <c r="U152" s="82"/>
    </row>
    <row r="153" spans="1:21">
      <c r="A153" s="82" t="s">
        <v>747</v>
      </c>
      <c r="B153" s="161" t="s">
        <v>748</v>
      </c>
      <c r="C153" s="161"/>
      <c r="D153" s="161"/>
      <c r="E153" s="161" t="s">
        <v>749</v>
      </c>
      <c r="F153" s="161"/>
      <c r="G153" s="82" t="s">
        <v>750</v>
      </c>
      <c r="H153" s="82" t="s">
        <v>747</v>
      </c>
      <c r="I153" s="161" t="s">
        <v>748</v>
      </c>
      <c r="J153" s="161"/>
      <c r="K153" s="161"/>
      <c r="L153" s="161" t="s">
        <v>749</v>
      </c>
      <c r="M153" s="161"/>
      <c r="N153" s="82" t="s">
        <v>750</v>
      </c>
    </row>
    <row r="154" spans="1:21">
      <c r="A154" s="161" t="s">
        <v>715</v>
      </c>
      <c r="E154" s="161"/>
      <c r="F154" s="161"/>
      <c r="G154" s="161"/>
      <c r="H154" s="161" t="s">
        <v>715</v>
      </c>
      <c r="I154" s="82"/>
      <c r="J154" s="82"/>
      <c r="K154" s="82"/>
      <c r="L154" s="161"/>
      <c r="M154" s="161"/>
      <c r="N154" s="161"/>
      <c r="O154" s="144" t="s">
        <v>751</v>
      </c>
      <c r="P154" s="144"/>
      <c r="Q154" s="144">
        <f>'HR app'!BW148</f>
        <v>0</v>
      </c>
      <c r="R154" s="144"/>
      <c r="S154" s="144"/>
      <c r="T154" s="144"/>
      <c r="U154" s="144"/>
    </row>
    <row r="155" spans="1:21">
      <c r="A155" s="161"/>
      <c r="E155" s="161"/>
      <c r="F155" s="161"/>
      <c r="G155" s="161"/>
      <c r="H155" s="161"/>
      <c r="I155" s="82"/>
      <c r="J155" s="82"/>
      <c r="K155" s="82"/>
      <c r="L155" s="161"/>
      <c r="M155" s="161"/>
      <c r="N155" s="161"/>
      <c r="O155" s="144" t="s">
        <v>754</v>
      </c>
      <c r="P155" s="144"/>
      <c r="Q155" s="202">
        <f>'HR app'!BX148</f>
        <v>0</v>
      </c>
      <c r="R155" s="202"/>
      <c r="S155" s="202"/>
      <c r="T155" s="202"/>
      <c r="U155" s="202"/>
    </row>
    <row r="156" spans="1:21">
      <c r="A156" s="161" t="s">
        <v>717</v>
      </c>
      <c r="E156" s="161"/>
      <c r="F156" s="161"/>
      <c r="G156" s="161"/>
      <c r="H156" s="161" t="s">
        <v>717</v>
      </c>
      <c r="I156" s="82"/>
      <c r="J156" s="82"/>
      <c r="K156" s="82"/>
      <c r="L156" s="161"/>
      <c r="M156" s="161"/>
      <c r="N156" s="161"/>
      <c r="O156" s="144" t="s">
        <v>752</v>
      </c>
      <c r="P156" s="144"/>
      <c r="Q156" s="202">
        <f>'HR app'!BY148</f>
        <v>0</v>
      </c>
      <c r="R156" s="202"/>
      <c r="S156" s="202"/>
      <c r="T156" s="202"/>
      <c r="U156" s="202"/>
    </row>
    <row r="157" spans="1:21">
      <c r="A157" s="161"/>
      <c r="E157" s="161"/>
      <c r="F157" s="161"/>
      <c r="G157" s="161"/>
      <c r="H157" s="161"/>
      <c r="I157" s="82"/>
      <c r="J157" s="82"/>
      <c r="K157" s="82"/>
      <c r="L157" s="161"/>
      <c r="M157" s="161"/>
      <c r="N157" s="161"/>
    </row>
    <row r="158" spans="1:21">
      <c r="A158" s="161" t="s">
        <v>718</v>
      </c>
      <c r="E158" s="161"/>
      <c r="F158" s="161"/>
      <c r="G158" s="161"/>
      <c r="H158" s="161" t="s">
        <v>718</v>
      </c>
      <c r="I158" s="82"/>
      <c r="J158" s="82"/>
      <c r="K158" s="82"/>
      <c r="L158" s="161"/>
      <c r="M158" s="161"/>
      <c r="N158" s="161"/>
      <c r="O158" s="144" t="s">
        <v>753</v>
      </c>
      <c r="P158" s="144"/>
      <c r="Q158" s="203">
        <f>Q156+Q155</f>
        <v>0</v>
      </c>
      <c r="R158" s="161"/>
      <c r="S158" s="161"/>
      <c r="T158" s="161"/>
      <c r="U158" s="161"/>
    </row>
    <row r="159" spans="1:21">
      <c r="A159" s="161"/>
      <c r="E159" s="161"/>
      <c r="F159" s="161"/>
      <c r="G159" s="161"/>
      <c r="H159" s="161"/>
      <c r="I159" s="82"/>
      <c r="J159" s="82"/>
      <c r="K159" s="82"/>
      <c r="L159" s="161"/>
      <c r="M159" s="161"/>
      <c r="N159" s="161"/>
    </row>
    <row r="160" spans="1:21">
      <c r="A160" s="161" t="s">
        <v>719</v>
      </c>
      <c r="E160" s="161"/>
      <c r="F160" s="161"/>
      <c r="G160" s="161"/>
      <c r="H160" s="161" t="s">
        <v>719</v>
      </c>
      <c r="I160" s="82"/>
      <c r="J160" s="82"/>
      <c r="K160" s="82"/>
      <c r="L160" s="161"/>
      <c r="M160" s="161"/>
      <c r="N160" s="161"/>
    </row>
    <row r="161" spans="1:21">
      <c r="A161" s="161"/>
      <c r="E161" s="161"/>
      <c r="F161" s="161"/>
      <c r="G161" s="161"/>
      <c r="H161" s="161"/>
      <c r="I161" s="82"/>
      <c r="J161" s="82"/>
      <c r="K161" s="82"/>
      <c r="L161" s="161"/>
      <c r="M161" s="161"/>
      <c r="N161" s="161"/>
    </row>
    <row r="162" spans="1:21">
      <c r="A162" s="161" t="s">
        <v>720</v>
      </c>
      <c r="E162" s="161"/>
      <c r="F162" s="161"/>
      <c r="G162" s="161"/>
      <c r="H162" s="161" t="s">
        <v>720</v>
      </c>
      <c r="I162" s="82"/>
      <c r="J162" s="82"/>
      <c r="K162" s="82"/>
      <c r="L162" s="161"/>
      <c r="M162" s="161"/>
      <c r="N162" s="161"/>
    </row>
    <row r="163" spans="1:21">
      <c r="A163" s="161"/>
      <c r="E163" s="161"/>
      <c r="F163" s="161"/>
      <c r="G163" s="161"/>
      <c r="H163" s="161"/>
      <c r="I163" s="82"/>
      <c r="J163" s="82"/>
      <c r="K163" s="82"/>
      <c r="L163" s="161"/>
      <c r="M163" s="161"/>
      <c r="N163" s="161"/>
    </row>
    <row r="164" spans="1:21">
      <c r="A164" s="161" t="s">
        <v>721</v>
      </c>
      <c r="E164" s="161"/>
      <c r="F164" s="161"/>
      <c r="G164" s="161"/>
      <c r="H164" s="161" t="s">
        <v>721</v>
      </c>
      <c r="I164" s="82"/>
      <c r="J164" s="82"/>
      <c r="K164" s="82"/>
      <c r="L164" s="161"/>
      <c r="M164" s="161"/>
      <c r="N164" s="161"/>
    </row>
    <row r="165" spans="1:21">
      <c r="A165" s="161"/>
      <c r="E165" s="161"/>
      <c r="F165" s="161"/>
      <c r="G165" s="161"/>
      <c r="H165" s="161"/>
      <c r="I165" s="82"/>
      <c r="J165" s="82"/>
      <c r="K165" s="82"/>
      <c r="L165" s="161"/>
      <c r="M165" s="161"/>
      <c r="N165" s="161"/>
    </row>
    <row r="166" spans="1:21">
      <c r="A166" s="161" t="s">
        <v>722</v>
      </c>
      <c r="E166" s="161"/>
      <c r="F166" s="161"/>
      <c r="G166" s="161"/>
      <c r="H166" s="161" t="s">
        <v>722</v>
      </c>
      <c r="I166" s="82"/>
      <c r="J166" s="82"/>
      <c r="K166" s="82"/>
      <c r="L166" s="161"/>
      <c r="M166" s="161"/>
      <c r="N166" s="161"/>
    </row>
    <row r="167" spans="1:21">
      <c r="A167" s="161"/>
      <c r="E167" s="161"/>
      <c r="F167" s="161"/>
      <c r="G167" s="161"/>
      <c r="H167" s="161"/>
      <c r="I167" s="82"/>
      <c r="J167" s="82"/>
      <c r="K167" s="82"/>
      <c r="L167" s="161"/>
      <c r="M167" s="161"/>
      <c r="N167" s="161"/>
    </row>
    <row r="169" spans="1:21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</row>
    <row r="170" spans="1:21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</row>
    <row r="171" spans="1:21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</row>
    <row r="172" spans="1:21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</row>
    <row r="173" spans="1:21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</row>
    <row r="174" spans="1:21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</row>
    <row r="175" spans="1:21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</row>
    <row r="176" spans="1:21">
      <c r="A176" s="199" t="s">
        <v>743</v>
      </c>
      <c r="B176" s="199"/>
      <c r="C176" s="199"/>
      <c r="D176" s="199"/>
      <c r="E176" s="199"/>
      <c r="F176" s="199"/>
      <c r="G176" s="199"/>
      <c r="H176" s="199" t="s">
        <v>743</v>
      </c>
      <c r="I176" s="199"/>
      <c r="J176" s="199"/>
      <c r="K176" s="199"/>
      <c r="L176" s="199"/>
      <c r="M176" s="199"/>
      <c r="N176" s="199"/>
      <c r="O176" s="199" t="s">
        <v>743</v>
      </c>
      <c r="P176" s="199"/>
      <c r="Q176" s="199"/>
      <c r="R176" s="199"/>
      <c r="S176" s="199"/>
      <c r="T176" s="199"/>
      <c r="U176" s="199"/>
    </row>
    <row r="177" spans="1:21">
      <c r="A177" s="199"/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</row>
    <row r="178" spans="1:21"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</row>
    <row r="179" spans="1:21">
      <c r="A179" s="82" t="s">
        <v>744</v>
      </c>
      <c r="B179" s="82">
        <f>'HR app'!B176</f>
        <v>0</v>
      </c>
      <c r="D179" s="82" t="s">
        <v>746</v>
      </c>
      <c r="E179" s="200">
        <f>'HR app'!E176</f>
        <v>0</v>
      </c>
      <c r="H179" s="82" t="s">
        <v>744</v>
      </c>
      <c r="I179" s="82">
        <f>'HR app'!B176</f>
        <v>0</v>
      </c>
      <c r="J179" s="82"/>
      <c r="K179" s="82" t="s">
        <v>746</v>
      </c>
      <c r="L179" s="200">
        <f>'HR app'!E176</f>
        <v>0</v>
      </c>
      <c r="M179" s="82"/>
      <c r="N179" s="82"/>
      <c r="O179" s="82" t="s">
        <v>744</v>
      </c>
      <c r="P179" s="82">
        <f>'HR app'!B176</f>
        <v>0</v>
      </c>
      <c r="Q179" s="82"/>
      <c r="R179" s="82" t="s">
        <v>746</v>
      </c>
      <c r="S179" s="200">
        <f>'HR app'!E176</f>
        <v>0</v>
      </c>
      <c r="T179" s="82"/>
      <c r="U179" s="82"/>
    </row>
    <row r="180" spans="1:21">
      <c r="A180" s="82" t="s">
        <v>745</v>
      </c>
      <c r="B180" s="82">
        <f>'HR app'!D176</f>
        <v>0</v>
      </c>
      <c r="D180" s="82" t="s">
        <v>734</v>
      </c>
      <c r="E180" s="201">
        <f>'HR app'!F176</f>
        <v>0</v>
      </c>
      <c r="H180" s="82" t="s">
        <v>745</v>
      </c>
      <c r="I180" s="82">
        <f>'HR app'!D176</f>
        <v>0</v>
      </c>
      <c r="J180" s="82"/>
      <c r="K180" s="82" t="s">
        <v>734</v>
      </c>
      <c r="L180" s="201">
        <f>'HR app'!F176</f>
        <v>0</v>
      </c>
      <c r="M180" s="82"/>
      <c r="N180" s="82"/>
      <c r="O180" s="82" t="s">
        <v>745</v>
      </c>
      <c r="P180" s="82">
        <f>'HR app'!D176</f>
        <v>0</v>
      </c>
      <c r="Q180" s="82"/>
      <c r="R180" s="82" t="s">
        <v>734</v>
      </c>
      <c r="S180" s="201">
        <f>'HR app'!F176</f>
        <v>0</v>
      </c>
      <c r="T180" s="82"/>
      <c r="U180" s="82"/>
    </row>
    <row r="181" spans="1:21">
      <c r="A181" s="82" t="s">
        <v>747</v>
      </c>
      <c r="B181" s="161" t="s">
        <v>748</v>
      </c>
      <c r="C181" s="161"/>
      <c r="D181" s="161"/>
      <c r="E181" s="161" t="s">
        <v>749</v>
      </c>
      <c r="F181" s="161"/>
      <c r="G181" s="82" t="s">
        <v>750</v>
      </c>
      <c r="H181" s="82" t="s">
        <v>747</v>
      </c>
      <c r="I181" s="161" t="s">
        <v>748</v>
      </c>
      <c r="J181" s="161"/>
      <c r="K181" s="161"/>
      <c r="L181" s="161" t="s">
        <v>749</v>
      </c>
      <c r="M181" s="161"/>
      <c r="N181" s="82" t="s">
        <v>750</v>
      </c>
    </row>
    <row r="182" spans="1:21">
      <c r="A182" s="161" t="s">
        <v>715</v>
      </c>
      <c r="E182" s="161"/>
      <c r="F182" s="161"/>
      <c r="G182" s="161"/>
      <c r="H182" s="161" t="s">
        <v>715</v>
      </c>
      <c r="I182" s="82"/>
      <c r="J182" s="82"/>
      <c r="K182" s="82"/>
      <c r="L182" s="161"/>
      <c r="M182" s="161"/>
      <c r="N182" s="161"/>
      <c r="O182" s="144" t="s">
        <v>751</v>
      </c>
      <c r="P182" s="144"/>
      <c r="Q182" s="144">
        <f>'HR app'!BW176</f>
        <v>0</v>
      </c>
      <c r="R182" s="144"/>
      <c r="S182" s="144"/>
      <c r="T182" s="144"/>
      <c r="U182" s="144"/>
    </row>
    <row r="183" spans="1:21">
      <c r="A183" s="161"/>
      <c r="E183" s="161"/>
      <c r="F183" s="161"/>
      <c r="G183" s="161"/>
      <c r="H183" s="161"/>
      <c r="I183" s="82"/>
      <c r="J183" s="82"/>
      <c r="K183" s="82"/>
      <c r="L183" s="161"/>
      <c r="M183" s="161"/>
      <c r="N183" s="161"/>
      <c r="O183" s="144" t="s">
        <v>754</v>
      </c>
      <c r="P183" s="144"/>
      <c r="Q183" s="202">
        <f>'HR app'!BX176</f>
        <v>0</v>
      </c>
      <c r="R183" s="202"/>
      <c r="S183" s="202"/>
      <c r="T183" s="202"/>
      <c r="U183" s="202"/>
    </row>
    <row r="184" spans="1:21">
      <c r="A184" s="161" t="s">
        <v>717</v>
      </c>
      <c r="E184" s="161"/>
      <c r="F184" s="161"/>
      <c r="G184" s="161"/>
      <c r="H184" s="161" t="s">
        <v>717</v>
      </c>
      <c r="I184" s="82"/>
      <c r="J184" s="82"/>
      <c r="K184" s="82"/>
      <c r="L184" s="161"/>
      <c r="M184" s="161"/>
      <c r="N184" s="161"/>
      <c r="O184" s="144" t="s">
        <v>752</v>
      </c>
      <c r="P184" s="144"/>
      <c r="Q184" s="202">
        <f>'HR app'!BY176</f>
        <v>0</v>
      </c>
      <c r="R184" s="202"/>
      <c r="S184" s="202"/>
      <c r="T184" s="202"/>
      <c r="U184" s="202"/>
    </row>
    <row r="185" spans="1:21">
      <c r="A185" s="161"/>
      <c r="E185" s="161"/>
      <c r="F185" s="161"/>
      <c r="G185" s="161"/>
      <c r="H185" s="161"/>
      <c r="I185" s="82"/>
      <c r="J185" s="82"/>
      <c r="K185" s="82"/>
      <c r="L185" s="161"/>
      <c r="M185" s="161"/>
      <c r="N185" s="161"/>
    </row>
    <row r="186" spans="1:21">
      <c r="A186" s="161" t="s">
        <v>718</v>
      </c>
      <c r="E186" s="161"/>
      <c r="F186" s="161"/>
      <c r="G186" s="161"/>
      <c r="H186" s="161" t="s">
        <v>718</v>
      </c>
      <c r="I186" s="82"/>
      <c r="J186" s="82"/>
      <c r="K186" s="82"/>
      <c r="L186" s="161"/>
      <c r="M186" s="161"/>
      <c r="N186" s="161"/>
      <c r="O186" s="144" t="s">
        <v>753</v>
      </c>
      <c r="P186" s="144"/>
      <c r="Q186" s="203">
        <f>Q184+Q183</f>
        <v>0</v>
      </c>
      <c r="R186" s="161"/>
      <c r="S186" s="161"/>
      <c r="T186" s="161"/>
      <c r="U186" s="161"/>
    </row>
    <row r="187" spans="1:21">
      <c r="A187" s="161"/>
      <c r="E187" s="161"/>
      <c r="F187" s="161"/>
      <c r="G187" s="161"/>
      <c r="H187" s="161"/>
      <c r="I187" s="82"/>
      <c r="J187" s="82"/>
      <c r="K187" s="82"/>
      <c r="L187" s="161"/>
      <c r="M187" s="161"/>
      <c r="N187" s="161"/>
    </row>
    <row r="188" spans="1:21">
      <c r="A188" s="161" t="s">
        <v>719</v>
      </c>
      <c r="E188" s="161"/>
      <c r="F188" s="161"/>
      <c r="G188" s="161"/>
      <c r="H188" s="161" t="s">
        <v>719</v>
      </c>
      <c r="I188" s="82"/>
      <c r="J188" s="82"/>
      <c r="K188" s="82"/>
      <c r="L188" s="161"/>
      <c r="M188" s="161"/>
      <c r="N188" s="161"/>
    </row>
    <row r="189" spans="1:21">
      <c r="A189" s="161"/>
      <c r="E189" s="161"/>
      <c r="F189" s="161"/>
      <c r="G189" s="161"/>
      <c r="H189" s="161"/>
      <c r="I189" s="82"/>
      <c r="J189" s="82"/>
      <c r="K189" s="82"/>
      <c r="L189" s="161"/>
      <c r="M189" s="161"/>
      <c r="N189" s="161"/>
    </row>
    <row r="190" spans="1:21">
      <c r="A190" s="161" t="s">
        <v>720</v>
      </c>
      <c r="E190" s="161"/>
      <c r="F190" s="161"/>
      <c r="G190" s="161"/>
      <c r="H190" s="161" t="s">
        <v>720</v>
      </c>
      <c r="I190" s="82"/>
      <c r="J190" s="82"/>
      <c r="K190" s="82"/>
      <c r="L190" s="161"/>
      <c r="M190" s="161"/>
      <c r="N190" s="161"/>
    </row>
    <row r="191" spans="1:21">
      <c r="A191" s="161"/>
      <c r="E191" s="161"/>
      <c r="F191" s="161"/>
      <c r="G191" s="161"/>
      <c r="H191" s="161"/>
      <c r="I191" s="82"/>
      <c r="J191" s="82"/>
      <c r="K191" s="82"/>
      <c r="L191" s="161"/>
      <c r="M191" s="161"/>
      <c r="N191" s="161"/>
    </row>
    <row r="192" spans="1:21">
      <c r="A192" s="161" t="s">
        <v>721</v>
      </c>
      <c r="E192" s="161"/>
      <c r="F192" s="161"/>
      <c r="G192" s="161"/>
      <c r="H192" s="161" t="s">
        <v>721</v>
      </c>
      <c r="I192" s="82"/>
      <c r="J192" s="82"/>
      <c r="K192" s="82"/>
      <c r="L192" s="161"/>
      <c r="M192" s="161"/>
      <c r="N192" s="161"/>
    </row>
    <row r="193" spans="1:21">
      <c r="A193" s="161"/>
      <c r="E193" s="161"/>
      <c r="F193" s="161"/>
      <c r="G193" s="161"/>
      <c r="H193" s="161"/>
      <c r="I193" s="82"/>
      <c r="J193" s="82"/>
      <c r="K193" s="82"/>
      <c r="L193" s="161"/>
      <c r="M193" s="161"/>
      <c r="N193" s="161"/>
    </row>
    <row r="194" spans="1:21">
      <c r="A194" s="161" t="s">
        <v>722</v>
      </c>
      <c r="E194" s="161"/>
      <c r="F194" s="161"/>
      <c r="G194" s="161"/>
      <c r="H194" s="161" t="s">
        <v>722</v>
      </c>
      <c r="I194" s="82"/>
      <c r="J194" s="82"/>
      <c r="K194" s="82"/>
      <c r="L194" s="161"/>
      <c r="M194" s="161"/>
      <c r="N194" s="161"/>
    </row>
    <row r="195" spans="1:21">
      <c r="A195" s="161"/>
      <c r="E195" s="161"/>
      <c r="F195" s="161"/>
      <c r="G195" s="161"/>
      <c r="H195" s="161"/>
      <c r="I195" s="82"/>
      <c r="J195" s="82"/>
      <c r="K195" s="82"/>
      <c r="L195" s="161"/>
      <c r="M195" s="161"/>
      <c r="N195" s="161"/>
    </row>
    <row r="197" spans="1:21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</row>
    <row r="198" spans="1:21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</row>
    <row r="199" spans="1:21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</row>
    <row r="200" spans="1:21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</row>
    <row r="201" spans="1:21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</row>
    <row r="202" spans="1:21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</row>
    <row r="203" spans="1:21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</row>
    <row r="204" spans="1:21">
      <c r="A204" s="199" t="s">
        <v>743</v>
      </c>
      <c r="B204" s="199"/>
      <c r="C204" s="199"/>
      <c r="D204" s="199"/>
      <c r="E204" s="199"/>
      <c r="F204" s="199"/>
      <c r="G204" s="199"/>
      <c r="H204" s="199" t="s">
        <v>743</v>
      </c>
      <c r="I204" s="199"/>
      <c r="J204" s="199"/>
      <c r="K204" s="199"/>
      <c r="L204" s="199"/>
      <c r="M204" s="199"/>
      <c r="N204" s="199"/>
      <c r="O204" s="199" t="s">
        <v>743</v>
      </c>
      <c r="P204" s="199"/>
      <c r="Q204" s="199"/>
      <c r="R204" s="199"/>
      <c r="S204" s="199"/>
      <c r="T204" s="199"/>
      <c r="U204" s="199"/>
    </row>
    <row r="205" spans="1:21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</row>
    <row r="206" spans="1:21"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</row>
    <row r="207" spans="1:21">
      <c r="A207" s="82" t="s">
        <v>744</v>
      </c>
      <c r="B207" s="82">
        <f>'HR app'!B204</f>
        <v>0</v>
      </c>
      <c r="D207" s="82" t="s">
        <v>746</v>
      </c>
      <c r="E207" s="200">
        <f>'HR app'!E204</f>
        <v>0</v>
      </c>
      <c r="H207" s="82" t="s">
        <v>744</v>
      </c>
      <c r="I207" s="82">
        <f>'HR app'!B204</f>
        <v>0</v>
      </c>
      <c r="J207" s="82"/>
      <c r="K207" s="82" t="s">
        <v>746</v>
      </c>
      <c r="L207" s="200">
        <f>'HR app'!E204</f>
        <v>0</v>
      </c>
      <c r="M207" s="82"/>
      <c r="N207" s="82"/>
      <c r="O207" s="82" t="s">
        <v>744</v>
      </c>
      <c r="P207" s="82">
        <f>'HR app'!B204</f>
        <v>0</v>
      </c>
      <c r="Q207" s="82"/>
      <c r="R207" s="82" t="s">
        <v>746</v>
      </c>
      <c r="S207" s="200">
        <f>'HR app'!E204</f>
        <v>0</v>
      </c>
      <c r="T207" s="82"/>
      <c r="U207" s="82"/>
    </row>
    <row r="208" spans="1:21">
      <c r="A208" s="82" t="s">
        <v>745</v>
      </c>
      <c r="B208" s="82">
        <f>'HR app'!D204</f>
        <v>0</v>
      </c>
      <c r="D208" s="82" t="s">
        <v>734</v>
      </c>
      <c r="E208" s="201">
        <f>'HR app'!F204</f>
        <v>0</v>
      </c>
      <c r="H208" s="82" t="s">
        <v>745</v>
      </c>
      <c r="I208" s="82">
        <f>'HR app'!D204</f>
        <v>0</v>
      </c>
      <c r="J208" s="82"/>
      <c r="K208" s="82" t="s">
        <v>734</v>
      </c>
      <c r="L208" s="201">
        <f>'HR app'!F204</f>
        <v>0</v>
      </c>
      <c r="M208" s="82"/>
      <c r="N208" s="82"/>
      <c r="O208" s="82" t="s">
        <v>745</v>
      </c>
      <c r="P208" s="82">
        <f>'HR app'!D204</f>
        <v>0</v>
      </c>
      <c r="Q208" s="82"/>
      <c r="R208" s="82" t="s">
        <v>734</v>
      </c>
      <c r="S208" s="201">
        <f>'HR app'!F204</f>
        <v>0</v>
      </c>
      <c r="T208" s="82"/>
      <c r="U208" s="82"/>
    </row>
    <row r="209" spans="1:21">
      <c r="A209" s="82" t="s">
        <v>747</v>
      </c>
      <c r="B209" s="161" t="s">
        <v>748</v>
      </c>
      <c r="C209" s="161"/>
      <c r="D209" s="161"/>
      <c r="E209" s="161" t="s">
        <v>749</v>
      </c>
      <c r="F209" s="161"/>
      <c r="G209" s="82" t="s">
        <v>750</v>
      </c>
      <c r="H209" s="82" t="s">
        <v>747</v>
      </c>
      <c r="I209" s="161" t="s">
        <v>748</v>
      </c>
      <c r="J209" s="161"/>
      <c r="K209" s="161"/>
      <c r="L209" s="161" t="s">
        <v>749</v>
      </c>
      <c r="M209" s="161"/>
      <c r="N209" s="82" t="s">
        <v>750</v>
      </c>
    </row>
    <row r="210" spans="1:21">
      <c r="A210" s="161" t="s">
        <v>715</v>
      </c>
      <c r="E210" s="161"/>
      <c r="F210" s="161"/>
      <c r="G210" s="161"/>
      <c r="H210" s="161" t="s">
        <v>715</v>
      </c>
      <c r="I210" s="82"/>
      <c r="J210" s="82"/>
      <c r="K210" s="82"/>
      <c r="L210" s="161"/>
      <c r="M210" s="161"/>
      <c r="N210" s="161"/>
      <c r="O210" s="144" t="s">
        <v>751</v>
      </c>
      <c r="P210" s="144"/>
      <c r="Q210" s="144">
        <f>'HR app'!BW204</f>
        <v>0</v>
      </c>
      <c r="R210" s="144"/>
      <c r="S210" s="144"/>
      <c r="T210" s="144"/>
      <c r="U210" s="144"/>
    </row>
    <row r="211" spans="1:21">
      <c r="A211" s="161"/>
      <c r="E211" s="161"/>
      <c r="F211" s="161"/>
      <c r="G211" s="161"/>
      <c r="H211" s="161"/>
      <c r="I211" s="82"/>
      <c r="J211" s="82"/>
      <c r="K211" s="82"/>
      <c r="L211" s="161"/>
      <c r="M211" s="161"/>
      <c r="N211" s="161"/>
      <c r="O211" s="144" t="s">
        <v>754</v>
      </c>
      <c r="P211" s="144"/>
      <c r="Q211" s="202">
        <f>'HR app'!BX204</f>
        <v>0</v>
      </c>
      <c r="R211" s="202"/>
      <c r="S211" s="202"/>
      <c r="T211" s="202"/>
      <c r="U211" s="202"/>
    </row>
    <row r="212" spans="1:21">
      <c r="A212" s="161" t="s">
        <v>717</v>
      </c>
      <c r="E212" s="161"/>
      <c r="F212" s="161"/>
      <c r="G212" s="161"/>
      <c r="H212" s="161" t="s">
        <v>717</v>
      </c>
      <c r="I212" s="82"/>
      <c r="J212" s="82"/>
      <c r="K212" s="82"/>
      <c r="L212" s="161"/>
      <c r="M212" s="161"/>
      <c r="N212" s="161"/>
      <c r="O212" s="144" t="s">
        <v>752</v>
      </c>
      <c r="P212" s="144"/>
      <c r="Q212" s="202">
        <f>'HR app'!BY204</f>
        <v>0</v>
      </c>
      <c r="R212" s="202"/>
      <c r="S212" s="202"/>
      <c r="T212" s="202"/>
      <c r="U212" s="202"/>
    </row>
    <row r="213" spans="1:21">
      <c r="A213" s="161"/>
      <c r="E213" s="161"/>
      <c r="F213" s="161"/>
      <c r="G213" s="161"/>
      <c r="H213" s="161"/>
      <c r="I213" s="82"/>
      <c r="J213" s="82"/>
      <c r="K213" s="82"/>
      <c r="L213" s="161"/>
      <c r="M213" s="161"/>
      <c r="N213" s="161"/>
    </row>
    <row r="214" spans="1:21">
      <c r="A214" s="161" t="s">
        <v>718</v>
      </c>
      <c r="E214" s="161"/>
      <c r="F214" s="161"/>
      <c r="G214" s="161"/>
      <c r="H214" s="161" t="s">
        <v>718</v>
      </c>
      <c r="I214" s="82"/>
      <c r="J214" s="82"/>
      <c r="K214" s="82"/>
      <c r="L214" s="161"/>
      <c r="M214" s="161"/>
      <c r="N214" s="161"/>
      <c r="O214" s="144" t="s">
        <v>753</v>
      </c>
      <c r="P214" s="144"/>
      <c r="Q214" s="203">
        <f>Q212+Q211</f>
        <v>0</v>
      </c>
      <c r="R214" s="161"/>
      <c r="S214" s="161"/>
      <c r="T214" s="161"/>
      <c r="U214" s="161"/>
    </row>
    <row r="215" spans="1:21">
      <c r="A215" s="161"/>
      <c r="E215" s="161"/>
      <c r="F215" s="161"/>
      <c r="G215" s="161"/>
      <c r="H215" s="161"/>
      <c r="I215" s="82"/>
      <c r="J215" s="82"/>
      <c r="K215" s="82"/>
      <c r="L215" s="161"/>
      <c r="M215" s="161"/>
      <c r="N215" s="161"/>
    </row>
    <row r="216" spans="1:21">
      <c r="A216" s="161" t="s">
        <v>719</v>
      </c>
      <c r="E216" s="161"/>
      <c r="F216" s="161"/>
      <c r="G216" s="161"/>
      <c r="H216" s="161" t="s">
        <v>719</v>
      </c>
      <c r="I216" s="82"/>
      <c r="J216" s="82"/>
      <c r="K216" s="82"/>
      <c r="L216" s="161"/>
      <c r="M216" s="161"/>
      <c r="N216" s="161"/>
    </row>
    <row r="217" spans="1:21">
      <c r="A217" s="161"/>
      <c r="E217" s="161"/>
      <c r="F217" s="161"/>
      <c r="G217" s="161"/>
      <c r="H217" s="161"/>
      <c r="I217" s="82"/>
      <c r="J217" s="82"/>
      <c r="K217" s="82"/>
      <c r="L217" s="161"/>
      <c r="M217" s="161"/>
      <c r="N217" s="161"/>
    </row>
    <row r="218" spans="1:21">
      <c r="A218" s="161" t="s">
        <v>720</v>
      </c>
      <c r="E218" s="161"/>
      <c r="F218" s="161"/>
      <c r="G218" s="161"/>
      <c r="H218" s="161" t="s">
        <v>720</v>
      </c>
      <c r="I218" s="82"/>
      <c r="J218" s="82"/>
      <c r="K218" s="82"/>
      <c r="L218" s="161"/>
      <c r="M218" s="161"/>
      <c r="N218" s="161"/>
    </row>
    <row r="219" spans="1:21">
      <c r="A219" s="161"/>
      <c r="E219" s="161"/>
      <c r="F219" s="161"/>
      <c r="G219" s="161"/>
      <c r="H219" s="161"/>
      <c r="I219" s="82"/>
      <c r="J219" s="82"/>
      <c r="K219" s="82"/>
      <c r="L219" s="161"/>
      <c r="M219" s="161"/>
      <c r="N219" s="161"/>
    </row>
    <row r="220" spans="1:21">
      <c r="A220" s="161" t="s">
        <v>721</v>
      </c>
      <c r="E220" s="161"/>
      <c r="F220" s="161"/>
      <c r="G220" s="161"/>
      <c r="H220" s="161" t="s">
        <v>721</v>
      </c>
      <c r="I220" s="82"/>
      <c r="J220" s="82"/>
      <c r="K220" s="82"/>
      <c r="L220" s="161"/>
      <c r="M220" s="161"/>
      <c r="N220" s="161"/>
    </row>
    <row r="221" spans="1:21">
      <c r="A221" s="161"/>
      <c r="E221" s="161"/>
      <c r="F221" s="161"/>
      <c r="G221" s="161"/>
      <c r="H221" s="161"/>
      <c r="I221" s="82"/>
      <c r="J221" s="82"/>
      <c r="K221" s="82"/>
      <c r="L221" s="161"/>
      <c r="M221" s="161"/>
      <c r="N221" s="161"/>
    </row>
    <row r="222" spans="1:21">
      <c r="A222" s="161" t="s">
        <v>722</v>
      </c>
      <c r="E222" s="161"/>
      <c r="F222" s="161"/>
      <c r="G222" s="161"/>
      <c r="H222" s="161" t="s">
        <v>722</v>
      </c>
      <c r="I222" s="82"/>
      <c r="J222" s="82"/>
      <c r="K222" s="82"/>
      <c r="L222" s="161"/>
      <c r="M222" s="161"/>
      <c r="N222" s="161"/>
    </row>
    <row r="223" spans="1:21">
      <c r="A223" s="161"/>
      <c r="E223" s="161"/>
      <c r="F223" s="161"/>
      <c r="G223" s="161"/>
      <c r="H223" s="161"/>
      <c r="I223" s="82"/>
      <c r="J223" s="82"/>
      <c r="K223" s="82"/>
      <c r="L223" s="161"/>
      <c r="M223" s="161"/>
      <c r="N223" s="161"/>
    </row>
    <row r="225" spans="1:21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</row>
    <row r="226" spans="1:21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</row>
    <row r="227" spans="1:21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</row>
    <row r="228" spans="1:21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</row>
    <row r="229" spans="1:21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</row>
    <row r="230" spans="1:21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</row>
    <row r="231" spans="1:21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</row>
    <row r="232" spans="1:21">
      <c r="A232" s="199" t="s">
        <v>743</v>
      </c>
      <c r="B232" s="199"/>
      <c r="C232" s="199"/>
      <c r="D232" s="199"/>
      <c r="E232" s="199"/>
      <c r="F232" s="199"/>
      <c r="G232" s="199"/>
      <c r="H232" s="199" t="s">
        <v>743</v>
      </c>
      <c r="I232" s="199"/>
      <c r="J232" s="199"/>
      <c r="K232" s="199"/>
      <c r="L232" s="199"/>
      <c r="M232" s="199"/>
      <c r="N232" s="199"/>
      <c r="O232" s="199" t="s">
        <v>743</v>
      </c>
      <c r="P232" s="199"/>
      <c r="Q232" s="199"/>
      <c r="R232" s="199"/>
      <c r="S232" s="199"/>
      <c r="T232" s="199"/>
      <c r="U232" s="199"/>
    </row>
    <row r="233" spans="1:21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</row>
    <row r="234" spans="1:21"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</row>
    <row r="235" spans="1:21">
      <c r="A235" s="82" t="s">
        <v>744</v>
      </c>
      <c r="B235" s="82">
        <f>'HR app'!B232</f>
        <v>0</v>
      </c>
      <c r="D235" s="82" t="s">
        <v>746</v>
      </c>
      <c r="E235" s="200">
        <f>'HR app'!E232</f>
        <v>0</v>
      </c>
      <c r="H235" s="82" t="s">
        <v>744</v>
      </c>
      <c r="I235" s="82">
        <f>'HR app'!B232</f>
        <v>0</v>
      </c>
      <c r="J235" s="82"/>
      <c r="K235" s="82" t="s">
        <v>746</v>
      </c>
      <c r="L235" s="200">
        <f>'HR app'!E232</f>
        <v>0</v>
      </c>
      <c r="M235" s="82"/>
      <c r="N235" s="82"/>
      <c r="O235" s="82" t="s">
        <v>744</v>
      </c>
      <c r="P235" s="82">
        <f>'HR app'!B232</f>
        <v>0</v>
      </c>
      <c r="Q235" s="82"/>
      <c r="R235" s="82" t="s">
        <v>746</v>
      </c>
      <c r="S235" s="200">
        <f>'HR app'!E232</f>
        <v>0</v>
      </c>
      <c r="T235" s="82"/>
      <c r="U235" s="82"/>
    </row>
    <row r="236" spans="1:21">
      <c r="A236" s="82" t="s">
        <v>745</v>
      </c>
      <c r="B236" s="82">
        <f>'HR app'!D232</f>
        <v>0</v>
      </c>
      <c r="D236" s="82" t="s">
        <v>734</v>
      </c>
      <c r="E236" s="201">
        <f>'HR app'!F232</f>
        <v>0</v>
      </c>
      <c r="H236" s="82" t="s">
        <v>745</v>
      </c>
      <c r="I236" s="82">
        <f>'HR app'!D232</f>
        <v>0</v>
      </c>
      <c r="J236" s="82"/>
      <c r="K236" s="82" t="s">
        <v>734</v>
      </c>
      <c r="L236" s="201">
        <f>'HR app'!F232</f>
        <v>0</v>
      </c>
      <c r="M236" s="82"/>
      <c r="N236" s="82"/>
      <c r="O236" s="82" t="s">
        <v>745</v>
      </c>
      <c r="P236" s="82">
        <f>'HR app'!D232</f>
        <v>0</v>
      </c>
      <c r="Q236" s="82"/>
      <c r="R236" s="82" t="s">
        <v>734</v>
      </c>
      <c r="S236" s="201">
        <f>'HR app'!F232</f>
        <v>0</v>
      </c>
      <c r="T236" s="82"/>
      <c r="U236" s="82"/>
    </row>
    <row r="237" spans="1:21">
      <c r="A237" s="82" t="s">
        <v>747</v>
      </c>
      <c r="B237" s="161" t="s">
        <v>748</v>
      </c>
      <c r="C237" s="161"/>
      <c r="D237" s="161"/>
      <c r="E237" s="161" t="s">
        <v>749</v>
      </c>
      <c r="F237" s="161"/>
      <c r="G237" s="82" t="s">
        <v>750</v>
      </c>
      <c r="H237" s="82" t="s">
        <v>747</v>
      </c>
      <c r="I237" s="161" t="s">
        <v>748</v>
      </c>
      <c r="J237" s="161"/>
      <c r="K237" s="161"/>
      <c r="L237" s="161" t="s">
        <v>749</v>
      </c>
      <c r="M237" s="161"/>
      <c r="N237" s="82" t="s">
        <v>750</v>
      </c>
    </row>
    <row r="238" spans="1:21">
      <c r="A238" s="161" t="s">
        <v>715</v>
      </c>
      <c r="E238" s="161"/>
      <c r="F238" s="161"/>
      <c r="G238" s="161"/>
      <c r="H238" s="161" t="s">
        <v>715</v>
      </c>
      <c r="I238" s="82"/>
      <c r="J238" s="82"/>
      <c r="K238" s="82"/>
      <c r="L238" s="161"/>
      <c r="M238" s="161"/>
      <c r="N238" s="161"/>
      <c r="O238" s="144" t="s">
        <v>751</v>
      </c>
      <c r="P238" s="144"/>
      <c r="Q238" s="144">
        <f>'HR app'!BW232</f>
        <v>0</v>
      </c>
      <c r="R238" s="144"/>
      <c r="S238" s="144"/>
      <c r="T238" s="144"/>
      <c r="U238" s="144"/>
    </row>
    <row r="239" spans="1:21">
      <c r="A239" s="161"/>
      <c r="E239" s="161"/>
      <c r="F239" s="161"/>
      <c r="G239" s="161"/>
      <c r="H239" s="161"/>
      <c r="I239" s="82"/>
      <c r="J239" s="82"/>
      <c r="K239" s="82"/>
      <c r="L239" s="161"/>
      <c r="M239" s="161"/>
      <c r="N239" s="161"/>
      <c r="O239" s="144" t="s">
        <v>754</v>
      </c>
      <c r="P239" s="144"/>
      <c r="Q239" s="202">
        <f>'HR app'!BX232</f>
        <v>0</v>
      </c>
      <c r="R239" s="202"/>
      <c r="S239" s="202"/>
      <c r="T239" s="202"/>
      <c r="U239" s="202"/>
    </row>
    <row r="240" spans="1:21">
      <c r="A240" s="161" t="s">
        <v>717</v>
      </c>
      <c r="E240" s="161"/>
      <c r="F240" s="161"/>
      <c r="G240" s="161"/>
      <c r="H240" s="161" t="s">
        <v>717</v>
      </c>
      <c r="I240" s="82"/>
      <c r="J240" s="82"/>
      <c r="K240" s="82"/>
      <c r="L240" s="161"/>
      <c r="M240" s="161"/>
      <c r="N240" s="161"/>
      <c r="O240" s="144" t="s">
        <v>752</v>
      </c>
      <c r="P240" s="144"/>
      <c r="Q240" s="202">
        <f>'HR app'!BY232</f>
        <v>0</v>
      </c>
      <c r="R240" s="202"/>
      <c r="S240" s="202"/>
      <c r="T240" s="202"/>
      <c r="U240" s="202"/>
    </row>
    <row r="241" spans="1:21">
      <c r="A241" s="161"/>
      <c r="E241" s="161"/>
      <c r="F241" s="161"/>
      <c r="G241" s="161"/>
      <c r="H241" s="161"/>
      <c r="I241" s="82"/>
      <c r="J241" s="82"/>
      <c r="K241" s="82"/>
      <c r="L241" s="161"/>
      <c r="M241" s="161"/>
      <c r="N241" s="161"/>
    </row>
    <row r="242" spans="1:21">
      <c r="A242" s="161" t="s">
        <v>718</v>
      </c>
      <c r="E242" s="161"/>
      <c r="F242" s="161"/>
      <c r="G242" s="161"/>
      <c r="H242" s="161" t="s">
        <v>718</v>
      </c>
      <c r="I242" s="82"/>
      <c r="J242" s="82"/>
      <c r="K242" s="82"/>
      <c r="L242" s="161"/>
      <c r="M242" s="161"/>
      <c r="N242" s="161"/>
      <c r="O242" s="144" t="s">
        <v>753</v>
      </c>
      <c r="P242" s="144"/>
      <c r="Q242" s="203">
        <f>Q240+Q239</f>
        <v>0</v>
      </c>
      <c r="R242" s="161"/>
      <c r="S242" s="161"/>
      <c r="T242" s="161"/>
      <c r="U242" s="161"/>
    </row>
    <row r="243" spans="1:21">
      <c r="A243" s="161"/>
      <c r="E243" s="161"/>
      <c r="F243" s="161"/>
      <c r="G243" s="161"/>
      <c r="H243" s="161"/>
      <c r="I243" s="82"/>
      <c r="J243" s="82"/>
      <c r="K243" s="82"/>
      <c r="L243" s="161"/>
      <c r="M243" s="161"/>
      <c r="N243" s="161"/>
    </row>
    <row r="244" spans="1:21">
      <c r="A244" s="161" t="s">
        <v>719</v>
      </c>
      <c r="E244" s="161"/>
      <c r="F244" s="161"/>
      <c r="G244" s="161"/>
      <c r="H244" s="161" t="s">
        <v>719</v>
      </c>
      <c r="I244" s="82"/>
      <c r="J244" s="82"/>
      <c r="K244" s="82"/>
      <c r="L244" s="161"/>
      <c r="M244" s="161"/>
      <c r="N244" s="161"/>
    </row>
    <row r="245" spans="1:21">
      <c r="A245" s="161"/>
      <c r="E245" s="161"/>
      <c r="F245" s="161"/>
      <c r="G245" s="161"/>
      <c r="H245" s="161"/>
      <c r="I245" s="82"/>
      <c r="J245" s="82"/>
      <c r="K245" s="82"/>
      <c r="L245" s="161"/>
      <c r="M245" s="161"/>
      <c r="N245" s="161"/>
    </row>
    <row r="246" spans="1:21">
      <c r="A246" s="161" t="s">
        <v>720</v>
      </c>
      <c r="E246" s="161"/>
      <c r="F246" s="161"/>
      <c r="G246" s="161"/>
      <c r="H246" s="161" t="s">
        <v>720</v>
      </c>
      <c r="I246" s="82"/>
      <c r="J246" s="82"/>
      <c r="K246" s="82"/>
      <c r="L246" s="161"/>
      <c r="M246" s="161"/>
      <c r="N246" s="161"/>
    </row>
    <row r="247" spans="1:21">
      <c r="A247" s="161"/>
      <c r="E247" s="161"/>
      <c r="F247" s="161"/>
      <c r="G247" s="161"/>
      <c r="H247" s="161"/>
      <c r="I247" s="82"/>
      <c r="J247" s="82"/>
      <c r="K247" s="82"/>
      <c r="L247" s="161"/>
      <c r="M247" s="161"/>
      <c r="N247" s="161"/>
    </row>
    <row r="248" spans="1:21">
      <c r="A248" s="161" t="s">
        <v>721</v>
      </c>
      <c r="E248" s="161"/>
      <c r="F248" s="161"/>
      <c r="G248" s="161"/>
      <c r="H248" s="161" t="s">
        <v>721</v>
      </c>
      <c r="I248" s="82"/>
      <c r="J248" s="82"/>
      <c r="K248" s="82"/>
      <c r="L248" s="161"/>
      <c r="M248" s="161"/>
      <c r="N248" s="161"/>
    </row>
    <row r="249" spans="1:21">
      <c r="A249" s="161"/>
      <c r="E249" s="161"/>
      <c r="F249" s="161"/>
      <c r="G249" s="161"/>
      <c r="H249" s="161"/>
      <c r="I249" s="82"/>
      <c r="J249" s="82"/>
      <c r="K249" s="82"/>
      <c r="L249" s="161"/>
      <c r="M249" s="161"/>
      <c r="N249" s="161"/>
    </row>
    <row r="250" spans="1:21">
      <c r="A250" s="161" t="s">
        <v>722</v>
      </c>
      <c r="E250" s="161"/>
      <c r="F250" s="161"/>
      <c r="G250" s="161"/>
      <c r="H250" s="161" t="s">
        <v>722</v>
      </c>
      <c r="I250" s="82"/>
      <c r="J250" s="82"/>
      <c r="K250" s="82"/>
      <c r="L250" s="161"/>
      <c r="M250" s="161"/>
      <c r="N250" s="161"/>
    </row>
    <row r="251" spans="1:21">
      <c r="A251" s="161"/>
      <c r="E251" s="161"/>
      <c r="F251" s="161"/>
      <c r="G251" s="161"/>
      <c r="H251" s="161"/>
      <c r="I251" s="82"/>
      <c r="J251" s="82"/>
      <c r="K251" s="82"/>
      <c r="L251" s="161"/>
      <c r="M251" s="161"/>
      <c r="N251" s="161"/>
    </row>
    <row r="253" spans="1:21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</row>
    <row r="254" spans="1:21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</row>
    <row r="255" spans="1:21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</row>
    <row r="256" spans="1:21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</row>
    <row r="257" spans="1:21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</row>
    <row r="258" spans="1:21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</row>
    <row r="259" spans="1:21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</row>
    <row r="260" spans="1:21">
      <c r="A260" s="199" t="s">
        <v>743</v>
      </c>
      <c r="B260" s="199"/>
      <c r="C260" s="199"/>
      <c r="D260" s="199"/>
      <c r="E260" s="199"/>
      <c r="F260" s="199"/>
      <c r="G260" s="199"/>
      <c r="H260" s="199" t="s">
        <v>743</v>
      </c>
      <c r="I260" s="199"/>
      <c r="J260" s="199"/>
      <c r="K260" s="199"/>
      <c r="L260" s="199"/>
      <c r="M260" s="199"/>
      <c r="N260" s="199"/>
      <c r="O260" s="199" t="s">
        <v>743</v>
      </c>
      <c r="P260" s="199"/>
      <c r="Q260" s="199"/>
      <c r="R260" s="199"/>
      <c r="S260" s="199"/>
      <c r="T260" s="199"/>
      <c r="U260" s="199"/>
    </row>
    <row r="261" spans="1:21">
      <c r="A261" s="199"/>
      <c r="B261" s="199"/>
      <c r="C261" s="199"/>
      <c r="D261" s="199"/>
      <c r="E261" s="199"/>
      <c r="F261" s="199"/>
      <c r="G261" s="199"/>
      <c r="H261" s="199"/>
      <c r="I261" s="199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</row>
    <row r="262" spans="1:21"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</row>
    <row r="263" spans="1:21">
      <c r="A263" s="82" t="s">
        <v>744</v>
      </c>
      <c r="B263" s="82">
        <f>'HR app'!B260</f>
        <v>0</v>
      </c>
      <c r="D263" s="82" t="s">
        <v>746</v>
      </c>
      <c r="E263" s="200">
        <f>'HR app'!E260</f>
        <v>0</v>
      </c>
      <c r="H263" s="82" t="s">
        <v>744</v>
      </c>
      <c r="I263" s="82">
        <f>'HR app'!B260</f>
        <v>0</v>
      </c>
      <c r="J263" s="82"/>
      <c r="K263" s="82" t="s">
        <v>746</v>
      </c>
      <c r="L263" s="200">
        <f>'HR app'!E260</f>
        <v>0</v>
      </c>
      <c r="M263" s="82"/>
      <c r="N263" s="82"/>
      <c r="O263" s="82" t="s">
        <v>744</v>
      </c>
      <c r="P263" s="82">
        <f>'HR app'!B260</f>
        <v>0</v>
      </c>
      <c r="Q263" s="82"/>
      <c r="R263" s="82" t="s">
        <v>746</v>
      </c>
      <c r="S263" s="200">
        <f>'HR app'!E260</f>
        <v>0</v>
      </c>
      <c r="T263" s="82"/>
      <c r="U263" s="82"/>
    </row>
    <row r="264" spans="1:21">
      <c r="A264" s="82" t="s">
        <v>745</v>
      </c>
      <c r="B264" s="82">
        <f>'HR app'!D260</f>
        <v>0</v>
      </c>
      <c r="D264" s="82" t="s">
        <v>734</v>
      </c>
      <c r="E264" s="201">
        <f>'HR app'!F260</f>
        <v>0</v>
      </c>
      <c r="H264" s="82" t="s">
        <v>745</v>
      </c>
      <c r="I264" s="82">
        <f>'HR app'!D260</f>
        <v>0</v>
      </c>
      <c r="J264" s="82"/>
      <c r="K264" s="82" t="s">
        <v>734</v>
      </c>
      <c r="L264" s="201">
        <f>'HR app'!F260</f>
        <v>0</v>
      </c>
      <c r="M264" s="82"/>
      <c r="N264" s="82"/>
      <c r="O264" s="82" t="s">
        <v>745</v>
      </c>
      <c r="P264" s="82">
        <f>'HR app'!D260</f>
        <v>0</v>
      </c>
      <c r="Q264" s="82"/>
      <c r="R264" s="82" t="s">
        <v>734</v>
      </c>
      <c r="S264" s="201">
        <f>'HR app'!F260</f>
        <v>0</v>
      </c>
      <c r="T264" s="82"/>
      <c r="U264" s="82"/>
    </row>
    <row r="265" spans="1:21">
      <c r="A265" s="82" t="s">
        <v>747</v>
      </c>
      <c r="B265" s="161" t="s">
        <v>748</v>
      </c>
      <c r="C265" s="161"/>
      <c r="D265" s="161"/>
      <c r="E265" s="161" t="s">
        <v>749</v>
      </c>
      <c r="F265" s="161"/>
      <c r="G265" s="82" t="s">
        <v>750</v>
      </c>
      <c r="H265" s="82" t="s">
        <v>747</v>
      </c>
      <c r="I265" s="161" t="s">
        <v>748</v>
      </c>
      <c r="J265" s="161"/>
      <c r="K265" s="161"/>
      <c r="L265" s="161" t="s">
        <v>749</v>
      </c>
      <c r="M265" s="161"/>
      <c r="N265" s="82" t="s">
        <v>750</v>
      </c>
    </row>
    <row r="266" spans="1:21">
      <c r="A266" s="161" t="s">
        <v>715</v>
      </c>
      <c r="E266" s="161"/>
      <c r="F266" s="161"/>
      <c r="G266" s="161"/>
      <c r="H266" s="161" t="s">
        <v>715</v>
      </c>
      <c r="I266" s="82"/>
      <c r="J266" s="82"/>
      <c r="K266" s="82"/>
      <c r="L266" s="161"/>
      <c r="M266" s="161"/>
      <c r="N266" s="161"/>
      <c r="O266" s="144" t="s">
        <v>751</v>
      </c>
      <c r="P266" s="144"/>
      <c r="Q266" s="144">
        <f>'HR app'!BW260</f>
        <v>0</v>
      </c>
      <c r="R266" s="144"/>
      <c r="S266" s="144"/>
      <c r="T266" s="144"/>
      <c r="U266" s="144"/>
    </row>
    <row r="267" spans="1:21">
      <c r="A267" s="161"/>
      <c r="E267" s="161"/>
      <c r="F267" s="161"/>
      <c r="G267" s="161"/>
      <c r="H267" s="161"/>
      <c r="I267" s="82"/>
      <c r="J267" s="82"/>
      <c r="K267" s="82"/>
      <c r="L267" s="161"/>
      <c r="M267" s="161"/>
      <c r="N267" s="161"/>
      <c r="O267" s="144" t="s">
        <v>754</v>
      </c>
      <c r="P267" s="144"/>
      <c r="Q267" s="202">
        <f>'HR app'!BX260</f>
        <v>0</v>
      </c>
      <c r="R267" s="202"/>
      <c r="S267" s="202"/>
      <c r="T267" s="202"/>
      <c r="U267" s="202"/>
    </row>
    <row r="268" spans="1:21">
      <c r="A268" s="161" t="s">
        <v>717</v>
      </c>
      <c r="E268" s="161"/>
      <c r="F268" s="161"/>
      <c r="G268" s="161"/>
      <c r="H268" s="161" t="s">
        <v>717</v>
      </c>
      <c r="I268" s="82"/>
      <c r="J268" s="82"/>
      <c r="K268" s="82"/>
      <c r="L268" s="161"/>
      <c r="M268" s="161"/>
      <c r="N268" s="161"/>
      <c r="O268" s="144" t="s">
        <v>752</v>
      </c>
      <c r="P268" s="144"/>
      <c r="Q268" s="202">
        <f>'HR app'!BY260</f>
        <v>0</v>
      </c>
      <c r="R268" s="202"/>
      <c r="S268" s="202"/>
      <c r="T268" s="202"/>
      <c r="U268" s="202"/>
    </row>
    <row r="269" spans="1:21">
      <c r="A269" s="161"/>
      <c r="E269" s="161"/>
      <c r="F269" s="161"/>
      <c r="G269" s="161"/>
      <c r="H269" s="161"/>
      <c r="I269" s="82"/>
      <c r="J269" s="82"/>
      <c r="K269" s="82"/>
      <c r="L269" s="161"/>
      <c r="M269" s="161"/>
      <c r="N269" s="161"/>
    </row>
    <row r="270" spans="1:21">
      <c r="A270" s="161" t="s">
        <v>718</v>
      </c>
      <c r="E270" s="161"/>
      <c r="F270" s="161"/>
      <c r="G270" s="161"/>
      <c r="H270" s="161" t="s">
        <v>718</v>
      </c>
      <c r="I270" s="82"/>
      <c r="J270" s="82"/>
      <c r="K270" s="82"/>
      <c r="L270" s="161"/>
      <c r="M270" s="161"/>
      <c r="N270" s="161"/>
      <c r="O270" s="144" t="s">
        <v>753</v>
      </c>
      <c r="P270" s="144"/>
      <c r="Q270" s="203">
        <f>Q268+Q267</f>
        <v>0</v>
      </c>
      <c r="R270" s="161"/>
      <c r="S270" s="161"/>
      <c r="T270" s="161"/>
      <c r="U270" s="161"/>
    </row>
    <row r="271" spans="1:21">
      <c r="A271" s="161"/>
      <c r="E271" s="161"/>
      <c r="F271" s="161"/>
      <c r="G271" s="161"/>
      <c r="H271" s="161"/>
      <c r="I271" s="82"/>
      <c r="J271" s="82"/>
      <c r="K271" s="82"/>
      <c r="L271" s="161"/>
      <c r="M271" s="161"/>
      <c r="N271" s="161"/>
    </row>
    <row r="272" spans="1:21">
      <c r="A272" s="161" t="s">
        <v>719</v>
      </c>
      <c r="E272" s="161"/>
      <c r="F272" s="161"/>
      <c r="G272" s="161"/>
      <c r="H272" s="161" t="s">
        <v>719</v>
      </c>
      <c r="I272" s="82"/>
      <c r="J272" s="82"/>
      <c r="K272" s="82"/>
      <c r="L272" s="161"/>
      <c r="M272" s="161"/>
      <c r="N272" s="161"/>
    </row>
    <row r="273" spans="1:14">
      <c r="A273" s="161"/>
      <c r="E273" s="161"/>
      <c r="F273" s="161"/>
      <c r="G273" s="161"/>
      <c r="H273" s="161"/>
      <c r="I273" s="82"/>
      <c r="J273" s="82"/>
      <c r="K273" s="82"/>
      <c r="L273" s="161"/>
      <c r="M273" s="161"/>
      <c r="N273" s="161"/>
    </row>
    <row r="274" spans="1:14">
      <c r="A274" s="161" t="s">
        <v>720</v>
      </c>
      <c r="E274" s="161"/>
      <c r="F274" s="161"/>
      <c r="G274" s="161"/>
      <c r="H274" s="161" t="s">
        <v>720</v>
      </c>
      <c r="I274" s="82"/>
      <c r="J274" s="82"/>
      <c r="K274" s="82"/>
      <c r="L274" s="161"/>
      <c r="M274" s="161"/>
      <c r="N274" s="161"/>
    </row>
    <row r="275" spans="1:14">
      <c r="A275" s="161"/>
      <c r="E275" s="161"/>
      <c r="F275" s="161"/>
      <c r="G275" s="161"/>
      <c r="H275" s="161"/>
      <c r="I275" s="82"/>
      <c r="J275" s="82"/>
      <c r="K275" s="82"/>
      <c r="L275" s="161"/>
      <c r="M275" s="161"/>
      <c r="N275" s="161"/>
    </row>
    <row r="276" spans="1:14">
      <c r="A276" s="161" t="s">
        <v>721</v>
      </c>
      <c r="E276" s="161"/>
      <c r="F276" s="161"/>
      <c r="G276" s="161"/>
      <c r="H276" s="161" t="s">
        <v>721</v>
      </c>
      <c r="I276" s="82"/>
      <c r="J276" s="82"/>
      <c r="K276" s="82"/>
      <c r="L276" s="161"/>
      <c r="M276" s="161"/>
      <c r="N276" s="161"/>
    </row>
    <row r="277" spans="1:14">
      <c r="A277" s="161"/>
      <c r="E277" s="161"/>
      <c r="F277" s="161"/>
      <c r="G277" s="161"/>
      <c r="H277" s="161"/>
      <c r="I277" s="82"/>
      <c r="J277" s="82"/>
      <c r="K277" s="82"/>
      <c r="L277" s="161"/>
      <c r="M277" s="161"/>
      <c r="N277" s="161"/>
    </row>
    <row r="278" spans="1:14">
      <c r="A278" s="161" t="s">
        <v>722</v>
      </c>
      <c r="E278" s="161"/>
      <c r="F278" s="161"/>
      <c r="G278" s="161"/>
      <c r="H278" s="161" t="s">
        <v>722</v>
      </c>
      <c r="I278" s="82"/>
      <c r="J278" s="82"/>
      <c r="K278" s="82"/>
      <c r="L278" s="161"/>
      <c r="M278" s="161"/>
      <c r="N278" s="161"/>
    </row>
    <row r="279" spans="1:14">
      <c r="A279" s="161"/>
      <c r="E279" s="161"/>
      <c r="F279" s="161"/>
      <c r="G279" s="161"/>
      <c r="H279" s="161"/>
      <c r="I279" s="82"/>
      <c r="J279" s="82"/>
      <c r="K279" s="82"/>
      <c r="L279" s="161"/>
      <c r="M279" s="161"/>
      <c r="N279" s="161"/>
    </row>
  </sheetData>
  <mergeCells count="480">
    <mergeCell ref="A276:A277"/>
    <mergeCell ref="G276:G277"/>
    <mergeCell ref="H276:H277"/>
    <mergeCell ref="N276:N277"/>
    <mergeCell ref="A278:A279"/>
    <mergeCell ref="G278:G279"/>
    <mergeCell ref="H278:H279"/>
    <mergeCell ref="N278:N279"/>
    <mergeCell ref="G272:G273"/>
    <mergeCell ref="H272:H273"/>
    <mergeCell ref="N272:N273"/>
    <mergeCell ref="A274:A275"/>
    <mergeCell ref="G274:G275"/>
    <mergeCell ref="H274:H275"/>
    <mergeCell ref="N274:N275"/>
    <mergeCell ref="Q268:U268"/>
    <mergeCell ref="A270:A271"/>
    <mergeCell ref="G270:G271"/>
    <mergeCell ref="H270:H271"/>
    <mergeCell ref="N270:N271"/>
    <mergeCell ref="O270:P270"/>
    <mergeCell ref="Q270:U270"/>
    <mergeCell ref="N266:N267"/>
    <mergeCell ref="O266:P266"/>
    <mergeCell ref="Q266:U266"/>
    <mergeCell ref="O267:P267"/>
    <mergeCell ref="Q267:U267"/>
    <mergeCell ref="A268:A269"/>
    <mergeCell ref="G268:G269"/>
    <mergeCell ref="H268:H269"/>
    <mergeCell ref="N268:N269"/>
    <mergeCell ref="O268:P268"/>
    <mergeCell ref="B265:D265"/>
    <mergeCell ref="E265:F265"/>
    <mergeCell ref="I265:K265"/>
    <mergeCell ref="L265:M265"/>
    <mergeCell ref="A266:A267"/>
    <mergeCell ref="E266:F279"/>
    <mergeCell ref="G266:G267"/>
    <mergeCell ref="H266:H267"/>
    <mergeCell ref="L266:M279"/>
    <mergeCell ref="A272:A273"/>
    <mergeCell ref="A253:G259"/>
    <mergeCell ref="H253:N259"/>
    <mergeCell ref="O253:U259"/>
    <mergeCell ref="A260:G261"/>
    <mergeCell ref="H260:N261"/>
    <mergeCell ref="O260:U261"/>
    <mergeCell ref="A248:A249"/>
    <mergeCell ref="G248:G249"/>
    <mergeCell ref="H248:H249"/>
    <mergeCell ref="N248:N249"/>
    <mergeCell ref="A250:A251"/>
    <mergeCell ref="G250:G251"/>
    <mergeCell ref="H250:H251"/>
    <mergeCell ref="N250:N251"/>
    <mergeCell ref="G244:G245"/>
    <mergeCell ref="H244:H245"/>
    <mergeCell ref="N244:N245"/>
    <mergeCell ref="A246:A247"/>
    <mergeCell ref="G246:G247"/>
    <mergeCell ref="H246:H247"/>
    <mergeCell ref="N246:N247"/>
    <mergeCell ref="Q240:U240"/>
    <mergeCell ref="A242:A243"/>
    <mergeCell ref="G242:G243"/>
    <mergeCell ref="H242:H243"/>
    <mergeCell ref="N242:N243"/>
    <mergeCell ref="O242:P242"/>
    <mergeCell ref="Q242:U242"/>
    <mergeCell ref="N238:N239"/>
    <mergeCell ref="O238:P238"/>
    <mergeCell ref="Q238:U238"/>
    <mergeCell ref="O239:P239"/>
    <mergeCell ref="Q239:U239"/>
    <mergeCell ref="A240:A241"/>
    <mergeCell ref="G240:G241"/>
    <mergeCell ref="H240:H241"/>
    <mergeCell ref="N240:N241"/>
    <mergeCell ref="O240:P240"/>
    <mergeCell ref="B237:D237"/>
    <mergeCell ref="E237:F237"/>
    <mergeCell ref="I237:K237"/>
    <mergeCell ref="L237:M237"/>
    <mergeCell ref="A238:A239"/>
    <mergeCell ref="E238:F251"/>
    <mergeCell ref="G238:G239"/>
    <mergeCell ref="H238:H239"/>
    <mergeCell ref="L238:M251"/>
    <mergeCell ref="A244:A245"/>
    <mergeCell ref="A225:G231"/>
    <mergeCell ref="H225:N231"/>
    <mergeCell ref="O225:U231"/>
    <mergeCell ref="A232:G233"/>
    <mergeCell ref="H232:N233"/>
    <mergeCell ref="O232:U233"/>
    <mergeCell ref="A220:A221"/>
    <mergeCell ref="G220:G221"/>
    <mergeCell ref="H220:H221"/>
    <mergeCell ref="N220:N221"/>
    <mergeCell ref="A222:A223"/>
    <mergeCell ref="G222:G223"/>
    <mergeCell ref="H222:H223"/>
    <mergeCell ref="N222:N223"/>
    <mergeCell ref="G216:G217"/>
    <mergeCell ref="H216:H217"/>
    <mergeCell ref="N216:N217"/>
    <mergeCell ref="A218:A219"/>
    <mergeCell ref="G218:G219"/>
    <mergeCell ref="H218:H219"/>
    <mergeCell ref="N218:N219"/>
    <mergeCell ref="Q212:U212"/>
    <mergeCell ref="A214:A215"/>
    <mergeCell ref="G214:G215"/>
    <mergeCell ref="H214:H215"/>
    <mergeCell ref="N214:N215"/>
    <mergeCell ref="O214:P214"/>
    <mergeCell ref="Q214:U214"/>
    <mergeCell ref="N210:N211"/>
    <mergeCell ref="O210:P210"/>
    <mergeCell ref="Q210:U210"/>
    <mergeCell ref="O211:P211"/>
    <mergeCell ref="Q211:U211"/>
    <mergeCell ref="A212:A213"/>
    <mergeCell ref="G212:G213"/>
    <mergeCell ref="H212:H213"/>
    <mergeCell ref="N212:N213"/>
    <mergeCell ref="O212:P212"/>
    <mergeCell ref="B209:D209"/>
    <mergeCell ref="E209:F209"/>
    <mergeCell ref="I209:K209"/>
    <mergeCell ref="L209:M209"/>
    <mergeCell ref="A210:A211"/>
    <mergeCell ref="E210:F223"/>
    <mergeCell ref="G210:G211"/>
    <mergeCell ref="H210:H211"/>
    <mergeCell ref="L210:M223"/>
    <mergeCell ref="A216:A217"/>
    <mergeCell ref="A197:G203"/>
    <mergeCell ref="H197:N203"/>
    <mergeCell ref="O197:U203"/>
    <mergeCell ref="A204:G205"/>
    <mergeCell ref="H204:N205"/>
    <mergeCell ref="O204:U205"/>
    <mergeCell ref="A192:A193"/>
    <mergeCell ref="G192:G193"/>
    <mergeCell ref="H192:H193"/>
    <mergeCell ref="N192:N193"/>
    <mergeCell ref="A194:A195"/>
    <mergeCell ref="G194:G195"/>
    <mergeCell ref="H194:H195"/>
    <mergeCell ref="N194:N195"/>
    <mergeCell ref="G188:G189"/>
    <mergeCell ref="H188:H189"/>
    <mergeCell ref="N188:N189"/>
    <mergeCell ref="A190:A191"/>
    <mergeCell ref="G190:G191"/>
    <mergeCell ref="H190:H191"/>
    <mergeCell ref="N190:N191"/>
    <mergeCell ref="Q184:U184"/>
    <mergeCell ref="A186:A187"/>
    <mergeCell ref="G186:G187"/>
    <mergeCell ref="H186:H187"/>
    <mergeCell ref="N186:N187"/>
    <mergeCell ref="O186:P186"/>
    <mergeCell ref="Q186:U186"/>
    <mergeCell ref="N182:N183"/>
    <mergeCell ref="O182:P182"/>
    <mergeCell ref="Q182:U182"/>
    <mergeCell ref="O183:P183"/>
    <mergeCell ref="Q183:U183"/>
    <mergeCell ref="A184:A185"/>
    <mergeCell ref="G184:G185"/>
    <mergeCell ref="H184:H185"/>
    <mergeCell ref="N184:N185"/>
    <mergeCell ref="O184:P184"/>
    <mergeCell ref="B181:D181"/>
    <mergeCell ref="E181:F181"/>
    <mergeCell ref="I181:K181"/>
    <mergeCell ref="L181:M181"/>
    <mergeCell ref="A182:A183"/>
    <mergeCell ref="E182:F195"/>
    <mergeCell ref="G182:G183"/>
    <mergeCell ref="H182:H183"/>
    <mergeCell ref="L182:M195"/>
    <mergeCell ref="A188:A189"/>
    <mergeCell ref="A169:G175"/>
    <mergeCell ref="H169:N175"/>
    <mergeCell ref="O169:U175"/>
    <mergeCell ref="A176:G177"/>
    <mergeCell ref="H176:N177"/>
    <mergeCell ref="O176:U177"/>
    <mergeCell ref="A164:A165"/>
    <mergeCell ref="G164:G165"/>
    <mergeCell ref="H164:H165"/>
    <mergeCell ref="N164:N165"/>
    <mergeCell ref="A166:A167"/>
    <mergeCell ref="G166:G167"/>
    <mergeCell ref="H166:H167"/>
    <mergeCell ref="N166:N167"/>
    <mergeCell ref="G160:G161"/>
    <mergeCell ref="H160:H161"/>
    <mergeCell ref="N160:N161"/>
    <mergeCell ref="A162:A163"/>
    <mergeCell ref="G162:G163"/>
    <mergeCell ref="H162:H163"/>
    <mergeCell ref="N162:N163"/>
    <mergeCell ref="Q156:U156"/>
    <mergeCell ref="A158:A159"/>
    <mergeCell ref="G158:G159"/>
    <mergeCell ref="H158:H159"/>
    <mergeCell ref="N158:N159"/>
    <mergeCell ref="O158:P158"/>
    <mergeCell ref="Q158:U158"/>
    <mergeCell ref="N154:N155"/>
    <mergeCell ref="O154:P154"/>
    <mergeCell ref="Q154:U154"/>
    <mergeCell ref="O155:P155"/>
    <mergeCell ref="Q155:U155"/>
    <mergeCell ref="A156:A157"/>
    <mergeCell ref="G156:G157"/>
    <mergeCell ref="H156:H157"/>
    <mergeCell ref="N156:N157"/>
    <mergeCell ref="O156:P156"/>
    <mergeCell ref="B153:D153"/>
    <mergeCell ref="E153:F153"/>
    <mergeCell ref="I153:K153"/>
    <mergeCell ref="L153:M153"/>
    <mergeCell ref="A154:A155"/>
    <mergeCell ref="E154:F167"/>
    <mergeCell ref="G154:G155"/>
    <mergeCell ref="H154:H155"/>
    <mergeCell ref="L154:M167"/>
    <mergeCell ref="A160:A161"/>
    <mergeCell ref="A141:G147"/>
    <mergeCell ref="H141:N147"/>
    <mergeCell ref="O141:U147"/>
    <mergeCell ref="A148:G149"/>
    <mergeCell ref="H148:N149"/>
    <mergeCell ref="O148:U149"/>
    <mergeCell ref="A136:A137"/>
    <mergeCell ref="G136:G137"/>
    <mergeCell ref="H136:H137"/>
    <mergeCell ref="N136:N137"/>
    <mergeCell ref="A138:A139"/>
    <mergeCell ref="G138:G139"/>
    <mergeCell ref="H138:H139"/>
    <mergeCell ref="N138:N139"/>
    <mergeCell ref="G132:G133"/>
    <mergeCell ref="H132:H133"/>
    <mergeCell ref="N132:N133"/>
    <mergeCell ref="A134:A135"/>
    <mergeCell ref="G134:G135"/>
    <mergeCell ref="H134:H135"/>
    <mergeCell ref="N134:N135"/>
    <mergeCell ref="Q128:U128"/>
    <mergeCell ref="A130:A131"/>
    <mergeCell ref="G130:G131"/>
    <mergeCell ref="H130:H131"/>
    <mergeCell ref="N130:N131"/>
    <mergeCell ref="O130:P130"/>
    <mergeCell ref="Q130:U130"/>
    <mergeCell ref="N126:N127"/>
    <mergeCell ref="O126:P126"/>
    <mergeCell ref="Q126:U126"/>
    <mergeCell ref="O127:P127"/>
    <mergeCell ref="Q127:U127"/>
    <mergeCell ref="A128:A129"/>
    <mergeCell ref="G128:G129"/>
    <mergeCell ref="H128:H129"/>
    <mergeCell ref="N128:N129"/>
    <mergeCell ref="O128:P128"/>
    <mergeCell ref="B125:D125"/>
    <mergeCell ref="E125:F125"/>
    <mergeCell ref="I125:K125"/>
    <mergeCell ref="L125:M125"/>
    <mergeCell ref="A126:A127"/>
    <mergeCell ref="E126:F139"/>
    <mergeCell ref="G126:G127"/>
    <mergeCell ref="H126:H127"/>
    <mergeCell ref="L126:M139"/>
    <mergeCell ref="A132:A133"/>
    <mergeCell ref="A113:G119"/>
    <mergeCell ref="H113:N119"/>
    <mergeCell ref="O113:U119"/>
    <mergeCell ref="A120:G121"/>
    <mergeCell ref="H120:N121"/>
    <mergeCell ref="O120:U121"/>
    <mergeCell ref="A108:A109"/>
    <mergeCell ref="G108:G109"/>
    <mergeCell ref="H108:H109"/>
    <mergeCell ref="N108:N109"/>
    <mergeCell ref="A110:A111"/>
    <mergeCell ref="G110:G111"/>
    <mergeCell ref="H110:H111"/>
    <mergeCell ref="N110:N111"/>
    <mergeCell ref="G104:G105"/>
    <mergeCell ref="H104:H105"/>
    <mergeCell ref="N104:N105"/>
    <mergeCell ref="A106:A107"/>
    <mergeCell ref="G106:G107"/>
    <mergeCell ref="H106:H107"/>
    <mergeCell ref="N106:N107"/>
    <mergeCell ref="Q100:U100"/>
    <mergeCell ref="A102:A103"/>
    <mergeCell ref="G102:G103"/>
    <mergeCell ref="H102:H103"/>
    <mergeCell ref="N102:N103"/>
    <mergeCell ref="O102:P102"/>
    <mergeCell ref="Q102:U102"/>
    <mergeCell ref="N98:N99"/>
    <mergeCell ref="O98:P98"/>
    <mergeCell ref="Q98:U98"/>
    <mergeCell ref="O99:P99"/>
    <mergeCell ref="Q99:U99"/>
    <mergeCell ref="A100:A101"/>
    <mergeCell ref="G100:G101"/>
    <mergeCell ref="H100:H101"/>
    <mergeCell ref="N100:N101"/>
    <mergeCell ref="O100:P100"/>
    <mergeCell ref="B97:D97"/>
    <mergeCell ref="E97:F97"/>
    <mergeCell ref="I97:K97"/>
    <mergeCell ref="L97:M97"/>
    <mergeCell ref="A98:A99"/>
    <mergeCell ref="E98:F111"/>
    <mergeCell ref="G98:G99"/>
    <mergeCell ref="H98:H99"/>
    <mergeCell ref="L98:M111"/>
    <mergeCell ref="A104:A105"/>
    <mergeCell ref="A85:G91"/>
    <mergeCell ref="H85:N91"/>
    <mergeCell ref="O85:U91"/>
    <mergeCell ref="A92:G93"/>
    <mergeCell ref="H92:N93"/>
    <mergeCell ref="O92:U93"/>
    <mergeCell ref="A80:A81"/>
    <mergeCell ref="G80:G81"/>
    <mergeCell ref="H80:H81"/>
    <mergeCell ref="N80:N81"/>
    <mergeCell ref="A82:A83"/>
    <mergeCell ref="G82:G83"/>
    <mergeCell ref="H82:H83"/>
    <mergeCell ref="N82:N83"/>
    <mergeCell ref="G76:G77"/>
    <mergeCell ref="H76:H77"/>
    <mergeCell ref="N76:N77"/>
    <mergeCell ref="A78:A79"/>
    <mergeCell ref="G78:G79"/>
    <mergeCell ref="H78:H79"/>
    <mergeCell ref="N78:N79"/>
    <mergeCell ref="Q72:U72"/>
    <mergeCell ref="A74:A75"/>
    <mergeCell ref="G74:G75"/>
    <mergeCell ref="H74:H75"/>
    <mergeCell ref="N74:N75"/>
    <mergeCell ref="O74:P74"/>
    <mergeCell ref="Q74:U74"/>
    <mergeCell ref="N70:N71"/>
    <mergeCell ref="O70:P70"/>
    <mergeCell ref="Q70:U70"/>
    <mergeCell ref="O71:P71"/>
    <mergeCell ref="Q71:U71"/>
    <mergeCell ref="A72:A73"/>
    <mergeCell ref="G72:G73"/>
    <mergeCell ref="H72:H73"/>
    <mergeCell ref="N72:N73"/>
    <mergeCell ref="O72:P72"/>
    <mergeCell ref="B69:D69"/>
    <mergeCell ref="E69:F69"/>
    <mergeCell ref="I69:K69"/>
    <mergeCell ref="L69:M69"/>
    <mergeCell ref="A70:A71"/>
    <mergeCell ref="E70:F83"/>
    <mergeCell ref="G70:G71"/>
    <mergeCell ref="H70:H71"/>
    <mergeCell ref="L70:M83"/>
    <mergeCell ref="A76:A77"/>
    <mergeCell ref="A57:G63"/>
    <mergeCell ref="H57:N63"/>
    <mergeCell ref="O57:U63"/>
    <mergeCell ref="A64:G65"/>
    <mergeCell ref="H64:N65"/>
    <mergeCell ref="O64:U65"/>
    <mergeCell ref="A52:A53"/>
    <mergeCell ref="G52:G53"/>
    <mergeCell ref="H52:H53"/>
    <mergeCell ref="N52:N53"/>
    <mergeCell ref="A54:A55"/>
    <mergeCell ref="G54:G55"/>
    <mergeCell ref="H54:H55"/>
    <mergeCell ref="N54:N55"/>
    <mergeCell ref="G48:G49"/>
    <mergeCell ref="H48:H49"/>
    <mergeCell ref="N48:N49"/>
    <mergeCell ref="A50:A51"/>
    <mergeCell ref="G50:G51"/>
    <mergeCell ref="H50:H51"/>
    <mergeCell ref="N50:N51"/>
    <mergeCell ref="Q44:U44"/>
    <mergeCell ref="A46:A47"/>
    <mergeCell ref="G46:G47"/>
    <mergeCell ref="H46:H47"/>
    <mergeCell ref="N46:N47"/>
    <mergeCell ref="O46:P46"/>
    <mergeCell ref="Q46:U46"/>
    <mergeCell ref="N42:N43"/>
    <mergeCell ref="O42:P42"/>
    <mergeCell ref="Q42:U42"/>
    <mergeCell ref="O43:P43"/>
    <mergeCell ref="Q43:U43"/>
    <mergeCell ref="A44:A45"/>
    <mergeCell ref="G44:G45"/>
    <mergeCell ref="H44:H45"/>
    <mergeCell ref="N44:N45"/>
    <mergeCell ref="O44:P44"/>
    <mergeCell ref="B41:D41"/>
    <mergeCell ref="E41:F41"/>
    <mergeCell ref="I41:K41"/>
    <mergeCell ref="L41:M41"/>
    <mergeCell ref="A42:A43"/>
    <mergeCell ref="E42:F55"/>
    <mergeCell ref="G42:G43"/>
    <mergeCell ref="H42:H43"/>
    <mergeCell ref="L42:M55"/>
    <mergeCell ref="A48:A49"/>
    <mergeCell ref="A29:G35"/>
    <mergeCell ref="H29:N35"/>
    <mergeCell ref="O29:U35"/>
    <mergeCell ref="A36:G37"/>
    <mergeCell ref="H36:N37"/>
    <mergeCell ref="O36:U37"/>
    <mergeCell ref="O1:U7"/>
    <mergeCell ref="O8:U9"/>
    <mergeCell ref="O15:P15"/>
    <mergeCell ref="O16:P16"/>
    <mergeCell ref="O18:P18"/>
    <mergeCell ref="O14:P14"/>
    <mergeCell ref="Q14:U14"/>
    <mergeCell ref="Q15:U15"/>
    <mergeCell ref="Q16:U16"/>
    <mergeCell ref="Q18:U18"/>
    <mergeCell ref="H22:H23"/>
    <mergeCell ref="N22:N23"/>
    <mergeCell ref="H24:H25"/>
    <mergeCell ref="N24:N25"/>
    <mergeCell ref="H26:H27"/>
    <mergeCell ref="N26:N27"/>
    <mergeCell ref="N14:N15"/>
    <mergeCell ref="H16:H17"/>
    <mergeCell ref="N16:N17"/>
    <mergeCell ref="H18:H19"/>
    <mergeCell ref="N18:N19"/>
    <mergeCell ref="H20:H21"/>
    <mergeCell ref="N20:N21"/>
    <mergeCell ref="G20:G21"/>
    <mergeCell ref="G22:G23"/>
    <mergeCell ref="G24:G25"/>
    <mergeCell ref="G26:G27"/>
    <mergeCell ref="H1:N7"/>
    <mergeCell ref="H8:N9"/>
    <mergeCell ref="I13:K13"/>
    <mergeCell ref="L13:M13"/>
    <mergeCell ref="H14:H15"/>
    <mergeCell ref="L14:M27"/>
    <mergeCell ref="A18:A19"/>
    <mergeCell ref="A20:A21"/>
    <mergeCell ref="A22:A23"/>
    <mergeCell ref="A24:A25"/>
    <mergeCell ref="A26:A27"/>
    <mergeCell ref="A1:G7"/>
    <mergeCell ref="A8:G9"/>
    <mergeCell ref="B13:D13"/>
    <mergeCell ref="E13:F13"/>
    <mergeCell ref="A14:A15"/>
    <mergeCell ref="A16:A17"/>
    <mergeCell ref="E14:F27"/>
    <mergeCell ref="G14:G15"/>
    <mergeCell ref="G16:G17"/>
    <mergeCell ref="G18:G19"/>
  </mergeCells>
  <phoneticPr fontId="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analysis p1</vt:lpstr>
      <vt:lpstr>Dashboard1</vt:lpstr>
      <vt:lpstr>Stock analysis</vt:lpstr>
      <vt:lpstr>Movie suggestion</vt:lpstr>
      <vt:lpstr>HR app database</vt:lpstr>
      <vt:lpstr>HR app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2021-08-17T06:39:50Z</dcterms:created>
  <dcterms:modified xsi:type="dcterms:W3CDTF">2021-09-06T13:18:57Z</dcterms:modified>
</cp:coreProperties>
</file>