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sters\Enterprise Analytics\"/>
    </mc:Choice>
  </mc:AlternateContent>
  <xr:revisionPtr revIDLastSave="0" documentId="13_ncr:1_{58D40265-16BB-44FE-84E9-7349AA7746F6}" xr6:coauthVersionLast="44" xr6:coauthVersionMax="44" xr10:uidLastSave="{00000000-0000-0000-0000-000000000000}"/>
  <bookViews>
    <workbookView xWindow="-96" yWindow="-96" windowWidth="23232" windowHeight="12552" xr2:uid="{C8637CEA-6435-4F28-8FFA-44804344F980}"/>
  </bookViews>
  <sheets>
    <sheet name="Part 1" sheetId="1" r:id="rId1"/>
    <sheet name="Part 2" sheetId="2" r:id="rId2"/>
    <sheet name="P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3" l="1"/>
  <c r="V2" i="3"/>
  <c r="G2" i="3"/>
  <c r="K4" i="2"/>
  <c r="G3" i="2"/>
  <c r="G4" i="2"/>
  <c r="K3" i="2"/>
  <c r="I3" i="1"/>
  <c r="E3" i="1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S8" i="3"/>
  <c r="N18" i="3"/>
  <c r="O18" i="3" s="1"/>
  <c r="K17" i="3"/>
  <c r="N17" i="3" s="1"/>
  <c r="O17" i="3" s="1"/>
  <c r="P17" i="3" s="1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K2" i="3"/>
  <c r="J17" i="3"/>
  <c r="N8" i="3" l="1"/>
  <c r="O8" i="3" s="1"/>
  <c r="P8" i="3" s="1"/>
  <c r="N15" i="3"/>
  <c r="O15" i="3" s="1"/>
  <c r="P15" i="3" s="1"/>
  <c r="O2" i="3"/>
  <c r="P2" i="3" s="1"/>
  <c r="N3" i="3"/>
  <c r="O3" i="3" s="1"/>
  <c r="N6" i="3"/>
  <c r="O6" i="3" s="1"/>
  <c r="N11" i="3"/>
  <c r="O11" i="3" s="1"/>
  <c r="P11" i="3" s="1"/>
  <c r="N5" i="3"/>
  <c r="O5" i="3" s="1"/>
  <c r="N9" i="3"/>
  <c r="O9" i="3" s="1"/>
  <c r="P9" i="3" s="1"/>
  <c r="N13" i="3"/>
  <c r="O13" i="3" s="1"/>
  <c r="N14" i="3"/>
  <c r="O14" i="3" s="1"/>
  <c r="S7" i="3"/>
  <c r="M18" i="3"/>
  <c r="D7" i="3"/>
  <c r="N16" i="3" l="1"/>
  <c r="O16" i="3" s="1"/>
  <c r="P16" i="3" s="1"/>
  <c r="N4" i="3"/>
  <c r="O4" i="3" s="1"/>
  <c r="P4" i="3" s="1"/>
  <c r="N12" i="3"/>
  <c r="O12" i="3" s="1"/>
  <c r="P12" i="3" s="1"/>
  <c r="N7" i="3"/>
  <c r="O7" i="3" s="1"/>
  <c r="P7" i="3" s="1"/>
  <c r="N10" i="3"/>
  <c r="O10" i="3" s="1"/>
  <c r="P10" i="3" s="1"/>
  <c r="P14" i="3"/>
  <c r="P6" i="3"/>
  <c r="P3" i="3"/>
  <c r="P5" i="3"/>
  <c r="P13" i="3"/>
  <c r="S5" i="3" l="1"/>
  <c r="D6" i="3" l="1"/>
  <c r="H25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" i="3"/>
  <c r="D5" i="3"/>
  <c r="D4" i="3"/>
  <c r="D3" i="3"/>
  <c r="D2" i="3"/>
  <c r="P253" i="2"/>
  <c r="Q253" i="2"/>
  <c r="R253" i="2"/>
  <c r="O25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R3" i="2"/>
  <c r="Q3" i="2"/>
  <c r="P3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N2" i="2"/>
  <c r="M2" i="2"/>
  <c r="L2" i="2"/>
  <c r="K2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I4" i="2"/>
  <c r="I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J3" i="2"/>
  <c r="I3" i="2"/>
  <c r="H3" i="2"/>
  <c r="H253" i="1"/>
  <c r="J253" i="1"/>
  <c r="K253" i="1"/>
  <c r="L253" i="1"/>
  <c r="L3" i="1"/>
  <c r="H2" i="1"/>
  <c r="H3" i="1" s="1"/>
  <c r="H4" i="1" s="1"/>
  <c r="G2" i="1"/>
  <c r="G3" i="1" s="1"/>
  <c r="F2" i="1"/>
  <c r="F3" i="1" s="1"/>
  <c r="J3" i="1" s="1"/>
  <c r="E2" i="1"/>
  <c r="G4" i="1" l="1"/>
  <c r="K3" i="1"/>
  <c r="H5" i="1"/>
  <c r="L4" i="1"/>
  <c r="E4" i="1"/>
  <c r="F4" i="1"/>
  <c r="F5" i="1" l="1"/>
  <c r="J4" i="1"/>
  <c r="E5" i="1"/>
  <c r="I4" i="1"/>
  <c r="H6" i="1"/>
  <c r="L5" i="1"/>
  <c r="G5" i="1"/>
  <c r="K4" i="1"/>
  <c r="G6" i="1" l="1"/>
  <c r="K5" i="1"/>
  <c r="H7" i="1"/>
  <c r="L6" i="1"/>
  <c r="F6" i="1"/>
  <c r="J5" i="1"/>
  <c r="E6" i="1"/>
  <c r="I5" i="1"/>
  <c r="F7" i="1" l="1"/>
  <c r="J6" i="1"/>
  <c r="G7" i="1"/>
  <c r="K6" i="1"/>
  <c r="E7" i="1"/>
  <c r="I6" i="1"/>
  <c r="H8" i="1"/>
  <c r="L7" i="1"/>
  <c r="H9" i="1" l="1"/>
  <c r="L8" i="1"/>
  <c r="E8" i="1"/>
  <c r="I7" i="1"/>
  <c r="G8" i="1"/>
  <c r="K7" i="1"/>
  <c r="F8" i="1"/>
  <c r="J7" i="1"/>
  <c r="F9" i="1" l="1"/>
  <c r="J8" i="1"/>
  <c r="G9" i="1"/>
  <c r="K8" i="1"/>
  <c r="H10" i="1"/>
  <c r="L9" i="1"/>
  <c r="E9" i="1"/>
  <c r="I8" i="1"/>
  <c r="E10" i="1" l="1"/>
  <c r="I9" i="1"/>
  <c r="H11" i="1"/>
  <c r="L10" i="1"/>
  <c r="G10" i="1"/>
  <c r="K9" i="1"/>
  <c r="F10" i="1"/>
  <c r="J9" i="1"/>
  <c r="E11" i="1" l="1"/>
  <c r="I10" i="1"/>
  <c r="F11" i="1"/>
  <c r="J10" i="1"/>
  <c r="G11" i="1"/>
  <c r="K10" i="1"/>
  <c r="H12" i="1"/>
  <c r="L11" i="1"/>
  <c r="E12" i="1" l="1"/>
  <c r="I11" i="1"/>
  <c r="H13" i="1"/>
  <c r="L12" i="1"/>
  <c r="G12" i="1"/>
  <c r="K11" i="1"/>
  <c r="F12" i="1"/>
  <c r="J11" i="1"/>
  <c r="F13" i="1" l="1"/>
  <c r="J12" i="1"/>
  <c r="E13" i="1"/>
  <c r="I12" i="1"/>
  <c r="G13" i="1"/>
  <c r="K12" i="1"/>
  <c r="H14" i="1"/>
  <c r="L13" i="1"/>
  <c r="F14" i="1" l="1"/>
  <c r="J13" i="1"/>
  <c r="H15" i="1"/>
  <c r="L14" i="1"/>
  <c r="G14" i="1"/>
  <c r="K13" i="1"/>
  <c r="E14" i="1"/>
  <c r="I13" i="1"/>
  <c r="G15" i="1" l="1"/>
  <c r="K14" i="1"/>
  <c r="H16" i="1"/>
  <c r="L15" i="1"/>
  <c r="E15" i="1"/>
  <c r="I14" i="1"/>
  <c r="F15" i="1"/>
  <c r="J14" i="1"/>
  <c r="E16" i="1" l="1"/>
  <c r="I15" i="1"/>
  <c r="F16" i="1"/>
  <c r="J15" i="1"/>
  <c r="H17" i="1"/>
  <c r="L16" i="1"/>
  <c r="G16" i="1"/>
  <c r="K15" i="1"/>
  <c r="H18" i="1" l="1"/>
  <c r="L17" i="1"/>
  <c r="F17" i="1"/>
  <c r="J16" i="1"/>
  <c r="E17" i="1"/>
  <c r="I16" i="1"/>
  <c r="G17" i="1"/>
  <c r="K16" i="1"/>
  <c r="G18" i="1" l="1"/>
  <c r="K17" i="1"/>
  <c r="F18" i="1"/>
  <c r="J17" i="1"/>
  <c r="E18" i="1"/>
  <c r="I17" i="1"/>
  <c r="H19" i="1"/>
  <c r="L18" i="1"/>
  <c r="G19" i="1" l="1"/>
  <c r="K18" i="1"/>
  <c r="H20" i="1"/>
  <c r="L19" i="1"/>
  <c r="E19" i="1"/>
  <c r="I18" i="1"/>
  <c r="F19" i="1"/>
  <c r="J18" i="1"/>
  <c r="G20" i="1" l="1"/>
  <c r="K19" i="1"/>
  <c r="F20" i="1"/>
  <c r="J19" i="1"/>
  <c r="E20" i="1"/>
  <c r="I19" i="1"/>
  <c r="H21" i="1"/>
  <c r="L20" i="1"/>
  <c r="H22" i="1" l="1"/>
  <c r="L21" i="1"/>
  <c r="E21" i="1"/>
  <c r="I20" i="1"/>
  <c r="F21" i="1"/>
  <c r="J20" i="1"/>
  <c r="G21" i="1"/>
  <c r="K20" i="1"/>
  <c r="H23" i="1" l="1"/>
  <c r="L22" i="1"/>
  <c r="G22" i="1"/>
  <c r="K21" i="1"/>
  <c r="F22" i="1"/>
  <c r="J21" i="1"/>
  <c r="E22" i="1"/>
  <c r="I21" i="1"/>
  <c r="F23" i="1" l="1"/>
  <c r="J22" i="1"/>
  <c r="G23" i="1"/>
  <c r="K22" i="1"/>
  <c r="E23" i="1"/>
  <c r="I22" i="1"/>
  <c r="H24" i="1"/>
  <c r="L23" i="1"/>
  <c r="F24" i="1" l="1"/>
  <c r="J23" i="1"/>
  <c r="H25" i="1"/>
  <c r="L24" i="1"/>
  <c r="E24" i="1"/>
  <c r="I23" i="1"/>
  <c r="G24" i="1"/>
  <c r="K23" i="1"/>
  <c r="F25" i="1" l="1"/>
  <c r="J24" i="1"/>
  <c r="G25" i="1"/>
  <c r="K24" i="1"/>
  <c r="E25" i="1"/>
  <c r="I24" i="1"/>
  <c r="H26" i="1"/>
  <c r="L25" i="1"/>
  <c r="H27" i="1" l="1"/>
  <c r="L26" i="1"/>
  <c r="G26" i="1"/>
  <c r="K25" i="1"/>
  <c r="F26" i="1"/>
  <c r="J25" i="1"/>
  <c r="E26" i="1"/>
  <c r="I25" i="1"/>
  <c r="F27" i="1" l="1"/>
  <c r="J26" i="1"/>
  <c r="E27" i="1"/>
  <c r="I26" i="1"/>
  <c r="G27" i="1"/>
  <c r="K26" i="1"/>
  <c r="H28" i="1"/>
  <c r="L27" i="1"/>
  <c r="H29" i="1" l="1"/>
  <c r="L28" i="1"/>
  <c r="G28" i="1"/>
  <c r="K27" i="1"/>
  <c r="E28" i="1"/>
  <c r="I27" i="1"/>
  <c r="F28" i="1"/>
  <c r="J27" i="1"/>
  <c r="F29" i="1" l="1"/>
  <c r="J28" i="1"/>
  <c r="G29" i="1"/>
  <c r="K28" i="1"/>
  <c r="H30" i="1"/>
  <c r="L29" i="1"/>
  <c r="E29" i="1"/>
  <c r="I28" i="1"/>
  <c r="F30" i="1" l="1"/>
  <c r="J29" i="1"/>
  <c r="E30" i="1"/>
  <c r="I29" i="1"/>
  <c r="H31" i="1"/>
  <c r="L30" i="1"/>
  <c r="G30" i="1"/>
  <c r="K29" i="1"/>
  <c r="G31" i="1" l="1"/>
  <c r="K30" i="1"/>
  <c r="H32" i="1"/>
  <c r="L31" i="1"/>
  <c r="E31" i="1"/>
  <c r="I30" i="1"/>
  <c r="F31" i="1"/>
  <c r="J30" i="1"/>
  <c r="E32" i="1" l="1"/>
  <c r="I31" i="1"/>
  <c r="G32" i="1"/>
  <c r="K31" i="1"/>
  <c r="F32" i="1"/>
  <c r="J31" i="1"/>
  <c r="H33" i="1"/>
  <c r="L32" i="1"/>
  <c r="E33" i="1" l="1"/>
  <c r="I32" i="1"/>
  <c r="H34" i="1"/>
  <c r="L33" i="1"/>
  <c r="F33" i="1"/>
  <c r="J32" i="1"/>
  <c r="G33" i="1"/>
  <c r="K32" i="1"/>
  <c r="E34" i="1" l="1"/>
  <c r="I33" i="1"/>
  <c r="G34" i="1"/>
  <c r="K33" i="1"/>
  <c r="F34" i="1"/>
  <c r="J33" i="1"/>
  <c r="H35" i="1"/>
  <c r="L34" i="1"/>
  <c r="E35" i="1" l="1"/>
  <c r="I34" i="1"/>
  <c r="H36" i="1"/>
  <c r="L35" i="1"/>
  <c r="F35" i="1"/>
  <c r="J34" i="1"/>
  <c r="G35" i="1"/>
  <c r="K34" i="1"/>
  <c r="E36" i="1" l="1"/>
  <c r="I35" i="1"/>
  <c r="G36" i="1"/>
  <c r="K35" i="1"/>
  <c r="F36" i="1"/>
  <c r="J35" i="1"/>
  <c r="H37" i="1"/>
  <c r="L36" i="1"/>
  <c r="F37" i="1" l="1"/>
  <c r="J36" i="1"/>
  <c r="E37" i="1"/>
  <c r="I36" i="1"/>
  <c r="H38" i="1"/>
  <c r="L37" i="1"/>
  <c r="G37" i="1"/>
  <c r="K36" i="1"/>
  <c r="H39" i="1" l="1"/>
  <c r="L38" i="1"/>
  <c r="G38" i="1"/>
  <c r="K37" i="1"/>
  <c r="E38" i="1"/>
  <c r="I37" i="1"/>
  <c r="F38" i="1"/>
  <c r="J37" i="1"/>
  <c r="F39" i="1" l="1"/>
  <c r="J38" i="1"/>
  <c r="E39" i="1"/>
  <c r="I38" i="1"/>
  <c r="G39" i="1"/>
  <c r="K38" i="1"/>
  <c r="H40" i="1"/>
  <c r="L39" i="1"/>
  <c r="H41" i="1" l="1"/>
  <c r="L40" i="1"/>
  <c r="F40" i="1"/>
  <c r="J39" i="1"/>
  <c r="G40" i="1"/>
  <c r="K39" i="1"/>
  <c r="E40" i="1"/>
  <c r="I39" i="1"/>
  <c r="E41" i="1" l="1"/>
  <c r="I40" i="1"/>
  <c r="G41" i="1"/>
  <c r="K40" i="1"/>
  <c r="F41" i="1"/>
  <c r="J40" i="1"/>
  <c r="H42" i="1"/>
  <c r="L41" i="1"/>
  <c r="F42" i="1" l="1"/>
  <c r="J41" i="1"/>
  <c r="G42" i="1"/>
  <c r="K41" i="1"/>
  <c r="H43" i="1"/>
  <c r="L42" i="1"/>
  <c r="E42" i="1"/>
  <c r="I41" i="1"/>
  <c r="G43" i="1" l="1"/>
  <c r="K42" i="1"/>
  <c r="E43" i="1"/>
  <c r="I42" i="1"/>
  <c r="H44" i="1"/>
  <c r="L43" i="1"/>
  <c r="F43" i="1"/>
  <c r="J42" i="1"/>
  <c r="F44" i="1" l="1"/>
  <c r="J43" i="1"/>
  <c r="H45" i="1"/>
  <c r="L44" i="1"/>
  <c r="E44" i="1"/>
  <c r="I43" i="1"/>
  <c r="G44" i="1"/>
  <c r="K43" i="1"/>
  <c r="G45" i="1" l="1"/>
  <c r="K44" i="1"/>
  <c r="E45" i="1"/>
  <c r="I44" i="1"/>
  <c r="H46" i="1"/>
  <c r="L45" i="1"/>
  <c r="F45" i="1"/>
  <c r="J44" i="1"/>
  <c r="H47" i="1" l="1"/>
  <c r="L46" i="1"/>
  <c r="F46" i="1"/>
  <c r="J45" i="1"/>
  <c r="E46" i="1"/>
  <c r="I45" i="1"/>
  <c r="G46" i="1"/>
  <c r="K45" i="1"/>
  <c r="G47" i="1" l="1"/>
  <c r="K46" i="1"/>
  <c r="E47" i="1"/>
  <c r="I46" i="1"/>
  <c r="F47" i="1"/>
  <c r="J46" i="1"/>
  <c r="H48" i="1"/>
  <c r="L47" i="1"/>
  <c r="H49" i="1" l="1"/>
  <c r="L48" i="1"/>
  <c r="F48" i="1"/>
  <c r="J47" i="1"/>
  <c r="E48" i="1"/>
  <c r="I47" i="1"/>
  <c r="G48" i="1"/>
  <c r="K47" i="1"/>
  <c r="G49" i="1" l="1"/>
  <c r="K48" i="1"/>
  <c r="E49" i="1"/>
  <c r="I48" i="1"/>
  <c r="F49" i="1"/>
  <c r="J48" i="1"/>
  <c r="H50" i="1"/>
  <c r="L49" i="1"/>
  <c r="H51" i="1" l="1"/>
  <c r="L50" i="1"/>
  <c r="G50" i="1"/>
  <c r="K49" i="1"/>
  <c r="F50" i="1"/>
  <c r="J49" i="1"/>
  <c r="E50" i="1"/>
  <c r="I49" i="1"/>
  <c r="E51" i="1" l="1"/>
  <c r="I50" i="1"/>
  <c r="F51" i="1"/>
  <c r="J50" i="1"/>
  <c r="G51" i="1"/>
  <c r="K50" i="1"/>
  <c r="H52" i="1"/>
  <c r="L51" i="1"/>
  <c r="H53" i="1" l="1"/>
  <c r="L52" i="1"/>
  <c r="G52" i="1"/>
  <c r="K51" i="1"/>
  <c r="F52" i="1"/>
  <c r="J51" i="1"/>
  <c r="E52" i="1"/>
  <c r="I51" i="1"/>
  <c r="E53" i="1" l="1"/>
  <c r="I52" i="1"/>
  <c r="F53" i="1"/>
  <c r="J52" i="1"/>
  <c r="G53" i="1"/>
  <c r="K52" i="1"/>
  <c r="H54" i="1"/>
  <c r="L53" i="1"/>
  <c r="G54" i="1" l="1"/>
  <c r="K53" i="1"/>
  <c r="E54" i="1"/>
  <c r="I53" i="1"/>
  <c r="H55" i="1"/>
  <c r="L54" i="1"/>
  <c r="F54" i="1"/>
  <c r="J53" i="1"/>
  <c r="E55" i="1" l="1"/>
  <c r="I54" i="1"/>
  <c r="H56" i="1"/>
  <c r="L55" i="1"/>
  <c r="F55" i="1"/>
  <c r="J54" i="1"/>
  <c r="G55" i="1"/>
  <c r="K54" i="1"/>
  <c r="F56" i="1" l="1"/>
  <c r="J55" i="1"/>
  <c r="E56" i="1"/>
  <c r="I55" i="1"/>
  <c r="G56" i="1"/>
  <c r="K55" i="1"/>
  <c r="H57" i="1"/>
  <c r="L56" i="1"/>
  <c r="E57" i="1" l="1"/>
  <c r="I56" i="1"/>
  <c r="H58" i="1"/>
  <c r="L57" i="1"/>
  <c r="G57" i="1"/>
  <c r="K56" i="1"/>
  <c r="F57" i="1"/>
  <c r="J56" i="1"/>
  <c r="F58" i="1" l="1"/>
  <c r="J57" i="1"/>
  <c r="G58" i="1"/>
  <c r="K57" i="1"/>
  <c r="H59" i="1"/>
  <c r="L58" i="1"/>
  <c r="E58" i="1"/>
  <c r="I57" i="1"/>
  <c r="E59" i="1" l="1"/>
  <c r="I58" i="1"/>
  <c r="H60" i="1"/>
  <c r="L59" i="1"/>
  <c r="G59" i="1"/>
  <c r="K58" i="1"/>
  <c r="F59" i="1"/>
  <c r="J58" i="1"/>
  <c r="H61" i="1" l="1"/>
  <c r="L60" i="1"/>
  <c r="F60" i="1"/>
  <c r="J59" i="1"/>
  <c r="G60" i="1"/>
  <c r="K59" i="1"/>
  <c r="E60" i="1"/>
  <c r="I59" i="1"/>
  <c r="E61" i="1" l="1"/>
  <c r="I60" i="1"/>
  <c r="G61" i="1"/>
  <c r="K60" i="1"/>
  <c r="F61" i="1"/>
  <c r="J60" i="1"/>
  <c r="H62" i="1"/>
  <c r="L61" i="1"/>
  <c r="H63" i="1" l="1"/>
  <c r="L62" i="1"/>
  <c r="F62" i="1"/>
  <c r="J61" i="1"/>
  <c r="G62" i="1"/>
  <c r="K61" i="1"/>
  <c r="E62" i="1"/>
  <c r="I61" i="1"/>
  <c r="F63" i="1" l="1"/>
  <c r="J62" i="1"/>
  <c r="G63" i="1"/>
  <c r="K62" i="1"/>
  <c r="E63" i="1"/>
  <c r="I62" i="1"/>
  <c r="H64" i="1"/>
  <c r="L63" i="1"/>
  <c r="H65" i="1" l="1"/>
  <c r="L64" i="1"/>
  <c r="G64" i="1"/>
  <c r="K63" i="1"/>
  <c r="E64" i="1"/>
  <c r="I63" i="1"/>
  <c r="F64" i="1"/>
  <c r="J63" i="1"/>
  <c r="F65" i="1" l="1"/>
  <c r="J64" i="1"/>
  <c r="G65" i="1"/>
  <c r="K64" i="1"/>
  <c r="E65" i="1"/>
  <c r="I64" i="1"/>
  <c r="H66" i="1"/>
  <c r="L65" i="1"/>
  <c r="H67" i="1" l="1"/>
  <c r="L66" i="1"/>
  <c r="E66" i="1"/>
  <c r="I65" i="1"/>
  <c r="G66" i="1"/>
  <c r="K65" i="1"/>
  <c r="F66" i="1"/>
  <c r="J65" i="1"/>
  <c r="G67" i="1" l="1"/>
  <c r="K66" i="1"/>
  <c r="F67" i="1"/>
  <c r="J66" i="1"/>
  <c r="E67" i="1"/>
  <c r="I66" i="1"/>
  <c r="H68" i="1"/>
  <c r="L67" i="1"/>
  <c r="E68" i="1" l="1"/>
  <c r="I67" i="1"/>
  <c r="H69" i="1"/>
  <c r="L68" i="1"/>
  <c r="F68" i="1"/>
  <c r="J67" i="1"/>
  <c r="G68" i="1"/>
  <c r="K67" i="1"/>
  <c r="F69" i="1" l="1"/>
  <c r="J68" i="1"/>
  <c r="G69" i="1"/>
  <c r="K68" i="1"/>
  <c r="H70" i="1"/>
  <c r="L69" i="1"/>
  <c r="E69" i="1"/>
  <c r="I68" i="1"/>
  <c r="H71" i="1" l="1"/>
  <c r="L70" i="1"/>
  <c r="E70" i="1"/>
  <c r="I69" i="1"/>
  <c r="G70" i="1"/>
  <c r="K69" i="1"/>
  <c r="F70" i="1"/>
  <c r="J69" i="1"/>
  <c r="G71" i="1" l="1"/>
  <c r="K70" i="1"/>
  <c r="F71" i="1"/>
  <c r="J70" i="1"/>
  <c r="E71" i="1"/>
  <c r="I70" i="1"/>
  <c r="H72" i="1"/>
  <c r="L71" i="1"/>
  <c r="H73" i="1" l="1"/>
  <c r="L72" i="1"/>
  <c r="E72" i="1"/>
  <c r="I71" i="1"/>
  <c r="F72" i="1"/>
  <c r="J71" i="1"/>
  <c r="G72" i="1"/>
  <c r="K71" i="1"/>
  <c r="G73" i="1" l="1"/>
  <c r="K72" i="1"/>
  <c r="F73" i="1"/>
  <c r="J72" i="1"/>
  <c r="E73" i="1"/>
  <c r="I72" i="1"/>
  <c r="H74" i="1"/>
  <c r="L73" i="1"/>
  <c r="G74" i="1" l="1"/>
  <c r="K73" i="1"/>
  <c r="H75" i="1"/>
  <c r="L74" i="1"/>
  <c r="E74" i="1"/>
  <c r="I73" i="1"/>
  <c r="F74" i="1"/>
  <c r="J73" i="1"/>
  <c r="E75" i="1" l="1"/>
  <c r="I74" i="1"/>
  <c r="F75" i="1"/>
  <c r="J74" i="1"/>
  <c r="H76" i="1"/>
  <c r="L75" i="1"/>
  <c r="G75" i="1"/>
  <c r="K74" i="1"/>
  <c r="H77" i="1" l="1"/>
  <c r="L76" i="1"/>
  <c r="G76" i="1"/>
  <c r="K75" i="1"/>
  <c r="F76" i="1"/>
  <c r="J75" i="1"/>
  <c r="E76" i="1"/>
  <c r="I75" i="1"/>
  <c r="E77" i="1" l="1"/>
  <c r="I76" i="1"/>
  <c r="F77" i="1"/>
  <c r="J76" i="1"/>
  <c r="G77" i="1"/>
  <c r="K76" i="1"/>
  <c r="H78" i="1"/>
  <c r="L77" i="1"/>
  <c r="G78" i="1" l="1"/>
  <c r="K77" i="1"/>
  <c r="H79" i="1"/>
  <c r="L78" i="1"/>
  <c r="F78" i="1"/>
  <c r="J77" i="1"/>
  <c r="E78" i="1"/>
  <c r="I77" i="1"/>
  <c r="E79" i="1" l="1"/>
  <c r="I78" i="1"/>
  <c r="F79" i="1"/>
  <c r="J78" i="1"/>
  <c r="H80" i="1"/>
  <c r="L79" i="1"/>
  <c r="G79" i="1"/>
  <c r="K78" i="1"/>
  <c r="E80" i="1" l="1"/>
  <c r="I79" i="1"/>
  <c r="G80" i="1"/>
  <c r="K79" i="1"/>
  <c r="F80" i="1"/>
  <c r="J79" i="1"/>
  <c r="H81" i="1"/>
  <c r="L80" i="1"/>
  <c r="E81" i="1" l="1"/>
  <c r="I80" i="1"/>
  <c r="H82" i="1"/>
  <c r="L81" i="1"/>
  <c r="F81" i="1"/>
  <c r="J80" i="1"/>
  <c r="G81" i="1"/>
  <c r="K80" i="1"/>
  <c r="E82" i="1" l="1"/>
  <c r="I81" i="1"/>
  <c r="G82" i="1"/>
  <c r="K81" i="1"/>
  <c r="F82" i="1"/>
  <c r="J81" i="1"/>
  <c r="H83" i="1"/>
  <c r="L82" i="1"/>
  <c r="E83" i="1" l="1"/>
  <c r="I82" i="1"/>
  <c r="F83" i="1"/>
  <c r="J82" i="1"/>
  <c r="G83" i="1"/>
  <c r="K82" i="1"/>
  <c r="H84" i="1"/>
  <c r="L83" i="1"/>
  <c r="E84" i="1" l="1"/>
  <c r="I83" i="1"/>
  <c r="H85" i="1"/>
  <c r="L84" i="1"/>
  <c r="G84" i="1"/>
  <c r="K83" i="1"/>
  <c r="F84" i="1"/>
  <c r="J83" i="1"/>
  <c r="F85" i="1" l="1"/>
  <c r="J84" i="1"/>
  <c r="G85" i="1"/>
  <c r="K84" i="1"/>
  <c r="E85" i="1"/>
  <c r="I84" i="1"/>
  <c r="H86" i="1"/>
  <c r="L85" i="1"/>
  <c r="F86" i="1" l="1"/>
  <c r="J85" i="1"/>
  <c r="H87" i="1"/>
  <c r="L86" i="1"/>
  <c r="E86" i="1"/>
  <c r="I85" i="1"/>
  <c r="G86" i="1"/>
  <c r="K85" i="1"/>
  <c r="F87" i="1" l="1"/>
  <c r="J86" i="1"/>
  <c r="G87" i="1"/>
  <c r="K86" i="1"/>
  <c r="E87" i="1"/>
  <c r="I86" i="1"/>
  <c r="H88" i="1"/>
  <c r="L87" i="1"/>
  <c r="F88" i="1" l="1"/>
  <c r="J87" i="1"/>
  <c r="H89" i="1"/>
  <c r="L88" i="1"/>
  <c r="E88" i="1"/>
  <c r="I87" i="1"/>
  <c r="G88" i="1"/>
  <c r="K87" i="1"/>
  <c r="G89" i="1" l="1"/>
  <c r="K88" i="1"/>
  <c r="E89" i="1"/>
  <c r="I88" i="1"/>
  <c r="F89" i="1"/>
  <c r="J88" i="1"/>
  <c r="H90" i="1"/>
  <c r="L89" i="1"/>
  <c r="H91" i="1" l="1"/>
  <c r="L90" i="1"/>
  <c r="F90" i="1"/>
  <c r="J89" i="1"/>
  <c r="G90" i="1"/>
  <c r="K89" i="1"/>
  <c r="E90" i="1"/>
  <c r="I89" i="1"/>
  <c r="F91" i="1" l="1"/>
  <c r="J90" i="1"/>
  <c r="E91" i="1"/>
  <c r="I90" i="1"/>
  <c r="G91" i="1"/>
  <c r="K90" i="1"/>
  <c r="H92" i="1"/>
  <c r="L91" i="1"/>
  <c r="F92" i="1" l="1"/>
  <c r="J91" i="1"/>
  <c r="H93" i="1"/>
  <c r="L92" i="1"/>
  <c r="G92" i="1"/>
  <c r="K91" i="1"/>
  <c r="E92" i="1"/>
  <c r="I91" i="1"/>
  <c r="E93" i="1" l="1"/>
  <c r="I92" i="1"/>
  <c r="G93" i="1"/>
  <c r="K92" i="1"/>
  <c r="H94" i="1"/>
  <c r="L93" i="1"/>
  <c r="F93" i="1"/>
  <c r="J92" i="1"/>
  <c r="F94" i="1" l="1"/>
  <c r="J93" i="1"/>
  <c r="H95" i="1"/>
  <c r="L94" i="1"/>
  <c r="G94" i="1"/>
  <c r="K93" i="1"/>
  <c r="E94" i="1"/>
  <c r="I93" i="1"/>
  <c r="F95" i="1" l="1"/>
  <c r="J94" i="1"/>
  <c r="G95" i="1"/>
  <c r="K94" i="1"/>
  <c r="E95" i="1"/>
  <c r="I94" i="1"/>
  <c r="H96" i="1"/>
  <c r="L95" i="1"/>
  <c r="E96" i="1" l="1"/>
  <c r="I95" i="1"/>
  <c r="G96" i="1"/>
  <c r="K95" i="1"/>
  <c r="H97" i="1"/>
  <c r="L96" i="1"/>
  <c r="F96" i="1"/>
  <c r="J95" i="1"/>
  <c r="E97" i="1" l="1"/>
  <c r="I96" i="1"/>
  <c r="F97" i="1"/>
  <c r="J96" i="1"/>
  <c r="H98" i="1"/>
  <c r="L97" i="1"/>
  <c r="G97" i="1"/>
  <c r="K96" i="1"/>
  <c r="G98" i="1" l="1"/>
  <c r="K97" i="1"/>
  <c r="H99" i="1"/>
  <c r="L98" i="1"/>
  <c r="F98" i="1"/>
  <c r="J97" i="1"/>
  <c r="E98" i="1"/>
  <c r="I97" i="1"/>
  <c r="G99" i="1" l="1"/>
  <c r="K98" i="1"/>
  <c r="E99" i="1"/>
  <c r="I98" i="1"/>
  <c r="H100" i="1"/>
  <c r="L99" i="1"/>
  <c r="F99" i="1"/>
  <c r="J98" i="1"/>
  <c r="F100" i="1" l="1"/>
  <c r="J99" i="1"/>
  <c r="E100" i="1"/>
  <c r="I99" i="1"/>
  <c r="G100" i="1"/>
  <c r="K99" i="1"/>
  <c r="H101" i="1"/>
  <c r="L100" i="1"/>
  <c r="H102" i="1" l="1"/>
  <c r="L101" i="1"/>
  <c r="G101" i="1"/>
  <c r="K100" i="1"/>
  <c r="E101" i="1"/>
  <c r="I100" i="1"/>
  <c r="F101" i="1"/>
  <c r="J100" i="1"/>
  <c r="F102" i="1" l="1"/>
  <c r="J101" i="1"/>
  <c r="E102" i="1"/>
  <c r="I101" i="1"/>
  <c r="G102" i="1"/>
  <c r="K101" i="1"/>
  <c r="H103" i="1"/>
  <c r="L102" i="1"/>
  <c r="G103" i="1" l="1"/>
  <c r="K102" i="1"/>
  <c r="F103" i="1"/>
  <c r="J102" i="1"/>
  <c r="H104" i="1"/>
  <c r="L103" i="1"/>
  <c r="E103" i="1"/>
  <c r="I102" i="1"/>
  <c r="G104" i="1" l="1"/>
  <c r="K103" i="1"/>
  <c r="E104" i="1"/>
  <c r="I103" i="1"/>
  <c r="H105" i="1"/>
  <c r="L104" i="1"/>
  <c r="F104" i="1"/>
  <c r="J103" i="1"/>
  <c r="G105" i="1" l="1"/>
  <c r="K104" i="1"/>
  <c r="F105" i="1"/>
  <c r="J104" i="1"/>
  <c r="H106" i="1"/>
  <c r="L105" i="1"/>
  <c r="E105" i="1"/>
  <c r="I104" i="1"/>
  <c r="E106" i="1" l="1"/>
  <c r="I105" i="1"/>
  <c r="F106" i="1"/>
  <c r="J105" i="1"/>
  <c r="H107" i="1"/>
  <c r="L106" i="1"/>
  <c r="G106" i="1"/>
  <c r="K105" i="1"/>
  <c r="H108" i="1" l="1"/>
  <c r="L107" i="1"/>
  <c r="G107" i="1"/>
  <c r="K106" i="1"/>
  <c r="F107" i="1"/>
  <c r="J106" i="1"/>
  <c r="E107" i="1"/>
  <c r="I106" i="1"/>
  <c r="E108" i="1" l="1"/>
  <c r="I107" i="1"/>
  <c r="F108" i="1"/>
  <c r="J107" i="1"/>
  <c r="G108" i="1"/>
  <c r="K107" i="1"/>
  <c r="H109" i="1"/>
  <c r="L108" i="1"/>
  <c r="H110" i="1" l="1"/>
  <c r="L109" i="1"/>
  <c r="G109" i="1"/>
  <c r="K108" i="1"/>
  <c r="F109" i="1"/>
  <c r="J108" i="1"/>
  <c r="E109" i="1"/>
  <c r="I108" i="1"/>
  <c r="H111" i="1" l="1"/>
  <c r="L110" i="1"/>
  <c r="G110" i="1"/>
  <c r="K109" i="1"/>
  <c r="E110" i="1"/>
  <c r="I109" i="1"/>
  <c r="F110" i="1"/>
  <c r="J109" i="1"/>
  <c r="F111" i="1" l="1"/>
  <c r="J110" i="1"/>
  <c r="E111" i="1"/>
  <c r="I110" i="1"/>
  <c r="G111" i="1"/>
  <c r="K110" i="1"/>
  <c r="H112" i="1"/>
  <c r="L111" i="1"/>
  <c r="H113" i="1" l="1"/>
  <c r="L112" i="1"/>
  <c r="G112" i="1"/>
  <c r="K111" i="1"/>
  <c r="E112" i="1"/>
  <c r="I111" i="1"/>
  <c r="F112" i="1"/>
  <c r="J111" i="1"/>
  <c r="G113" i="1" l="1"/>
  <c r="K112" i="1"/>
  <c r="H114" i="1"/>
  <c r="L113" i="1"/>
  <c r="F113" i="1"/>
  <c r="J112" i="1"/>
  <c r="E113" i="1"/>
  <c r="I112" i="1"/>
  <c r="G114" i="1" l="1"/>
  <c r="K113" i="1"/>
  <c r="E114" i="1"/>
  <c r="I113" i="1"/>
  <c r="F114" i="1"/>
  <c r="J113" i="1"/>
  <c r="H115" i="1"/>
  <c r="L114" i="1"/>
  <c r="G115" i="1" l="1"/>
  <c r="K114" i="1"/>
  <c r="H116" i="1"/>
  <c r="L115" i="1"/>
  <c r="F115" i="1"/>
  <c r="J114" i="1"/>
  <c r="E115" i="1"/>
  <c r="I114" i="1"/>
  <c r="G116" i="1" l="1"/>
  <c r="K115" i="1"/>
  <c r="E116" i="1"/>
  <c r="I115" i="1"/>
  <c r="F116" i="1"/>
  <c r="J115" i="1"/>
  <c r="H117" i="1"/>
  <c r="L116" i="1"/>
  <c r="G117" i="1" l="1"/>
  <c r="K116" i="1"/>
  <c r="H118" i="1"/>
  <c r="L117" i="1"/>
  <c r="F117" i="1"/>
  <c r="J116" i="1"/>
  <c r="E117" i="1"/>
  <c r="I116" i="1"/>
  <c r="G118" i="1" l="1"/>
  <c r="K117" i="1"/>
  <c r="E118" i="1"/>
  <c r="I117" i="1"/>
  <c r="F118" i="1"/>
  <c r="J117" i="1"/>
  <c r="H119" i="1"/>
  <c r="L118" i="1"/>
  <c r="F119" i="1" l="1"/>
  <c r="J118" i="1"/>
  <c r="E119" i="1"/>
  <c r="I118" i="1"/>
  <c r="H120" i="1"/>
  <c r="L119" i="1"/>
  <c r="G119" i="1"/>
  <c r="K118" i="1"/>
  <c r="H121" i="1" l="1"/>
  <c r="L120" i="1"/>
  <c r="E120" i="1"/>
  <c r="I119" i="1"/>
  <c r="G120" i="1"/>
  <c r="K119" i="1"/>
  <c r="F120" i="1"/>
  <c r="J119" i="1"/>
  <c r="G121" i="1" l="1"/>
  <c r="K120" i="1"/>
  <c r="F121" i="1"/>
  <c r="J120" i="1"/>
  <c r="E121" i="1"/>
  <c r="I120" i="1"/>
  <c r="H122" i="1"/>
  <c r="L121" i="1"/>
  <c r="H123" i="1" l="1"/>
  <c r="L122" i="1"/>
  <c r="E122" i="1"/>
  <c r="I121" i="1"/>
  <c r="F122" i="1"/>
  <c r="J121" i="1"/>
  <c r="G122" i="1"/>
  <c r="K121" i="1"/>
  <c r="H124" i="1" l="1"/>
  <c r="L123" i="1"/>
  <c r="G123" i="1"/>
  <c r="K122" i="1"/>
  <c r="F123" i="1"/>
  <c r="J122" i="1"/>
  <c r="E123" i="1"/>
  <c r="I122" i="1"/>
  <c r="H125" i="1" l="1"/>
  <c r="L124" i="1"/>
  <c r="E124" i="1"/>
  <c r="I123" i="1"/>
  <c r="F124" i="1"/>
  <c r="J123" i="1"/>
  <c r="G124" i="1"/>
  <c r="K123" i="1"/>
  <c r="H126" i="1" l="1"/>
  <c r="L125" i="1"/>
  <c r="G125" i="1"/>
  <c r="K124" i="1"/>
  <c r="F125" i="1"/>
  <c r="J124" i="1"/>
  <c r="E125" i="1"/>
  <c r="I124" i="1"/>
  <c r="E126" i="1" l="1"/>
  <c r="I125" i="1"/>
  <c r="H127" i="1"/>
  <c r="L126" i="1"/>
  <c r="F126" i="1"/>
  <c r="J125" i="1"/>
  <c r="G126" i="1"/>
  <c r="K125" i="1"/>
  <c r="G127" i="1" l="1"/>
  <c r="K126" i="1"/>
  <c r="F127" i="1"/>
  <c r="J126" i="1"/>
  <c r="H128" i="1"/>
  <c r="L127" i="1"/>
  <c r="E127" i="1"/>
  <c r="I126" i="1"/>
  <c r="H129" i="1" l="1"/>
  <c r="L128" i="1"/>
  <c r="E128" i="1"/>
  <c r="I127" i="1"/>
  <c r="F128" i="1"/>
  <c r="J127" i="1"/>
  <c r="G128" i="1"/>
  <c r="K127" i="1"/>
  <c r="G129" i="1" l="1"/>
  <c r="K128" i="1"/>
  <c r="F129" i="1"/>
  <c r="J128" i="1"/>
  <c r="E129" i="1"/>
  <c r="I128" i="1"/>
  <c r="H130" i="1"/>
  <c r="L129" i="1"/>
  <c r="G130" i="1" l="1"/>
  <c r="K129" i="1"/>
  <c r="H131" i="1"/>
  <c r="L130" i="1"/>
  <c r="E130" i="1"/>
  <c r="I129" i="1"/>
  <c r="F130" i="1"/>
  <c r="J129" i="1"/>
  <c r="F131" i="1" l="1"/>
  <c r="J130" i="1"/>
  <c r="E131" i="1"/>
  <c r="I130" i="1"/>
  <c r="H132" i="1"/>
  <c r="L131" i="1"/>
  <c r="G131" i="1"/>
  <c r="K130" i="1"/>
  <c r="G132" i="1" l="1"/>
  <c r="K131" i="1"/>
  <c r="H133" i="1"/>
  <c r="L132" i="1"/>
  <c r="E132" i="1"/>
  <c r="I131" i="1"/>
  <c r="F132" i="1"/>
  <c r="J131" i="1"/>
  <c r="G133" i="1" l="1"/>
  <c r="K132" i="1"/>
  <c r="F133" i="1"/>
  <c r="J132" i="1"/>
  <c r="E133" i="1"/>
  <c r="I132" i="1"/>
  <c r="H134" i="1"/>
  <c r="L133" i="1"/>
  <c r="G134" i="1" l="1"/>
  <c r="K133" i="1"/>
  <c r="H135" i="1"/>
  <c r="L134" i="1"/>
  <c r="E134" i="1"/>
  <c r="I133" i="1"/>
  <c r="F134" i="1"/>
  <c r="J133" i="1"/>
  <c r="F135" i="1" l="1"/>
  <c r="J134" i="1"/>
  <c r="E135" i="1"/>
  <c r="I134" i="1"/>
  <c r="H136" i="1"/>
  <c r="L135" i="1"/>
  <c r="G135" i="1"/>
  <c r="K134" i="1"/>
  <c r="H137" i="1" l="1"/>
  <c r="L136" i="1"/>
  <c r="G136" i="1"/>
  <c r="K135" i="1"/>
  <c r="E136" i="1"/>
  <c r="I135" i="1"/>
  <c r="F136" i="1"/>
  <c r="J135" i="1"/>
  <c r="F137" i="1" l="1"/>
  <c r="J136" i="1"/>
  <c r="E137" i="1"/>
  <c r="I136" i="1"/>
  <c r="G137" i="1"/>
  <c r="K136" i="1"/>
  <c r="H138" i="1"/>
  <c r="L137" i="1"/>
  <c r="G138" i="1" l="1"/>
  <c r="K137" i="1"/>
  <c r="E138" i="1"/>
  <c r="I137" i="1"/>
  <c r="H139" i="1"/>
  <c r="L138" i="1"/>
  <c r="F138" i="1"/>
  <c r="J137" i="1"/>
  <c r="G139" i="1" l="1"/>
  <c r="K138" i="1"/>
  <c r="F139" i="1"/>
  <c r="J138" i="1"/>
  <c r="H140" i="1"/>
  <c r="L139" i="1"/>
  <c r="E139" i="1"/>
  <c r="I138" i="1"/>
  <c r="G140" i="1" l="1"/>
  <c r="K139" i="1"/>
  <c r="E140" i="1"/>
  <c r="I139" i="1"/>
  <c r="H141" i="1"/>
  <c r="L140" i="1"/>
  <c r="F140" i="1"/>
  <c r="J139" i="1"/>
  <c r="G141" i="1" l="1"/>
  <c r="K140" i="1"/>
  <c r="F141" i="1"/>
  <c r="J140" i="1"/>
  <c r="H142" i="1"/>
  <c r="L141" i="1"/>
  <c r="E141" i="1"/>
  <c r="I140" i="1"/>
  <c r="G142" i="1" l="1"/>
  <c r="K141" i="1"/>
  <c r="E142" i="1"/>
  <c r="I141" i="1"/>
  <c r="H143" i="1"/>
  <c r="L142" i="1"/>
  <c r="F142" i="1"/>
  <c r="J141" i="1"/>
  <c r="H144" i="1" l="1"/>
  <c r="L143" i="1"/>
  <c r="F143" i="1"/>
  <c r="J142" i="1"/>
  <c r="E143" i="1"/>
  <c r="I142" i="1"/>
  <c r="G143" i="1"/>
  <c r="K142" i="1"/>
  <c r="E144" i="1" l="1"/>
  <c r="I143" i="1"/>
  <c r="G144" i="1"/>
  <c r="K143" i="1"/>
  <c r="F144" i="1"/>
  <c r="J143" i="1"/>
  <c r="H145" i="1"/>
  <c r="L144" i="1"/>
  <c r="H146" i="1" l="1"/>
  <c r="L145" i="1"/>
  <c r="F145" i="1"/>
  <c r="J144" i="1"/>
  <c r="G145" i="1"/>
  <c r="K144" i="1"/>
  <c r="E145" i="1"/>
  <c r="I144" i="1"/>
  <c r="E146" i="1" l="1"/>
  <c r="I145" i="1"/>
  <c r="G146" i="1"/>
  <c r="K145" i="1"/>
  <c r="F146" i="1"/>
  <c r="J145" i="1"/>
  <c r="H147" i="1"/>
  <c r="L146" i="1"/>
  <c r="H148" i="1" l="1"/>
  <c r="L147" i="1"/>
  <c r="F147" i="1"/>
  <c r="J146" i="1"/>
  <c r="G147" i="1"/>
  <c r="K146" i="1"/>
  <c r="E147" i="1"/>
  <c r="I146" i="1"/>
  <c r="E148" i="1" l="1"/>
  <c r="I147" i="1"/>
  <c r="G148" i="1"/>
  <c r="K147" i="1"/>
  <c r="F148" i="1"/>
  <c r="J147" i="1"/>
  <c r="H149" i="1"/>
  <c r="L148" i="1"/>
  <c r="H150" i="1" l="1"/>
  <c r="L149" i="1"/>
  <c r="F149" i="1"/>
  <c r="J148" i="1"/>
  <c r="G149" i="1"/>
  <c r="K148" i="1"/>
  <c r="E149" i="1"/>
  <c r="I148" i="1"/>
  <c r="G150" i="1" l="1"/>
  <c r="K149" i="1"/>
  <c r="E150" i="1"/>
  <c r="I149" i="1"/>
  <c r="F150" i="1"/>
  <c r="J149" i="1"/>
  <c r="H151" i="1"/>
  <c r="L150" i="1"/>
  <c r="H152" i="1" l="1"/>
  <c r="L151" i="1"/>
  <c r="F151" i="1"/>
  <c r="J150" i="1"/>
  <c r="E151" i="1"/>
  <c r="I150" i="1"/>
  <c r="G151" i="1"/>
  <c r="K150" i="1"/>
  <c r="G152" i="1" l="1"/>
  <c r="K151" i="1"/>
  <c r="E152" i="1"/>
  <c r="I151" i="1"/>
  <c r="F152" i="1"/>
  <c r="J151" i="1"/>
  <c r="H153" i="1"/>
  <c r="L152" i="1"/>
  <c r="H154" i="1" l="1"/>
  <c r="L153" i="1"/>
  <c r="F153" i="1"/>
  <c r="J152" i="1"/>
  <c r="E153" i="1"/>
  <c r="I152" i="1"/>
  <c r="G153" i="1"/>
  <c r="K152" i="1"/>
  <c r="G154" i="1" l="1"/>
  <c r="K153" i="1"/>
  <c r="E154" i="1"/>
  <c r="I153" i="1"/>
  <c r="F154" i="1"/>
  <c r="J153" i="1"/>
  <c r="H155" i="1"/>
  <c r="L154" i="1"/>
  <c r="H156" i="1" l="1"/>
  <c r="L155" i="1"/>
  <c r="F155" i="1"/>
  <c r="J154" i="1"/>
  <c r="E155" i="1"/>
  <c r="I154" i="1"/>
  <c r="G155" i="1"/>
  <c r="K154" i="1"/>
  <c r="G156" i="1" l="1"/>
  <c r="K155" i="1"/>
  <c r="E156" i="1"/>
  <c r="I155" i="1"/>
  <c r="F156" i="1"/>
  <c r="J155" i="1"/>
  <c r="H157" i="1"/>
  <c r="L156" i="1"/>
  <c r="E157" i="1" l="1"/>
  <c r="I156" i="1"/>
  <c r="H158" i="1"/>
  <c r="L157" i="1"/>
  <c r="F157" i="1"/>
  <c r="J156" i="1"/>
  <c r="G157" i="1"/>
  <c r="K156" i="1"/>
  <c r="G158" i="1" l="1"/>
  <c r="K157" i="1"/>
  <c r="H159" i="1"/>
  <c r="L158" i="1"/>
  <c r="F158" i="1"/>
  <c r="J157" i="1"/>
  <c r="E158" i="1"/>
  <c r="I157" i="1"/>
  <c r="E159" i="1" l="1"/>
  <c r="I158" i="1"/>
  <c r="F159" i="1"/>
  <c r="J158" i="1"/>
  <c r="H160" i="1"/>
  <c r="L159" i="1"/>
  <c r="G159" i="1"/>
  <c r="K158" i="1"/>
  <c r="H161" i="1" l="1"/>
  <c r="L160" i="1"/>
  <c r="G160" i="1"/>
  <c r="K159" i="1"/>
  <c r="F160" i="1"/>
  <c r="J159" i="1"/>
  <c r="E160" i="1"/>
  <c r="I159" i="1"/>
  <c r="E161" i="1" l="1"/>
  <c r="I160" i="1"/>
  <c r="G161" i="1"/>
  <c r="K160" i="1"/>
  <c r="F161" i="1"/>
  <c r="J160" i="1"/>
  <c r="H162" i="1"/>
  <c r="L161" i="1"/>
  <c r="H163" i="1" l="1"/>
  <c r="L162" i="1"/>
  <c r="E162" i="1"/>
  <c r="I161" i="1"/>
  <c r="F162" i="1"/>
  <c r="J161" i="1"/>
  <c r="G162" i="1"/>
  <c r="K161" i="1"/>
  <c r="H164" i="1" l="1"/>
  <c r="L163" i="1"/>
  <c r="G163" i="1"/>
  <c r="K162" i="1"/>
  <c r="F163" i="1"/>
  <c r="J162" i="1"/>
  <c r="E163" i="1"/>
  <c r="I162" i="1"/>
  <c r="E164" i="1" l="1"/>
  <c r="I163" i="1"/>
  <c r="F164" i="1"/>
  <c r="J163" i="1"/>
  <c r="G164" i="1"/>
  <c r="K163" i="1"/>
  <c r="H165" i="1"/>
  <c r="L164" i="1"/>
  <c r="F165" i="1" l="1"/>
  <c r="J164" i="1"/>
  <c r="H166" i="1"/>
  <c r="L165" i="1"/>
  <c r="G165" i="1"/>
  <c r="K164" i="1"/>
  <c r="E165" i="1"/>
  <c r="I164" i="1"/>
  <c r="E166" i="1" l="1"/>
  <c r="I165" i="1"/>
  <c r="G166" i="1"/>
  <c r="K165" i="1"/>
  <c r="H167" i="1"/>
  <c r="L166" i="1"/>
  <c r="F166" i="1"/>
  <c r="J165" i="1"/>
  <c r="F167" i="1" l="1"/>
  <c r="J166" i="1"/>
  <c r="H168" i="1"/>
  <c r="L167" i="1"/>
  <c r="G167" i="1"/>
  <c r="K166" i="1"/>
  <c r="E167" i="1"/>
  <c r="I166" i="1"/>
  <c r="E168" i="1" l="1"/>
  <c r="I167" i="1"/>
  <c r="G168" i="1"/>
  <c r="K167" i="1"/>
  <c r="H169" i="1"/>
  <c r="L168" i="1"/>
  <c r="F168" i="1"/>
  <c r="J167" i="1"/>
  <c r="F169" i="1" l="1"/>
  <c r="J168" i="1"/>
  <c r="H170" i="1"/>
  <c r="L169" i="1"/>
  <c r="G169" i="1"/>
  <c r="K168" i="1"/>
  <c r="E169" i="1"/>
  <c r="I168" i="1"/>
  <c r="E170" i="1" l="1"/>
  <c r="I169" i="1"/>
  <c r="G170" i="1"/>
  <c r="K169" i="1"/>
  <c r="H171" i="1"/>
  <c r="L170" i="1"/>
  <c r="F170" i="1"/>
  <c r="J169" i="1"/>
  <c r="F171" i="1" l="1"/>
  <c r="J170" i="1"/>
  <c r="H172" i="1"/>
  <c r="L171" i="1"/>
  <c r="G171" i="1"/>
  <c r="K170" i="1"/>
  <c r="E171" i="1"/>
  <c r="I170" i="1"/>
  <c r="E172" i="1" l="1"/>
  <c r="I171" i="1"/>
  <c r="G172" i="1"/>
  <c r="K171" i="1"/>
  <c r="H173" i="1"/>
  <c r="L172" i="1"/>
  <c r="F172" i="1"/>
  <c r="J171" i="1"/>
  <c r="F173" i="1" l="1"/>
  <c r="J172" i="1"/>
  <c r="H174" i="1"/>
  <c r="L173" i="1"/>
  <c r="G173" i="1"/>
  <c r="K172" i="1"/>
  <c r="E173" i="1"/>
  <c r="I172" i="1"/>
  <c r="E174" i="1" l="1"/>
  <c r="I173" i="1"/>
  <c r="G174" i="1"/>
  <c r="K173" i="1"/>
  <c r="H175" i="1"/>
  <c r="L174" i="1"/>
  <c r="F174" i="1"/>
  <c r="J173" i="1"/>
  <c r="F175" i="1" l="1"/>
  <c r="J174" i="1"/>
  <c r="H176" i="1"/>
  <c r="L175" i="1"/>
  <c r="G175" i="1"/>
  <c r="K174" i="1"/>
  <c r="E175" i="1"/>
  <c r="I174" i="1"/>
  <c r="H177" i="1" l="1"/>
  <c r="L176" i="1"/>
  <c r="E176" i="1"/>
  <c r="I175" i="1"/>
  <c r="G176" i="1"/>
  <c r="K175" i="1"/>
  <c r="F176" i="1"/>
  <c r="J175" i="1"/>
  <c r="E177" i="1" l="1"/>
  <c r="I176" i="1"/>
  <c r="F177" i="1"/>
  <c r="J176" i="1"/>
  <c r="G177" i="1"/>
  <c r="K176" i="1"/>
  <c r="H178" i="1"/>
  <c r="L177" i="1"/>
  <c r="H179" i="1" l="1"/>
  <c r="L178" i="1"/>
  <c r="G178" i="1"/>
  <c r="K177" i="1"/>
  <c r="F178" i="1"/>
  <c r="J177" i="1"/>
  <c r="E178" i="1"/>
  <c r="I177" i="1"/>
  <c r="E179" i="1" l="1"/>
  <c r="I178" i="1"/>
  <c r="F179" i="1"/>
  <c r="J178" i="1"/>
  <c r="G179" i="1"/>
  <c r="K178" i="1"/>
  <c r="H180" i="1"/>
  <c r="L179" i="1"/>
  <c r="H181" i="1" l="1"/>
  <c r="L180" i="1"/>
  <c r="G180" i="1"/>
  <c r="K179" i="1"/>
  <c r="F180" i="1"/>
  <c r="J179" i="1"/>
  <c r="E180" i="1"/>
  <c r="I179" i="1"/>
  <c r="F181" i="1" l="1"/>
  <c r="J180" i="1"/>
  <c r="E181" i="1"/>
  <c r="I180" i="1"/>
  <c r="G181" i="1"/>
  <c r="K180" i="1"/>
  <c r="H182" i="1"/>
  <c r="L181" i="1"/>
  <c r="H183" i="1" l="1"/>
  <c r="L182" i="1"/>
  <c r="G182" i="1"/>
  <c r="K181" i="1"/>
  <c r="E182" i="1"/>
  <c r="I181" i="1"/>
  <c r="F182" i="1"/>
  <c r="J181" i="1"/>
  <c r="E183" i="1" l="1"/>
  <c r="I182" i="1"/>
  <c r="F183" i="1"/>
  <c r="J182" i="1"/>
  <c r="G183" i="1"/>
  <c r="K182" i="1"/>
  <c r="H184" i="1"/>
  <c r="L183" i="1"/>
  <c r="H185" i="1" l="1"/>
  <c r="L184" i="1"/>
  <c r="G184" i="1"/>
  <c r="K183" i="1"/>
  <c r="F184" i="1"/>
  <c r="J183" i="1"/>
  <c r="E184" i="1"/>
  <c r="I183" i="1"/>
  <c r="G185" i="1" l="1"/>
  <c r="K184" i="1"/>
  <c r="F185" i="1"/>
  <c r="J184" i="1"/>
  <c r="E185" i="1"/>
  <c r="I184" i="1"/>
  <c r="H186" i="1"/>
  <c r="L185" i="1"/>
  <c r="E186" i="1" l="1"/>
  <c r="I185" i="1"/>
  <c r="H187" i="1"/>
  <c r="L186" i="1"/>
  <c r="F186" i="1"/>
  <c r="J185" i="1"/>
  <c r="G186" i="1"/>
  <c r="K185" i="1"/>
  <c r="G187" i="1" l="1"/>
  <c r="K186" i="1"/>
  <c r="F187" i="1"/>
  <c r="J186" i="1"/>
  <c r="H188" i="1"/>
  <c r="L187" i="1"/>
  <c r="E187" i="1"/>
  <c r="I186" i="1"/>
  <c r="F188" i="1" l="1"/>
  <c r="J187" i="1"/>
  <c r="E188" i="1"/>
  <c r="I187" i="1"/>
  <c r="H189" i="1"/>
  <c r="L188" i="1"/>
  <c r="G188" i="1"/>
  <c r="K187" i="1"/>
  <c r="E189" i="1" l="1"/>
  <c r="I188" i="1"/>
  <c r="G189" i="1"/>
  <c r="K188" i="1"/>
  <c r="H190" i="1"/>
  <c r="L189" i="1"/>
  <c r="F189" i="1"/>
  <c r="J188" i="1"/>
  <c r="G190" i="1" l="1"/>
  <c r="K189" i="1"/>
  <c r="F190" i="1"/>
  <c r="J189" i="1"/>
  <c r="H191" i="1"/>
  <c r="L190" i="1"/>
  <c r="E190" i="1"/>
  <c r="I189" i="1"/>
  <c r="F191" i="1" l="1"/>
  <c r="J190" i="1"/>
  <c r="E191" i="1"/>
  <c r="I190" i="1"/>
  <c r="H192" i="1"/>
  <c r="L191" i="1"/>
  <c r="G191" i="1"/>
  <c r="K190" i="1"/>
  <c r="G192" i="1" l="1"/>
  <c r="K191" i="1"/>
  <c r="H193" i="1"/>
  <c r="L192" i="1"/>
  <c r="E192" i="1"/>
  <c r="I191" i="1"/>
  <c r="F192" i="1"/>
  <c r="J191" i="1"/>
  <c r="E193" i="1" l="1"/>
  <c r="I192" i="1"/>
  <c r="F193" i="1"/>
  <c r="J192" i="1"/>
  <c r="H194" i="1"/>
  <c r="L193" i="1"/>
  <c r="G193" i="1"/>
  <c r="K192" i="1"/>
  <c r="G194" i="1" l="1"/>
  <c r="K193" i="1"/>
  <c r="H195" i="1"/>
  <c r="L194" i="1"/>
  <c r="F194" i="1"/>
  <c r="J193" i="1"/>
  <c r="E194" i="1"/>
  <c r="I193" i="1"/>
  <c r="F195" i="1" l="1"/>
  <c r="J194" i="1"/>
  <c r="E195" i="1"/>
  <c r="I194" i="1"/>
  <c r="H196" i="1"/>
  <c r="L195" i="1"/>
  <c r="G195" i="1"/>
  <c r="K194" i="1"/>
  <c r="G196" i="1" l="1"/>
  <c r="K195" i="1"/>
  <c r="H197" i="1"/>
  <c r="L196" i="1"/>
  <c r="E196" i="1"/>
  <c r="I195" i="1"/>
  <c r="F196" i="1"/>
  <c r="J195" i="1"/>
  <c r="E197" i="1" l="1"/>
  <c r="I196" i="1"/>
  <c r="F197" i="1"/>
  <c r="J196" i="1"/>
  <c r="H198" i="1"/>
  <c r="L197" i="1"/>
  <c r="G197" i="1"/>
  <c r="K196" i="1"/>
  <c r="G198" i="1" l="1"/>
  <c r="K197" i="1"/>
  <c r="F198" i="1"/>
  <c r="J197" i="1"/>
  <c r="H199" i="1"/>
  <c r="L198" i="1"/>
  <c r="E198" i="1"/>
  <c r="I197" i="1"/>
  <c r="F199" i="1" l="1"/>
  <c r="J198" i="1"/>
  <c r="E199" i="1"/>
  <c r="I198" i="1"/>
  <c r="H200" i="1"/>
  <c r="L199" i="1"/>
  <c r="G199" i="1"/>
  <c r="K198" i="1"/>
  <c r="H201" i="1" l="1"/>
  <c r="L200" i="1"/>
  <c r="G200" i="1"/>
  <c r="K199" i="1"/>
  <c r="E200" i="1"/>
  <c r="I199" i="1"/>
  <c r="F200" i="1"/>
  <c r="J199" i="1"/>
  <c r="E201" i="1" l="1"/>
  <c r="I200" i="1"/>
  <c r="G201" i="1"/>
  <c r="K200" i="1"/>
  <c r="F201" i="1"/>
  <c r="J200" i="1"/>
  <c r="H202" i="1"/>
  <c r="L201" i="1"/>
  <c r="H203" i="1" l="1"/>
  <c r="L202" i="1"/>
  <c r="F202" i="1"/>
  <c r="J201" i="1"/>
  <c r="G202" i="1"/>
  <c r="K201" i="1"/>
  <c r="E202" i="1"/>
  <c r="I201" i="1"/>
  <c r="E203" i="1" l="1"/>
  <c r="I202" i="1"/>
  <c r="G203" i="1"/>
  <c r="K202" i="1"/>
  <c r="F203" i="1"/>
  <c r="J202" i="1"/>
  <c r="H204" i="1"/>
  <c r="L203" i="1"/>
  <c r="H205" i="1" l="1"/>
  <c r="L204" i="1"/>
  <c r="F204" i="1"/>
  <c r="J203" i="1"/>
  <c r="G204" i="1"/>
  <c r="K203" i="1"/>
  <c r="E204" i="1"/>
  <c r="I203" i="1"/>
  <c r="E205" i="1" l="1"/>
  <c r="I204" i="1"/>
  <c r="G205" i="1"/>
  <c r="K204" i="1"/>
  <c r="F205" i="1"/>
  <c r="J204" i="1"/>
  <c r="H206" i="1"/>
  <c r="L205" i="1"/>
  <c r="H207" i="1" l="1"/>
  <c r="L206" i="1"/>
  <c r="F206" i="1"/>
  <c r="J205" i="1"/>
  <c r="G206" i="1"/>
  <c r="K205" i="1"/>
  <c r="E206" i="1"/>
  <c r="I205" i="1"/>
  <c r="E207" i="1" l="1"/>
  <c r="I206" i="1"/>
  <c r="G207" i="1"/>
  <c r="K206" i="1"/>
  <c r="F207" i="1"/>
  <c r="J206" i="1"/>
  <c r="H208" i="1"/>
  <c r="L207" i="1"/>
  <c r="H209" i="1" l="1"/>
  <c r="L208" i="1"/>
  <c r="F208" i="1"/>
  <c r="J207" i="1"/>
  <c r="G208" i="1"/>
  <c r="K207" i="1"/>
  <c r="E208" i="1"/>
  <c r="I207" i="1"/>
  <c r="E209" i="1" l="1"/>
  <c r="I208" i="1"/>
  <c r="F209" i="1"/>
  <c r="J208" i="1"/>
  <c r="G209" i="1"/>
  <c r="K208" i="1"/>
  <c r="H210" i="1"/>
  <c r="L209" i="1"/>
  <c r="F210" i="1" l="1"/>
  <c r="J209" i="1"/>
  <c r="H211" i="1"/>
  <c r="L210" i="1"/>
  <c r="G210" i="1"/>
  <c r="K209" i="1"/>
  <c r="E210" i="1"/>
  <c r="I209" i="1"/>
  <c r="E211" i="1" l="1"/>
  <c r="I210" i="1"/>
  <c r="G211" i="1"/>
  <c r="K210" i="1"/>
  <c r="H212" i="1"/>
  <c r="L211" i="1"/>
  <c r="F211" i="1"/>
  <c r="J210" i="1"/>
  <c r="G212" i="1" l="1"/>
  <c r="K211" i="1"/>
  <c r="F212" i="1"/>
  <c r="J211" i="1"/>
  <c r="H213" i="1"/>
  <c r="L212" i="1"/>
  <c r="E212" i="1"/>
  <c r="I211" i="1"/>
  <c r="H214" i="1" l="1"/>
  <c r="L213" i="1"/>
  <c r="E213" i="1"/>
  <c r="I212" i="1"/>
  <c r="F213" i="1"/>
  <c r="J212" i="1"/>
  <c r="G213" i="1"/>
  <c r="K212" i="1"/>
  <c r="G214" i="1" l="1"/>
  <c r="K213" i="1"/>
  <c r="F214" i="1"/>
  <c r="J213" i="1"/>
  <c r="E214" i="1"/>
  <c r="I213" i="1"/>
  <c r="H215" i="1"/>
  <c r="L214" i="1"/>
  <c r="E215" i="1" l="1"/>
  <c r="I214" i="1"/>
  <c r="H216" i="1"/>
  <c r="L215" i="1"/>
  <c r="F215" i="1"/>
  <c r="J214" i="1"/>
  <c r="G215" i="1"/>
  <c r="K214" i="1"/>
  <c r="G216" i="1" l="1"/>
  <c r="K215" i="1"/>
  <c r="F216" i="1"/>
  <c r="J215" i="1"/>
  <c r="H217" i="1"/>
  <c r="L216" i="1"/>
  <c r="E216" i="1"/>
  <c r="I215" i="1"/>
  <c r="E217" i="1" l="1"/>
  <c r="I216" i="1"/>
  <c r="H218" i="1"/>
  <c r="L217" i="1"/>
  <c r="F217" i="1"/>
  <c r="J216" i="1"/>
  <c r="G217" i="1"/>
  <c r="K216" i="1"/>
  <c r="G218" i="1" l="1"/>
  <c r="K217" i="1"/>
  <c r="F218" i="1"/>
  <c r="J217" i="1"/>
  <c r="H219" i="1"/>
  <c r="L218" i="1"/>
  <c r="E218" i="1"/>
  <c r="I217" i="1"/>
  <c r="E219" i="1" l="1"/>
  <c r="I218" i="1"/>
  <c r="H220" i="1"/>
  <c r="L219" i="1"/>
  <c r="F219" i="1"/>
  <c r="J218" i="1"/>
  <c r="G219" i="1"/>
  <c r="K218" i="1"/>
  <c r="G220" i="1" l="1"/>
  <c r="K219" i="1"/>
  <c r="F220" i="1"/>
  <c r="J219" i="1"/>
  <c r="H221" i="1"/>
  <c r="L220" i="1"/>
  <c r="E220" i="1"/>
  <c r="I219" i="1"/>
  <c r="E221" i="1" l="1"/>
  <c r="I220" i="1"/>
  <c r="H222" i="1"/>
  <c r="L221" i="1"/>
  <c r="F221" i="1"/>
  <c r="J220" i="1"/>
  <c r="G221" i="1"/>
  <c r="K220" i="1"/>
  <c r="G222" i="1" l="1"/>
  <c r="K221" i="1"/>
  <c r="F222" i="1"/>
  <c r="J221" i="1"/>
  <c r="H223" i="1"/>
  <c r="L222" i="1"/>
  <c r="E222" i="1"/>
  <c r="I221" i="1"/>
  <c r="E223" i="1" l="1"/>
  <c r="I222" i="1"/>
  <c r="F223" i="1"/>
  <c r="J222" i="1"/>
  <c r="H224" i="1"/>
  <c r="L223" i="1"/>
  <c r="G223" i="1"/>
  <c r="K222" i="1"/>
  <c r="F224" i="1" l="1"/>
  <c r="J223" i="1"/>
  <c r="G224" i="1"/>
  <c r="K223" i="1"/>
  <c r="H225" i="1"/>
  <c r="L224" i="1"/>
  <c r="E224" i="1"/>
  <c r="I223" i="1"/>
  <c r="E225" i="1" l="1"/>
  <c r="I224" i="1"/>
  <c r="H226" i="1"/>
  <c r="L225" i="1"/>
  <c r="G225" i="1"/>
  <c r="K224" i="1"/>
  <c r="F225" i="1"/>
  <c r="J224" i="1"/>
  <c r="H227" i="1" l="1"/>
  <c r="L226" i="1"/>
  <c r="F226" i="1"/>
  <c r="J225" i="1"/>
  <c r="G226" i="1"/>
  <c r="K225" i="1"/>
  <c r="E226" i="1"/>
  <c r="I225" i="1"/>
  <c r="G227" i="1" l="1"/>
  <c r="K226" i="1"/>
  <c r="E227" i="1"/>
  <c r="I226" i="1"/>
  <c r="F227" i="1"/>
  <c r="J226" i="1"/>
  <c r="H228" i="1"/>
  <c r="L227" i="1"/>
  <c r="H229" i="1" l="1"/>
  <c r="L228" i="1"/>
  <c r="F228" i="1"/>
  <c r="J227" i="1"/>
  <c r="E228" i="1"/>
  <c r="I227" i="1"/>
  <c r="G228" i="1"/>
  <c r="K227" i="1"/>
  <c r="G229" i="1" l="1"/>
  <c r="K228" i="1"/>
  <c r="E229" i="1"/>
  <c r="I228" i="1"/>
  <c r="F229" i="1"/>
  <c r="J228" i="1"/>
  <c r="H230" i="1"/>
  <c r="L229" i="1"/>
  <c r="F230" i="1" l="1"/>
  <c r="J229" i="1"/>
  <c r="H231" i="1"/>
  <c r="L230" i="1"/>
  <c r="E230" i="1"/>
  <c r="I229" i="1"/>
  <c r="G230" i="1"/>
  <c r="K229" i="1"/>
  <c r="G231" i="1" l="1"/>
  <c r="K230" i="1"/>
  <c r="E231" i="1"/>
  <c r="I230" i="1"/>
  <c r="H232" i="1"/>
  <c r="L231" i="1"/>
  <c r="F231" i="1"/>
  <c r="J230" i="1"/>
  <c r="F232" i="1" l="1"/>
  <c r="J231" i="1"/>
  <c r="H233" i="1"/>
  <c r="L232" i="1"/>
  <c r="E232" i="1"/>
  <c r="I231" i="1"/>
  <c r="G232" i="1"/>
  <c r="K231" i="1"/>
  <c r="H234" i="1" l="1"/>
  <c r="L233" i="1"/>
  <c r="G233" i="1"/>
  <c r="K232" i="1"/>
  <c r="E233" i="1"/>
  <c r="I232" i="1"/>
  <c r="F233" i="1"/>
  <c r="J232" i="1"/>
  <c r="F234" i="1" l="1"/>
  <c r="J233" i="1"/>
  <c r="E234" i="1"/>
  <c r="I233" i="1"/>
  <c r="G234" i="1"/>
  <c r="K233" i="1"/>
  <c r="H235" i="1"/>
  <c r="L234" i="1"/>
  <c r="E235" i="1" l="1"/>
  <c r="I234" i="1"/>
  <c r="H236" i="1"/>
  <c r="L235" i="1"/>
  <c r="G235" i="1"/>
  <c r="K234" i="1"/>
  <c r="F235" i="1"/>
  <c r="J234" i="1"/>
  <c r="F236" i="1" l="1"/>
  <c r="J235" i="1"/>
  <c r="G236" i="1"/>
  <c r="K235" i="1"/>
  <c r="H237" i="1"/>
  <c r="L236" i="1"/>
  <c r="E236" i="1"/>
  <c r="I235" i="1"/>
  <c r="E237" i="1" l="1"/>
  <c r="I236" i="1"/>
  <c r="H238" i="1"/>
  <c r="L237" i="1"/>
  <c r="G237" i="1"/>
  <c r="K236" i="1"/>
  <c r="F237" i="1"/>
  <c r="J236" i="1"/>
  <c r="F238" i="1" l="1"/>
  <c r="J237" i="1"/>
  <c r="G238" i="1"/>
  <c r="K237" i="1"/>
  <c r="H239" i="1"/>
  <c r="L238" i="1"/>
  <c r="E238" i="1"/>
  <c r="I237" i="1"/>
  <c r="E239" i="1" l="1"/>
  <c r="I238" i="1"/>
  <c r="H240" i="1"/>
  <c r="L239" i="1"/>
  <c r="G239" i="1"/>
  <c r="K238" i="1"/>
  <c r="F239" i="1"/>
  <c r="J238" i="1"/>
  <c r="F240" i="1" l="1"/>
  <c r="J239" i="1"/>
  <c r="G240" i="1"/>
  <c r="K239" i="1"/>
  <c r="H241" i="1"/>
  <c r="L240" i="1"/>
  <c r="E240" i="1"/>
  <c r="I239" i="1"/>
  <c r="E241" i="1" l="1"/>
  <c r="I240" i="1"/>
  <c r="H242" i="1"/>
  <c r="L241" i="1"/>
  <c r="G241" i="1"/>
  <c r="K240" i="1"/>
  <c r="F241" i="1"/>
  <c r="J240" i="1"/>
  <c r="F242" i="1" l="1"/>
  <c r="J241" i="1"/>
  <c r="G242" i="1"/>
  <c r="K241" i="1"/>
  <c r="H243" i="1"/>
  <c r="L242" i="1"/>
  <c r="E242" i="1"/>
  <c r="I241" i="1"/>
  <c r="E243" i="1" l="1"/>
  <c r="I242" i="1"/>
  <c r="H244" i="1"/>
  <c r="L243" i="1"/>
  <c r="G243" i="1"/>
  <c r="K242" i="1"/>
  <c r="F243" i="1"/>
  <c r="J242" i="1"/>
  <c r="F244" i="1" l="1"/>
  <c r="J243" i="1"/>
  <c r="G244" i="1"/>
  <c r="K243" i="1"/>
  <c r="H245" i="1"/>
  <c r="L244" i="1"/>
  <c r="E244" i="1"/>
  <c r="I243" i="1"/>
  <c r="E245" i="1" l="1"/>
  <c r="I244" i="1"/>
  <c r="G245" i="1"/>
  <c r="K244" i="1"/>
  <c r="H246" i="1"/>
  <c r="L245" i="1"/>
  <c r="F245" i="1"/>
  <c r="J244" i="1"/>
  <c r="F246" i="1" l="1"/>
  <c r="J245" i="1"/>
  <c r="H247" i="1"/>
  <c r="L246" i="1"/>
  <c r="G246" i="1"/>
  <c r="K245" i="1"/>
  <c r="E246" i="1"/>
  <c r="I245" i="1"/>
  <c r="E247" i="1" l="1"/>
  <c r="I246" i="1"/>
  <c r="G247" i="1"/>
  <c r="K246" i="1"/>
  <c r="H248" i="1"/>
  <c r="L247" i="1"/>
  <c r="F247" i="1"/>
  <c r="J246" i="1"/>
  <c r="F248" i="1" l="1"/>
  <c r="J247" i="1"/>
  <c r="H249" i="1"/>
  <c r="L248" i="1"/>
  <c r="G248" i="1"/>
  <c r="K247" i="1"/>
  <c r="E248" i="1"/>
  <c r="I247" i="1"/>
  <c r="E249" i="1" l="1"/>
  <c r="I248" i="1"/>
  <c r="G249" i="1"/>
  <c r="K248" i="1"/>
  <c r="H250" i="1"/>
  <c r="L249" i="1"/>
  <c r="F249" i="1"/>
  <c r="J248" i="1"/>
  <c r="G250" i="1" l="1"/>
  <c r="K249" i="1"/>
  <c r="F250" i="1"/>
  <c r="J249" i="1"/>
  <c r="H251" i="1"/>
  <c r="L250" i="1"/>
  <c r="E250" i="1"/>
  <c r="I249" i="1"/>
  <c r="F251" i="1" l="1"/>
  <c r="J250" i="1"/>
  <c r="E251" i="1"/>
  <c r="I250" i="1"/>
  <c r="H252" i="1"/>
  <c r="L251" i="1"/>
  <c r="G251" i="1"/>
  <c r="K250" i="1"/>
  <c r="G252" i="1" l="1"/>
  <c r="K251" i="1"/>
  <c r="L252" i="1"/>
  <c r="E252" i="1"/>
  <c r="I251" i="1"/>
  <c r="F252" i="1"/>
  <c r="J251" i="1"/>
  <c r="F253" i="1" l="1"/>
  <c r="J252" i="1"/>
  <c r="E253" i="1"/>
  <c r="I252" i="1"/>
  <c r="I253" i="1" s="1"/>
  <c r="G253" i="1"/>
  <c r="K252" i="1"/>
</calcChain>
</file>

<file path=xl/sharedStrings.xml><?xml version="1.0" encoding="utf-8"?>
<sst xmlns="http://schemas.openxmlformats.org/spreadsheetml/2006/main" count="60" uniqueCount="53">
  <si>
    <t>Period</t>
  </si>
  <si>
    <t>Date</t>
  </si>
  <si>
    <t>Close</t>
  </si>
  <si>
    <t>Volume</t>
  </si>
  <si>
    <t>Exp ABS Error</t>
  </si>
  <si>
    <t>Exp/alpha = 0.15</t>
  </si>
  <si>
    <t>Exp/alpha = 0.35</t>
  </si>
  <si>
    <t>Exp/alpha = 0.55</t>
  </si>
  <si>
    <t>Exp/alpha = 0.75</t>
  </si>
  <si>
    <t>MSE</t>
  </si>
  <si>
    <t xml:space="preserve">Trend / beta = 0.15 </t>
  </si>
  <si>
    <t xml:space="preserve">Trend / beta = 0.25 </t>
  </si>
  <si>
    <t xml:space="preserve">Trend / beta = 0.45 </t>
  </si>
  <si>
    <t xml:space="preserve">Trend / beta = 0.85 </t>
  </si>
  <si>
    <t>Adj Exp / beta = 0.15</t>
  </si>
  <si>
    <t>Adj Exp / beta = 0.45</t>
  </si>
  <si>
    <t>Adj Exp / beta = 0.25</t>
  </si>
  <si>
    <t>Adj Exp / beta = 0.85</t>
  </si>
  <si>
    <t>Period (X)</t>
  </si>
  <si>
    <t>Close (Y)</t>
  </si>
  <si>
    <t>Slope</t>
  </si>
  <si>
    <t>Intercept</t>
  </si>
  <si>
    <t>Correlation</t>
  </si>
  <si>
    <t>Determination (R^2)</t>
  </si>
  <si>
    <t>Residual mean</t>
  </si>
  <si>
    <t>Standard Deviation</t>
  </si>
  <si>
    <t>Predicted Y</t>
  </si>
  <si>
    <t>Residual</t>
  </si>
  <si>
    <t>Exponential</t>
  </si>
  <si>
    <t>Bin</t>
  </si>
  <si>
    <t>Frequency</t>
  </si>
  <si>
    <t>Left tail</t>
  </si>
  <si>
    <t>Right Tail</t>
  </si>
  <si>
    <t>Normal Probability</t>
  </si>
  <si>
    <t>Expected Frequency</t>
  </si>
  <si>
    <t>Chi-Square</t>
  </si>
  <si>
    <t>Chi-Sq goodness of fit test</t>
  </si>
  <si>
    <t>tstats</t>
  </si>
  <si>
    <t>alpha</t>
  </si>
  <si>
    <t>df</t>
  </si>
  <si>
    <t>pvalue</t>
  </si>
  <si>
    <t>Standardized Residual</t>
  </si>
  <si>
    <t>Rank (i)</t>
  </si>
  <si>
    <t>(i-0.5)/n</t>
  </si>
  <si>
    <t>Std z value</t>
  </si>
  <si>
    <t>Exp ABS Error 0.15</t>
  </si>
  <si>
    <t>Exp ABS Error 0.35</t>
  </si>
  <si>
    <t>Exp ABS Error 0.55</t>
  </si>
  <si>
    <t>Exp ABS Error 0.75</t>
  </si>
  <si>
    <t>AdjExp ABS Error 0.15</t>
  </si>
  <si>
    <t>AdjExp ABS Error 0.25</t>
  </si>
  <si>
    <t>AdjExp ABS Error 0.45</t>
  </si>
  <si>
    <t>AdjExp ABS Error 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</si>
</sst>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5D8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B8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FD5"/>
        <bgColor indexed="64"/>
      </patternFill>
    </fill>
    <fill>
      <patternFill patternType="solid">
        <fgColor rgb="FFE9F6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/>
    <xf numFmtId="1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F6F7"/>
      <color rgb="FFFFDFD5"/>
      <color rgb="FFFFEBFF"/>
      <color rgb="FFEEB8D9"/>
      <color rgb="FFFFFBFF"/>
      <color rgb="FFFEF7EC"/>
      <color rgb="FFC5D8FF"/>
      <color rgb="FFFF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  <a:r>
              <a:rPr lang="en-US" baseline="0"/>
              <a:t> vs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2'!$E$2:$E$253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140.51000550000001</c:v>
                </c:pt>
                <c:pt idx="3">
                  <c:v>141.01249612500001</c:v>
                </c:pt>
                <c:pt idx="4">
                  <c:v>141.53562928124998</c:v>
                </c:pt>
                <c:pt idx="5">
                  <c:v>140.74390432031248</c:v>
                </c:pt>
                <c:pt idx="6">
                  <c:v>141.49097983007812</c:v>
                </c:pt>
                <c:pt idx="7">
                  <c:v>142.83274420751954</c:v>
                </c:pt>
                <c:pt idx="8">
                  <c:v>143.43068980187991</c:v>
                </c:pt>
                <c:pt idx="9">
                  <c:v>144.39017770046996</c:v>
                </c:pt>
                <c:pt idx="10">
                  <c:v>147.04503917511749</c:v>
                </c:pt>
                <c:pt idx="11">
                  <c:v>148.27876129377938</c:v>
                </c:pt>
                <c:pt idx="12">
                  <c:v>148.74468582344485</c:v>
                </c:pt>
                <c:pt idx="13">
                  <c:v>148.29866695586122</c:v>
                </c:pt>
                <c:pt idx="14">
                  <c:v>148.53216748896531</c:v>
                </c:pt>
                <c:pt idx="15">
                  <c:v>148.49303887224133</c:v>
                </c:pt>
                <c:pt idx="16">
                  <c:v>149.89326046806033</c:v>
                </c:pt>
                <c:pt idx="17">
                  <c:v>151.08331211701508</c:v>
                </c:pt>
                <c:pt idx="18">
                  <c:v>150.66083102925379</c:v>
                </c:pt>
                <c:pt idx="19">
                  <c:v>152.65521300731345</c:v>
                </c:pt>
                <c:pt idx="20">
                  <c:v>153.12380250182838</c:v>
                </c:pt>
                <c:pt idx="21">
                  <c:v>154.21595212545708</c:v>
                </c:pt>
                <c:pt idx="22">
                  <c:v>153.01148878136428</c:v>
                </c:pt>
                <c:pt idx="23">
                  <c:v>153.15286994534108</c:v>
                </c:pt>
                <c:pt idx="24">
                  <c:v>153.83321598633529</c:v>
                </c:pt>
                <c:pt idx="25">
                  <c:v>153.89830249658382</c:v>
                </c:pt>
                <c:pt idx="26">
                  <c:v>154.42458012414596</c:v>
                </c:pt>
                <c:pt idx="27">
                  <c:v>154.1586502810365</c:v>
                </c:pt>
                <c:pt idx="28">
                  <c:v>155.3296633202591</c:v>
                </c:pt>
                <c:pt idx="29">
                  <c:v>154.70741583006478</c:v>
                </c:pt>
                <c:pt idx="30">
                  <c:v>154.28934945751618</c:v>
                </c:pt>
                <c:pt idx="31">
                  <c:v>153.87734111437905</c:v>
                </c:pt>
                <c:pt idx="32">
                  <c:v>152.82933227859476</c:v>
                </c:pt>
                <c:pt idx="33">
                  <c:v>151.89983006964869</c:v>
                </c:pt>
                <c:pt idx="34">
                  <c:v>152.86745901741216</c:v>
                </c:pt>
                <c:pt idx="35">
                  <c:v>153.34186475435303</c:v>
                </c:pt>
                <c:pt idx="36">
                  <c:v>154.61546093858828</c:v>
                </c:pt>
                <c:pt idx="37">
                  <c:v>155.09136523464707</c:v>
                </c:pt>
                <c:pt idx="38">
                  <c:v>155.28534580866176</c:v>
                </c:pt>
                <c:pt idx="39">
                  <c:v>156.51883120216544</c:v>
                </c:pt>
                <c:pt idx="40">
                  <c:v>157.05971155054135</c:v>
                </c:pt>
                <c:pt idx="41">
                  <c:v>156.48242263763535</c:v>
                </c:pt>
                <c:pt idx="42">
                  <c:v>157.95810340940884</c:v>
                </c:pt>
                <c:pt idx="43">
                  <c:v>156.36202735235221</c:v>
                </c:pt>
                <c:pt idx="44">
                  <c:v>156.03800158808806</c:v>
                </c:pt>
                <c:pt idx="45">
                  <c:v>157.119497397022</c:v>
                </c:pt>
                <c:pt idx="46">
                  <c:v>157.1123750992555</c:v>
                </c:pt>
                <c:pt idx="47">
                  <c:v>158.18308852481388</c:v>
                </c:pt>
                <c:pt idx="48">
                  <c:v>158.73577063120348</c:v>
                </c:pt>
                <c:pt idx="49">
                  <c:v>160.78644340780085</c:v>
                </c:pt>
                <c:pt idx="50">
                  <c:v>160.97660560195021</c:v>
                </c:pt>
                <c:pt idx="51">
                  <c:v>160.46164615048758</c:v>
                </c:pt>
                <c:pt idx="52">
                  <c:v>160.91791678762189</c:v>
                </c:pt>
                <c:pt idx="53">
                  <c:v>161.50447694690547</c:v>
                </c:pt>
                <c:pt idx="54">
                  <c:v>161.92111773672639</c:v>
                </c:pt>
                <c:pt idx="55">
                  <c:v>161.1177839341816</c:v>
                </c:pt>
                <c:pt idx="56">
                  <c:v>160.25694673354539</c:v>
                </c:pt>
                <c:pt idx="57">
                  <c:v>160.73923218338635</c:v>
                </c:pt>
                <c:pt idx="58">
                  <c:v>162.03730879584657</c:v>
                </c:pt>
                <c:pt idx="59">
                  <c:v>162.00932719896164</c:v>
                </c:pt>
                <c:pt idx="60">
                  <c:v>162.64733254974041</c:v>
                </c:pt>
                <c:pt idx="61">
                  <c:v>162.8293323874351</c:v>
                </c:pt>
                <c:pt idx="62">
                  <c:v>167.50233159685877</c:v>
                </c:pt>
                <c:pt idx="63">
                  <c:v>168.05558664921469</c:v>
                </c:pt>
                <c:pt idx="64">
                  <c:v>170.87139516230368</c:v>
                </c:pt>
                <c:pt idx="65">
                  <c:v>171.18534354057593</c:v>
                </c:pt>
                <c:pt idx="66">
                  <c:v>170.61133438514398</c:v>
                </c:pt>
                <c:pt idx="67">
                  <c:v>171.840333596286</c:v>
                </c:pt>
                <c:pt idx="68">
                  <c:v>172.37258564907148</c:v>
                </c:pt>
                <c:pt idx="69">
                  <c:v>173.3156501622679</c:v>
                </c:pt>
                <c:pt idx="70">
                  <c:v>171.53391404056697</c:v>
                </c:pt>
                <c:pt idx="71">
                  <c:v>171.41848226014176</c:v>
                </c:pt>
                <c:pt idx="72">
                  <c:v>173.00961531503546</c:v>
                </c:pt>
                <c:pt idx="73">
                  <c:v>172.70990457875888</c:v>
                </c:pt>
                <c:pt idx="74">
                  <c:v>170.56498064468974</c:v>
                </c:pt>
                <c:pt idx="75">
                  <c:v>170.41124591117244</c:v>
                </c:pt>
                <c:pt idx="76">
                  <c:v>170.39531072779312</c:v>
                </c:pt>
                <c:pt idx="77">
                  <c:v>171.32133143194829</c:v>
                </c:pt>
                <c:pt idx="78">
                  <c:v>167.94533810798708</c:v>
                </c:pt>
                <c:pt idx="79">
                  <c:v>168.10633752699675</c:v>
                </c:pt>
                <c:pt idx="80">
                  <c:v>169.0615881317492</c:v>
                </c:pt>
                <c:pt idx="81">
                  <c:v>170.35789178293732</c:v>
                </c:pt>
                <c:pt idx="82">
                  <c:v>170.05197069573433</c:v>
                </c:pt>
                <c:pt idx="83">
                  <c:v>168.97798892393357</c:v>
                </c:pt>
                <c:pt idx="84">
                  <c:v>169.4445017309834</c:v>
                </c:pt>
                <c:pt idx="85">
                  <c:v>169.34362393274586</c:v>
                </c:pt>
                <c:pt idx="86">
                  <c:v>167.16590748318646</c:v>
                </c:pt>
                <c:pt idx="87">
                  <c:v>166.80147162079663</c:v>
                </c:pt>
                <c:pt idx="88">
                  <c:v>165.64536415519916</c:v>
                </c:pt>
                <c:pt idx="89">
                  <c:v>164.68883728879979</c:v>
                </c:pt>
                <c:pt idx="90">
                  <c:v>165.25970707219994</c:v>
                </c:pt>
                <c:pt idx="91">
                  <c:v>164.54742526805001</c:v>
                </c:pt>
                <c:pt idx="92">
                  <c:v>165.98935706701249</c:v>
                </c:pt>
                <c:pt idx="93">
                  <c:v>167.60983476675312</c:v>
                </c:pt>
                <c:pt idx="94">
                  <c:v>168.95996169168828</c:v>
                </c:pt>
                <c:pt idx="95">
                  <c:v>169.93498667292207</c:v>
                </c:pt>
                <c:pt idx="96">
                  <c:v>171.67874291823051</c:v>
                </c:pt>
                <c:pt idx="97">
                  <c:v>171.37968497955762</c:v>
                </c:pt>
                <c:pt idx="98">
                  <c:v>171.5824167448894</c:v>
                </c:pt>
                <c:pt idx="99">
                  <c:v>172.57059968622235</c:v>
                </c:pt>
                <c:pt idx="100">
                  <c:v>173.03515142155555</c:v>
                </c:pt>
                <c:pt idx="101">
                  <c:v>172.86628635538892</c:v>
                </c:pt>
                <c:pt idx="102">
                  <c:v>172.48657233884722</c:v>
                </c:pt>
                <c:pt idx="103">
                  <c:v>174.93414308471182</c:v>
                </c:pt>
                <c:pt idx="104">
                  <c:v>175.29103877117797</c:v>
                </c:pt>
                <c:pt idx="105">
                  <c:v>176.04025444279449</c:v>
                </c:pt>
                <c:pt idx="106">
                  <c:v>174.74256211069866</c:v>
                </c:pt>
                <c:pt idx="107">
                  <c:v>174.64314127767466</c:v>
                </c:pt>
                <c:pt idx="108">
                  <c:v>174.11578681941864</c:v>
                </c:pt>
                <c:pt idx="109">
                  <c:v>173.72144370485466</c:v>
                </c:pt>
                <c:pt idx="110">
                  <c:v>173.81035792621367</c:v>
                </c:pt>
                <c:pt idx="111">
                  <c:v>174.39508648155342</c:v>
                </c:pt>
                <c:pt idx="112">
                  <c:v>176.20627012038838</c:v>
                </c:pt>
                <c:pt idx="113">
                  <c:v>176.51656378009707</c:v>
                </c:pt>
                <c:pt idx="114">
                  <c:v>177.92913644502426</c:v>
                </c:pt>
                <c:pt idx="115">
                  <c:v>176.92478111125607</c:v>
                </c:pt>
                <c:pt idx="116">
                  <c:v>175.98369377781401</c:v>
                </c:pt>
                <c:pt idx="117">
                  <c:v>175.6359264444535</c:v>
                </c:pt>
                <c:pt idx="118">
                  <c:v>174.75398686111336</c:v>
                </c:pt>
                <c:pt idx="119">
                  <c:v>174.59349146527836</c:v>
                </c:pt>
                <c:pt idx="120">
                  <c:v>176.50337211631958</c:v>
                </c:pt>
                <c:pt idx="121">
                  <c:v>175.38333927907991</c:v>
                </c:pt>
                <c:pt idx="122">
                  <c:v>174.93083406976999</c:v>
                </c:pt>
                <c:pt idx="123">
                  <c:v>170.19770476744247</c:v>
                </c:pt>
                <c:pt idx="124">
                  <c:v>172.95942994186063</c:v>
                </c:pt>
                <c:pt idx="125">
                  <c:v>172.98236123546516</c:v>
                </c:pt>
                <c:pt idx="126">
                  <c:v>173.4305918088663</c:v>
                </c:pt>
                <c:pt idx="127">
                  <c:v>174.50264870221659</c:v>
                </c:pt>
                <c:pt idx="128">
                  <c:v>174.09566742555413</c:v>
                </c:pt>
                <c:pt idx="129">
                  <c:v>173.85141985638853</c:v>
                </c:pt>
                <c:pt idx="130">
                  <c:v>173.67035571409713</c:v>
                </c:pt>
                <c:pt idx="131">
                  <c:v>174.31508817852429</c:v>
                </c:pt>
                <c:pt idx="132">
                  <c:v>174.01127504463108</c:v>
                </c:pt>
                <c:pt idx="133">
                  <c:v>172.84782401115774</c:v>
                </c:pt>
                <c:pt idx="134">
                  <c:v>170.37445825278945</c:v>
                </c:pt>
                <c:pt idx="135">
                  <c:v>168.60111081319735</c:v>
                </c:pt>
                <c:pt idx="136">
                  <c:v>163.65777395329934</c:v>
                </c:pt>
                <c:pt idx="137">
                  <c:v>164.30444648832486</c:v>
                </c:pt>
                <c:pt idx="138">
                  <c:v>163.61861087208121</c:v>
                </c:pt>
                <c:pt idx="139">
                  <c:v>166.16214896802029</c:v>
                </c:pt>
                <c:pt idx="140">
                  <c:v>166.54303574200509</c:v>
                </c:pt>
                <c:pt idx="141">
                  <c:v>165.35576418550124</c:v>
                </c:pt>
                <c:pt idx="142">
                  <c:v>167.3239380463753</c:v>
                </c:pt>
                <c:pt idx="143">
                  <c:v>164.86097926159385</c:v>
                </c:pt>
                <c:pt idx="144">
                  <c:v>162.91774781539846</c:v>
                </c:pt>
                <c:pt idx="145">
                  <c:v>164.50193620384962</c:v>
                </c:pt>
                <c:pt idx="146">
                  <c:v>165.52048480096241</c:v>
                </c:pt>
                <c:pt idx="147">
                  <c:v>163.9826219502406</c:v>
                </c:pt>
                <c:pt idx="148">
                  <c:v>163.83815023756017</c:v>
                </c:pt>
                <c:pt idx="149">
                  <c:v>163.13453305939004</c:v>
                </c:pt>
                <c:pt idx="150">
                  <c:v>158.15113701484751</c:v>
                </c:pt>
                <c:pt idx="151">
                  <c:v>157.22028725371189</c:v>
                </c:pt>
                <c:pt idx="152">
                  <c:v>157.41506881342798</c:v>
                </c:pt>
                <c:pt idx="153">
                  <c:v>159.01626945335698</c:v>
                </c:pt>
                <c:pt idx="154">
                  <c:v>162.45407186333927</c:v>
                </c:pt>
                <c:pt idx="155">
                  <c:v>164.07851421583479</c:v>
                </c:pt>
                <c:pt idx="156">
                  <c:v>163.66712780395869</c:v>
                </c:pt>
                <c:pt idx="157">
                  <c:v>166.27178120098966</c:v>
                </c:pt>
                <c:pt idx="158">
                  <c:v>169.34544155024741</c:v>
                </c:pt>
                <c:pt idx="159">
                  <c:v>170.70636338756185</c:v>
                </c:pt>
                <c:pt idx="160">
                  <c:v>169.92159384689046</c:v>
                </c:pt>
                <c:pt idx="161">
                  <c:v>169.68789921172262</c:v>
                </c:pt>
                <c:pt idx="162">
                  <c:v>170.88197405293067</c:v>
                </c:pt>
                <c:pt idx="163">
                  <c:v>169.19299726323268</c:v>
                </c:pt>
                <c:pt idx="164">
                  <c:v>168.08075456580815</c:v>
                </c:pt>
                <c:pt idx="165">
                  <c:v>166.67769389145201</c:v>
                </c:pt>
                <c:pt idx="166">
                  <c:v>166.51442872286299</c:v>
                </c:pt>
                <c:pt idx="167">
                  <c:v>167.60610793071572</c:v>
                </c:pt>
                <c:pt idx="168">
                  <c:v>166.97902998267892</c:v>
                </c:pt>
                <c:pt idx="169">
                  <c:v>167.97725599566974</c:v>
                </c:pt>
                <c:pt idx="170">
                  <c:v>167.34931324891744</c:v>
                </c:pt>
                <c:pt idx="171">
                  <c:v>166.15732456222935</c:v>
                </c:pt>
                <c:pt idx="172">
                  <c:v>166.73682589055733</c:v>
                </c:pt>
                <c:pt idx="173">
                  <c:v>166.95670572263936</c:v>
                </c:pt>
                <c:pt idx="174">
                  <c:v>167.76917118065984</c:v>
                </c:pt>
                <c:pt idx="175">
                  <c:v>168.84229054516496</c:v>
                </c:pt>
                <c:pt idx="176">
                  <c:v>165.35307413629124</c:v>
                </c:pt>
                <c:pt idx="177">
                  <c:v>162.14827003407282</c:v>
                </c:pt>
                <c:pt idx="178">
                  <c:v>161.67707050851823</c:v>
                </c:pt>
                <c:pt idx="179">
                  <c:v>163.14177137712957</c:v>
                </c:pt>
                <c:pt idx="180">
                  <c:v>163.17043759428239</c:v>
                </c:pt>
                <c:pt idx="181">
                  <c:v>159.75760564857057</c:v>
                </c:pt>
                <c:pt idx="182">
                  <c:v>159.81939841214265</c:v>
                </c:pt>
                <c:pt idx="183">
                  <c:v>160.68235035303564</c:v>
                </c:pt>
                <c:pt idx="184">
                  <c:v>162.81808683825892</c:v>
                </c:pt>
                <c:pt idx="185">
                  <c:v>162.93951870956471</c:v>
                </c:pt>
                <c:pt idx="186">
                  <c:v>163.46487892739117</c:v>
                </c:pt>
                <c:pt idx="187">
                  <c:v>163.58872348184781</c:v>
                </c:pt>
                <c:pt idx="188">
                  <c:v>166.53718387046194</c:v>
                </c:pt>
                <c:pt idx="189">
                  <c:v>165.81180121761548</c:v>
                </c:pt>
                <c:pt idx="190">
                  <c:v>168.15795180440387</c:v>
                </c:pt>
                <c:pt idx="191">
                  <c:v>168.74448945110095</c:v>
                </c:pt>
                <c:pt idx="192">
                  <c:v>169.57362686277526</c:v>
                </c:pt>
                <c:pt idx="193">
                  <c:v>170.98841196569379</c:v>
                </c:pt>
                <c:pt idx="194">
                  <c:v>171.46960674142346</c:v>
                </c:pt>
                <c:pt idx="195">
                  <c:v>172.37739643535588</c:v>
                </c:pt>
                <c:pt idx="196">
                  <c:v>172.96435210883897</c:v>
                </c:pt>
                <c:pt idx="197">
                  <c:v>174.19109252720975</c:v>
                </c:pt>
                <c:pt idx="198">
                  <c:v>173.09527013180244</c:v>
                </c:pt>
                <c:pt idx="199">
                  <c:v>175.36381378295059</c:v>
                </c:pt>
                <c:pt idx="200">
                  <c:v>178.84095344573765</c:v>
                </c:pt>
                <c:pt idx="201">
                  <c:v>180.22023311143442</c:v>
                </c:pt>
                <c:pt idx="202">
                  <c:v>180.66255677785864</c:v>
                </c:pt>
                <c:pt idx="203">
                  <c:v>179.91064219446466</c:v>
                </c:pt>
                <c:pt idx="204">
                  <c:v>180.88516579861616</c:v>
                </c:pt>
                <c:pt idx="205">
                  <c:v>180.84379294965404</c:v>
                </c:pt>
                <c:pt idx="206">
                  <c:v>181.71844448741351</c:v>
                </c:pt>
                <c:pt idx="207">
                  <c:v>181.8921088718534</c:v>
                </c:pt>
                <c:pt idx="208">
                  <c:v>180.21052271796333</c:v>
                </c:pt>
                <c:pt idx="209">
                  <c:v>181.36513067949085</c:v>
                </c:pt>
                <c:pt idx="210">
                  <c:v>180.19128491987271</c:v>
                </c:pt>
                <c:pt idx="211">
                  <c:v>180.13781747996816</c:v>
                </c:pt>
                <c:pt idx="212">
                  <c:v>177.94945511999202</c:v>
                </c:pt>
                <c:pt idx="213">
                  <c:v>176.88486302999803</c:v>
                </c:pt>
                <c:pt idx="214">
                  <c:v>176.81371050749954</c:v>
                </c:pt>
                <c:pt idx="215">
                  <c:v>176.58592387687489</c:v>
                </c:pt>
                <c:pt idx="216">
                  <c:v>178.03648396921872</c:v>
                </c:pt>
                <c:pt idx="217">
                  <c:v>179.07411949230467</c:v>
                </c:pt>
                <c:pt idx="218">
                  <c:v>178.68103212307616</c:v>
                </c:pt>
                <c:pt idx="219">
                  <c:v>175.41026328076904</c:v>
                </c:pt>
                <c:pt idx="220">
                  <c:v>173.26506807019226</c:v>
                </c:pt>
                <c:pt idx="221">
                  <c:v>173.22377226754804</c:v>
                </c:pt>
                <c:pt idx="222">
                  <c:v>173.81343931688701</c:v>
                </c:pt>
                <c:pt idx="223">
                  <c:v>175.04836507922175</c:v>
                </c:pt>
                <c:pt idx="224">
                  <c:v>174.62959501980544</c:v>
                </c:pt>
                <c:pt idx="225">
                  <c:v>174.18739350495139</c:v>
                </c:pt>
                <c:pt idx="226">
                  <c:v>175.55434462623785</c:v>
                </c:pt>
                <c:pt idx="227">
                  <c:v>176.93108540655945</c:v>
                </c:pt>
                <c:pt idx="228">
                  <c:v>176.96776835163985</c:v>
                </c:pt>
                <c:pt idx="229">
                  <c:v>176.54193758790996</c:v>
                </c:pt>
                <c:pt idx="230">
                  <c:v>176.6604821469775</c:v>
                </c:pt>
                <c:pt idx="231">
                  <c:v>175.14511978674437</c:v>
                </c:pt>
                <c:pt idx="232">
                  <c:v>176.16127994668608</c:v>
                </c:pt>
                <c:pt idx="233">
                  <c:v>176.34782298667153</c:v>
                </c:pt>
                <c:pt idx="234">
                  <c:v>176.40945049666789</c:v>
                </c:pt>
                <c:pt idx="235">
                  <c:v>176.33486112416699</c:v>
                </c:pt>
                <c:pt idx="236">
                  <c:v>176.74371903104176</c:v>
                </c:pt>
                <c:pt idx="237">
                  <c:v>176.54592675776044</c:v>
                </c:pt>
                <c:pt idx="238">
                  <c:v>176.4514801894401</c:v>
                </c:pt>
                <c:pt idx="239">
                  <c:v>176.86287004736002</c:v>
                </c:pt>
                <c:pt idx="240">
                  <c:v>179.80821226184003</c:v>
                </c:pt>
                <c:pt idx="241">
                  <c:v>179.09705381546001</c:v>
                </c:pt>
                <c:pt idx="242">
                  <c:v>177.90675970386502</c:v>
                </c:pt>
                <c:pt idx="243">
                  <c:v>177.68419067596625</c:v>
                </c:pt>
                <c:pt idx="244">
                  <c:v>177.74104391899158</c:v>
                </c:pt>
                <c:pt idx="245">
                  <c:v>178.73776622974788</c:v>
                </c:pt>
                <c:pt idx="246">
                  <c:v>178.69443630743697</c:v>
                </c:pt>
                <c:pt idx="247">
                  <c:v>180.62611207685924</c:v>
                </c:pt>
                <c:pt idx="248">
                  <c:v>180.49402576921483</c:v>
                </c:pt>
                <c:pt idx="249">
                  <c:v>180.67100344230369</c:v>
                </c:pt>
                <c:pt idx="250">
                  <c:v>181.86274711057592</c:v>
                </c:pt>
                <c:pt idx="251">
                  <c:v>182.88818377764397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A-4289-99F7-FE2D3E1EC27F}"/>
            </c:ext>
          </c:extLst>
        </c:ser>
        <c:ser>
          <c:idx val="1"/>
          <c:order val="1"/>
          <c:tx>
            <c:v>Exponential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2'!$E$2:$E$253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140.51000550000001</c:v>
                </c:pt>
                <c:pt idx="3">
                  <c:v>141.01249612500001</c:v>
                </c:pt>
                <c:pt idx="4">
                  <c:v>141.53562928124998</c:v>
                </c:pt>
                <c:pt idx="5">
                  <c:v>140.74390432031248</c:v>
                </c:pt>
                <c:pt idx="6">
                  <c:v>141.49097983007812</c:v>
                </c:pt>
                <c:pt idx="7">
                  <c:v>142.83274420751954</c:v>
                </c:pt>
                <c:pt idx="8">
                  <c:v>143.43068980187991</c:v>
                </c:pt>
                <c:pt idx="9">
                  <c:v>144.39017770046996</c:v>
                </c:pt>
                <c:pt idx="10">
                  <c:v>147.04503917511749</c:v>
                </c:pt>
                <c:pt idx="11">
                  <c:v>148.27876129377938</c:v>
                </c:pt>
                <c:pt idx="12">
                  <c:v>148.74468582344485</c:v>
                </c:pt>
                <c:pt idx="13">
                  <c:v>148.29866695586122</c:v>
                </c:pt>
                <c:pt idx="14">
                  <c:v>148.53216748896531</c:v>
                </c:pt>
                <c:pt idx="15">
                  <c:v>148.49303887224133</c:v>
                </c:pt>
                <c:pt idx="16">
                  <c:v>149.89326046806033</c:v>
                </c:pt>
                <c:pt idx="17">
                  <c:v>151.08331211701508</c:v>
                </c:pt>
                <c:pt idx="18">
                  <c:v>150.66083102925379</c:v>
                </c:pt>
                <c:pt idx="19">
                  <c:v>152.65521300731345</c:v>
                </c:pt>
                <c:pt idx="20">
                  <c:v>153.12380250182838</c:v>
                </c:pt>
                <c:pt idx="21">
                  <c:v>154.21595212545708</c:v>
                </c:pt>
                <c:pt idx="22">
                  <c:v>153.01148878136428</c:v>
                </c:pt>
                <c:pt idx="23">
                  <c:v>153.15286994534108</c:v>
                </c:pt>
                <c:pt idx="24">
                  <c:v>153.83321598633529</c:v>
                </c:pt>
                <c:pt idx="25">
                  <c:v>153.89830249658382</c:v>
                </c:pt>
                <c:pt idx="26">
                  <c:v>154.42458012414596</c:v>
                </c:pt>
                <c:pt idx="27">
                  <c:v>154.1586502810365</c:v>
                </c:pt>
                <c:pt idx="28">
                  <c:v>155.3296633202591</c:v>
                </c:pt>
                <c:pt idx="29">
                  <c:v>154.70741583006478</c:v>
                </c:pt>
                <c:pt idx="30">
                  <c:v>154.28934945751618</c:v>
                </c:pt>
                <c:pt idx="31">
                  <c:v>153.87734111437905</c:v>
                </c:pt>
                <c:pt idx="32">
                  <c:v>152.82933227859476</c:v>
                </c:pt>
                <c:pt idx="33">
                  <c:v>151.89983006964869</c:v>
                </c:pt>
                <c:pt idx="34">
                  <c:v>152.86745901741216</c:v>
                </c:pt>
                <c:pt idx="35">
                  <c:v>153.34186475435303</c:v>
                </c:pt>
                <c:pt idx="36">
                  <c:v>154.61546093858828</c:v>
                </c:pt>
                <c:pt idx="37">
                  <c:v>155.09136523464707</c:v>
                </c:pt>
                <c:pt idx="38">
                  <c:v>155.28534580866176</c:v>
                </c:pt>
                <c:pt idx="39">
                  <c:v>156.51883120216544</c:v>
                </c:pt>
                <c:pt idx="40">
                  <c:v>157.05971155054135</c:v>
                </c:pt>
                <c:pt idx="41">
                  <c:v>156.48242263763535</c:v>
                </c:pt>
                <c:pt idx="42">
                  <c:v>157.95810340940884</c:v>
                </c:pt>
                <c:pt idx="43">
                  <c:v>156.36202735235221</c:v>
                </c:pt>
                <c:pt idx="44">
                  <c:v>156.03800158808806</c:v>
                </c:pt>
                <c:pt idx="45">
                  <c:v>157.119497397022</c:v>
                </c:pt>
                <c:pt idx="46">
                  <c:v>157.1123750992555</c:v>
                </c:pt>
                <c:pt idx="47">
                  <c:v>158.18308852481388</c:v>
                </c:pt>
                <c:pt idx="48">
                  <c:v>158.73577063120348</c:v>
                </c:pt>
                <c:pt idx="49">
                  <c:v>160.78644340780085</c:v>
                </c:pt>
                <c:pt idx="50">
                  <c:v>160.97660560195021</c:v>
                </c:pt>
                <c:pt idx="51">
                  <c:v>160.46164615048758</c:v>
                </c:pt>
                <c:pt idx="52">
                  <c:v>160.91791678762189</c:v>
                </c:pt>
                <c:pt idx="53">
                  <c:v>161.50447694690547</c:v>
                </c:pt>
                <c:pt idx="54">
                  <c:v>161.92111773672639</c:v>
                </c:pt>
                <c:pt idx="55">
                  <c:v>161.1177839341816</c:v>
                </c:pt>
                <c:pt idx="56">
                  <c:v>160.25694673354539</c:v>
                </c:pt>
                <c:pt idx="57">
                  <c:v>160.73923218338635</c:v>
                </c:pt>
                <c:pt idx="58">
                  <c:v>162.03730879584657</c:v>
                </c:pt>
                <c:pt idx="59">
                  <c:v>162.00932719896164</c:v>
                </c:pt>
                <c:pt idx="60">
                  <c:v>162.64733254974041</c:v>
                </c:pt>
                <c:pt idx="61">
                  <c:v>162.8293323874351</c:v>
                </c:pt>
                <c:pt idx="62">
                  <c:v>167.50233159685877</c:v>
                </c:pt>
                <c:pt idx="63">
                  <c:v>168.05558664921469</c:v>
                </c:pt>
                <c:pt idx="64">
                  <c:v>170.87139516230368</c:v>
                </c:pt>
                <c:pt idx="65">
                  <c:v>171.18534354057593</c:v>
                </c:pt>
                <c:pt idx="66">
                  <c:v>170.61133438514398</c:v>
                </c:pt>
                <c:pt idx="67">
                  <c:v>171.840333596286</c:v>
                </c:pt>
                <c:pt idx="68">
                  <c:v>172.37258564907148</c:v>
                </c:pt>
                <c:pt idx="69">
                  <c:v>173.3156501622679</c:v>
                </c:pt>
                <c:pt idx="70">
                  <c:v>171.53391404056697</c:v>
                </c:pt>
                <c:pt idx="71">
                  <c:v>171.41848226014176</c:v>
                </c:pt>
                <c:pt idx="72">
                  <c:v>173.00961531503546</c:v>
                </c:pt>
                <c:pt idx="73">
                  <c:v>172.70990457875888</c:v>
                </c:pt>
                <c:pt idx="74">
                  <c:v>170.56498064468974</c:v>
                </c:pt>
                <c:pt idx="75">
                  <c:v>170.41124591117244</c:v>
                </c:pt>
                <c:pt idx="76">
                  <c:v>170.39531072779312</c:v>
                </c:pt>
                <c:pt idx="77">
                  <c:v>171.32133143194829</c:v>
                </c:pt>
                <c:pt idx="78">
                  <c:v>167.94533810798708</c:v>
                </c:pt>
                <c:pt idx="79">
                  <c:v>168.10633752699675</c:v>
                </c:pt>
                <c:pt idx="80">
                  <c:v>169.0615881317492</c:v>
                </c:pt>
                <c:pt idx="81">
                  <c:v>170.35789178293732</c:v>
                </c:pt>
                <c:pt idx="82">
                  <c:v>170.05197069573433</c:v>
                </c:pt>
                <c:pt idx="83">
                  <c:v>168.97798892393357</c:v>
                </c:pt>
                <c:pt idx="84">
                  <c:v>169.4445017309834</c:v>
                </c:pt>
                <c:pt idx="85">
                  <c:v>169.34362393274586</c:v>
                </c:pt>
                <c:pt idx="86">
                  <c:v>167.16590748318646</c:v>
                </c:pt>
                <c:pt idx="87">
                  <c:v>166.80147162079663</c:v>
                </c:pt>
                <c:pt idx="88">
                  <c:v>165.64536415519916</c:v>
                </c:pt>
                <c:pt idx="89">
                  <c:v>164.68883728879979</c:v>
                </c:pt>
                <c:pt idx="90">
                  <c:v>165.25970707219994</c:v>
                </c:pt>
                <c:pt idx="91">
                  <c:v>164.54742526805001</c:v>
                </c:pt>
                <c:pt idx="92">
                  <c:v>165.98935706701249</c:v>
                </c:pt>
                <c:pt idx="93">
                  <c:v>167.60983476675312</c:v>
                </c:pt>
                <c:pt idx="94">
                  <c:v>168.95996169168828</c:v>
                </c:pt>
                <c:pt idx="95">
                  <c:v>169.93498667292207</c:v>
                </c:pt>
                <c:pt idx="96">
                  <c:v>171.67874291823051</c:v>
                </c:pt>
                <c:pt idx="97">
                  <c:v>171.37968497955762</c:v>
                </c:pt>
                <c:pt idx="98">
                  <c:v>171.5824167448894</c:v>
                </c:pt>
                <c:pt idx="99">
                  <c:v>172.57059968622235</c:v>
                </c:pt>
                <c:pt idx="100">
                  <c:v>173.03515142155555</c:v>
                </c:pt>
                <c:pt idx="101">
                  <c:v>172.86628635538892</c:v>
                </c:pt>
                <c:pt idx="102">
                  <c:v>172.48657233884722</c:v>
                </c:pt>
                <c:pt idx="103">
                  <c:v>174.93414308471182</c:v>
                </c:pt>
                <c:pt idx="104">
                  <c:v>175.29103877117797</c:v>
                </c:pt>
                <c:pt idx="105">
                  <c:v>176.04025444279449</c:v>
                </c:pt>
                <c:pt idx="106">
                  <c:v>174.74256211069866</c:v>
                </c:pt>
                <c:pt idx="107">
                  <c:v>174.64314127767466</c:v>
                </c:pt>
                <c:pt idx="108">
                  <c:v>174.11578681941864</c:v>
                </c:pt>
                <c:pt idx="109">
                  <c:v>173.72144370485466</c:v>
                </c:pt>
                <c:pt idx="110">
                  <c:v>173.81035792621367</c:v>
                </c:pt>
                <c:pt idx="111">
                  <c:v>174.39508648155342</c:v>
                </c:pt>
                <c:pt idx="112">
                  <c:v>176.20627012038838</c:v>
                </c:pt>
                <c:pt idx="113">
                  <c:v>176.51656378009707</c:v>
                </c:pt>
                <c:pt idx="114">
                  <c:v>177.92913644502426</c:v>
                </c:pt>
                <c:pt idx="115">
                  <c:v>176.92478111125607</c:v>
                </c:pt>
                <c:pt idx="116">
                  <c:v>175.98369377781401</c:v>
                </c:pt>
                <c:pt idx="117">
                  <c:v>175.6359264444535</c:v>
                </c:pt>
                <c:pt idx="118">
                  <c:v>174.75398686111336</c:v>
                </c:pt>
                <c:pt idx="119">
                  <c:v>174.59349146527836</c:v>
                </c:pt>
                <c:pt idx="120">
                  <c:v>176.50337211631958</c:v>
                </c:pt>
                <c:pt idx="121">
                  <c:v>175.38333927907991</c:v>
                </c:pt>
                <c:pt idx="122">
                  <c:v>174.93083406976999</c:v>
                </c:pt>
                <c:pt idx="123">
                  <c:v>170.19770476744247</c:v>
                </c:pt>
                <c:pt idx="124">
                  <c:v>172.95942994186063</c:v>
                </c:pt>
                <c:pt idx="125">
                  <c:v>172.98236123546516</c:v>
                </c:pt>
                <c:pt idx="126">
                  <c:v>173.4305918088663</c:v>
                </c:pt>
                <c:pt idx="127">
                  <c:v>174.50264870221659</c:v>
                </c:pt>
                <c:pt idx="128">
                  <c:v>174.09566742555413</c:v>
                </c:pt>
                <c:pt idx="129">
                  <c:v>173.85141985638853</c:v>
                </c:pt>
                <c:pt idx="130">
                  <c:v>173.67035571409713</c:v>
                </c:pt>
                <c:pt idx="131">
                  <c:v>174.31508817852429</c:v>
                </c:pt>
                <c:pt idx="132">
                  <c:v>174.01127504463108</c:v>
                </c:pt>
                <c:pt idx="133">
                  <c:v>172.84782401115774</c:v>
                </c:pt>
                <c:pt idx="134">
                  <c:v>170.37445825278945</c:v>
                </c:pt>
                <c:pt idx="135">
                  <c:v>168.60111081319735</c:v>
                </c:pt>
                <c:pt idx="136">
                  <c:v>163.65777395329934</c:v>
                </c:pt>
                <c:pt idx="137">
                  <c:v>164.30444648832486</c:v>
                </c:pt>
                <c:pt idx="138">
                  <c:v>163.61861087208121</c:v>
                </c:pt>
                <c:pt idx="139">
                  <c:v>166.16214896802029</c:v>
                </c:pt>
                <c:pt idx="140">
                  <c:v>166.54303574200509</c:v>
                </c:pt>
                <c:pt idx="141">
                  <c:v>165.35576418550124</c:v>
                </c:pt>
                <c:pt idx="142">
                  <c:v>167.3239380463753</c:v>
                </c:pt>
                <c:pt idx="143">
                  <c:v>164.86097926159385</c:v>
                </c:pt>
                <c:pt idx="144">
                  <c:v>162.91774781539846</c:v>
                </c:pt>
                <c:pt idx="145">
                  <c:v>164.50193620384962</c:v>
                </c:pt>
                <c:pt idx="146">
                  <c:v>165.52048480096241</c:v>
                </c:pt>
                <c:pt idx="147">
                  <c:v>163.9826219502406</c:v>
                </c:pt>
                <c:pt idx="148">
                  <c:v>163.83815023756017</c:v>
                </c:pt>
                <c:pt idx="149">
                  <c:v>163.13453305939004</c:v>
                </c:pt>
                <c:pt idx="150">
                  <c:v>158.15113701484751</c:v>
                </c:pt>
                <c:pt idx="151">
                  <c:v>157.22028725371189</c:v>
                </c:pt>
                <c:pt idx="152">
                  <c:v>157.41506881342798</c:v>
                </c:pt>
                <c:pt idx="153">
                  <c:v>159.01626945335698</c:v>
                </c:pt>
                <c:pt idx="154">
                  <c:v>162.45407186333927</c:v>
                </c:pt>
                <c:pt idx="155">
                  <c:v>164.07851421583479</c:v>
                </c:pt>
                <c:pt idx="156">
                  <c:v>163.66712780395869</c:v>
                </c:pt>
                <c:pt idx="157">
                  <c:v>166.27178120098966</c:v>
                </c:pt>
                <c:pt idx="158">
                  <c:v>169.34544155024741</c:v>
                </c:pt>
                <c:pt idx="159">
                  <c:v>170.70636338756185</c:v>
                </c:pt>
                <c:pt idx="160">
                  <c:v>169.92159384689046</c:v>
                </c:pt>
                <c:pt idx="161">
                  <c:v>169.68789921172262</c:v>
                </c:pt>
                <c:pt idx="162">
                  <c:v>170.88197405293067</c:v>
                </c:pt>
                <c:pt idx="163">
                  <c:v>169.19299726323268</c:v>
                </c:pt>
                <c:pt idx="164">
                  <c:v>168.08075456580815</c:v>
                </c:pt>
                <c:pt idx="165">
                  <c:v>166.67769389145201</c:v>
                </c:pt>
                <c:pt idx="166">
                  <c:v>166.51442872286299</c:v>
                </c:pt>
                <c:pt idx="167">
                  <c:v>167.60610793071572</c:v>
                </c:pt>
                <c:pt idx="168">
                  <c:v>166.97902998267892</c:v>
                </c:pt>
                <c:pt idx="169">
                  <c:v>167.97725599566974</c:v>
                </c:pt>
                <c:pt idx="170">
                  <c:v>167.34931324891744</c:v>
                </c:pt>
                <c:pt idx="171">
                  <c:v>166.15732456222935</c:v>
                </c:pt>
                <c:pt idx="172">
                  <c:v>166.73682589055733</c:v>
                </c:pt>
                <c:pt idx="173">
                  <c:v>166.95670572263936</c:v>
                </c:pt>
                <c:pt idx="174">
                  <c:v>167.76917118065984</c:v>
                </c:pt>
                <c:pt idx="175">
                  <c:v>168.84229054516496</c:v>
                </c:pt>
                <c:pt idx="176">
                  <c:v>165.35307413629124</c:v>
                </c:pt>
                <c:pt idx="177">
                  <c:v>162.14827003407282</c:v>
                </c:pt>
                <c:pt idx="178">
                  <c:v>161.67707050851823</c:v>
                </c:pt>
                <c:pt idx="179">
                  <c:v>163.14177137712957</c:v>
                </c:pt>
                <c:pt idx="180">
                  <c:v>163.17043759428239</c:v>
                </c:pt>
                <c:pt idx="181">
                  <c:v>159.75760564857057</c:v>
                </c:pt>
                <c:pt idx="182">
                  <c:v>159.81939841214265</c:v>
                </c:pt>
                <c:pt idx="183">
                  <c:v>160.68235035303564</c:v>
                </c:pt>
                <c:pt idx="184">
                  <c:v>162.81808683825892</c:v>
                </c:pt>
                <c:pt idx="185">
                  <c:v>162.93951870956471</c:v>
                </c:pt>
                <c:pt idx="186">
                  <c:v>163.46487892739117</c:v>
                </c:pt>
                <c:pt idx="187">
                  <c:v>163.58872348184781</c:v>
                </c:pt>
                <c:pt idx="188">
                  <c:v>166.53718387046194</c:v>
                </c:pt>
                <c:pt idx="189">
                  <c:v>165.81180121761548</c:v>
                </c:pt>
                <c:pt idx="190">
                  <c:v>168.15795180440387</c:v>
                </c:pt>
                <c:pt idx="191">
                  <c:v>168.74448945110095</c:v>
                </c:pt>
                <c:pt idx="192">
                  <c:v>169.57362686277526</c:v>
                </c:pt>
                <c:pt idx="193">
                  <c:v>170.98841196569379</c:v>
                </c:pt>
                <c:pt idx="194">
                  <c:v>171.46960674142346</c:v>
                </c:pt>
                <c:pt idx="195">
                  <c:v>172.37739643535588</c:v>
                </c:pt>
                <c:pt idx="196">
                  <c:v>172.96435210883897</c:v>
                </c:pt>
                <c:pt idx="197">
                  <c:v>174.19109252720975</c:v>
                </c:pt>
                <c:pt idx="198">
                  <c:v>173.09527013180244</c:v>
                </c:pt>
                <c:pt idx="199">
                  <c:v>175.36381378295059</c:v>
                </c:pt>
                <c:pt idx="200">
                  <c:v>178.84095344573765</c:v>
                </c:pt>
                <c:pt idx="201">
                  <c:v>180.22023311143442</c:v>
                </c:pt>
                <c:pt idx="202">
                  <c:v>180.66255677785864</c:v>
                </c:pt>
                <c:pt idx="203">
                  <c:v>179.91064219446466</c:v>
                </c:pt>
                <c:pt idx="204">
                  <c:v>180.88516579861616</c:v>
                </c:pt>
                <c:pt idx="205">
                  <c:v>180.84379294965404</c:v>
                </c:pt>
                <c:pt idx="206">
                  <c:v>181.71844448741351</c:v>
                </c:pt>
                <c:pt idx="207">
                  <c:v>181.8921088718534</c:v>
                </c:pt>
                <c:pt idx="208">
                  <c:v>180.21052271796333</c:v>
                </c:pt>
                <c:pt idx="209">
                  <c:v>181.36513067949085</c:v>
                </c:pt>
                <c:pt idx="210">
                  <c:v>180.19128491987271</c:v>
                </c:pt>
                <c:pt idx="211">
                  <c:v>180.13781747996816</c:v>
                </c:pt>
                <c:pt idx="212">
                  <c:v>177.94945511999202</c:v>
                </c:pt>
                <c:pt idx="213">
                  <c:v>176.88486302999803</c:v>
                </c:pt>
                <c:pt idx="214">
                  <c:v>176.81371050749954</c:v>
                </c:pt>
                <c:pt idx="215">
                  <c:v>176.58592387687489</c:v>
                </c:pt>
                <c:pt idx="216">
                  <c:v>178.03648396921872</c:v>
                </c:pt>
                <c:pt idx="217">
                  <c:v>179.07411949230467</c:v>
                </c:pt>
                <c:pt idx="218">
                  <c:v>178.68103212307616</c:v>
                </c:pt>
                <c:pt idx="219">
                  <c:v>175.41026328076904</c:v>
                </c:pt>
                <c:pt idx="220">
                  <c:v>173.26506807019226</c:v>
                </c:pt>
                <c:pt idx="221">
                  <c:v>173.22377226754804</c:v>
                </c:pt>
                <c:pt idx="222">
                  <c:v>173.81343931688701</c:v>
                </c:pt>
                <c:pt idx="223">
                  <c:v>175.04836507922175</c:v>
                </c:pt>
                <c:pt idx="224">
                  <c:v>174.62959501980544</c:v>
                </c:pt>
                <c:pt idx="225">
                  <c:v>174.18739350495139</c:v>
                </c:pt>
                <c:pt idx="226">
                  <c:v>175.55434462623785</c:v>
                </c:pt>
                <c:pt idx="227">
                  <c:v>176.93108540655945</c:v>
                </c:pt>
                <c:pt idx="228">
                  <c:v>176.96776835163985</c:v>
                </c:pt>
                <c:pt idx="229">
                  <c:v>176.54193758790996</c:v>
                </c:pt>
                <c:pt idx="230">
                  <c:v>176.6604821469775</c:v>
                </c:pt>
                <c:pt idx="231">
                  <c:v>175.14511978674437</c:v>
                </c:pt>
                <c:pt idx="232">
                  <c:v>176.16127994668608</c:v>
                </c:pt>
                <c:pt idx="233">
                  <c:v>176.34782298667153</c:v>
                </c:pt>
                <c:pt idx="234">
                  <c:v>176.40945049666789</c:v>
                </c:pt>
                <c:pt idx="235">
                  <c:v>176.33486112416699</c:v>
                </c:pt>
                <c:pt idx="236">
                  <c:v>176.74371903104176</c:v>
                </c:pt>
                <c:pt idx="237">
                  <c:v>176.54592675776044</c:v>
                </c:pt>
                <c:pt idx="238">
                  <c:v>176.4514801894401</c:v>
                </c:pt>
                <c:pt idx="239">
                  <c:v>176.86287004736002</c:v>
                </c:pt>
                <c:pt idx="240">
                  <c:v>179.80821226184003</c:v>
                </c:pt>
                <c:pt idx="241">
                  <c:v>179.09705381546001</c:v>
                </c:pt>
                <c:pt idx="242">
                  <c:v>177.90675970386502</c:v>
                </c:pt>
                <c:pt idx="243">
                  <c:v>177.68419067596625</c:v>
                </c:pt>
                <c:pt idx="244">
                  <c:v>177.74104391899158</c:v>
                </c:pt>
                <c:pt idx="245">
                  <c:v>178.73776622974788</c:v>
                </c:pt>
                <c:pt idx="246">
                  <c:v>178.69443630743697</c:v>
                </c:pt>
                <c:pt idx="247">
                  <c:v>180.62611207685924</c:v>
                </c:pt>
                <c:pt idx="248">
                  <c:v>180.49402576921483</c:v>
                </c:pt>
                <c:pt idx="249">
                  <c:v>180.67100344230369</c:v>
                </c:pt>
                <c:pt idx="250">
                  <c:v>181.86274711057592</c:v>
                </c:pt>
                <c:pt idx="251">
                  <c:v>182.88818377764397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A-4289-99F7-FE2D3E1E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25279"/>
        <c:axId val="772446559"/>
      </c:scatterChart>
      <c:valAx>
        <c:axId val="7204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6559"/>
        <c:crosses val="autoZero"/>
        <c:crossBetween val="midCat"/>
      </c:valAx>
      <c:valAx>
        <c:axId val="772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  <a:r>
              <a:rPr lang="en-US" baseline="0"/>
              <a:t> vs Adjusted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2'!$E$2:$E$253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140.51000550000001</c:v>
                </c:pt>
                <c:pt idx="3">
                  <c:v>141.01249612500001</c:v>
                </c:pt>
                <c:pt idx="4">
                  <c:v>141.53562928124998</c:v>
                </c:pt>
                <c:pt idx="5">
                  <c:v>140.74390432031248</c:v>
                </c:pt>
                <c:pt idx="6">
                  <c:v>141.49097983007812</c:v>
                </c:pt>
                <c:pt idx="7">
                  <c:v>142.83274420751954</c:v>
                </c:pt>
                <c:pt idx="8">
                  <c:v>143.43068980187991</c:v>
                </c:pt>
                <c:pt idx="9">
                  <c:v>144.39017770046996</c:v>
                </c:pt>
                <c:pt idx="10">
                  <c:v>147.04503917511749</c:v>
                </c:pt>
                <c:pt idx="11">
                  <c:v>148.27876129377938</c:v>
                </c:pt>
                <c:pt idx="12">
                  <c:v>148.74468582344485</c:v>
                </c:pt>
                <c:pt idx="13">
                  <c:v>148.29866695586122</c:v>
                </c:pt>
                <c:pt idx="14">
                  <c:v>148.53216748896531</c:v>
                </c:pt>
                <c:pt idx="15">
                  <c:v>148.49303887224133</c:v>
                </c:pt>
                <c:pt idx="16">
                  <c:v>149.89326046806033</c:v>
                </c:pt>
                <c:pt idx="17">
                  <c:v>151.08331211701508</c:v>
                </c:pt>
                <c:pt idx="18">
                  <c:v>150.66083102925379</c:v>
                </c:pt>
                <c:pt idx="19">
                  <c:v>152.65521300731345</c:v>
                </c:pt>
                <c:pt idx="20">
                  <c:v>153.12380250182838</c:v>
                </c:pt>
                <c:pt idx="21">
                  <c:v>154.21595212545708</c:v>
                </c:pt>
                <c:pt idx="22">
                  <c:v>153.01148878136428</c:v>
                </c:pt>
                <c:pt idx="23">
                  <c:v>153.15286994534108</c:v>
                </c:pt>
                <c:pt idx="24">
                  <c:v>153.83321598633529</c:v>
                </c:pt>
                <c:pt idx="25">
                  <c:v>153.89830249658382</c:v>
                </c:pt>
                <c:pt idx="26">
                  <c:v>154.42458012414596</c:v>
                </c:pt>
                <c:pt idx="27">
                  <c:v>154.1586502810365</c:v>
                </c:pt>
                <c:pt idx="28">
                  <c:v>155.3296633202591</c:v>
                </c:pt>
                <c:pt idx="29">
                  <c:v>154.70741583006478</c:v>
                </c:pt>
                <c:pt idx="30">
                  <c:v>154.28934945751618</c:v>
                </c:pt>
                <c:pt idx="31">
                  <c:v>153.87734111437905</c:v>
                </c:pt>
                <c:pt idx="32">
                  <c:v>152.82933227859476</c:v>
                </c:pt>
                <c:pt idx="33">
                  <c:v>151.89983006964869</c:v>
                </c:pt>
                <c:pt idx="34">
                  <c:v>152.86745901741216</c:v>
                </c:pt>
                <c:pt idx="35">
                  <c:v>153.34186475435303</c:v>
                </c:pt>
                <c:pt idx="36">
                  <c:v>154.61546093858828</c:v>
                </c:pt>
                <c:pt idx="37">
                  <c:v>155.09136523464707</c:v>
                </c:pt>
                <c:pt idx="38">
                  <c:v>155.28534580866176</c:v>
                </c:pt>
                <c:pt idx="39">
                  <c:v>156.51883120216544</c:v>
                </c:pt>
                <c:pt idx="40">
                  <c:v>157.05971155054135</c:v>
                </c:pt>
                <c:pt idx="41">
                  <c:v>156.48242263763535</c:v>
                </c:pt>
                <c:pt idx="42">
                  <c:v>157.95810340940884</c:v>
                </c:pt>
                <c:pt idx="43">
                  <c:v>156.36202735235221</c:v>
                </c:pt>
                <c:pt idx="44">
                  <c:v>156.03800158808806</c:v>
                </c:pt>
                <c:pt idx="45">
                  <c:v>157.119497397022</c:v>
                </c:pt>
                <c:pt idx="46">
                  <c:v>157.1123750992555</c:v>
                </c:pt>
                <c:pt idx="47">
                  <c:v>158.18308852481388</c:v>
                </c:pt>
                <c:pt idx="48">
                  <c:v>158.73577063120348</c:v>
                </c:pt>
                <c:pt idx="49">
                  <c:v>160.78644340780085</c:v>
                </c:pt>
                <c:pt idx="50">
                  <c:v>160.97660560195021</c:v>
                </c:pt>
                <c:pt idx="51">
                  <c:v>160.46164615048758</c:v>
                </c:pt>
                <c:pt idx="52">
                  <c:v>160.91791678762189</c:v>
                </c:pt>
                <c:pt idx="53">
                  <c:v>161.50447694690547</c:v>
                </c:pt>
                <c:pt idx="54">
                  <c:v>161.92111773672639</c:v>
                </c:pt>
                <c:pt idx="55">
                  <c:v>161.1177839341816</c:v>
                </c:pt>
                <c:pt idx="56">
                  <c:v>160.25694673354539</c:v>
                </c:pt>
                <c:pt idx="57">
                  <c:v>160.73923218338635</c:v>
                </c:pt>
                <c:pt idx="58">
                  <c:v>162.03730879584657</c:v>
                </c:pt>
                <c:pt idx="59">
                  <c:v>162.00932719896164</c:v>
                </c:pt>
                <c:pt idx="60">
                  <c:v>162.64733254974041</c:v>
                </c:pt>
                <c:pt idx="61">
                  <c:v>162.8293323874351</c:v>
                </c:pt>
                <c:pt idx="62">
                  <c:v>167.50233159685877</c:v>
                </c:pt>
                <c:pt idx="63">
                  <c:v>168.05558664921469</c:v>
                </c:pt>
                <c:pt idx="64">
                  <c:v>170.87139516230368</c:v>
                </c:pt>
                <c:pt idx="65">
                  <c:v>171.18534354057593</c:v>
                </c:pt>
                <c:pt idx="66">
                  <c:v>170.61133438514398</c:v>
                </c:pt>
                <c:pt idx="67">
                  <c:v>171.840333596286</c:v>
                </c:pt>
                <c:pt idx="68">
                  <c:v>172.37258564907148</c:v>
                </c:pt>
                <c:pt idx="69">
                  <c:v>173.3156501622679</c:v>
                </c:pt>
                <c:pt idx="70">
                  <c:v>171.53391404056697</c:v>
                </c:pt>
                <c:pt idx="71">
                  <c:v>171.41848226014176</c:v>
                </c:pt>
                <c:pt idx="72">
                  <c:v>173.00961531503546</c:v>
                </c:pt>
                <c:pt idx="73">
                  <c:v>172.70990457875888</c:v>
                </c:pt>
                <c:pt idx="74">
                  <c:v>170.56498064468974</c:v>
                </c:pt>
                <c:pt idx="75">
                  <c:v>170.41124591117244</c:v>
                </c:pt>
                <c:pt idx="76">
                  <c:v>170.39531072779312</c:v>
                </c:pt>
                <c:pt idx="77">
                  <c:v>171.32133143194829</c:v>
                </c:pt>
                <c:pt idx="78">
                  <c:v>167.94533810798708</c:v>
                </c:pt>
                <c:pt idx="79">
                  <c:v>168.10633752699675</c:v>
                </c:pt>
                <c:pt idx="80">
                  <c:v>169.0615881317492</c:v>
                </c:pt>
                <c:pt idx="81">
                  <c:v>170.35789178293732</c:v>
                </c:pt>
                <c:pt idx="82">
                  <c:v>170.05197069573433</c:v>
                </c:pt>
                <c:pt idx="83">
                  <c:v>168.97798892393357</c:v>
                </c:pt>
                <c:pt idx="84">
                  <c:v>169.4445017309834</c:v>
                </c:pt>
                <c:pt idx="85">
                  <c:v>169.34362393274586</c:v>
                </c:pt>
                <c:pt idx="86">
                  <c:v>167.16590748318646</c:v>
                </c:pt>
                <c:pt idx="87">
                  <c:v>166.80147162079663</c:v>
                </c:pt>
                <c:pt idx="88">
                  <c:v>165.64536415519916</c:v>
                </c:pt>
                <c:pt idx="89">
                  <c:v>164.68883728879979</c:v>
                </c:pt>
                <c:pt idx="90">
                  <c:v>165.25970707219994</c:v>
                </c:pt>
                <c:pt idx="91">
                  <c:v>164.54742526805001</c:v>
                </c:pt>
                <c:pt idx="92">
                  <c:v>165.98935706701249</c:v>
                </c:pt>
                <c:pt idx="93">
                  <c:v>167.60983476675312</c:v>
                </c:pt>
                <c:pt idx="94">
                  <c:v>168.95996169168828</c:v>
                </c:pt>
                <c:pt idx="95">
                  <c:v>169.93498667292207</c:v>
                </c:pt>
                <c:pt idx="96">
                  <c:v>171.67874291823051</c:v>
                </c:pt>
                <c:pt idx="97">
                  <c:v>171.37968497955762</c:v>
                </c:pt>
                <c:pt idx="98">
                  <c:v>171.5824167448894</c:v>
                </c:pt>
                <c:pt idx="99">
                  <c:v>172.57059968622235</c:v>
                </c:pt>
                <c:pt idx="100">
                  <c:v>173.03515142155555</c:v>
                </c:pt>
                <c:pt idx="101">
                  <c:v>172.86628635538892</c:v>
                </c:pt>
                <c:pt idx="102">
                  <c:v>172.48657233884722</c:v>
                </c:pt>
                <c:pt idx="103">
                  <c:v>174.93414308471182</c:v>
                </c:pt>
                <c:pt idx="104">
                  <c:v>175.29103877117797</c:v>
                </c:pt>
                <c:pt idx="105">
                  <c:v>176.04025444279449</c:v>
                </c:pt>
                <c:pt idx="106">
                  <c:v>174.74256211069866</c:v>
                </c:pt>
                <c:pt idx="107">
                  <c:v>174.64314127767466</c:v>
                </c:pt>
                <c:pt idx="108">
                  <c:v>174.11578681941864</c:v>
                </c:pt>
                <c:pt idx="109">
                  <c:v>173.72144370485466</c:v>
                </c:pt>
                <c:pt idx="110">
                  <c:v>173.81035792621367</c:v>
                </c:pt>
                <c:pt idx="111">
                  <c:v>174.39508648155342</c:v>
                </c:pt>
                <c:pt idx="112">
                  <c:v>176.20627012038838</c:v>
                </c:pt>
                <c:pt idx="113">
                  <c:v>176.51656378009707</c:v>
                </c:pt>
                <c:pt idx="114">
                  <c:v>177.92913644502426</c:v>
                </c:pt>
                <c:pt idx="115">
                  <c:v>176.92478111125607</c:v>
                </c:pt>
                <c:pt idx="116">
                  <c:v>175.98369377781401</c:v>
                </c:pt>
                <c:pt idx="117">
                  <c:v>175.6359264444535</c:v>
                </c:pt>
                <c:pt idx="118">
                  <c:v>174.75398686111336</c:v>
                </c:pt>
                <c:pt idx="119">
                  <c:v>174.59349146527836</c:v>
                </c:pt>
                <c:pt idx="120">
                  <c:v>176.50337211631958</c:v>
                </c:pt>
                <c:pt idx="121">
                  <c:v>175.38333927907991</c:v>
                </c:pt>
                <c:pt idx="122">
                  <c:v>174.93083406976999</c:v>
                </c:pt>
                <c:pt idx="123">
                  <c:v>170.19770476744247</c:v>
                </c:pt>
                <c:pt idx="124">
                  <c:v>172.95942994186063</c:v>
                </c:pt>
                <c:pt idx="125">
                  <c:v>172.98236123546516</c:v>
                </c:pt>
                <c:pt idx="126">
                  <c:v>173.4305918088663</c:v>
                </c:pt>
                <c:pt idx="127">
                  <c:v>174.50264870221659</c:v>
                </c:pt>
                <c:pt idx="128">
                  <c:v>174.09566742555413</c:v>
                </c:pt>
                <c:pt idx="129">
                  <c:v>173.85141985638853</c:v>
                </c:pt>
                <c:pt idx="130">
                  <c:v>173.67035571409713</c:v>
                </c:pt>
                <c:pt idx="131">
                  <c:v>174.31508817852429</c:v>
                </c:pt>
                <c:pt idx="132">
                  <c:v>174.01127504463108</c:v>
                </c:pt>
                <c:pt idx="133">
                  <c:v>172.84782401115774</c:v>
                </c:pt>
                <c:pt idx="134">
                  <c:v>170.37445825278945</c:v>
                </c:pt>
                <c:pt idx="135">
                  <c:v>168.60111081319735</c:v>
                </c:pt>
                <c:pt idx="136">
                  <c:v>163.65777395329934</c:v>
                </c:pt>
                <c:pt idx="137">
                  <c:v>164.30444648832486</c:v>
                </c:pt>
                <c:pt idx="138">
                  <c:v>163.61861087208121</c:v>
                </c:pt>
                <c:pt idx="139">
                  <c:v>166.16214896802029</c:v>
                </c:pt>
                <c:pt idx="140">
                  <c:v>166.54303574200509</c:v>
                </c:pt>
                <c:pt idx="141">
                  <c:v>165.35576418550124</c:v>
                </c:pt>
                <c:pt idx="142">
                  <c:v>167.3239380463753</c:v>
                </c:pt>
                <c:pt idx="143">
                  <c:v>164.86097926159385</c:v>
                </c:pt>
                <c:pt idx="144">
                  <c:v>162.91774781539846</c:v>
                </c:pt>
                <c:pt idx="145">
                  <c:v>164.50193620384962</c:v>
                </c:pt>
                <c:pt idx="146">
                  <c:v>165.52048480096241</c:v>
                </c:pt>
                <c:pt idx="147">
                  <c:v>163.9826219502406</c:v>
                </c:pt>
                <c:pt idx="148">
                  <c:v>163.83815023756017</c:v>
                </c:pt>
                <c:pt idx="149">
                  <c:v>163.13453305939004</c:v>
                </c:pt>
                <c:pt idx="150">
                  <c:v>158.15113701484751</c:v>
                </c:pt>
                <c:pt idx="151">
                  <c:v>157.22028725371189</c:v>
                </c:pt>
                <c:pt idx="152">
                  <c:v>157.41506881342798</c:v>
                </c:pt>
                <c:pt idx="153">
                  <c:v>159.01626945335698</c:v>
                </c:pt>
                <c:pt idx="154">
                  <c:v>162.45407186333927</c:v>
                </c:pt>
                <c:pt idx="155">
                  <c:v>164.07851421583479</c:v>
                </c:pt>
                <c:pt idx="156">
                  <c:v>163.66712780395869</c:v>
                </c:pt>
                <c:pt idx="157">
                  <c:v>166.27178120098966</c:v>
                </c:pt>
                <c:pt idx="158">
                  <c:v>169.34544155024741</c:v>
                </c:pt>
                <c:pt idx="159">
                  <c:v>170.70636338756185</c:v>
                </c:pt>
                <c:pt idx="160">
                  <c:v>169.92159384689046</c:v>
                </c:pt>
                <c:pt idx="161">
                  <c:v>169.68789921172262</c:v>
                </c:pt>
                <c:pt idx="162">
                  <c:v>170.88197405293067</c:v>
                </c:pt>
                <c:pt idx="163">
                  <c:v>169.19299726323268</c:v>
                </c:pt>
                <c:pt idx="164">
                  <c:v>168.08075456580815</c:v>
                </c:pt>
                <c:pt idx="165">
                  <c:v>166.67769389145201</c:v>
                </c:pt>
                <c:pt idx="166">
                  <c:v>166.51442872286299</c:v>
                </c:pt>
                <c:pt idx="167">
                  <c:v>167.60610793071572</c:v>
                </c:pt>
                <c:pt idx="168">
                  <c:v>166.97902998267892</c:v>
                </c:pt>
                <c:pt idx="169">
                  <c:v>167.97725599566974</c:v>
                </c:pt>
                <c:pt idx="170">
                  <c:v>167.34931324891744</c:v>
                </c:pt>
                <c:pt idx="171">
                  <c:v>166.15732456222935</c:v>
                </c:pt>
                <c:pt idx="172">
                  <c:v>166.73682589055733</c:v>
                </c:pt>
                <c:pt idx="173">
                  <c:v>166.95670572263936</c:v>
                </c:pt>
                <c:pt idx="174">
                  <c:v>167.76917118065984</c:v>
                </c:pt>
                <c:pt idx="175">
                  <c:v>168.84229054516496</c:v>
                </c:pt>
                <c:pt idx="176">
                  <c:v>165.35307413629124</c:v>
                </c:pt>
                <c:pt idx="177">
                  <c:v>162.14827003407282</c:v>
                </c:pt>
                <c:pt idx="178">
                  <c:v>161.67707050851823</c:v>
                </c:pt>
                <c:pt idx="179">
                  <c:v>163.14177137712957</c:v>
                </c:pt>
                <c:pt idx="180">
                  <c:v>163.17043759428239</c:v>
                </c:pt>
                <c:pt idx="181">
                  <c:v>159.75760564857057</c:v>
                </c:pt>
                <c:pt idx="182">
                  <c:v>159.81939841214265</c:v>
                </c:pt>
                <c:pt idx="183">
                  <c:v>160.68235035303564</c:v>
                </c:pt>
                <c:pt idx="184">
                  <c:v>162.81808683825892</c:v>
                </c:pt>
                <c:pt idx="185">
                  <c:v>162.93951870956471</c:v>
                </c:pt>
                <c:pt idx="186">
                  <c:v>163.46487892739117</c:v>
                </c:pt>
                <c:pt idx="187">
                  <c:v>163.58872348184781</c:v>
                </c:pt>
                <c:pt idx="188">
                  <c:v>166.53718387046194</c:v>
                </c:pt>
                <c:pt idx="189">
                  <c:v>165.81180121761548</c:v>
                </c:pt>
                <c:pt idx="190">
                  <c:v>168.15795180440387</c:v>
                </c:pt>
                <c:pt idx="191">
                  <c:v>168.74448945110095</c:v>
                </c:pt>
                <c:pt idx="192">
                  <c:v>169.57362686277526</c:v>
                </c:pt>
                <c:pt idx="193">
                  <c:v>170.98841196569379</c:v>
                </c:pt>
                <c:pt idx="194">
                  <c:v>171.46960674142346</c:v>
                </c:pt>
                <c:pt idx="195">
                  <c:v>172.37739643535588</c:v>
                </c:pt>
                <c:pt idx="196">
                  <c:v>172.96435210883897</c:v>
                </c:pt>
                <c:pt idx="197">
                  <c:v>174.19109252720975</c:v>
                </c:pt>
                <c:pt idx="198">
                  <c:v>173.09527013180244</c:v>
                </c:pt>
                <c:pt idx="199">
                  <c:v>175.36381378295059</c:v>
                </c:pt>
                <c:pt idx="200">
                  <c:v>178.84095344573765</c:v>
                </c:pt>
                <c:pt idx="201">
                  <c:v>180.22023311143442</c:v>
                </c:pt>
                <c:pt idx="202">
                  <c:v>180.66255677785864</c:v>
                </c:pt>
                <c:pt idx="203">
                  <c:v>179.91064219446466</c:v>
                </c:pt>
                <c:pt idx="204">
                  <c:v>180.88516579861616</c:v>
                </c:pt>
                <c:pt idx="205">
                  <c:v>180.84379294965404</c:v>
                </c:pt>
                <c:pt idx="206">
                  <c:v>181.71844448741351</c:v>
                </c:pt>
                <c:pt idx="207">
                  <c:v>181.8921088718534</c:v>
                </c:pt>
                <c:pt idx="208">
                  <c:v>180.21052271796333</c:v>
                </c:pt>
                <c:pt idx="209">
                  <c:v>181.36513067949085</c:v>
                </c:pt>
                <c:pt idx="210">
                  <c:v>180.19128491987271</c:v>
                </c:pt>
                <c:pt idx="211">
                  <c:v>180.13781747996816</c:v>
                </c:pt>
                <c:pt idx="212">
                  <c:v>177.94945511999202</c:v>
                </c:pt>
                <c:pt idx="213">
                  <c:v>176.88486302999803</c:v>
                </c:pt>
                <c:pt idx="214">
                  <c:v>176.81371050749954</c:v>
                </c:pt>
                <c:pt idx="215">
                  <c:v>176.58592387687489</c:v>
                </c:pt>
                <c:pt idx="216">
                  <c:v>178.03648396921872</c:v>
                </c:pt>
                <c:pt idx="217">
                  <c:v>179.07411949230467</c:v>
                </c:pt>
                <c:pt idx="218">
                  <c:v>178.68103212307616</c:v>
                </c:pt>
                <c:pt idx="219">
                  <c:v>175.41026328076904</c:v>
                </c:pt>
                <c:pt idx="220">
                  <c:v>173.26506807019226</c:v>
                </c:pt>
                <c:pt idx="221">
                  <c:v>173.22377226754804</c:v>
                </c:pt>
                <c:pt idx="222">
                  <c:v>173.81343931688701</c:v>
                </c:pt>
                <c:pt idx="223">
                  <c:v>175.04836507922175</c:v>
                </c:pt>
                <c:pt idx="224">
                  <c:v>174.62959501980544</c:v>
                </c:pt>
                <c:pt idx="225">
                  <c:v>174.18739350495139</c:v>
                </c:pt>
                <c:pt idx="226">
                  <c:v>175.55434462623785</c:v>
                </c:pt>
                <c:pt idx="227">
                  <c:v>176.93108540655945</c:v>
                </c:pt>
                <c:pt idx="228">
                  <c:v>176.96776835163985</c:v>
                </c:pt>
                <c:pt idx="229">
                  <c:v>176.54193758790996</c:v>
                </c:pt>
                <c:pt idx="230">
                  <c:v>176.6604821469775</c:v>
                </c:pt>
                <c:pt idx="231">
                  <c:v>175.14511978674437</c:v>
                </c:pt>
                <c:pt idx="232">
                  <c:v>176.16127994668608</c:v>
                </c:pt>
                <c:pt idx="233">
                  <c:v>176.34782298667153</c:v>
                </c:pt>
                <c:pt idx="234">
                  <c:v>176.40945049666789</c:v>
                </c:pt>
                <c:pt idx="235">
                  <c:v>176.33486112416699</c:v>
                </c:pt>
                <c:pt idx="236">
                  <c:v>176.74371903104176</c:v>
                </c:pt>
                <c:pt idx="237">
                  <c:v>176.54592675776044</c:v>
                </c:pt>
                <c:pt idx="238">
                  <c:v>176.4514801894401</c:v>
                </c:pt>
                <c:pt idx="239">
                  <c:v>176.86287004736002</c:v>
                </c:pt>
                <c:pt idx="240">
                  <c:v>179.80821226184003</c:v>
                </c:pt>
                <c:pt idx="241">
                  <c:v>179.09705381546001</c:v>
                </c:pt>
                <c:pt idx="242">
                  <c:v>177.90675970386502</c:v>
                </c:pt>
                <c:pt idx="243">
                  <c:v>177.68419067596625</c:v>
                </c:pt>
                <c:pt idx="244">
                  <c:v>177.74104391899158</c:v>
                </c:pt>
                <c:pt idx="245">
                  <c:v>178.73776622974788</c:v>
                </c:pt>
                <c:pt idx="246">
                  <c:v>178.69443630743697</c:v>
                </c:pt>
                <c:pt idx="247">
                  <c:v>180.62611207685924</c:v>
                </c:pt>
                <c:pt idx="248">
                  <c:v>180.49402576921483</c:v>
                </c:pt>
                <c:pt idx="249">
                  <c:v>180.67100344230369</c:v>
                </c:pt>
                <c:pt idx="250">
                  <c:v>181.86274711057592</c:v>
                </c:pt>
                <c:pt idx="251">
                  <c:v>182.88818377764397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2-46DF-8F85-F03CE9678E25}"/>
            </c:ext>
          </c:extLst>
        </c:ser>
        <c:ser>
          <c:idx val="1"/>
          <c:order val="1"/>
          <c:tx>
            <c:v>Adjusted Exponential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2'!$K$2:$K$253</c:f>
              <c:numCache>
                <c:formatCode>General</c:formatCode>
                <c:ptCount val="252"/>
                <c:pt idx="0">
                  <c:v>139.820007</c:v>
                </c:pt>
                <c:pt idx="1">
                  <c:v>139.820007</c:v>
                </c:pt>
                <c:pt idx="2">
                  <c:v>140.61350527499999</c:v>
                </c:pt>
                <c:pt idx="3">
                  <c:v>141.1758445275</c:v>
                </c:pt>
                <c:pt idx="4">
                  <c:v>141.75294539681246</c:v>
                </c:pt>
                <c:pt idx="5">
                  <c:v>140.80986427439998</c:v>
                </c:pt>
                <c:pt idx="6">
                  <c:v>141.65910711751732</c:v>
                </c:pt>
                <c:pt idx="7">
                  <c:v>143.17691705845908</c:v>
                </c:pt>
                <c:pt idx="8">
                  <c:v>143.81292856433257</c:v>
                </c:pt>
                <c:pt idx="9">
                  <c:v>144.85900383334325</c:v>
                </c:pt>
                <c:pt idx="10">
                  <c:v>147.84177060925691</c:v>
                </c:pt>
                <c:pt idx="11">
                  <c:v>149.14104133059718</c:v>
                </c:pt>
                <c:pt idx="12">
                  <c:v>149.54751253418979</c:v>
                </c:pt>
                <c:pt idx="13">
                  <c:v>148.91416682985687</c:v>
                </c:pt>
                <c:pt idx="14">
                  <c:v>149.09036746182724</c:v>
                </c:pt>
                <c:pt idx="15">
                  <c:v>148.96163955666538</c:v>
                </c:pt>
                <c:pt idx="16">
                  <c:v>150.50160428919361</c:v>
                </c:pt>
                <c:pt idx="17">
                  <c:v>151.77891211232159</c:v>
                </c:pt>
                <c:pt idx="18">
                  <c:v>151.1887188621001</c:v>
                </c:pt>
                <c:pt idx="19">
                  <c:v>153.40307496194177</c:v>
                </c:pt>
                <c:pt idx="20">
                  <c:v>153.82977358743969</c:v>
                </c:pt>
                <c:pt idx="21">
                  <c:v>154.979849991771</c:v>
                </c:pt>
                <c:pt idx="22">
                  <c:v>153.4801324661172</c:v>
                </c:pt>
                <c:pt idx="23">
                  <c:v>153.57242425197759</c:v>
                </c:pt>
                <c:pt idx="24">
                  <c:v>154.29188905312546</c:v>
                </c:pt>
                <c:pt idx="25">
                  <c:v>154.29793757989273</c:v>
                </c:pt>
                <c:pt idx="26">
                  <c:v>154.84321158909285</c:v>
                </c:pt>
                <c:pt idx="27">
                  <c:v>154.47459754977496</c:v>
                </c:pt>
                <c:pt idx="28">
                  <c:v>155.77387045457016</c:v>
                </c:pt>
                <c:pt idx="29">
                  <c:v>154.99165477070002</c:v>
                </c:pt>
                <c:pt idx="30">
                  <c:v>154.46824260117387</c:v>
                </c:pt>
                <c:pt idx="31">
                  <c:v>153.96759903501751</c:v>
                </c:pt>
                <c:pt idx="32">
                  <c:v>152.74885018576981</c:v>
                </c:pt>
                <c:pt idx="33">
                  <c:v>151.69199495940558</c:v>
                </c:pt>
                <c:pt idx="34">
                  <c:v>152.83594351587001</c:v>
                </c:pt>
                <c:pt idx="35">
                  <c:v>153.38623743858335</c:v>
                </c:pt>
                <c:pt idx="36">
                  <c:v>154.84421714781934</c:v>
                </c:pt>
                <c:pt idx="37">
                  <c:v>155.3571936569023</c:v>
                </c:pt>
                <c:pt idx="38">
                  <c:v>155.54039705368089</c:v>
                </c:pt>
                <c:pt idx="39">
                  <c:v>156.92064756945726</c:v>
                </c:pt>
                <c:pt idx="40">
                  <c:v>157.48238751499579</c:v>
                </c:pt>
                <c:pt idx="41">
                  <c:v>156.75510387048573</c:v>
                </c:pt>
                <c:pt idx="42">
                  <c:v>158.41123457309766</c:v>
                </c:pt>
                <c:pt idx="43">
                  <c:v>156.50777743292923</c:v>
                </c:pt>
                <c:pt idx="44">
                  <c:v>156.11328529193889</c:v>
                </c:pt>
                <c:pt idx="45">
                  <c:v>157.34571291663531</c:v>
                </c:pt>
                <c:pt idx="46">
                  <c:v>157.30358994626184</c:v>
                </c:pt>
                <c:pt idx="47">
                  <c:v>158.50622815860302</c:v>
                </c:pt>
                <c:pt idx="48">
                  <c:v>159.09334163588269</c:v>
                </c:pt>
                <c:pt idx="49">
                  <c:v>161.39797967826777</c:v>
                </c:pt>
                <c:pt idx="50">
                  <c:v>161.5249357609695</c:v>
                </c:pt>
                <c:pt idx="51">
                  <c:v>160.8504828679346</c:v>
                </c:pt>
                <c:pt idx="52">
                  <c:v>161.31686859302201</c:v>
                </c:pt>
                <c:pt idx="53">
                  <c:v>161.9315700053881</c:v>
                </c:pt>
                <c:pt idx="54">
                  <c:v>162.34664295490975</c:v>
                </c:pt>
                <c:pt idx="55">
                  <c:v>161.35898029925576</c:v>
                </c:pt>
                <c:pt idx="56">
                  <c:v>160.33283806376298</c:v>
                </c:pt>
                <c:pt idx="57">
                  <c:v>160.87608263154743</c:v>
                </c:pt>
                <c:pt idx="58">
                  <c:v>162.34834316865255</c:v>
                </c:pt>
                <c:pt idx="59">
                  <c:v>162.26950917631399</c:v>
                </c:pt>
                <c:pt idx="60">
                  <c:v>162.96418803310672</c:v>
                </c:pt>
                <c:pt idx="61">
                  <c:v>163.12595952395066</c:v>
                </c:pt>
                <c:pt idx="62">
                  <c:v>168.45541454431054</c:v>
                </c:pt>
                <c:pt idx="63">
                  <c:v>168.94869541240209</c:v>
                </c:pt>
                <c:pt idx="64">
                  <c:v>172.05290888797632</c:v>
                </c:pt>
                <c:pt idx="65">
                  <c:v>172.2367224641385</c:v>
                </c:pt>
                <c:pt idx="66">
                  <c:v>171.41890509685737</c:v>
                </c:pt>
                <c:pt idx="67">
                  <c:v>172.71111858291368</c:v>
                </c:pt>
                <c:pt idx="68">
                  <c:v>173.19259069562284</c:v>
                </c:pt>
                <c:pt idx="69">
                  <c:v>174.15411412881602</c:v>
                </c:pt>
                <c:pt idx="70">
                  <c:v>171.97934799387772</c:v>
                </c:pt>
                <c:pt idx="71">
                  <c:v>171.77978635339213</c:v>
                </c:pt>
                <c:pt idx="72">
                  <c:v>173.55539375253232</c:v>
                </c:pt>
                <c:pt idx="73">
                  <c:v>173.12885964018972</c:v>
                </c:pt>
                <c:pt idx="74">
                  <c:v>170.5993538567956</c:v>
                </c:pt>
                <c:pt idx="75">
                  <c:v>170.41740293143482</c:v>
                </c:pt>
                <c:pt idx="76">
                  <c:v>170.39815391750923</c:v>
                </c:pt>
                <c:pt idx="77">
                  <c:v>171.46265124883027</c:v>
                </c:pt>
                <c:pt idx="78">
                  <c:v>167.55906095374257</c:v>
                </c:pt>
                <c:pt idx="79">
                  <c:v>167.80215185874039</c:v>
                </c:pt>
                <c:pt idx="80">
                  <c:v>168.94631790444416</c:v>
                </c:pt>
                <c:pt idx="81">
                  <c:v>170.45435763740625</c:v>
                </c:pt>
                <c:pt idx="82">
                  <c:v>170.08807850895246</c:v>
                </c:pt>
                <c:pt idx="83">
                  <c:v>168.84758329939888</c:v>
                </c:pt>
                <c:pt idx="84">
                  <c:v>169.4036338711864</c:v>
                </c:pt>
                <c:pt idx="85">
                  <c:v>169.29375458218277</c:v>
                </c:pt>
                <c:pt idx="86">
                  <c:v>166.7968610677739</c:v>
                </c:pt>
                <c:pt idx="87">
                  <c:v>166.43311678833749</c:v>
                </c:pt>
                <c:pt idx="88">
                  <c:v>165.15884642776928</c:v>
                </c:pt>
                <c:pt idx="89">
                  <c:v>164.13181819052448</c:v>
                </c:pt>
                <c:pt idx="90">
                  <c:v>164.87187130617596</c:v>
                </c:pt>
                <c:pt idx="91">
                  <c:v>164.11092259630712</c:v>
                </c:pt>
                <c:pt idx="92">
                  <c:v>165.83461956587541</c:v>
                </c:pt>
                <c:pt idx="93">
                  <c:v>167.72137954574771</c:v>
                </c:pt>
                <c:pt idx="94">
                  <c:v>169.25729379257393</c:v>
                </c:pt>
                <c:pt idx="95">
                  <c:v>170.33397270585996</c:v>
                </c:pt>
                <c:pt idx="96">
                  <c:v>172.27944448302398</c:v>
                </c:pt>
                <c:pt idx="97">
                  <c:v>171.84542261883115</c:v>
                </c:pt>
                <c:pt idx="98">
                  <c:v>172.00870350307164</c:v>
                </c:pt>
                <c:pt idx="99">
                  <c:v>173.08117087187722</c:v>
                </c:pt>
                <c:pt idx="100">
                  <c:v>173.53881968966218</c:v>
                </c:pt>
                <c:pt idx="101">
                  <c:v>173.26907462335456</c:v>
                </c:pt>
                <c:pt idx="102">
                  <c:v>172.77198526413676</c:v>
                </c:pt>
                <c:pt idx="103">
                  <c:v>175.5438796830876</c:v>
                </c:pt>
                <c:pt idx="104">
                  <c:v>175.8628492327673</c:v>
                </c:pt>
                <c:pt idx="105">
                  <c:v>176.6386756858879</c:v>
                </c:pt>
                <c:pt idx="106">
                  <c:v>175.0565663175137</c:v>
                </c:pt>
                <c:pt idx="107">
                  <c:v>174.89513172851383</c:v>
                </c:pt>
                <c:pt idx="108">
                  <c:v>174.25087553389355</c:v>
                </c:pt>
                <c:pt idx="109">
                  <c:v>173.77711764497374</c:v>
                </c:pt>
                <c:pt idx="110">
                  <c:v>173.87101790851872</c:v>
                </c:pt>
                <c:pt idx="111">
                  <c:v>174.53435674981367</c:v>
                </c:pt>
                <c:pt idx="112">
                  <c:v>176.59632739423483</c:v>
                </c:pt>
                <c:pt idx="113">
                  <c:v>176.89465651182286</c:v>
                </c:pt>
                <c:pt idx="114">
                  <c:v>178.46240116673027</c:v>
                </c:pt>
                <c:pt idx="115">
                  <c:v>177.22740282464093</c:v>
                </c:pt>
                <c:pt idx="116">
                  <c:v>176.09975913417486</c:v>
                </c:pt>
                <c:pt idx="117">
                  <c:v>175.68241689735615</c:v>
                </c:pt>
                <c:pt idx="118">
                  <c:v>174.66121280857959</c:v>
                </c:pt>
                <c:pt idx="119">
                  <c:v>174.4905592112494</c:v>
                </c:pt>
                <c:pt idx="120">
                  <c:v>176.70236179805116</c:v>
                </c:pt>
                <c:pt idx="121">
                  <c:v>175.38447558296579</c:v>
                </c:pt>
                <c:pt idx="122">
                  <c:v>174.86392414667648</c:v>
                </c:pt>
                <c:pt idx="123">
                  <c:v>169.43086193746387</c:v>
                </c:pt>
                <c:pt idx="124">
                  <c:v>172.72187231254156</c:v>
                </c:pt>
                <c:pt idx="125">
                  <c:v>172.78387694458462</c:v>
                </c:pt>
                <c:pt idx="126">
                  <c:v>173.32911474762801</c:v>
                </c:pt>
                <c:pt idx="127">
                  <c:v>174.57720173416658</c:v>
                </c:pt>
                <c:pt idx="128">
                  <c:v>174.09799031121224</c:v>
                </c:pt>
                <c:pt idx="129">
                  <c:v>173.81675717382311</c:v>
                </c:pt>
                <c:pt idx="130">
                  <c:v>173.61373281257281</c:v>
                </c:pt>
                <c:pt idx="131">
                  <c:v>174.36366858189268</c:v>
                </c:pt>
                <c:pt idx="132">
                  <c:v>174.00699641741022</c:v>
                </c:pt>
                <c:pt idx="133">
                  <c:v>172.66966952299902</c:v>
                </c:pt>
                <c:pt idx="134">
                  <c:v>169.8520220740993</c:v>
                </c:pt>
                <c:pt idx="135">
                  <c:v>167.89103794537192</c:v>
                </c:pt>
                <c:pt idx="136">
                  <c:v>162.31271148666301</c:v>
                </c:pt>
                <c:pt idx="137">
                  <c:v>163.25814427193779</c:v>
                </c:pt>
                <c:pt idx="138">
                  <c:v>162.62637864571568</c:v>
                </c:pt>
                <c:pt idx="139">
                  <c:v>165.70028229000044</c:v>
                </c:pt>
                <c:pt idx="140">
                  <c:v>166.20758208178594</c:v>
                </c:pt>
                <c:pt idx="141">
                  <c:v>164.8925378408394</c:v>
                </c:pt>
                <c:pt idx="142">
                  <c:v>167.22542173254382</c:v>
                </c:pt>
                <c:pt idx="143">
                  <c:v>164.40779657711988</c:v>
                </c:pt>
                <c:pt idx="144">
                  <c:v>162.24105781666628</c:v>
                </c:pt>
                <c:pt idx="145">
                  <c:v>164.16437796319494</c:v>
                </c:pt>
                <c:pt idx="146">
                  <c:v>165.38634258597284</c:v>
                </c:pt>
                <c:pt idx="147">
                  <c:v>163.6379216398912</c:v>
                </c:pt>
                <c:pt idx="148">
                  <c:v>163.52348421686111</c:v>
                </c:pt>
                <c:pt idx="149">
                  <c:v>162.76152436507033</c:v>
                </c:pt>
                <c:pt idx="150">
                  <c:v>157.08657021799436</c:v>
                </c:pt>
                <c:pt idx="151">
                  <c:v>156.17577801221637</c:v>
                </c:pt>
                <c:pt idx="152">
                  <c:v>156.55645319211422</c:v>
                </c:pt>
                <c:pt idx="153">
                  <c:v>158.52662627122962</c:v>
                </c:pt>
                <c:pt idx="154">
                  <c:v>162.55354552002836</c:v>
                </c:pt>
                <c:pt idx="155">
                  <c:v>164.40673317689485</c:v>
                </c:pt>
                <c:pt idx="156">
                  <c:v>163.88440595907832</c:v>
                </c:pt>
                <c:pt idx="157">
                  <c:v>166.84716564239599</c:v>
                </c:pt>
                <c:pt idx="158">
                  <c:v>170.29556737783147</c:v>
                </c:pt>
                <c:pt idx="159">
                  <c:v>171.71810861660546</c:v>
                </c:pt>
                <c:pt idx="160">
                  <c:v>170.66386186047683</c:v>
                </c:pt>
                <c:pt idx="161">
                  <c:v>170.28377282799585</c:v>
                </c:pt>
                <c:pt idx="162">
                  <c:v>171.56757785294411</c:v>
                </c:pt>
                <c:pt idx="163">
                  <c:v>169.52241397478943</c:v>
                </c:pt>
                <c:pt idx="164">
                  <c:v>168.19392236601769</c:v>
                </c:pt>
                <c:pt idx="165">
                  <c:v>166.5634274204767</c:v>
                </c:pt>
                <c:pt idx="166">
                  <c:v>166.39281244724563</c:v>
                </c:pt>
                <c:pt idx="167">
                  <c:v>167.66648597761886</c:v>
                </c:pt>
                <c:pt idx="168">
                  <c:v>166.93628963034109</c:v>
                </c:pt>
                <c:pt idx="169">
                  <c:v>168.09066059813119</c:v>
                </c:pt>
                <c:pt idx="170">
                  <c:v>167.35151574899683</c:v>
                </c:pt>
                <c:pt idx="171">
                  <c:v>165.98039838429361</c:v>
                </c:pt>
                <c:pt idx="172">
                  <c:v>166.67336383856116</c:v>
                </c:pt>
                <c:pt idx="173">
                  <c:v>166.93574495325493</c:v>
                </c:pt>
                <c:pt idx="174">
                  <c:v>167.87322434538615</c:v>
                </c:pt>
                <c:pt idx="175">
                  <c:v>169.09170363985808</c:v>
                </c:pt>
                <c:pt idx="176">
                  <c:v>165.04169280544934</c:v>
                </c:pt>
                <c:pt idx="177">
                  <c:v>161.40287528752444</c:v>
                </c:pt>
                <c:pt idx="178">
                  <c:v>160.97280504511892</c:v>
                </c:pt>
                <c:pt idx="179">
                  <c:v>162.76285086353187</c:v>
                </c:pt>
                <c:pt idx="180">
                  <c:v>162.85265509029725</c:v>
                </c:pt>
                <c:pt idx="181">
                  <c:v>158.97556572832644</c:v>
                </c:pt>
                <c:pt idx="182">
                  <c:v>159.16393339447094</c:v>
                </c:pt>
                <c:pt idx="183">
                  <c:v>160.25464787914865</c:v>
                </c:pt>
                <c:pt idx="184">
                  <c:v>162.77490020823845</c:v>
                </c:pt>
                <c:pt idx="185">
                  <c:v>162.92102485474319</c:v>
                </c:pt>
                <c:pt idx="186">
                  <c:v>163.52796318346685</c:v>
                </c:pt>
                <c:pt idx="187">
                  <c:v>163.66092178268062</c:v>
                </c:pt>
                <c:pt idx="188">
                  <c:v>167.04082148446196</c:v>
                </c:pt>
                <c:pt idx="189">
                  <c:v>166.13108579158853</c:v>
                </c:pt>
                <c:pt idx="190">
                  <c:v>168.78126628029921</c:v>
                </c:pt>
                <c:pt idx="191">
                  <c:v>169.36228740261654</c:v>
                </c:pt>
                <c:pt idx="192">
                  <c:v>170.22312573331467</c:v>
                </c:pt>
                <c:pt idx="193">
                  <c:v>171.75270377109007</c:v>
                </c:pt>
                <c:pt idx="194">
                  <c:v>172.19143399236975</c:v>
                </c:pt>
                <c:pt idx="195">
                  <c:v>173.12711805275009</c:v>
                </c:pt>
                <c:pt idx="196">
                  <c:v>173.68965883464651</c:v>
                </c:pt>
                <c:pt idx="197">
                  <c:v>174.99161430690177</c:v>
                </c:pt>
                <c:pt idx="198">
                  <c:v>173.61134028522957</c:v>
                </c:pt>
                <c:pt idx="199">
                  <c:v>176.14275496103588</c:v>
                </c:pt>
                <c:pt idx="200">
                  <c:v>180.0246243965282</c:v>
                </c:pt>
                <c:pt idx="201">
                  <c:v>181.43324536946091</c:v>
                </c:pt>
                <c:pt idx="202">
                  <c:v>181.75996574714478</c:v>
                </c:pt>
                <c:pt idx="203">
                  <c:v>180.73065263084877</c:v>
                </c:pt>
                <c:pt idx="204">
                  <c:v>181.72835321016538</c:v>
                </c:pt>
                <c:pt idx="205">
                  <c:v>181.55429632212656</c:v>
                </c:pt>
                <c:pt idx="206">
                  <c:v>182.45357008467909</c:v>
                </c:pt>
                <c:pt idx="207">
                  <c:v>182.54301528719512</c:v>
                </c:pt>
                <c:pt idx="208">
                  <c:v>180.51155524792028</c:v>
                </c:pt>
                <c:pt idx="209">
                  <c:v>181.79419952418337</c:v>
                </c:pt>
                <c:pt idx="210">
                  <c:v>180.37991657391865</c:v>
                </c:pt>
                <c:pt idx="211">
                  <c:v>180.29013426992154</c:v>
                </c:pt>
                <c:pt idx="212">
                  <c:v>177.75067003745596</c:v>
                </c:pt>
                <c:pt idx="213">
                  <c:v>176.55620689634327</c:v>
                </c:pt>
                <c:pt idx="214">
                  <c:v>176.52367991551822</c:v>
                </c:pt>
                <c:pt idx="215">
                  <c:v>176.30522987909708</c:v>
                </c:pt>
                <c:pt idx="216">
                  <c:v>178.01547808495914</c:v>
                </c:pt>
                <c:pt idx="217">
                  <c:v>179.21190981914694</c:v>
                </c:pt>
                <c:pt idx="218">
                  <c:v>178.7391907955078</c:v>
                </c:pt>
                <c:pt idx="219">
                  <c:v>174.96908282598989</c:v>
                </c:pt>
                <c:pt idx="220">
                  <c:v>172.56828540204344</c:v>
                </c:pt>
                <c:pt idx="221">
                  <c:v>172.62531262922491</c:v>
                </c:pt>
                <c:pt idx="222">
                  <c:v>173.39319868171322</c:v>
                </c:pt>
                <c:pt idx="223">
                  <c:v>174.87639940367421</c:v>
                </c:pt>
                <c:pt idx="224">
                  <c:v>174.42060868667758</c:v>
                </c:pt>
                <c:pt idx="225">
                  <c:v>173.9434248945646</c:v>
                </c:pt>
                <c:pt idx="226">
                  <c:v>175.55201397560205</c:v>
                </c:pt>
                <c:pt idx="227">
                  <c:v>177.13561547056727</c:v>
                </c:pt>
                <c:pt idx="228">
                  <c:v>177.14712134780856</c:v>
                </c:pt>
                <c:pt idx="229">
                  <c:v>176.63051302009387</c:v>
                </c:pt>
                <c:pt idx="230">
                  <c:v>176.75355294819397</c:v>
                </c:pt>
                <c:pt idx="231">
                  <c:v>174.9969256137434</c:v>
                </c:pt>
                <c:pt idx="232">
                  <c:v>176.18773892362651</c:v>
                </c:pt>
                <c:pt idx="233">
                  <c:v>176.39829457306871</c:v>
                </c:pt>
                <c:pt idx="234">
                  <c:v>176.46159547160494</c:v>
                </c:pt>
                <c:pt idx="235">
                  <c:v>176.36799594698834</c:v>
                </c:pt>
                <c:pt idx="236">
                  <c:v>176.83321231647113</c:v>
                </c:pt>
                <c:pt idx="237">
                  <c:v>176.5923272093832</c:v>
                </c:pt>
                <c:pt idx="238">
                  <c:v>176.4767535880714</c:v>
                </c:pt>
                <c:pt idx="239">
                  <c:v>176.94606091488461</c:v>
                </c:pt>
                <c:pt idx="240">
                  <c:v>180.32072583140794</c:v>
                </c:pt>
                <c:pt idx="241">
                  <c:v>179.42601658263573</c:v>
                </c:pt>
                <c:pt idx="242">
                  <c:v>178.00783393922512</c:v>
                </c:pt>
                <c:pt idx="243">
                  <c:v>177.73671842183754</c:v>
                </c:pt>
                <c:pt idx="244">
                  <c:v>177.79422048943596</c:v>
                </c:pt>
                <c:pt idx="245">
                  <c:v>178.93247466123904</c:v>
                </c:pt>
                <c:pt idx="246">
                  <c:v>178.85343898585785</c:v>
                </c:pt>
                <c:pt idx="247">
                  <c:v>181.05101571893033</c:v>
                </c:pt>
                <c:pt idx="248">
                  <c:v>180.83538091882858</c:v>
                </c:pt>
                <c:pt idx="249">
                  <c:v>180.98770197043871</c:v>
                </c:pt>
                <c:pt idx="250">
                  <c:v>182.31070240973153</c:v>
                </c:pt>
                <c:pt idx="251">
                  <c:v>183.42276128198645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2-46DF-8F85-F03CE96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53999"/>
        <c:axId val="717876591"/>
      </c:scatterChart>
      <c:valAx>
        <c:axId val="3307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6591"/>
        <c:crosses val="autoZero"/>
        <c:crossBetween val="midCat"/>
      </c:valAx>
      <c:valAx>
        <c:axId val="7178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'Part 3'!$J$2:$J$17</c:f>
              <c:numCache>
                <c:formatCode>General</c:formatCode>
                <c:ptCount val="16"/>
                <c:pt idx="0">
                  <c:v>-14.784479617150453</c:v>
                </c:pt>
                <c:pt idx="1">
                  <c:v>-12.97190861710745</c:v>
                </c:pt>
                <c:pt idx="2">
                  <c:v>-11.159337617064446</c:v>
                </c:pt>
                <c:pt idx="3">
                  <c:v>-9.3467666170214443</c:v>
                </c:pt>
                <c:pt idx="4">
                  <c:v>-7.5341956169784412</c:v>
                </c:pt>
                <c:pt idx="5">
                  <c:v>-5.7216246169354381</c:v>
                </c:pt>
                <c:pt idx="6">
                  <c:v>-3.9090536168924359</c:v>
                </c:pt>
                <c:pt idx="7">
                  <c:v>-2.0964826168494319</c:v>
                </c:pt>
                <c:pt idx="8">
                  <c:v>-0.28391161680642973</c:v>
                </c:pt>
                <c:pt idx="9">
                  <c:v>1.5286593832365725</c:v>
                </c:pt>
                <c:pt idx="10">
                  <c:v>3.3412303832795764</c:v>
                </c:pt>
                <c:pt idx="11">
                  <c:v>5.1538013833225804</c:v>
                </c:pt>
                <c:pt idx="12">
                  <c:v>6.9663723833655808</c:v>
                </c:pt>
                <c:pt idx="13">
                  <c:v>8.7789433834085848</c:v>
                </c:pt>
                <c:pt idx="14">
                  <c:v>10.591514383451589</c:v>
                </c:pt>
                <c:pt idx="15">
                  <c:v>12.404085383494593</c:v>
                </c:pt>
              </c:numCache>
            </c:numRef>
          </c:cat>
          <c:val>
            <c:numRef>
              <c:f>'Part 3'!$M$2:$M$17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14</c:v>
                </c:pt>
                <c:pt idx="6">
                  <c:v>21</c:v>
                </c:pt>
                <c:pt idx="7">
                  <c:v>33</c:v>
                </c:pt>
                <c:pt idx="8">
                  <c:v>34</c:v>
                </c:pt>
                <c:pt idx="9">
                  <c:v>22</c:v>
                </c:pt>
                <c:pt idx="10">
                  <c:v>20</c:v>
                </c:pt>
                <c:pt idx="11">
                  <c:v>9</c:v>
                </c:pt>
                <c:pt idx="12">
                  <c:v>23</c:v>
                </c:pt>
                <c:pt idx="13">
                  <c:v>22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5-479F-A4A4-521D2599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186015"/>
        <c:axId val="410824239"/>
      </c:barChart>
      <c:catAx>
        <c:axId val="71818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24239"/>
        <c:crosses val="autoZero"/>
        <c:auto val="1"/>
        <c:lblAlgn val="ctr"/>
        <c:lblOffset val="100"/>
        <c:noMultiLvlLbl val="0"/>
      </c:catAx>
      <c:valAx>
        <c:axId val="410824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186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3'!$Y$2:$Y$252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xVal>
          <c:yVal>
            <c:numRef>
              <c:f>'Part 3'!$V$2:$V$252</c:f>
              <c:numCache>
                <c:formatCode>General</c:formatCode>
                <c:ptCount val="251"/>
                <c:pt idx="0">
                  <c:v>-2.2973538707754448</c:v>
                </c:pt>
                <c:pt idx="1">
                  <c:v>-2.257457161043428</c:v>
                </c:pt>
                <c:pt idx="2">
                  <c:v>-2.195673148728285</c:v>
                </c:pt>
                <c:pt idx="3">
                  <c:v>-2.1700604544942395</c:v>
                </c:pt>
                <c:pt idx="4">
                  <c:v>-2.117355583773453</c:v>
                </c:pt>
                <c:pt idx="5">
                  <c:v>-2.0773295830477911</c:v>
                </c:pt>
                <c:pt idx="6">
                  <c:v>-2.0506616119868051</c:v>
                </c:pt>
                <c:pt idx="7">
                  <c:v>-2.0410464878010179</c:v>
                </c:pt>
                <c:pt idx="8">
                  <c:v>-2.0217623964879019</c:v>
                </c:pt>
                <c:pt idx="9">
                  <c:v>-1.9914476991143721</c:v>
                </c:pt>
                <c:pt idx="10">
                  <c:v>-1.9185415632594469</c:v>
                </c:pt>
                <c:pt idx="11">
                  <c:v>-1.8618360836263994</c:v>
                </c:pt>
                <c:pt idx="12">
                  <c:v>-1.8536952574245327</c:v>
                </c:pt>
                <c:pt idx="13">
                  <c:v>-1.8149726506286998</c:v>
                </c:pt>
                <c:pt idx="14">
                  <c:v>-1.7507550341976199</c:v>
                </c:pt>
                <c:pt idx="15">
                  <c:v>-1.6980479880229107</c:v>
                </c:pt>
                <c:pt idx="16">
                  <c:v>-1.6628162822343129</c:v>
                </c:pt>
                <c:pt idx="17">
                  <c:v>-1.6125487476086589</c:v>
                </c:pt>
                <c:pt idx="18">
                  <c:v>-1.5808331802389497</c:v>
                </c:pt>
                <c:pt idx="19">
                  <c:v>-1.5111579111143947</c:v>
                </c:pt>
                <c:pt idx="20">
                  <c:v>-1.4939402741616601</c:v>
                </c:pt>
                <c:pt idx="21">
                  <c:v>-1.4797037791572623</c:v>
                </c:pt>
                <c:pt idx="22">
                  <c:v>-1.4714323650617451</c:v>
                </c:pt>
                <c:pt idx="23">
                  <c:v>-1.3858405220707872</c:v>
                </c:pt>
                <c:pt idx="24">
                  <c:v>-1.2518288104059139</c:v>
                </c:pt>
                <c:pt idx="25">
                  <c:v>-1.2410311896177579</c:v>
                </c:pt>
                <c:pt idx="26">
                  <c:v>-1.1909368898896924</c:v>
                </c:pt>
                <c:pt idx="27">
                  <c:v>-1.1781287289009181</c:v>
                </c:pt>
                <c:pt idx="28">
                  <c:v>-1.1709873696019397</c:v>
                </c:pt>
                <c:pt idx="29">
                  <c:v>-1.1351212754477842</c:v>
                </c:pt>
                <c:pt idx="30">
                  <c:v>-1.0756959338894065</c:v>
                </c:pt>
                <c:pt idx="31">
                  <c:v>-1.0587300417830534</c:v>
                </c:pt>
                <c:pt idx="32">
                  <c:v>-1.048906910111395</c:v>
                </c:pt>
                <c:pt idx="33">
                  <c:v>-1.0410929175046428</c:v>
                </c:pt>
                <c:pt idx="34">
                  <c:v>-1.0293364055993159</c:v>
                </c:pt>
                <c:pt idx="35">
                  <c:v>-0.99888521289900012</c:v>
                </c:pt>
                <c:pt idx="36">
                  <c:v>-0.969689944788794</c:v>
                </c:pt>
                <c:pt idx="37">
                  <c:v>-0.96399220672563024</c:v>
                </c:pt>
                <c:pt idx="38">
                  <c:v>-0.92954491141046869</c:v>
                </c:pt>
                <c:pt idx="39">
                  <c:v>-0.92235732851791774</c:v>
                </c:pt>
                <c:pt idx="40">
                  <c:v>-0.9094339180095482</c:v>
                </c:pt>
                <c:pt idx="41">
                  <c:v>-0.90098543280153232</c:v>
                </c:pt>
                <c:pt idx="42">
                  <c:v>-0.89451888226424559</c:v>
                </c:pt>
                <c:pt idx="43">
                  <c:v>-0.87537517364668549</c:v>
                </c:pt>
                <c:pt idx="44">
                  <c:v>-0.85605423852706541</c:v>
                </c:pt>
                <c:pt idx="45">
                  <c:v>-0.81572855744660233</c:v>
                </c:pt>
                <c:pt idx="46">
                  <c:v>-0.78088333139208244</c:v>
                </c:pt>
                <c:pt idx="47">
                  <c:v>-0.76562970026726229</c:v>
                </c:pt>
                <c:pt idx="48">
                  <c:v>-0.76352888833343047</c:v>
                </c:pt>
                <c:pt idx="49">
                  <c:v>-0.76340410363720101</c:v>
                </c:pt>
                <c:pt idx="50">
                  <c:v>-0.75820441400237004</c:v>
                </c:pt>
                <c:pt idx="51">
                  <c:v>-0.74869847651349053</c:v>
                </c:pt>
                <c:pt idx="52">
                  <c:v>-0.74244698240565132</c:v>
                </c:pt>
                <c:pt idx="53">
                  <c:v>-0.73673038053265327</c:v>
                </c:pt>
                <c:pt idx="54">
                  <c:v>-0.73614801895808879</c:v>
                </c:pt>
                <c:pt idx="55">
                  <c:v>-0.7330338028830391</c:v>
                </c:pt>
                <c:pt idx="56">
                  <c:v>-0.72560603038509319</c:v>
                </c:pt>
                <c:pt idx="57">
                  <c:v>-0.70422459949207816</c:v>
                </c:pt>
                <c:pt idx="58">
                  <c:v>-0.69944201518557092</c:v>
                </c:pt>
                <c:pt idx="59">
                  <c:v>-0.64201752326161621</c:v>
                </c:pt>
                <c:pt idx="60">
                  <c:v>-0.63888040061839235</c:v>
                </c:pt>
                <c:pt idx="61">
                  <c:v>-0.63569715861730636</c:v>
                </c:pt>
                <c:pt idx="62">
                  <c:v>-0.62295802355456853</c:v>
                </c:pt>
                <c:pt idx="63">
                  <c:v>-0.62225103267334458</c:v>
                </c:pt>
                <c:pt idx="64">
                  <c:v>-0.60427163219006297</c:v>
                </c:pt>
                <c:pt idx="65">
                  <c:v>-0.58962767126968152</c:v>
                </c:pt>
                <c:pt idx="66">
                  <c:v>-0.58391449059675671</c:v>
                </c:pt>
                <c:pt idx="67">
                  <c:v>-0.56286585188583826</c:v>
                </c:pt>
                <c:pt idx="68">
                  <c:v>-0.55512446179475672</c:v>
                </c:pt>
                <c:pt idx="69">
                  <c:v>-0.52489894579785534</c:v>
                </c:pt>
                <c:pt idx="70">
                  <c:v>-0.52347434376144042</c:v>
                </c:pt>
                <c:pt idx="71">
                  <c:v>-0.52238818171497747</c:v>
                </c:pt>
                <c:pt idx="72">
                  <c:v>-0.51688067768443613</c:v>
                </c:pt>
                <c:pt idx="73">
                  <c:v>-0.50344035493789518</c:v>
                </c:pt>
                <c:pt idx="74">
                  <c:v>-0.50197170476183028</c:v>
                </c:pt>
                <c:pt idx="75">
                  <c:v>-0.49580125798971053</c:v>
                </c:pt>
                <c:pt idx="76">
                  <c:v>-0.49033407011960595</c:v>
                </c:pt>
                <c:pt idx="77">
                  <c:v>-0.48956536188119781</c:v>
                </c:pt>
                <c:pt idx="78">
                  <c:v>-0.48881199201683578</c:v>
                </c:pt>
                <c:pt idx="79">
                  <c:v>-0.48231455626003594</c:v>
                </c:pt>
                <c:pt idx="80">
                  <c:v>-0.48155885555218586</c:v>
                </c:pt>
                <c:pt idx="81">
                  <c:v>-0.48059042925838075</c:v>
                </c:pt>
                <c:pt idx="82">
                  <c:v>-0.46761110459024796</c:v>
                </c:pt>
                <c:pt idx="83">
                  <c:v>-0.46748398905052596</c:v>
                </c:pt>
                <c:pt idx="84">
                  <c:v>-0.46374699100476902</c:v>
                </c:pt>
                <c:pt idx="85">
                  <c:v>-0.46362220630853951</c:v>
                </c:pt>
                <c:pt idx="86">
                  <c:v>-0.45766318822236446</c:v>
                </c:pt>
                <c:pt idx="87">
                  <c:v>-0.45484699174111942</c:v>
                </c:pt>
                <c:pt idx="88">
                  <c:v>-0.44647934732539785</c:v>
                </c:pt>
                <c:pt idx="89">
                  <c:v>-0.4448953433940272</c:v>
                </c:pt>
                <c:pt idx="90">
                  <c:v>-0.40322014902588232</c:v>
                </c:pt>
                <c:pt idx="91">
                  <c:v>-0.39231308191554748</c:v>
                </c:pt>
                <c:pt idx="92">
                  <c:v>-0.38844534058657454</c:v>
                </c:pt>
                <c:pt idx="93">
                  <c:v>-0.37769409878155219</c:v>
                </c:pt>
                <c:pt idx="94">
                  <c:v>-0.3646768399503259</c:v>
                </c:pt>
                <c:pt idx="95">
                  <c:v>-0.35825791414232788</c:v>
                </c:pt>
                <c:pt idx="96">
                  <c:v>-0.35131269630909873</c:v>
                </c:pt>
                <c:pt idx="97">
                  <c:v>-0.32262480526043447</c:v>
                </c:pt>
                <c:pt idx="98">
                  <c:v>-0.31709812664092335</c:v>
                </c:pt>
                <c:pt idx="99">
                  <c:v>-0.31557952089208607</c:v>
                </c:pt>
                <c:pt idx="100">
                  <c:v>-0.30253505766669148</c:v>
                </c:pt>
                <c:pt idx="101">
                  <c:v>-0.29763706845101884</c:v>
                </c:pt>
                <c:pt idx="102">
                  <c:v>-0.29272363662558526</c:v>
                </c:pt>
                <c:pt idx="103">
                  <c:v>-0.26942566924437444</c:v>
                </c:pt>
                <c:pt idx="104">
                  <c:v>-0.25841299202677537</c:v>
                </c:pt>
                <c:pt idx="105">
                  <c:v>-0.24960689223984225</c:v>
                </c:pt>
                <c:pt idx="106">
                  <c:v>-0.24816321985016801</c:v>
                </c:pt>
                <c:pt idx="107">
                  <c:v>-0.24585440043046475</c:v>
                </c:pt>
                <c:pt idx="108">
                  <c:v>-0.24242148480121378</c:v>
                </c:pt>
                <c:pt idx="109">
                  <c:v>-0.23682728562709762</c:v>
                </c:pt>
                <c:pt idx="110">
                  <c:v>-0.23403839777573127</c:v>
                </c:pt>
                <c:pt idx="111">
                  <c:v>-0.2338981704697452</c:v>
                </c:pt>
                <c:pt idx="112">
                  <c:v>-0.230201592820131</c:v>
                </c:pt>
                <c:pt idx="113">
                  <c:v>-0.21981516992717196</c:v>
                </c:pt>
                <c:pt idx="114">
                  <c:v>-0.21620528742113698</c:v>
                </c:pt>
                <c:pt idx="115">
                  <c:v>-0.21603412374176942</c:v>
                </c:pt>
                <c:pt idx="116">
                  <c:v>-0.21590933904553991</c:v>
                </c:pt>
                <c:pt idx="117">
                  <c:v>-0.20839129481438043</c:v>
                </c:pt>
                <c:pt idx="118">
                  <c:v>-0.20139021397524756</c:v>
                </c:pt>
                <c:pt idx="119">
                  <c:v>-0.19835890991070421</c:v>
                </c:pt>
                <c:pt idx="120">
                  <c:v>-0.1847511554640045</c:v>
                </c:pt>
                <c:pt idx="121">
                  <c:v>-0.17464741379080406</c:v>
                </c:pt>
                <c:pt idx="122">
                  <c:v>-0.17127756550059842</c:v>
                </c:pt>
                <c:pt idx="123">
                  <c:v>-0.15379849313528254</c:v>
                </c:pt>
                <c:pt idx="124">
                  <c:v>-0.151212795693246</c:v>
                </c:pt>
                <c:pt idx="125">
                  <c:v>-0.13030438428831798</c:v>
                </c:pt>
                <c:pt idx="126">
                  <c:v>-0.1090383583044683</c:v>
                </c:pt>
                <c:pt idx="127">
                  <c:v>-9.6762552163626628E-2</c:v>
                </c:pt>
                <c:pt idx="128">
                  <c:v>-7.896022279283503E-2</c:v>
                </c:pt>
                <c:pt idx="129">
                  <c:v>-6.5654219919153267E-2</c:v>
                </c:pt>
                <c:pt idx="130">
                  <c:v>-4.4699429531091614E-2</c:v>
                </c:pt>
                <c:pt idx="131">
                  <c:v>-2.7812098527399885E-2</c:v>
                </c:pt>
                <c:pt idx="132">
                  <c:v>-2.0493772351632956E-2</c:v>
                </c:pt>
                <c:pt idx="133">
                  <c:v>-1.599013728567994E-2</c:v>
                </c:pt>
                <c:pt idx="134">
                  <c:v>-9.5582551009790323E-3</c:v>
                </c:pt>
                <c:pt idx="135">
                  <c:v>4.1463905329506412E-4</c:v>
                </c:pt>
                <c:pt idx="136">
                  <c:v>9.5321809794458052E-3</c:v>
                </c:pt>
                <c:pt idx="137">
                  <c:v>3.6819046642365065E-2</c:v>
                </c:pt>
                <c:pt idx="138">
                  <c:v>5.1647283008382547E-2</c:v>
                </c:pt>
                <c:pt idx="139">
                  <c:v>6.9188176966588563E-2</c:v>
                </c:pt>
                <c:pt idx="140">
                  <c:v>8.608504314690997E-2</c:v>
                </c:pt>
                <c:pt idx="141">
                  <c:v>9.7536226889580191E-2</c:v>
                </c:pt>
                <c:pt idx="142">
                  <c:v>9.8314574540328409E-2</c:v>
                </c:pt>
                <c:pt idx="143">
                  <c:v>0.10023468761816735</c:v>
                </c:pt>
                <c:pt idx="144">
                  <c:v>0.10103443646565857</c:v>
                </c:pt>
                <c:pt idx="145">
                  <c:v>0.110820724330813</c:v>
                </c:pt>
                <c:pt idx="146">
                  <c:v>0.12459617010294301</c:v>
                </c:pt>
                <c:pt idx="147">
                  <c:v>0.13896682959062556</c:v>
                </c:pt>
                <c:pt idx="148">
                  <c:v>0.14694825389754088</c:v>
                </c:pt>
                <c:pt idx="149">
                  <c:v>0.17479250334863392</c:v>
                </c:pt>
                <c:pt idx="150">
                  <c:v>0.20577605089687337</c:v>
                </c:pt>
                <c:pt idx="151">
                  <c:v>0.20896882807458461</c:v>
                </c:pt>
                <c:pt idx="152">
                  <c:v>0.23244153572480616</c:v>
                </c:pt>
                <c:pt idx="153">
                  <c:v>0.23897571105240401</c:v>
                </c:pt>
                <c:pt idx="154">
                  <c:v>0.24063454410722737</c:v>
                </c:pt>
                <c:pt idx="155">
                  <c:v>0.2416801303679732</c:v>
                </c:pt>
                <c:pt idx="156">
                  <c:v>0.26677358152035902</c:v>
                </c:pt>
                <c:pt idx="157">
                  <c:v>0.28800524993075838</c:v>
                </c:pt>
                <c:pt idx="158">
                  <c:v>0.29003345934891955</c:v>
                </c:pt>
                <c:pt idx="159">
                  <c:v>0.29112319798501696</c:v>
                </c:pt>
                <c:pt idx="160">
                  <c:v>0.29292821693282162</c:v>
                </c:pt>
                <c:pt idx="161">
                  <c:v>0.31492496583813079</c:v>
                </c:pt>
                <c:pt idx="162">
                  <c:v>0.32164921980878552</c:v>
                </c:pt>
                <c:pt idx="163">
                  <c:v>0.32509747381209148</c:v>
                </c:pt>
                <c:pt idx="164">
                  <c:v>0.32828097543844459</c:v>
                </c:pt>
                <c:pt idx="165">
                  <c:v>0.32933246913232167</c:v>
                </c:pt>
                <c:pt idx="166">
                  <c:v>0.3476017551685035</c:v>
                </c:pt>
                <c:pt idx="167">
                  <c:v>0.34831703548020637</c:v>
                </c:pt>
                <c:pt idx="168">
                  <c:v>0.35860505259903847</c:v>
                </c:pt>
                <c:pt idx="169">
                  <c:v>0.39687371026003926</c:v>
                </c:pt>
                <c:pt idx="170">
                  <c:v>0.41829182956999272</c:v>
                </c:pt>
                <c:pt idx="171">
                  <c:v>0.47250203888378273</c:v>
                </c:pt>
                <c:pt idx="172">
                  <c:v>0.50761833976321946</c:v>
                </c:pt>
                <c:pt idx="173">
                  <c:v>0.52924576345905483</c:v>
                </c:pt>
                <c:pt idx="174">
                  <c:v>0.53193707100835552</c:v>
                </c:pt>
                <c:pt idx="175">
                  <c:v>0.64120356631270514</c:v>
                </c:pt>
                <c:pt idx="176">
                  <c:v>0.64922308017227515</c:v>
                </c:pt>
                <c:pt idx="177">
                  <c:v>0.66368053903924296</c:v>
                </c:pt>
                <c:pt idx="178">
                  <c:v>0.67526231067556353</c:v>
                </c:pt>
                <c:pt idx="179">
                  <c:v>0.69198454082258898</c:v>
                </c:pt>
                <c:pt idx="180">
                  <c:v>0.70682464320872418</c:v>
                </c:pt>
                <c:pt idx="181">
                  <c:v>0.72910189787986945</c:v>
                </c:pt>
                <c:pt idx="182">
                  <c:v>0.82892774964216254</c:v>
                </c:pt>
                <c:pt idx="183">
                  <c:v>0.84380827242444501</c:v>
                </c:pt>
                <c:pt idx="184">
                  <c:v>0.87957803202269003</c:v>
                </c:pt>
                <c:pt idx="185">
                  <c:v>0.88454141942089159</c:v>
                </c:pt>
                <c:pt idx="186">
                  <c:v>0.89336052673839172</c:v>
                </c:pt>
                <c:pt idx="187">
                  <c:v>0.91449819143637301</c:v>
                </c:pt>
                <c:pt idx="188">
                  <c:v>0.91892689314315856</c:v>
                </c:pt>
                <c:pt idx="189">
                  <c:v>0.92346364003641557</c:v>
                </c:pt>
                <c:pt idx="190">
                  <c:v>0.93251573262616894</c:v>
                </c:pt>
                <c:pt idx="191">
                  <c:v>0.94780372132443946</c:v>
                </c:pt>
                <c:pt idx="192">
                  <c:v>0.95429151766890363</c:v>
                </c:pt>
                <c:pt idx="193">
                  <c:v>0.95987742741254523</c:v>
                </c:pt>
                <c:pt idx="194">
                  <c:v>0.96022333136091476</c:v>
                </c:pt>
                <c:pt idx="195">
                  <c:v>0.96925044616428191</c:v>
                </c:pt>
                <c:pt idx="196">
                  <c:v>0.97304320298023661</c:v>
                </c:pt>
                <c:pt idx="197">
                  <c:v>0.99051289555849276</c:v>
                </c:pt>
                <c:pt idx="198">
                  <c:v>1.0182323603133518</c:v>
                </c:pt>
                <c:pt idx="199">
                  <c:v>1.0222842216983996</c:v>
                </c:pt>
                <c:pt idx="200">
                  <c:v>1.0299793370420536</c:v>
                </c:pt>
                <c:pt idx="201">
                  <c:v>1.047271958507811</c:v>
                </c:pt>
                <c:pt idx="202">
                  <c:v>1.0584521716612791</c:v>
                </c:pt>
                <c:pt idx="203">
                  <c:v>1.0598091489073787</c:v>
                </c:pt>
                <c:pt idx="204">
                  <c:v>1.0684595787785647</c:v>
                </c:pt>
                <c:pt idx="205">
                  <c:v>1.0873919629458906</c:v>
                </c:pt>
                <c:pt idx="206">
                  <c:v>1.1156936338857486</c:v>
                </c:pt>
                <c:pt idx="207">
                  <c:v>1.1292206517758598</c:v>
                </c:pt>
                <c:pt idx="208">
                  <c:v>1.147607518175134</c:v>
                </c:pt>
                <c:pt idx="209">
                  <c:v>1.1737467109778357</c:v>
                </c:pt>
                <c:pt idx="210">
                  <c:v>1.1768896368184805</c:v>
                </c:pt>
                <c:pt idx="211">
                  <c:v>1.2254734648386265</c:v>
                </c:pt>
                <c:pt idx="212">
                  <c:v>1.2396386030734956</c:v>
                </c:pt>
                <c:pt idx="213">
                  <c:v>1.2493381957950751</c:v>
                </c:pt>
                <c:pt idx="214">
                  <c:v>1.2525738796019827</c:v>
                </c:pt>
                <c:pt idx="215">
                  <c:v>1.2553377896669629</c:v>
                </c:pt>
                <c:pt idx="216">
                  <c:v>1.2583653105984423</c:v>
                </c:pt>
                <c:pt idx="217">
                  <c:v>1.261884921371268</c:v>
                </c:pt>
                <c:pt idx="218">
                  <c:v>1.2624791489659457</c:v>
                </c:pt>
                <c:pt idx="219">
                  <c:v>1.2780533954736137</c:v>
                </c:pt>
                <c:pt idx="220">
                  <c:v>1.2815480284600533</c:v>
                </c:pt>
                <c:pt idx="221">
                  <c:v>1.2890566929041531</c:v>
                </c:pt>
                <c:pt idx="222">
                  <c:v>1.2906905481725901</c:v>
                </c:pt>
                <c:pt idx="223">
                  <c:v>1.2910422553183805</c:v>
                </c:pt>
                <c:pt idx="224">
                  <c:v>1.3077929356057207</c:v>
                </c:pt>
                <c:pt idx="225">
                  <c:v>1.3284172646551737</c:v>
                </c:pt>
                <c:pt idx="226">
                  <c:v>1.3371924792225938</c:v>
                </c:pt>
                <c:pt idx="227">
                  <c:v>1.3824255293057892</c:v>
                </c:pt>
                <c:pt idx="228">
                  <c:v>1.4172401297660675</c:v>
                </c:pt>
                <c:pt idx="229">
                  <c:v>1.4329510269900827</c:v>
                </c:pt>
                <c:pt idx="230">
                  <c:v>1.4393616633676016</c:v>
                </c:pt>
                <c:pt idx="231">
                  <c:v>1.4481927920947895</c:v>
                </c:pt>
                <c:pt idx="232">
                  <c:v>1.4550727159811911</c:v>
                </c:pt>
                <c:pt idx="233">
                  <c:v>1.457506164707554</c:v>
                </c:pt>
                <c:pt idx="234">
                  <c:v>1.4719232031783747</c:v>
                </c:pt>
                <c:pt idx="235">
                  <c:v>1.5102133662718333</c:v>
                </c:pt>
                <c:pt idx="236">
                  <c:v>1.5902144824426034</c:v>
                </c:pt>
                <c:pt idx="237">
                  <c:v>1.6194989319294335</c:v>
                </c:pt>
                <c:pt idx="238">
                  <c:v>1.6305459667204871</c:v>
                </c:pt>
                <c:pt idx="239">
                  <c:v>1.6376873260194658</c:v>
                </c:pt>
                <c:pt idx="240">
                  <c:v>1.6665368455708678</c:v>
                </c:pt>
                <c:pt idx="241">
                  <c:v>1.6700125635936136</c:v>
                </c:pt>
                <c:pt idx="242">
                  <c:v>1.6866825073243741</c:v>
                </c:pt>
                <c:pt idx="243">
                  <c:v>1.6879954364308281</c:v>
                </c:pt>
                <c:pt idx="244">
                  <c:v>1.7080602062381849</c:v>
                </c:pt>
                <c:pt idx="245">
                  <c:v>1.7117260029039876</c:v>
                </c:pt>
                <c:pt idx="246">
                  <c:v>1.7390128685669068</c:v>
                </c:pt>
                <c:pt idx="247">
                  <c:v>1.7405753670658197</c:v>
                </c:pt>
                <c:pt idx="248">
                  <c:v>1.8301882904580096</c:v>
                </c:pt>
                <c:pt idx="249">
                  <c:v>1.8911692369612982</c:v>
                </c:pt>
                <c:pt idx="250">
                  <c:v>1.9274654439743357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199-A51D-F28445084C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3'!$Y$2:$Y$252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xVal>
          <c:yVal>
            <c:numRef>
              <c:f>'Part 3'!$Y$2:$Y$252</c:f>
              <c:numCache>
                <c:formatCode>General</c:formatCode>
                <c:ptCount val="251"/>
                <c:pt idx="0">
                  <c:v>-2.8794207820270832</c:v>
                </c:pt>
                <c:pt idx="1">
                  <c:v>-2.513552719716154</c:v>
                </c:pt>
                <c:pt idx="2">
                  <c:v>-2.3278453178961427</c:v>
                </c:pt>
                <c:pt idx="3">
                  <c:v>-2.1988520196881569</c:v>
                </c:pt>
                <c:pt idx="4">
                  <c:v>-2.0985501609313251</c:v>
                </c:pt>
                <c:pt idx="5">
                  <c:v>-2.0157636030642965</c:v>
                </c:pt>
                <c:pt idx="6">
                  <c:v>-1.944851707868573</c:v>
                </c:pt>
                <c:pt idx="7">
                  <c:v>-1.8825531086510918</c:v>
                </c:pt>
                <c:pt idx="8">
                  <c:v>-1.8268050677178862</c:v>
                </c:pt>
                <c:pt idx="9">
                  <c:v>-1.7762166732015279</c:v>
                </c:pt>
                <c:pt idx="10">
                  <c:v>-1.7298037812719722</c:v>
                </c:pt>
                <c:pt idx="11">
                  <c:v>-1.6868434086022384</c:v>
                </c:pt>
                <c:pt idx="12">
                  <c:v>-1.6467881707750844</c:v>
                </c:pt>
                <c:pt idx="13">
                  <c:v>-1.609213245476846</c:v>
                </c:pt>
                <c:pt idx="14">
                  <c:v>-1.5737820354434744</c:v>
                </c:pt>
                <c:pt idx="15">
                  <c:v>-1.5402231201601166</c:v>
                </c:pt>
                <c:pt idx="16">
                  <c:v>-1.5083143056462009</c:v>
                </c:pt>
                <c:pt idx="17">
                  <c:v>-1.4778712941631911</c:v>
                </c:pt>
                <c:pt idx="18">
                  <c:v>-1.4487394514656102</c:v>
                </c:pt>
                <c:pt idx="19">
                  <c:v>-1.4207877051403286</c:v>
                </c:pt>
                <c:pt idx="20">
                  <c:v>-1.3939039426786759</c:v>
                </c:pt>
                <c:pt idx="21">
                  <c:v>-1.3679914863166103</c:v>
                </c:pt>
                <c:pt idx="22">
                  <c:v>-1.3429663548852777</c:v>
                </c:pt>
                <c:pt idx="23">
                  <c:v>-1.3187551101697956</c:v>
                </c:pt>
                <c:pt idx="24">
                  <c:v>-1.2952931436937756</c:v>
                </c:pt>
                <c:pt idx="25">
                  <c:v>-1.2725232997383229</c:v>
                </c:pt>
                <c:pt idx="26">
                  <c:v>-1.2503947581339057</c:v>
                </c:pt>
                <c:pt idx="27">
                  <c:v>-1.2288621199542158</c:v>
                </c:pt>
                <c:pt idx="28">
                  <c:v>-1.207884653288638</c:v>
                </c:pt>
                <c:pt idx="29">
                  <c:v>-1.1874256664806144</c:v>
                </c:pt>
                <c:pt idx="30">
                  <c:v>-1.1674519837343802</c:v>
                </c:pt>
                <c:pt idx="31">
                  <c:v>-1.147933503588394</c:v>
                </c:pt>
                <c:pt idx="32">
                  <c:v>-1.1288428249651872</c:v>
                </c:pt>
                <c:pt idx="33">
                  <c:v>-1.1101549287087791</c:v>
                </c:pt>
                <c:pt idx="34">
                  <c:v>-1.0918469049769906</c:v>
                </c:pt>
                <c:pt idx="35">
                  <c:v>-1.0738977187569507</c:v>
                </c:pt>
                <c:pt idx="36">
                  <c:v>-1.0562880072553016</c:v>
                </c:pt>
                <c:pt idx="37">
                  <c:v>-1.0389999040807063</c:v>
                </c:pt>
                <c:pt idx="38">
                  <c:v>-1.0220168860596448</c:v>
                </c:pt>
                <c:pt idx="39">
                  <c:v>-1.0053236392627085</c:v>
                </c:pt>
                <c:pt idx="40">
                  <c:v>-0.98890594140907673</c:v>
                </c:pt>
                <c:pt idx="41">
                  <c:v>-0.97275055829387391</c:v>
                </c:pt>
                <c:pt idx="42">
                  <c:v>-0.95684515226978084</c:v>
                </c:pt>
                <c:pt idx="43">
                  <c:v>-0.94117820113038053</c:v>
                </c:pt>
                <c:pt idx="44">
                  <c:v>-0.92573892600175567</c:v>
                </c:pt>
                <c:pt idx="45">
                  <c:v>-0.91051722706244742</c:v>
                </c:pt>
                <c:pt idx="46">
                  <c:v>-0.89550362608881928</c:v>
                </c:pt>
                <c:pt idx="47">
                  <c:v>-0.88068921497009944</c:v>
                </c:pt>
                <c:pt idx="48">
                  <c:v>-0.86606560946022093</c:v>
                </c:pt>
                <c:pt idx="49">
                  <c:v>-0.85162490753679587</c:v>
                </c:pt>
                <c:pt idx="50">
                  <c:v>-0.83735965182435634</c:v>
                </c:pt>
                <c:pt idx="51">
                  <c:v>-0.82326279561236704</c:v>
                </c:pt>
                <c:pt idx="52">
                  <c:v>-0.80932767206078227</c:v>
                </c:pt>
                <c:pt idx="53">
                  <c:v>-0.79554796623886093</c:v>
                </c:pt>
                <c:pt idx="54">
                  <c:v>-0.78191768968818576</c:v>
                </c:pt>
                <c:pt idx="55">
                  <c:v>-0.76843115723954492</c:v>
                </c:pt>
                <c:pt idx="56">
                  <c:v>-0.75508296584661438</c:v>
                </c:pt>
                <c:pt idx="57">
                  <c:v>-0.74186797522802006</c:v>
                </c:pt>
                <c:pt idx="58">
                  <c:v>-0.72878129013413073</c:v>
                </c:pt>
                <c:pt idx="59">
                  <c:v>-0.7158182440763744</c:v>
                </c:pt>
                <c:pt idx="60">
                  <c:v>-0.70297438437546944</c:v>
                </c:pt>
                <c:pt idx="61">
                  <c:v>-0.69024545840121887</c:v>
                </c:pt>
                <c:pt idx="62">
                  <c:v>-0.67762740089061679</c:v>
                </c:pt>
                <c:pt idx="63">
                  <c:v>-0.66511632224342698</c:v>
                </c:pt>
                <c:pt idx="64">
                  <c:v>-0.65270849770522443</c:v>
                </c:pt>
                <c:pt idx="65">
                  <c:v>-0.64040035735742684</c:v>
                </c:pt>
                <c:pt idx="66">
                  <c:v>-0.62818847684223877</c:v>
                </c:pt>
                <c:pt idx="67">
                  <c:v>-0.61606956875782981</c:v>
                </c:pt>
                <c:pt idx="68">
                  <c:v>-0.6040404746656155</c:v>
                </c:pt>
                <c:pt idx="69">
                  <c:v>-0.59209815765730289</c:v>
                </c:pt>
                <c:pt idx="70">
                  <c:v>-0.58023969543450671</c:v>
                </c:pt>
                <c:pt idx="71">
                  <c:v>-0.56846227385831216</c:v>
                </c:pt>
                <c:pt idx="72">
                  <c:v>-0.55676318093023036</c:v>
                </c:pt>
                <c:pt idx="73">
                  <c:v>-0.54513980116961935</c:v>
                </c:pt>
                <c:pt idx="74">
                  <c:v>-0.53358961035589036</c:v>
                </c:pt>
                <c:pt idx="75">
                  <c:v>-0.52211017060671616</c:v>
                </c:pt>
                <c:pt idx="76">
                  <c:v>-0.5106991257660598</c:v>
                </c:pt>
                <c:pt idx="77">
                  <c:v>-0.49935419707817447</c:v>
                </c:pt>
                <c:pt idx="78">
                  <c:v>-0.4880731791258236</c:v>
                </c:pt>
                <c:pt idx="79">
                  <c:v>-0.47685393601285481</c:v>
                </c:pt>
                <c:pt idx="80">
                  <c:v>-0.4656943977729644</c:v>
                </c:pt>
                <c:pt idx="81">
                  <c:v>-0.45459255698802303</c:v>
                </c:pt>
                <c:pt idx="82">
                  <c:v>-0.44354646560072031</c:v>
                </c:pt>
                <c:pt idx="83">
                  <c:v>-0.43255423190754055</c:v>
                </c:pt>
                <c:pt idx="84">
                  <c:v>-0.42161401771921864</c:v>
                </c:pt>
                <c:pt idx="85">
                  <c:v>-0.41072403567685517</c:v>
                </c:pt>
                <c:pt idx="86">
                  <c:v>-0.3998825467128081</c:v>
                </c:pt>
                <c:pt idx="87">
                  <c:v>-0.38908785764632353</c:v>
                </c:pt>
                <c:pt idx="88">
                  <c:v>-0.37833831890464842</c:v>
                </c:pt>
                <c:pt idx="89">
                  <c:v>-0.36763232236106824</c:v>
                </c:pt>
                <c:pt idx="90">
                  <c:v>-0.35696829928195556</c:v>
                </c:pt>
                <c:pt idx="91">
                  <c:v>-0.34634471837550507</c:v>
                </c:pt>
                <c:pt idx="92">
                  <c:v>-0.33576008393536155</c:v>
                </c:pt>
                <c:pt idx="93">
                  <c:v>-0.32521293407284041</c:v>
                </c:pt>
                <c:pt idx="94">
                  <c:v>-0.31470183903188564</c:v>
                </c:pt>
                <c:pt idx="95">
                  <c:v>-0.30422539958132166</c:v>
                </c:pt>
                <c:pt idx="96">
                  <c:v>-0.29378224547933163</c:v>
                </c:pt>
                <c:pt idx="97">
                  <c:v>-0.28337103400543573</c:v>
                </c:pt>
                <c:pt idx="98">
                  <c:v>-0.27299044855556437</c:v>
                </c:pt>
                <c:pt idx="99">
                  <c:v>-0.26263919729610552</c:v>
                </c:pt>
                <c:pt idx="100">
                  <c:v>-0.25231601187307695</c:v>
                </c:pt>
                <c:pt idx="101">
                  <c:v>-0.24201964617281355</c:v>
                </c:pt>
                <c:pt idx="102">
                  <c:v>-0.23174887513079026</c:v>
                </c:pt>
                <c:pt idx="103">
                  <c:v>-0.22150249358540319</c:v>
                </c:pt>
                <c:pt idx="104">
                  <c:v>-0.21127931517372325</c:v>
                </c:pt>
                <c:pt idx="105">
                  <c:v>-0.20107817126641289</c:v>
                </c:pt>
                <c:pt idx="106">
                  <c:v>-0.19089790993915448</c:v>
                </c:pt>
                <c:pt idx="107">
                  <c:v>-0.18073739497808733</c:v>
                </c:pt>
                <c:pt idx="108">
                  <c:v>-0.17059550491688769</c:v>
                </c:pt>
                <c:pt idx="109">
                  <c:v>-0.16047113210324715</c:v>
                </c:pt>
                <c:pt idx="110">
                  <c:v>-0.15036318179262242</c:v>
                </c:pt>
                <c:pt idx="111">
                  <c:v>-0.14027057126723205</c:v>
                </c:pt>
                <c:pt idx="112">
                  <c:v>-0.13019222897837188</c:v>
                </c:pt>
                <c:pt idx="113">
                  <c:v>-0.12012709371020923</c:v>
                </c:pt>
                <c:pt idx="114">
                  <c:v>-0.11007411376329414</c:v>
                </c:pt>
                <c:pt idx="115">
                  <c:v>-0.10003224615610015</c:v>
                </c:pt>
                <c:pt idx="116">
                  <c:v>-9.0000455842971061E-2</c:v>
                </c:pt>
                <c:pt idx="117">
                  <c:v>-7.997771494691111E-2</c:v>
                </c:pt>
                <c:pt idx="118">
                  <c:v>-6.9963002005707361E-2</c:v>
                </c:pt>
                <c:pt idx="119">
                  <c:v>-5.9955301229922937E-2</c:v>
                </c:pt>
                <c:pt idx="120">
                  <c:v>-4.9953601771337668E-2</c:v>
                </c:pt>
                <c:pt idx="121">
                  <c:v>-3.9956897000454995E-2</c:v>
                </c:pt>
                <c:pt idx="122">
                  <c:v>-2.9964183791720507E-2</c:v>
                </c:pt>
                <c:pt idx="123">
                  <c:v>-1.9974461815127204E-2</c:v>
                </c:pt>
                <c:pt idx="124">
                  <c:v>-9.9867328329037788E-3</c:v>
                </c:pt>
                <c:pt idx="125">
                  <c:v>0</c:v>
                </c:pt>
                <c:pt idx="126">
                  <c:v>9.9867328329037788E-3</c:v>
                </c:pt>
                <c:pt idx="127">
                  <c:v>1.9974461815127204E-2</c:v>
                </c:pt>
                <c:pt idx="128">
                  <c:v>2.9964183791720507E-2</c:v>
                </c:pt>
                <c:pt idx="129">
                  <c:v>3.9956897000454995E-2</c:v>
                </c:pt>
                <c:pt idx="130">
                  <c:v>4.9953601771337668E-2</c:v>
                </c:pt>
                <c:pt idx="131">
                  <c:v>5.9955301229922937E-2</c:v>
                </c:pt>
                <c:pt idx="132">
                  <c:v>6.9963002005707361E-2</c:v>
                </c:pt>
                <c:pt idx="133">
                  <c:v>7.9977714946910972E-2</c:v>
                </c:pt>
                <c:pt idx="134">
                  <c:v>9.0000455842970922E-2</c:v>
                </c:pt>
                <c:pt idx="135">
                  <c:v>0.10003224615610001</c:v>
                </c:pt>
                <c:pt idx="136">
                  <c:v>0.11007411376329401</c:v>
                </c:pt>
                <c:pt idx="137">
                  <c:v>0.12012709371020908</c:v>
                </c:pt>
                <c:pt idx="138">
                  <c:v>0.13019222897837174</c:v>
                </c:pt>
                <c:pt idx="139">
                  <c:v>0.14027057126723191</c:v>
                </c:pt>
                <c:pt idx="140">
                  <c:v>0.15036318179262229</c:v>
                </c:pt>
                <c:pt idx="141">
                  <c:v>0.16047113210324729</c:v>
                </c:pt>
                <c:pt idx="142">
                  <c:v>0.17059550491688782</c:v>
                </c:pt>
                <c:pt idx="143">
                  <c:v>0.1807373949780875</c:v>
                </c:pt>
                <c:pt idx="144">
                  <c:v>0.19089790993915459</c:v>
                </c:pt>
                <c:pt idx="145">
                  <c:v>0.20107817126641306</c:v>
                </c:pt>
                <c:pt idx="146">
                  <c:v>0.21127931517372339</c:v>
                </c:pt>
                <c:pt idx="147">
                  <c:v>0.22150249358540333</c:v>
                </c:pt>
                <c:pt idx="148">
                  <c:v>0.23174887513079043</c:v>
                </c:pt>
                <c:pt idx="149">
                  <c:v>0.24201964617281355</c:v>
                </c:pt>
                <c:pt idx="150">
                  <c:v>0.25231601187307695</c:v>
                </c:pt>
                <c:pt idx="151">
                  <c:v>0.26263919729610552</c:v>
                </c:pt>
                <c:pt idx="152">
                  <c:v>0.27299044855556437</c:v>
                </c:pt>
                <c:pt idx="153">
                  <c:v>0.28337103400543573</c:v>
                </c:pt>
                <c:pt idx="154">
                  <c:v>0.29378224547933163</c:v>
                </c:pt>
                <c:pt idx="155">
                  <c:v>0.30422539958132166</c:v>
                </c:pt>
                <c:pt idx="156">
                  <c:v>0.31470183903188564</c:v>
                </c:pt>
                <c:pt idx="157">
                  <c:v>0.32521293407284041</c:v>
                </c:pt>
                <c:pt idx="158">
                  <c:v>0.33576008393536155</c:v>
                </c:pt>
                <c:pt idx="159">
                  <c:v>0.34634471837550507</c:v>
                </c:pt>
                <c:pt idx="160">
                  <c:v>0.35696829928195556</c:v>
                </c:pt>
                <c:pt idx="161">
                  <c:v>0.36763232236106824</c:v>
                </c:pt>
                <c:pt idx="162">
                  <c:v>0.37833831890464842</c:v>
                </c:pt>
                <c:pt idx="163">
                  <c:v>0.38908785764632353</c:v>
                </c:pt>
                <c:pt idx="164">
                  <c:v>0.3998825467128081</c:v>
                </c:pt>
                <c:pt idx="165">
                  <c:v>0.41072403567685511</c:v>
                </c:pt>
                <c:pt idx="166">
                  <c:v>0.42161401771921847</c:v>
                </c:pt>
                <c:pt idx="167">
                  <c:v>0.43255423190754044</c:v>
                </c:pt>
                <c:pt idx="168">
                  <c:v>0.44354646560072025</c:v>
                </c:pt>
                <c:pt idx="169">
                  <c:v>0.45459255698802281</c:v>
                </c:pt>
                <c:pt idx="170">
                  <c:v>0.46569439777296423</c:v>
                </c:pt>
                <c:pt idx="171">
                  <c:v>0.47685393601285475</c:v>
                </c:pt>
                <c:pt idx="172">
                  <c:v>0.48807317912582349</c:v>
                </c:pt>
                <c:pt idx="173">
                  <c:v>0.49935419707817458</c:v>
                </c:pt>
                <c:pt idx="174">
                  <c:v>0.51069912576606002</c:v>
                </c:pt>
                <c:pt idx="175">
                  <c:v>0.52211017060671638</c:v>
                </c:pt>
                <c:pt idx="176">
                  <c:v>0.53358961035589048</c:v>
                </c:pt>
                <c:pt idx="177">
                  <c:v>0.54513980116961924</c:v>
                </c:pt>
                <c:pt idx="178">
                  <c:v>0.55676318093023036</c:v>
                </c:pt>
                <c:pt idx="179">
                  <c:v>0.56846227385831227</c:v>
                </c:pt>
                <c:pt idx="180">
                  <c:v>0.58023969543450671</c:v>
                </c:pt>
                <c:pt idx="181">
                  <c:v>0.59209815765730289</c:v>
                </c:pt>
                <c:pt idx="182">
                  <c:v>0.6040404746656155</c:v>
                </c:pt>
                <c:pt idx="183">
                  <c:v>0.61606956875782981</c:v>
                </c:pt>
                <c:pt idx="184">
                  <c:v>0.62818847684223877</c:v>
                </c:pt>
                <c:pt idx="185">
                  <c:v>0.64040035735742684</c:v>
                </c:pt>
                <c:pt idx="186">
                  <c:v>0.65270849770522443</c:v>
                </c:pt>
                <c:pt idx="187">
                  <c:v>0.66511632224342698</c:v>
                </c:pt>
                <c:pt idx="188">
                  <c:v>0.67762740089061679</c:v>
                </c:pt>
                <c:pt idx="189">
                  <c:v>0.69024545840121887</c:v>
                </c:pt>
                <c:pt idx="190">
                  <c:v>0.70297438437546944</c:v>
                </c:pt>
                <c:pt idx="191">
                  <c:v>0.7158182440763744</c:v>
                </c:pt>
                <c:pt idx="192">
                  <c:v>0.72878129013413073</c:v>
                </c:pt>
                <c:pt idx="193">
                  <c:v>0.74186797522802006</c:v>
                </c:pt>
                <c:pt idx="194">
                  <c:v>0.75508296584661438</c:v>
                </c:pt>
                <c:pt idx="195">
                  <c:v>0.76843115723954492</c:v>
                </c:pt>
                <c:pt idx="196">
                  <c:v>0.78191768968818576</c:v>
                </c:pt>
                <c:pt idx="197">
                  <c:v>0.79554796623886093</c:v>
                </c:pt>
                <c:pt idx="198">
                  <c:v>0.80932767206078227</c:v>
                </c:pt>
                <c:pt idx="199">
                  <c:v>0.82326279561236704</c:v>
                </c:pt>
                <c:pt idx="200">
                  <c:v>0.83735965182435568</c:v>
                </c:pt>
                <c:pt idx="201">
                  <c:v>0.85162490753679532</c:v>
                </c:pt>
                <c:pt idx="202">
                  <c:v>0.86606560946022026</c:v>
                </c:pt>
                <c:pt idx="203">
                  <c:v>0.88068921497009989</c:v>
                </c:pt>
                <c:pt idx="204">
                  <c:v>0.89550362608881862</c:v>
                </c:pt>
                <c:pt idx="205">
                  <c:v>0.91051722706244709</c:v>
                </c:pt>
                <c:pt idx="206">
                  <c:v>0.92573892600175745</c:v>
                </c:pt>
                <c:pt idx="207">
                  <c:v>0.94117820113037898</c:v>
                </c:pt>
                <c:pt idx="208">
                  <c:v>0.95684515226978084</c:v>
                </c:pt>
                <c:pt idx="209">
                  <c:v>0.97275055829387391</c:v>
                </c:pt>
                <c:pt idx="210">
                  <c:v>0.98890594140907673</c:v>
                </c:pt>
                <c:pt idx="211">
                  <c:v>1.0053236392627085</c:v>
                </c:pt>
                <c:pt idx="212">
                  <c:v>1.0220168860596448</c:v>
                </c:pt>
                <c:pt idx="213">
                  <c:v>1.0389999040807063</c:v>
                </c:pt>
                <c:pt idx="214">
                  <c:v>1.0562880072553016</c:v>
                </c:pt>
                <c:pt idx="215">
                  <c:v>1.0738977187569507</c:v>
                </c:pt>
                <c:pt idx="216">
                  <c:v>1.0918469049769906</c:v>
                </c:pt>
                <c:pt idx="217">
                  <c:v>1.1101549287087791</c:v>
                </c:pt>
                <c:pt idx="218">
                  <c:v>1.1288428249651872</c:v>
                </c:pt>
                <c:pt idx="219">
                  <c:v>1.147933503588394</c:v>
                </c:pt>
                <c:pt idx="220">
                  <c:v>1.1674519837343802</c:v>
                </c:pt>
                <c:pt idx="221">
                  <c:v>1.1874256664806144</c:v>
                </c:pt>
                <c:pt idx="222">
                  <c:v>1.207884653288638</c:v>
                </c:pt>
                <c:pt idx="223">
                  <c:v>1.2288621199542158</c:v>
                </c:pt>
                <c:pt idx="224">
                  <c:v>1.2503947581339057</c:v>
                </c:pt>
                <c:pt idx="225">
                  <c:v>1.2725232997383229</c:v>
                </c:pt>
                <c:pt idx="226">
                  <c:v>1.2952931436937756</c:v>
                </c:pt>
                <c:pt idx="227">
                  <c:v>1.3187551101697956</c:v>
                </c:pt>
                <c:pt idx="228">
                  <c:v>1.3429663548852777</c:v>
                </c:pt>
                <c:pt idx="229">
                  <c:v>1.3679914863166109</c:v>
                </c:pt>
                <c:pt idx="230">
                  <c:v>1.393903942678675</c:v>
                </c:pt>
                <c:pt idx="231">
                  <c:v>1.4207877051403268</c:v>
                </c:pt>
                <c:pt idx="232">
                  <c:v>1.4487394514656105</c:v>
                </c:pt>
                <c:pt idx="233">
                  <c:v>1.4778712941631909</c:v>
                </c:pt>
                <c:pt idx="234">
                  <c:v>1.5083143056462007</c:v>
                </c:pt>
                <c:pt idx="235">
                  <c:v>1.5402231201601173</c:v>
                </c:pt>
                <c:pt idx="236">
                  <c:v>1.5737820354434748</c:v>
                </c:pt>
                <c:pt idx="237">
                  <c:v>1.609213245476846</c:v>
                </c:pt>
                <c:pt idx="238">
                  <c:v>1.6467881707750849</c:v>
                </c:pt>
                <c:pt idx="239">
                  <c:v>1.6868434086022392</c:v>
                </c:pt>
                <c:pt idx="240">
                  <c:v>1.7298037812719729</c:v>
                </c:pt>
                <c:pt idx="241">
                  <c:v>1.7762166732015285</c:v>
                </c:pt>
                <c:pt idx="242">
                  <c:v>1.8268050677178864</c:v>
                </c:pt>
                <c:pt idx="243">
                  <c:v>1.8825531086510923</c:v>
                </c:pt>
                <c:pt idx="244">
                  <c:v>1.9448517078685734</c:v>
                </c:pt>
                <c:pt idx="245">
                  <c:v>2.0157636030642969</c:v>
                </c:pt>
                <c:pt idx="246">
                  <c:v>2.0985501609313251</c:v>
                </c:pt>
                <c:pt idx="247">
                  <c:v>2.1988520196881569</c:v>
                </c:pt>
                <c:pt idx="248">
                  <c:v>2.327845317896144</c:v>
                </c:pt>
                <c:pt idx="249">
                  <c:v>2.513552719716154</c:v>
                </c:pt>
                <c:pt idx="250">
                  <c:v>2.8794207820270832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0-4199-A51D-F2844508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9135"/>
        <c:axId val="410825487"/>
      </c:scatterChart>
      <c:valAx>
        <c:axId val="7073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5487"/>
        <c:crosses val="autoZero"/>
        <c:crossBetween val="midCat"/>
      </c:valAx>
      <c:valAx>
        <c:axId val="4108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Residual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3'!$U$2:$U$252</c:f>
              <c:numCache>
                <c:formatCode>General</c:formatCode>
                <c:ptCount val="251"/>
                <c:pt idx="0">
                  <c:v>-14.784479617150453</c:v>
                </c:pt>
                <c:pt idx="1">
                  <c:v>-14.527726794118763</c:v>
                </c:pt>
                <c:pt idx="2">
                  <c:v>-14.130119580724738</c:v>
                </c:pt>
                <c:pt idx="3">
                  <c:v>-13.965290661392544</c:v>
                </c:pt>
                <c:pt idx="4">
                  <c:v>-13.626111705634628</c:v>
                </c:pt>
                <c:pt idx="5">
                  <c:v>-13.36852683836085</c:v>
                </c:pt>
                <c:pt idx="6">
                  <c:v>-13.196906749876689</c:v>
                </c:pt>
                <c:pt idx="7">
                  <c:v>-13.135029209220249</c:v>
                </c:pt>
                <c:pt idx="8">
                  <c:v>-13.010927624966797</c:v>
                </c:pt>
                <c:pt idx="9">
                  <c:v>-12.815839253462343</c:v>
                </c:pt>
                <c:pt idx="10">
                  <c:v>-12.346656297704413</c:v>
                </c:pt>
                <c:pt idx="11">
                  <c:v>-11.98173166920887</c:v>
                </c:pt>
                <c:pt idx="12">
                  <c:v>-11.929341882602927</c:v>
                </c:pt>
                <c:pt idx="13">
                  <c:v>-11.680144926845003</c:v>
                </c:pt>
                <c:pt idx="14">
                  <c:v>-11.266876403756385</c:v>
                </c:pt>
                <c:pt idx="15">
                  <c:v>-10.927683447998476</c:v>
                </c:pt>
                <c:pt idx="16">
                  <c:v>-10.700951971087107</c:v>
                </c:pt>
                <c:pt idx="17">
                  <c:v>-10.377458341946493</c:v>
                </c:pt>
                <c:pt idx="18">
                  <c:v>-10.173354757693033</c:v>
                </c:pt>
                <c:pt idx="19">
                  <c:v>-9.7249638461771895</c:v>
                </c:pt>
                <c:pt idx="20">
                  <c:v>-9.6141608019351281</c:v>
                </c:pt>
                <c:pt idx="21">
                  <c:v>-9.5225427134509459</c:v>
                </c:pt>
                <c:pt idx="22">
                  <c:v>-9.4693125364826471</c:v>
                </c:pt>
                <c:pt idx="23">
                  <c:v>-8.9184914922405483</c:v>
                </c:pt>
                <c:pt idx="24">
                  <c:v>-8.0560673595143157</c:v>
                </c:pt>
                <c:pt idx="25">
                  <c:v>-7.9865799346613358</c:v>
                </c:pt>
                <c:pt idx="26">
                  <c:v>-7.6642011480554117</c:v>
                </c:pt>
                <c:pt idx="27">
                  <c:v>-7.581775015329157</c:v>
                </c:pt>
                <c:pt idx="28">
                  <c:v>-7.5358172365395717</c:v>
                </c:pt>
                <c:pt idx="29">
                  <c:v>-7.3050031922974767</c:v>
                </c:pt>
                <c:pt idx="30">
                  <c:v>-6.9225750595712441</c:v>
                </c:pt>
                <c:pt idx="31">
                  <c:v>-6.813392103813328</c:v>
                </c:pt>
                <c:pt idx="32">
                  <c:v>-6.750175943767772</c:v>
                </c:pt>
                <c:pt idx="33">
                  <c:v>-6.6998894746727444</c:v>
                </c:pt>
                <c:pt idx="34">
                  <c:v>-6.6242311649781982</c:v>
                </c:pt>
                <c:pt idx="35">
                  <c:v>-6.4282643861885731</c:v>
                </c:pt>
                <c:pt idx="36">
                  <c:v>-6.2403800328969794</c:v>
                </c:pt>
                <c:pt idx="37">
                  <c:v>-6.2037125898311558</c:v>
                </c:pt>
                <c:pt idx="38">
                  <c:v>-5.9820291383039148</c:v>
                </c:pt>
                <c:pt idx="39">
                  <c:v>-5.9357738904192558</c:v>
                </c:pt>
                <c:pt idx="40">
                  <c:v>-5.8526060764940269</c:v>
                </c:pt>
                <c:pt idx="41">
                  <c:v>-5.7982363692657941</c:v>
                </c:pt>
                <c:pt idx="42">
                  <c:v>-5.7566212807816157</c:v>
                </c:pt>
                <c:pt idx="43">
                  <c:v>-5.6334231207360972</c:v>
                </c:pt>
                <c:pt idx="44">
                  <c:v>-5.5090844304306756</c:v>
                </c:pt>
                <c:pt idx="45">
                  <c:v>-5.2495709886549093</c:v>
                </c:pt>
                <c:pt idx="46">
                  <c:v>-5.0253266783153094</c:v>
                </c:pt>
                <c:pt idx="47">
                  <c:v>-4.9271628728514543</c:v>
                </c:pt>
                <c:pt idx="48">
                  <c:v>-4.9136432267880821</c:v>
                </c:pt>
                <c:pt idx="49">
                  <c:v>-4.912840182546006</c:v>
                </c:pt>
                <c:pt idx="50">
                  <c:v>-4.8793778995257071</c:v>
                </c:pt>
                <c:pt idx="51">
                  <c:v>-4.8182030231455144</c:v>
                </c:pt>
                <c:pt idx="52">
                  <c:v>-4.777971917093538</c:v>
                </c:pt>
                <c:pt idx="53">
                  <c:v>-4.7411830771390839</c:v>
                </c:pt>
                <c:pt idx="54">
                  <c:v>-4.7374353250237107</c:v>
                </c:pt>
                <c:pt idx="55">
                  <c:v>-4.7173939789034307</c:v>
                </c:pt>
                <c:pt idx="56">
                  <c:v>-4.6695930055776955</c:v>
                </c:pt>
                <c:pt idx="57">
                  <c:v>-4.5319941213811603</c:v>
                </c:pt>
                <c:pt idx="58">
                  <c:v>-4.5012160940618458</c:v>
                </c:pt>
                <c:pt idx="59">
                  <c:v>-4.1316643061658169</c:v>
                </c:pt>
                <c:pt idx="60">
                  <c:v>-4.1114755462341179</c:v>
                </c:pt>
                <c:pt idx="61">
                  <c:v>-4.0909899880098521</c:v>
                </c:pt>
                <c:pt idx="62">
                  <c:v>-4.0090080673875832</c:v>
                </c:pt>
                <c:pt idx="63">
                  <c:v>-4.0044582710301597</c:v>
                </c:pt>
                <c:pt idx="64">
                  <c:v>-3.888752944412829</c:v>
                </c:pt>
                <c:pt idx="65">
                  <c:v>-3.7945126340732429</c:v>
                </c:pt>
                <c:pt idx="66">
                  <c:v>-3.7577458110415591</c:v>
                </c:pt>
                <c:pt idx="67">
                  <c:v>-3.6222885904761881</c:v>
                </c:pt>
                <c:pt idx="68">
                  <c:v>-3.5724693504078857</c:v>
                </c:pt>
                <c:pt idx="69">
                  <c:v>-3.3779549001707494</c:v>
                </c:pt>
                <c:pt idx="70">
                  <c:v>-3.3687869613356156</c:v>
                </c:pt>
                <c:pt idx="71">
                  <c:v>-3.3617970322519284</c:v>
                </c:pt>
                <c:pt idx="72">
                  <c:v>-3.3263538286093706</c:v>
                </c:pt>
                <c:pt idx="73">
                  <c:v>-3.239859457749958</c:v>
                </c:pt>
                <c:pt idx="74">
                  <c:v>-3.2304080498197436</c:v>
                </c:pt>
                <c:pt idx="75">
                  <c:v>-3.1906985189148145</c:v>
                </c:pt>
                <c:pt idx="76">
                  <c:v>-3.1555147674445152</c:v>
                </c:pt>
                <c:pt idx="77">
                  <c:v>-3.1505677928286957</c:v>
                </c:pt>
                <c:pt idx="78">
                  <c:v>-3.1457195273762011</c:v>
                </c:pt>
                <c:pt idx="79">
                  <c:v>-3.1039056789603592</c:v>
                </c:pt>
                <c:pt idx="80">
                  <c:v>-3.099042413507874</c:v>
                </c:pt>
                <c:pt idx="81">
                  <c:v>-3.0928101656232059</c:v>
                </c:pt>
                <c:pt idx="82">
                  <c:v>-3.0092825195598607</c:v>
                </c:pt>
                <c:pt idx="83">
                  <c:v>-3.0084644753177656</c:v>
                </c:pt>
                <c:pt idx="84">
                  <c:v>-2.9844152541073754</c:v>
                </c:pt>
                <c:pt idx="85">
                  <c:v>-2.9836122098652993</c:v>
                </c:pt>
                <c:pt idx="86">
                  <c:v>-2.9452633152722569</c:v>
                </c:pt>
                <c:pt idx="87">
                  <c:v>-2.9271398559286581</c:v>
                </c:pt>
                <c:pt idx="88">
                  <c:v>-2.8732903946499562</c:v>
                </c:pt>
                <c:pt idx="89">
                  <c:v>-2.8630966347182607</c:v>
                </c:pt>
                <c:pt idx="90">
                  <c:v>-2.5948984831341306</c:v>
                </c:pt>
                <c:pt idx="91">
                  <c:v>-2.5247067232024278</c:v>
                </c:pt>
                <c:pt idx="92">
                  <c:v>-2.4998161116296842</c:v>
                </c:pt>
                <c:pt idx="93">
                  <c:v>-2.4306271558717469</c:v>
                </c:pt>
                <c:pt idx="94">
                  <c:v>-2.3468553868336244</c:v>
                </c:pt>
                <c:pt idx="95">
                  <c:v>-2.3055467843672943</c:v>
                </c:pt>
                <c:pt idx="96">
                  <c:v>-2.2608512619237331</c:v>
                </c:pt>
                <c:pt idx="97">
                  <c:v>-2.0762321025232495</c:v>
                </c:pt>
                <c:pt idx="98">
                  <c:v>-2.0406655019920379</c:v>
                </c:pt>
                <c:pt idx="99">
                  <c:v>-2.0308926080440131</c:v>
                </c:pt>
                <c:pt idx="100">
                  <c:v>-1.9469457667994732</c:v>
                </c:pt>
                <c:pt idx="101">
                  <c:v>-1.9154250582811585</c:v>
                </c:pt>
                <c:pt idx="102">
                  <c:v>-1.8838049697969836</c:v>
                </c:pt>
                <c:pt idx="103">
                  <c:v>-1.7338723328400647</c:v>
                </c:pt>
                <c:pt idx="104">
                  <c:v>-1.6630009255549112</c:v>
                </c:pt>
                <c:pt idx="105">
                  <c:v>-1.6063298116866065</c:v>
                </c:pt>
                <c:pt idx="106">
                  <c:v>-1.5970391467653258</c:v>
                </c:pt>
                <c:pt idx="107">
                  <c:v>-1.5821808813128371</c:v>
                </c:pt>
                <c:pt idx="108">
                  <c:v>-1.5600885638019406</c:v>
                </c:pt>
                <c:pt idx="109">
                  <c:v>-1.5240874388920531</c:v>
                </c:pt>
                <c:pt idx="110">
                  <c:v>-1.5061397225573785</c:v>
                </c:pt>
                <c:pt idx="111">
                  <c:v>-1.5052372983494706</c:v>
                </c:pt>
                <c:pt idx="112">
                  <c:v>-1.4814482001138174</c:v>
                </c:pt>
                <c:pt idx="113">
                  <c:v>-1.4146070140390634</c:v>
                </c:pt>
                <c:pt idx="114">
                  <c:v>-1.3913758370707683</c:v>
                </c:pt>
                <c:pt idx="115">
                  <c:v>-1.390274323733621</c:v>
                </c:pt>
                <c:pt idx="116">
                  <c:v>-1.3894712794915449</c:v>
                </c:pt>
                <c:pt idx="117">
                  <c:v>-1.3410893679757123</c:v>
                </c:pt>
                <c:pt idx="118">
                  <c:v>-1.2960343425915539</c:v>
                </c:pt>
                <c:pt idx="119">
                  <c:v>-1.276526571618291</c:v>
                </c:pt>
                <c:pt idx="120">
                  <c:v>-1.1889547043445248</c:v>
                </c:pt>
                <c:pt idx="121">
                  <c:v>-1.1239326958831271</c:v>
                </c:pt>
                <c:pt idx="122">
                  <c:v>-1.1022462443559107</c:v>
                </c:pt>
                <c:pt idx="123">
                  <c:v>-0.98976074858660468</c:v>
                </c:pt>
                <c:pt idx="124">
                  <c:v>-0.97312065164106798</c:v>
                </c:pt>
                <c:pt idx="125">
                  <c:v>-0.83856585528363325</c:v>
                </c:pt>
                <c:pt idx="126">
                  <c:v>-0.70170965228609816</c:v>
                </c:pt>
                <c:pt idx="127">
                  <c:v>-0.62270945645988718</c:v>
                </c:pt>
                <c:pt idx="128">
                  <c:v>-0.50814366010243361</c:v>
                </c:pt>
                <c:pt idx="129">
                  <c:v>-0.42251369652817061</c:v>
                </c:pt>
                <c:pt idx="130">
                  <c:v>-0.28766043107569317</c:v>
                </c:pt>
                <c:pt idx="131">
                  <c:v>-0.178983050464808</c:v>
                </c:pt>
                <c:pt idx="132">
                  <c:v>-0.13188641221779562</c:v>
                </c:pt>
                <c:pt idx="133">
                  <c:v>-0.10290354558907211</c:v>
                </c:pt>
                <c:pt idx="134">
                  <c:v>-6.1511563156898319E-2</c:v>
                </c:pt>
                <c:pt idx="135">
                  <c:v>2.6683841396391017E-3</c:v>
                </c:pt>
                <c:pt idx="136">
                  <c:v>6.134376475054637E-2</c:v>
                </c:pt>
                <c:pt idx="137">
                  <c:v>0.23694671140202672</c:v>
                </c:pt>
                <c:pt idx="138">
                  <c:v>0.33237291504460131</c:v>
                </c:pt>
                <c:pt idx="139">
                  <c:v>0.44525625987478179</c:v>
                </c:pt>
                <c:pt idx="140">
                  <c:v>0.55399500352874043</c:v>
                </c:pt>
                <c:pt idx="141">
                  <c:v>0.62768839260101572</c:v>
                </c:pt>
                <c:pt idx="142">
                  <c:v>0.63269740106241557</c:v>
                </c:pt>
                <c:pt idx="143">
                  <c:v>0.64505417074559546</c:v>
                </c:pt>
                <c:pt idx="144">
                  <c:v>0.65020090529310437</c:v>
                </c:pt>
                <c:pt idx="145">
                  <c:v>0.7131799592866912</c:v>
                </c:pt>
                <c:pt idx="146">
                  <c:v>0.80183099377728695</c:v>
                </c:pt>
                <c:pt idx="147">
                  <c:v>0.89431248954656439</c:v>
                </c:pt>
                <c:pt idx="148">
                  <c:v>0.94567645505597397</c:v>
                </c:pt>
                <c:pt idx="149">
                  <c:v>1.1248664108138939</c:v>
                </c:pt>
                <c:pt idx="150">
                  <c:v>1.324259126503506</c:v>
                </c:pt>
                <c:pt idx="151">
                  <c:v>1.3448060477708168</c:v>
                </c:pt>
                <c:pt idx="152">
                  <c:v>1.4958632149876792</c:v>
                </c:pt>
                <c:pt idx="153">
                  <c:v>1.5379134986530119</c:v>
                </c:pt>
                <c:pt idx="154">
                  <c:v>1.5485888168089446</c:v>
                </c:pt>
                <c:pt idx="155">
                  <c:v>1.5553176229178405</c:v>
                </c:pt>
                <c:pt idx="156">
                  <c:v>1.7168049853158607</c:v>
                </c:pt>
                <c:pt idx="157">
                  <c:v>1.8534400822614145</c:v>
                </c:pt>
                <c:pt idx="158">
                  <c:v>1.8664924992980616</c:v>
                </c:pt>
                <c:pt idx="159">
                  <c:v>1.8735054453044881</c:v>
                </c:pt>
                <c:pt idx="160">
                  <c:v>1.8851215337886629</c:v>
                </c:pt>
                <c:pt idx="161">
                  <c:v>2.0266802592297495</c:v>
                </c:pt>
                <c:pt idx="162">
                  <c:v>2.0699537823183505</c:v>
                </c:pt>
                <c:pt idx="163">
                  <c:v>2.0921448089926287</c:v>
                </c:pt>
                <c:pt idx="164">
                  <c:v>2.112632038019342</c:v>
                </c:pt>
                <c:pt idx="165">
                  <c:v>2.1193988610510246</c:v>
                </c:pt>
                <c:pt idx="166">
                  <c:v>2.2369697283247945</c:v>
                </c:pt>
                <c:pt idx="167">
                  <c:v>2.2415728708025142</c:v>
                </c:pt>
                <c:pt idx="168">
                  <c:v>2.307780772566872</c:v>
                </c:pt>
                <c:pt idx="169">
                  <c:v>2.5540563665718139</c:v>
                </c:pt>
                <c:pt idx="170">
                  <c:v>2.6918913568203209</c:v>
                </c:pt>
                <c:pt idx="171">
                  <c:v>3.0407578265604229</c:v>
                </c:pt>
                <c:pt idx="172">
                  <c:v>3.2667466222728194</c:v>
                </c:pt>
                <c:pt idx="173">
                  <c:v>3.4059285780307391</c:v>
                </c:pt>
                <c:pt idx="174">
                  <c:v>3.4232483223297265</c:v>
                </c:pt>
                <c:pt idx="175">
                  <c:v>4.1264261362549917</c:v>
                </c:pt>
                <c:pt idx="176">
                  <c:v>4.1780352247391477</c:v>
                </c:pt>
                <c:pt idx="177">
                  <c:v>4.2710753125782617</c:v>
                </c:pt>
                <c:pt idx="178">
                  <c:v>4.3456090920128929</c:v>
                </c:pt>
                <c:pt idx="179">
                  <c:v>4.4532239762094434</c:v>
                </c:pt>
                <c:pt idx="180">
                  <c:v>4.548726542895082</c:v>
                </c:pt>
                <c:pt idx="181">
                  <c:v>4.6920904459495318</c:v>
                </c:pt>
                <c:pt idx="182">
                  <c:v>5.334513578675768</c:v>
                </c:pt>
                <c:pt idx="183">
                  <c:v>5.4302762683361721</c:v>
                </c:pt>
                <c:pt idx="184">
                  <c:v>5.6604703574653854</c:v>
                </c:pt>
                <c:pt idx="185">
                  <c:v>5.6924119319673423</c:v>
                </c:pt>
                <c:pt idx="186">
                  <c:v>5.7491667549990382</c:v>
                </c:pt>
                <c:pt idx="187">
                  <c:v>5.8851968968317294</c:v>
                </c:pt>
                <c:pt idx="188">
                  <c:v>5.9136975344336804</c:v>
                </c:pt>
                <c:pt idx="189">
                  <c:v>5.9428934901916364</c:v>
                </c:pt>
                <c:pt idx="190">
                  <c:v>6.0011476756213256</c:v>
                </c:pt>
                <c:pt idx="191">
                  <c:v>6.099532587137162</c:v>
                </c:pt>
                <c:pt idx="192">
                  <c:v>6.1412844017074519</c:v>
                </c:pt>
                <c:pt idx="193">
                  <c:v>6.1772321804970716</c:v>
                </c:pt>
                <c:pt idx="194">
                  <c:v>6.1794582240941054</c:v>
                </c:pt>
                <c:pt idx="195">
                  <c:v>6.2375516665148893</c:v>
                </c:pt>
                <c:pt idx="196">
                  <c:v>6.2619597198633983</c:v>
                </c:pt>
                <c:pt idx="197">
                  <c:v>6.3743848525896567</c:v>
                </c:pt>
                <c:pt idx="198">
                  <c:v>6.5527717641054721</c:v>
                </c:pt>
                <c:pt idx="199">
                  <c:v>6.5788472689812352</c:v>
                </c:pt>
                <c:pt idx="200">
                  <c:v>6.6283687107569733</c:v>
                </c:pt>
                <c:pt idx="201">
                  <c:v>6.7396543132232978</c:v>
                </c:pt>
                <c:pt idx="202">
                  <c:v>6.8116038877253118</c:v>
                </c:pt>
                <c:pt idx="203">
                  <c:v>6.8203366313792628</c:v>
                </c:pt>
                <c:pt idx="204">
                  <c:v>6.8760059410737995</c:v>
                </c:pt>
                <c:pt idx="205">
                  <c:v>6.9978441356099381</c:v>
                </c:pt>
                <c:pt idx="206">
                  <c:v>7.1799777992411293</c:v>
                </c:pt>
                <c:pt idx="207">
                  <c:v>7.2670300913678432</c:v>
                </c:pt>
                <c:pt idx="208">
                  <c:v>7.3853576398406346</c:v>
                </c:pt>
                <c:pt idx="209">
                  <c:v>7.5535748083475767</c:v>
                </c:pt>
                <c:pt idx="210">
                  <c:v>7.5738009143995555</c:v>
                </c:pt>
                <c:pt idx="211">
                  <c:v>7.8864591531777819</c:v>
                </c:pt>
                <c:pt idx="212">
                  <c:v>7.9776180295579593</c:v>
                </c:pt>
                <c:pt idx="213">
                  <c:v>8.0400391622842164</c:v>
                </c:pt>
                <c:pt idx="214">
                  <c:v>8.0608622065262523</c:v>
                </c:pt>
                <c:pt idx="215">
                  <c:v>8.0786491798520217</c:v>
                </c:pt>
                <c:pt idx="216">
                  <c:v>8.0981326047050004</c:v>
                </c:pt>
                <c:pt idx="217">
                  <c:v>8.1207828434832265</c:v>
                </c:pt>
                <c:pt idx="218">
                  <c:v>8.1246069586416354</c:v>
                </c:pt>
                <c:pt idx="219">
                  <c:v>8.2248340646935958</c:v>
                </c:pt>
                <c:pt idx="220">
                  <c:v>8.2473235604629167</c:v>
                </c:pt>
                <c:pt idx="221">
                  <c:v>8.2956451089357017</c:v>
                </c:pt>
                <c:pt idx="222">
                  <c:v>8.3061596840827292</c:v>
                </c:pt>
                <c:pt idx="223">
                  <c:v>8.3084230738000429</c:v>
                </c:pt>
                <c:pt idx="224">
                  <c:v>8.4162210471257595</c:v>
                </c:pt>
                <c:pt idx="225">
                  <c:v>8.5489476489470633</c:v>
                </c:pt>
                <c:pt idx="226">
                  <c:v>8.6054200028837045</c:v>
                </c:pt>
                <c:pt idx="227">
                  <c:v>8.896514516220833</c:v>
                </c:pt>
                <c:pt idx="228">
                  <c:v>9.1205617374312453</c:v>
                </c:pt>
                <c:pt idx="229">
                  <c:v>9.2216682507683458</c:v>
                </c:pt>
                <c:pt idx="230">
                  <c:v>9.2629235071143796</c:v>
                </c:pt>
                <c:pt idx="231">
                  <c:v>9.3197556931891654</c:v>
                </c:pt>
                <c:pt idx="232">
                  <c:v>9.3640310204515345</c:v>
                </c:pt>
                <c:pt idx="233">
                  <c:v>9.3796913301460734</c:v>
                </c:pt>
                <c:pt idx="234">
                  <c:v>9.472471295010422</c:v>
                </c:pt>
                <c:pt idx="235">
                  <c:v>9.7188852859040082</c:v>
                </c:pt>
                <c:pt idx="236">
                  <c:v>10.23372755135648</c:v>
                </c:pt>
                <c:pt idx="237">
                  <c:v>10.422185825915363</c:v>
                </c:pt>
                <c:pt idx="238">
                  <c:v>10.493278339252527</c:v>
                </c:pt>
                <c:pt idx="239">
                  <c:v>10.539236118042112</c:v>
                </c:pt>
                <c:pt idx="240">
                  <c:v>10.724895427736669</c:v>
                </c:pt>
                <c:pt idx="241">
                  <c:v>10.747263197419841</c:v>
                </c:pt>
                <c:pt idx="242">
                  <c:v>10.854541595598562</c:v>
                </c:pt>
                <c:pt idx="243">
                  <c:v>10.862990870157461</c:v>
                </c:pt>
                <c:pt idx="244">
                  <c:v>10.992116462872332</c:v>
                </c:pt>
                <c:pt idx="245">
                  <c:v>11.015707471978772</c:v>
                </c:pt>
                <c:pt idx="246">
                  <c:v>11.191310418630252</c:v>
                </c:pt>
                <c:pt idx="247">
                  <c:v>11.201365781673303</c:v>
                </c:pt>
                <c:pt idx="248">
                  <c:v>11.778064241661923</c:v>
                </c:pt>
                <c:pt idx="249">
                  <c:v>12.170503374388176</c:v>
                </c:pt>
                <c:pt idx="250">
                  <c:v>12.404085383494589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491D-B516-38734E08716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3'!$A$1:$A$252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D-491D-B516-38734E08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3567"/>
        <c:axId val="580940927"/>
      </c:scatterChart>
      <c:valAx>
        <c:axId val="260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40927"/>
        <c:crosses val="autoZero"/>
        <c:crossBetween val="midCat"/>
      </c:valAx>
      <c:valAx>
        <c:axId val="5809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for residual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Preicted stock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 3'!$F$1:$F$252</c:f>
              <c:strCache>
                <c:ptCount val="252"/>
                <c:pt idx="0">
                  <c:v>Predicted Y</c:v>
                </c:pt>
                <c:pt idx="1">
                  <c:v>154.6044866</c:v>
                </c:pt>
                <c:pt idx="2">
                  <c:v>154.7052957</c:v>
                </c:pt>
                <c:pt idx="3">
                  <c:v>154.8061047</c:v>
                </c:pt>
                <c:pt idx="4">
                  <c:v>154.9069137</c:v>
                </c:pt>
                <c:pt idx="5">
                  <c:v>155.0077228</c:v>
                </c:pt>
                <c:pt idx="6">
                  <c:v>155.1085318</c:v>
                </c:pt>
                <c:pt idx="7">
                  <c:v>155.2093409</c:v>
                </c:pt>
                <c:pt idx="8">
                  <c:v>155.3101499</c:v>
                </c:pt>
                <c:pt idx="9">
                  <c:v>155.410959</c:v>
                </c:pt>
                <c:pt idx="10">
                  <c:v>155.511768</c:v>
                </c:pt>
                <c:pt idx="11">
                  <c:v>155.6125771</c:v>
                </c:pt>
                <c:pt idx="12">
                  <c:v>155.7133861</c:v>
                </c:pt>
                <c:pt idx="13">
                  <c:v>155.8141951</c:v>
                </c:pt>
                <c:pt idx="14">
                  <c:v>155.9150042</c:v>
                </c:pt>
                <c:pt idx="15">
                  <c:v>156.0158132</c:v>
                </c:pt>
                <c:pt idx="16">
                  <c:v>156.1166223</c:v>
                </c:pt>
                <c:pt idx="17">
                  <c:v>156.2174313</c:v>
                </c:pt>
                <c:pt idx="18">
                  <c:v>156.3182404</c:v>
                </c:pt>
                <c:pt idx="19">
                  <c:v>156.4190494</c:v>
                </c:pt>
                <c:pt idx="20">
                  <c:v>156.5198585</c:v>
                </c:pt>
                <c:pt idx="21">
                  <c:v>156.6206675</c:v>
                </c:pt>
                <c:pt idx="22">
                  <c:v>156.7214765</c:v>
                </c:pt>
                <c:pt idx="23">
                  <c:v>156.8222856</c:v>
                </c:pt>
                <c:pt idx="24">
                  <c:v>156.9230946</c:v>
                </c:pt>
                <c:pt idx="25">
                  <c:v>157.0239037</c:v>
                </c:pt>
                <c:pt idx="26">
                  <c:v>157.1247127</c:v>
                </c:pt>
                <c:pt idx="27">
                  <c:v>157.2255218</c:v>
                </c:pt>
                <c:pt idx="28">
                  <c:v>157.3263308</c:v>
                </c:pt>
                <c:pt idx="29">
                  <c:v>157.4271399</c:v>
                </c:pt>
                <c:pt idx="30">
                  <c:v>157.5279489</c:v>
                </c:pt>
                <c:pt idx="31">
                  <c:v>157.6287579</c:v>
                </c:pt>
                <c:pt idx="32">
                  <c:v>157.729567</c:v>
                </c:pt>
                <c:pt idx="33">
                  <c:v>157.830376</c:v>
                </c:pt>
                <c:pt idx="34">
                  <c:v>157.9311851</c:v>
                </c:pt>
                <c:pt idx="35">
                  <c:v>158.0319941</c:v>
                </c:pt>
                <c:pt idx="36">
                  <c:v>158.1328032</c:v>
                </c:pt>
                <c:pt idx="37">
                  <c:v>158.2336122</c:v>
                </c:pt>
                <c:pt idx="38">
                  <c:v>158.3344213</c:v>
                </c:pt>
                <c:pt idx="39">
                  <c:v>158.4352303</c:v>
                </c:pt>
                <c:pt idx="40">
                  <c:v>158.5360393</c:v>
                </c:pt>
                <c:pt idx="41">
                  <c:v>158.6368484</c:v>
                </c:pt>
                <c:pt idx="42">
                  <c:v>158.7376574</c:v>
                </c:pt>
                <c:pt idx="43">
                  <c:v>158.8384665</c:v>
                </c:pt>
                <c:pt idx="44">
                  <c:v>158.9392755</c:v>
                </c:pt>
                <c:pt idx="45">
                  <c:v>159.0400846</c:v>
                </c:pt>
                <c:pt idx="46">
                  <c:v>159.1408936</c:v>
                </c:pt>
                <c:pt idx="47">
                  <c:v>159.2417027</c:v>
                </c:pt>
                <c:pt idx="48">
                  <c:v>159.3425117</c:v>
                </c:pt>
                <c:pt idx="49">
                  <c:v>159.4433207</c:v>
                </c:pt>
                <c:pt idx="50">
                  <c:v>159.5441298</c:v>
                </c:pt>
                <c:pt idx="51">
                  <c:v>159.6449388</c:v>
                </c:pt>
                <c:pt idx="52">
                  <c:v>159.7457479</c:v>
                </c:pt>
                <c:pt idx="53">
                  <c:v>159.8465569</c:v>
                </c:pt>
                <c:pt idx="54">
                  <c:v>159.947366</c:v>
                </c:pt>
                <c:pt idx="55">
                  <c:v>160.048175</c:v>
                </c:pt>
                <c:pt idx="56">
                  <c:v>160.1489841</c:v>
                </c:pt>
                <c:pt idx="57">
                  <c:v>160.2497931</c:v>
                </c:pt>
                <c:pt idx="58">
                  <c:v>160.3506021</c:v>
                </c:pt>
                <c:pt idx="59">
                  <c:v>160.4514112</c:v>
                </c:pt>
                <c:pt idx="60">
                  <c:v>160.5522202</c:v>
                </c:pt>
                <c:pt idx="61">
                  <c:v>160.6530293</c:v>
                </c:pt>
                <c:pt idx="62">
                  <c:v>160.7538383</c:v>
                </c:pt>
                <c:pt idx="63">
                  <c:v>160.8546474</c:v>
                </c:pt>
                <c:pt idx="64">
                  <c:v>160.9554564</c:v>
                </c:pt>
                <c:pt idx="65">
                  <c:v>161.0562654</c:v>
                </c:pt>
                <c:pt idx="66">
                  <c:v>161.1570745</c:v>
                </c:pt>
                <c:pt idx="67">
                  <c:v>161.2578835</c:v>
                </c:pt>
                <c:pt idx="68">
                  <c:v>161.3586926</c:v>
                </c:pt>
                <c:pt idx="69">
                  <c:v>161.4595016</c:v>
                </c:pt>
                <c:pt idx="70">
                  <c:v>161.5603107</c:v>
                </c:pt>
                <c:pt idx="71">
                  <c:v>161.6611197</c:v>
                </c:pt>
                <c:pt idx="72">
                  <c:v>161.7619288</c:v>
                </c:pt>
                <c:pt idx="73">
                  <c:v>161.8627378</c:v>
                </c:pt>
                <c:pt idx="74">
                  <c:v>161.9635468</c:v>
                </c:pt>
                <c:pt idx="75">
                  <c:v>162.0643559</c:v>
                </c:pt>
                <c:pt idx="76">
                  <c:v>162.1651649</c:v>
                </c:pt>
                <c:pt idx="77">
                  <c:v>162.265974</c:v>
                </c:pt>
                <c:pt idx="78">
                  <c:v>162.366783</c:v>
                </c:pt>
                <c:pt idx="79">
                  <c:v>162.4675921</c:v>
                </c:pt>
                <c:pt idx="80">
                  <c:v>162.5684011</c:v>
                </c:pt>
                <c:pt idx="81">
                  <c:v>162.6692102</c:v>
                </c:pt>
                <c:pt idx="82">
                  <c:v>162.7700192</c:v>
                </c:pt>
                <c:pt idx="83">
                  <c:v>162.8708282</c:v>
                </c:pt>
                <c:pt idx="84">
                  <c:v>162.9716373</c:v>
                </c:pt>
                <c:pt idx="85">
                  <c:v>163.0724463</c:v>
                </c:pt>
                <c:pt idx="86">
                  <c:v>163.1732554</c:v>
                </c:pt>
                <c:pt idx="87">
                  <c:v>163.2740644</c:v>
                </c:pt>
                <c:pt idx="88">
                  <c:v>163.3748735</c:v>
                </c:pt>
                <c:pt idx="89">
                  <c:v>163.4756825</c:v>
                </c:pt>
                <c:pt idx="90">
                  <c:v>163.5764916</c:v>
                </c:pt>
                <c:pt idx="91">
                  <c:v>163.6773006</c:v>
                </c:pt>
                <c:pt idx="92">
                  <c:v>163.7781096</c:v>
                </c:pt>
                <c:pt idx="93">
                  <c:v>163.8789187</c:v>
                </c:pt>
                <c:pt idx="94">
                  <c:v>163.9797277</c:v>
                </c:pt>
                <c:pt idx="95">
                  <c:v>164.0805368</c:v>
                </c:pt>
                <c:pt idx="96">
                  <c:v>164.1813458</c:v>
                </c:pt>
                <c:pt idx="97">
                  <c:v>164.2821549</c:v>
                </c:pt>
                <c:pt idx="98">
                  <c:v>164.3829639</c:v>
                </c:pt>
                <c:pt idx="99">
                  <c:v>164.483773</c:v>
                </c:pt>
                <c:pt idx="100">
                  <c:v>164.584582</c:v>
                </c:pt>
                <c:pt idx="101">
                  <c:v>164.685391</c:v>
                </c:pt>
                <c:pt idx="102">
                  <c:v>164.7862001</c:v>
                </c:pt>
                <c:pt idx="103">
                  <c:v>164.8870091</c:v>
                </c:pt>
                <c:pt idx="104">
                  <c:v>164.9878182</c:v>
                </c:pt>
                <c:pt idx="105">
                  <c:v>165.0886272</c:v>
                </c:pt>
                <c:pt idx="106">
                  <c:v>165.1894363</c:v>
                </c:pt>
                <c:pt idx="107">
                  <c:v>165.2902453</c:v>
                </c:pt>
                <c:pt idx="108">
                  <c:v>165.3910544</c:v>
                </c:pt>
                <c:pt idx="109">
                  <c:v>165.4918634</c:v>
                </c:pt>
                <c:pt idx="110">
                  <c:v>165.5926724</c:v>
                </c:pt>
                <c:pt idx="111">
                  <c:v>165.6934815</c:v>
                </c:pt>
                <c:pt idx="112">
                  <c:v>165.7942905</c:v>
                </c:pt>
                <c:pt idx="113">
                  <c:v>165.8950996</c:v>
                </c:pt>
                <c:pt idx="114">
                  <c:v>165.9959086</c:v>
                </c:pt>
                <c:pt idx="115">
                  <c:v>166.0967177</c:v>
                </c:pt>
                <c:pt idx="116">
                  <c:v>166.1975267</c:v>
                </c:pt>
                <c:pt idx="117">
                  <c:v>166.2983357</c:v>
                </c:pt>
                <c:pt idx="118">
                  <c:v>166.3991448</c:v>
                </c:pt>
                <c:pt idx="119">
                  <c:v>166.4999538</c:v>
                </c:pt>
                <c:pt idx="120">
                  <c:v>166.6007629</c:v>
                </c:pt>
                <c:pt idx="121">
                  <c:v>166.7015719</c:v>
                </c:pt>
                <c:pt idx="122">
                  <c:v>166.802381</c:v>
                </c:pt>
                <c:pt idx="123">
                  <c:v>166.90319</c:v>
                </c:pt>
                <c:pt idx="124">
                  <c:v>167.0039991</c:v>
                </c:pt>
                <c:pt idx="125">
                  <c:v>167.1048081</c:v>
                </c:pt>
                <c:pt idx="126">
                  <c:v>167.2056171</c:v>
                </c:pt>
                <c:pt idx="127">
                  <c:v>167.3064262</c:v>
                </c:pt>
                <c:pt idx="128">
                  <c:v>167.4072352</c:v>
                </c:pt>
                <c:pt idx="129">
                  <c:v>167.5080443</c:v>
                </c:pt>
                <c:pt idx="130">
                  <c:v>167.6088533</c:v>
                </c:pt>
                <c:pt idx="131">
                  <c:v>167.7096624</c:v>
                </c:pt>
                <c:pt idx="132">
                  <c:v>167.8104714</c:v>
                </c:pt>
                <c:pt idx="133">
                  <c:v>167.9112805</c:v>
                </c:pt>
                <c:pt idx="134">
                  <c:v>168.0120895</c:v>
                </c:pt>
                <c:pt idx="135">
                  <c:v>168.1128985</c:v>
                </c:pt>
                <c:pt idx="136">
                  <c:v>168.2137076</c:v>
                </c:pt>
                <c:pt idx="137">
                  <c:v>168.3145166</c:v>
                </c:pt>
                <c:pt idx="138">
                  <c:v>168.4153257</c:v>
                </c:pt>
                <c:pt idx="139">
                  <c:v>168.5161347</c:v>
                </c:pt>
                <c:pt idx="140">
                  <c:v>168.6169438</c:v>
                </c:pt>
                <c:pt idx="141">
                  <c:v>168.7177528</c:v>
                </c:pt>
                <c:pt idx="142">
                  <c:v>168.8185619</c:v>
                </c:pt>
                <c:pt idx="143">
                  <c:v>168.9193709</c:v>
                </c:pt>
                <c:pt idx="144">
                  <c:v>169.0201799</c:v>
                </c:pt>
                <c:pt idx="145">
                  <c:v>169.120989</c:v>
                </c:pt>
                <c:pt idx="146">
                  <c:v>169.221798</c:v>
                </c:pt>
                <c:pt idx="147">
                  <c:v>169.3226071</c:v>
                </c:pt>
                <c:pt idx="148">
                  <c:v>169.4234161</c:v>
                </c:pt>
                <c:pt idx="149">
                  <c:v>169.5242252</c:v>
                </c:pt>
                <c:pt idx="150">
                  <c:v>169.6250342</c:v>
                </c:pt>
                <c:pt idx="151">
                  <c:v>169.7258433</c:v>
                </c:pt>
                <c:pt idx="152">
                  <c:v>169.8266523</c:v>
                </c:pt>
                <c:pt idx="153">
                  <c:v>169.9274613</c:v>
                </c:pt>
                <c:pt idx="154">
                  <c:v>170.0282704</c:v>
                </c:pt>
                <c:pt idx="155">
                  <c:v>170.1290794</c:v>
                </c:pt>
                <c:pt idx="156">
                  <c:v>170.2298885</c:v>
                </c:pt>
                <c:pt idx="157">
                  <c:v>170.3306975</c:v>
                </c:pt>
                <c:pt idx="158">
                  <c:v>170.4315066</c:v>
                </c:pt>
                <c:pt idx="159">
                  <c:v>170.5323156</c:v>
                </c:pt>
                <c:pt idx="160">
                  <c:v>170.6331247</c:v>
                </c:pt>
                <c:pt idx="161">
                  <c:v>170.7339337</c:v>
                </c:pt>
                <c:pt idx="162">
                  <c:v>170.8347427</c:v>
                </c:pt>
                <c:pt idx="163">
                  <c:v>170.9355518</c:v>
                </c:pt>
                <c:pt idx="164">
                  <c:v>171.0363608</c:v>
                </c:pt>
                <c:pt idx="165">
                  <c:v>171.1371699</c:v>
                </c:pt>
                <c:pt idx="166">
                  <c:v>171.2379789</c:v>
                </c:pt>
                <c:pt idx="167">
                  <c:v>171.338788</c:v>
                </c:pt>
                <c:pt idx="168">
                  <c:v>171.439597</c:v>
                </c:pt>
                <c:pt idx="169">
                  <c:v>171.540406</c:v>
                </c:pt>
                <c:pt idx="170">
                  <c:v>171.6412151</c:v>
                </c:pt>
                <c:pt idx="171">
                  <c:v>171.7420241</c:v>
                </c:pt>
                <c:pt idx="172">
                  <c:v>171.8428332</c:v>
                </c:pt>
                <c:pt idx="173">
                  <c:v>171.9436422</c:v>
                </c:pt>
                <c:pt idx="174">
                  <c:v>172.0444513</c:v>
                </c:pt>
                <c:pt idx="175">
                  <c:v>172.1452603</c:v>
                </c:pt>
                <c:pt idx="176">
                  <c:v>172.2460694</c:v>
                </c:pt>
                <c:pt idx="177">
                  <c:v>172.3468784</c:v>
                </c:pt>
                <c:pt idx="178">
                  <c:v>172.4476874</c:v>
                </c:pt>
                <c:pt idx="179">
                  <c:v>172.5484965</c:v>
                </c:pt>
                <c:pt idx="180">
                  <c:v>172.6493055</c:v>
                </c:pt>
                <c:pt idx="181">
                  <c:v>172.7501146</c:v>
                </c:pt>
                <c:pt idx="182">
                  <c:v>172.8509236</c:v>
                </c:pt>
                <c:pt idx="183">
                  <c:v>172.9517327</c:v>
                </c:pt>
                <c:pt idx="184">
                  <c:v>173.0525417</c:v>
                </c:pt>
                <c:pt idx="185">
                  <c:v>173.1533508</c:v>
                </c:pt>
                <c:pt idx="186">
                  <c:v>173.2541598</c:v>
                </c:pt>
                <c:pt idx="187">
                  <c:v>173.3549688</c:v>
                </c:pt>
                <c:pt idx="188">
                  <c:v>173.4557779</c:v>
                </c:pt>
                <c:pt idx="189">
                  <c:v>173.5565869</c:v>
                </c:pt>
                <c:pt idx="190">
                  <c:v>173.657396</c:v>
                </c:pt>
                <c:pt idx="191">
                  <c:v>173.758205</c:v>
                </c:pt>
                <c:pt idx="192">
                  <c:v>173.8590141</c:v>
                </c:pt>
                <c:pt idx="193">
                  <c:v>173.9598231</c:v>
                </c:pt>
                <c:pt idx="194">
                  <c:v>174.0606322</c:v>
                </c:pt>
                <c:pt idx="195">
                  <c:v>174.1614412</c:v>
                </c:pt>
                <c:pt idx="196">
                  <c:v>174.2622502</c:v>
                </c:pt>
                <c:pt idx="197">
                  <c:v>174.3630593</c:v>
                </c:pt>
                <c:pt idx="198">
                  <c:v>174.4638683</c:v>
                </c:pt>
                <c:pt idx="199">
                  <c:v>174.5646774</c:v>
                </c:pt>
                <c:pt idx="200">
                  <c:v>174.6654864</c:v>
                </c:pt>
                <c:pt idx="201">
                  <c:v>174.7662955</c:v>
                </c:pt>
                <c:pt idx="202">
                  <c:v>174.8671045</c:v>
                </c:pt>
                <c:pt idx="203">
                  <c:v>174.9679136</c:v>
                </c:pt>
                <c:pt idx="204">
                  <c:v>175.0687226</c:v>
                </c:pt>
                <c:pt idx="205">
                  <c:v>175.1695316</c:v>
                </c:pt>
                <c:pt idx="206">
                  <c:v>175.2703407</c:v>
                </c:pt>
                <c:pt idx="207">
                  <c:v>175.3711497</c:v>
                </c:pt>
                <c:pt idx="208">
                  <c:v>175.4719588</c:v>
                </c:pt>
                <c:pt idx="209">
                  <c:v>175.5727678</c:v>
                </c:pt>
                <c:pt idx="210">
                  <c:v>175.6735769</c:v>
                </c:pt>
                <c:pt idx="211">
                  <c:v>175.7743859</c:v>
                </c:pt>
                <c:pt idx="212">
                  <c:v>175.875195</c:v>
                </c:pt>
                <c:pt idx="213">
                  <c:v>175.976004</c:v>
                </c:pt>
                <c:pt idx="214">
                  <c:v>176.076813</c:v>
                </c:pt>
                <c:pt idx="215">
                  <c:v>176.1776221</c:v>
                </c:pt>
                <c:pt idx="216">
                  <c:v>176.2784311</c:v>
                </c:pt>
                <c:pt idx="217">
                  <c:v>176.3792402</c:v>
                </c:pt>
                <c:pt idx="218">
                  <c:v>176.4800492</c:v>
                </c:pt>
                <c:pt idx="219">
                  <c:v>176.5808583</c:v>
                </c:pt>
                <c:pt idx="220">
                  <c:v>176.6816673</c:v>
                </c:pt>
                <c:pt idx="221">
                  <c:v>176.7824764</c:v>
                </c:pt>
                <c:pt idx="222">
                  <c:v>176.8832854</c:v>
                </c:pt>
                <c:pt idx="223">
                  <c:v>176.9840944</c:v>
                </c:pt>
                <c:pt idx="224">
                  <c:v>177.0849035</c:v>
                </c:pt>
                <c:pt idx="225">
                  <c:v>177.1857125</c:v>
                </c:pt>
                <c:pt idx="226">
                  <c:v>177.2865216</c:v>
                </c:pt>
                <c:pt idx="227">
                  <c:v>177.3873306</c:v>
                </c:pt>
                <c:pt idx="228">
                  <c:v>177.4881397</c:v>
                </c:pt>
                <c:pt idx="229">
                  <c:v>177.5889487</c:v>
                </c:pt>
                <c:pt idx="230">
                  <c:v>177.6897577</c:v>
                </c:pt>
                <c:pt idx="231">
                  <c:v>177.7905668</c:v>
                </c:pt>
                <c:pt idx="232">
                  <c:v>177.8913758</c:v>
                </c:pt>
                <c:pt idx="233">
                  <c:v>177.9921849</c:v>
                </c:pt>
                <c:pt idx="234">
                  <c:v>178.0929939</c:v>
                </c:pt>
                <c:pt idx="235">
                  <c:v>178.193803</c:v>
                </c:pt>
                <c:pt idx="236">
                  <c:v>178.294612</c:v>
                </c:pt>
                <c:pt idx="237">
                  <c:v>178.3954211</c:v>
                </c:pt>
                <c:pt idx="238">
                  <c:v>178.4962301</c:v>
                </c:pt>
                <c:pt idx="239">
                  <c:v>178.5970391</c:v>
                </c:pt>
                <c:pt idx="240">
                  <c:v>178.6978482</c:v>
                </c:pt>
                <c:pt idx="241">
                  <c:v>178.7986572</c:v>
                </c:pt>
                <c:pt idx="242">
                  <c:v>178.8994663</c:v>
                </c:pt>
                <c:pt idx="243">
                  <c:v>179.0002753</c:v>
                </c:pt>
                <c:pt idx="244">
                  <c:v>179.1010844</c:v>
                </c:pt>
                <c:pt idx="245">
                  <c:v>179.2018934</c:v>
                </c:pt>
                <c:pt idx="246">
                  <c:v>179.3027025</c:v>
                </c:pt>
                <c:pt idx="247">
                  <c:v>179.4035115</c:v>
                </c:pt>
                <c:pt idx="248">
                  <c:v>179.5043205</c:v>
                </c:pt>
                <c:pt idx="249">
                  <c:v>179.6051296</c:v>
                </c:pt>
                <c:pt idx="250">
                  <c:v>179.7059386</c:v>
                </c:pt>
                <c:pt idx="251">
                  <c:v>179.8067477</c:v>
                </c:pt>
              </c:strCache>
            </c:strRef>
          </c:xVal>
          <c:yVal>
            <c:numRef>
              <c:f>'Part 3'!$V$2:$V$252</c:f>
              <c:numCache>
                <c:formatCode>General</c:formatCode>
                <c:ptCount val="251"/>
                <c:pt idx="0">
                  <c:v>-2.2973538707754448</c:v>
                </c:pt>
                <c:pt idx="1">
                  <c:v>-2.257457161043428</c:v>
                </c:pt>
                <c:pt idx="2">
                  <c:v>-2.195673148728285</c:v>
                </c:pt>
                <c:pt idx="3">
                  <c:v>-2.1700604544942395</c:v>
                </c:pt>
                <c:pt idx="4">
                  <c:v>-2.117355583773453</c:v>
                </c:pt>
                <c:pt idx="5">
                  <c:v>-2.0773295830477911</c:v>
                </c:pt>
                <c:pt idx="6">
                  <c:v>-2.0506616119868051</c:v>
                </c:pt>
                <c:pt idx="7">
                  <c:v>-2.0410464878010179</c:v>
                </c:pt>
                <c:pt idx="8">
                  <c:v>-2.0217623964879019</c:v>
                </c:pt>
                <c:pt idx="9">
                  <c:v>-1.9914476991143721</c:v>
                </c:pt>
                <c:pt idx="10">
                  <c:v>-1.9185415632594469</c:v>
                </c:pt>
                <c:pt idx="11">
                  <c:v>-1.8618360836263994</c:v>
                </c:pt>
                <c:pt idx="12">
                  <c:v>-1.8536952574245327</c:v>
                </c:pt>
                <c:pt idx="13">
                  <c:v>-1.8149726506286998</c:v>
                </c:pt>
                <c:pt idx="14">
                  <c:v>-1.7507550341976199</c:v>
                </c:pt>
                <c:pt idx="15">
                  <c:v>-1.6980479880229107</c:v>
                </c:pt>
                <c:pt idx="16">
                  <c:v>-1.6628162822343129</c:v>
                </c:pt>
                <c:pt idx="17">
                  <c:v>-1.6125487476086589</c:v>
                </c:pt>
                <c:pt idx="18">
                  <c:v>-1.5808331802389497</c:v>
                </c:pt>
                <c:pt idx="19">
                  <c:v>-1.5111579111143947</c:v>
                </c:pt>
                <c:pt idx="20">
                  <c:v>-1.4939402741616601</c:v>
                </c:pt>
                <c:pt idx="21">
                  <c:v>-1.4797037791572623</c:v>
                </c:pt>
                <c:pt idx="22">
                  <c:v>-1.4714323650617451</c:v>
                </c:pt>
                <c:pt idx="23">
                  <c:v>-1.3858405220707872</c:v>
                </c:pt>
                <c:pt idx="24">
                  <c:v>-1.2518288104059139</c:v>
                </c:pt>
                <c:pt idx="25">
                  <c:v>-1.2410311896177579</c:v>
                </c:pt>
                <c:pt idx="26">
                  <c:v>-1.1909368898896924</c:v>
                </c:pt>
                <c:pt idx="27">
                  <c:v>-1.1781287289009181</c:v>
                </c:pt>
                <c:pt idx="28">
                  <c:v>-1.1709873696019397</c:v>
                </c:pt>
                <c:pt idx="29">
                  <c:v>-1.1351212754477842</c:v>
                </c:pt>
                <c:pt idx="30">
                  <c:v>-1.0756959338894065</c:v>
                </c:pt>
                <c:pt idx="31">
                  <c:v>-1.0587300417830534</c:v>
                </c:pt>
                <c:pt idx="32">
                  <c:v>-1.048906910111395</c:v>
                </c:pt>
                <c:pt idx="33">
                  <c:v>-1.0410929175046428</c:v>
                </c:pt>
                <c:pt idx="34">
                  <c:v>-1.0293364055993159</c:v>
                </c:pt>
                <c:pt idx="35">
                  <c:v>-0.99888521289900012</c:v>
                </c:pt>
                <c:pt idx="36">
                  <c:v>-0.969689944788794</c:v>
                </c:pt>
                <c:pt idx="37">
                  <c:v>-0.96399220672563024</c:v>
                </c:pt>
                <c:pt idx="38">
                  <c:v>-0.92954491141046869</c:v>
                </c:pt>
                <c:pt idx="39">
                  <c:v>-0.92235732851791774</c:v>
                </c:pt>
                <c:pt idx="40">
                  <c:v>-0.9094339180095482</c:v>
                </c:pt>
                <c:pt idx="41">
                  <c:v>-0.90098543280153232</c:v>
                </c:pt>
                <c:pt idx="42">
                  <c:v>-0.89451888226424559</c:v>
                </c:pt>
                <c:pt idx="43">
                  <c:v>-0.87537517364668549</c:v>
                </c:pt>
                <c:pt idx="44">
                  <c:v>-0.85605423852706541</c:v>
                </c:pt>
                <c:pt idx="45">
                  <c:v>-0.81572855744660233</c:v>
                </c:pt>
                <c:pt idx="46">
                  <c:v>-0.78088333139208244</c:v>
                </c:pt>
                <c:pt idx="47">
                  <c:v>-0.76562970026726229</c:v>
                </c:pt>
                <c:pt idx="48">
                  <c:v>-0.76352888833343047</c:v>
                </c:pt>
                <c:pt idx="49">
                  <c:v>-0.76340410363720101</c:v>
                </c:pt>
                <c:pt idx="50">
                  <c:v>-0.75820441400237004</c:v>
                </c:pt>
                <c:pt idx="51">
                  <c:v>-0.74869847651349053</c:v>
                </c:pt>
                <c:pt idx="52">
                  <c:v>-0.74244698240565132</c:v>
                </c:pt>
                <c:pt idx="53">
                  <c:v>-0.73673038053265327</c:v>
                </c:pt>
                <c:pt idx="54">
                  <c:v>-0.73614801895808879</c:v>
                </c:pt>
                <c:pt idx="55">
                  <c:v>-0.7330338028830391</c:v>
                </c:pt>
                <c:pt idx="56">
                  <c:v>-0.72560603038509319</c:v>
                </c:pt>
                <c:pt idx="57">
                  <c:v>-0.70422459949207816</c:v>
                </c:pt>
                <c:pt idx="58">
                  <c:v>-0.69944201518557092</c:v>
                </c:pt>
                <c:pt idx="59">
                  <c:v>-0.64201752326161621</c:v>
                </c:pt>
                <c:pt idx="60">
                  <c:v>-0.63888040061839235</c:v>
                </c:pt>
                <c:pt idx="61">
                  <c:v>-0.63569715861730636</c:v>
                </c:pt>
                <c:pt idx="62">
                  <c:v>-0.62295802355456853</c:v>
                </c:pt>
                <c:pt idx="63">
                  <c:v>-0.62225103267334458</c:v>
                </c:pt>
                <c:pt idx="64">
                  <c:v>-0.60427163219006297</c:v>
                </c:pt>
                <c:pt idx="65">
                  <c:v>-0.58962767126968152</c:v>
                </c:pt>
                <c:pt idx="66">
                  <c:v>-0.58391449059675671</c:v>
                </c:pt>
                <c:pt idx="67">
                  <c:v>-0.56286585188583826</c:v>
                </c:pt>
                <c:pt idx="68">
                  <c:v>-0.55512446179475672</c:v>
                </c:pt>
                <c:pt idx="69">
                  <c:v>-0.52489894579785534</c:v>
                </c:pt>
                <c:pt idx="70">
                  <c:v>-0.52347434376144042</c:v>
                </c:pt>
                <c:pt idx="71">
                  <c:v>-0.52238818171497747</c:v>
                </c:pt>
                <c:pt idx="72">
                  <c:v>-0.51688067768443613</c:v>
                </c:pt>
                <c:pt idx="73">
                  <c:v>-0.50344035493789518</c:v>
                </c:pt>
                <c:pt idx="74">
                  <c:v>-0.50197170476183028</c:v>
                </c:pt>
                <c:pt idx="75">
                  <c:v>-0.49580125798971053</c:v>
                </c:pt>
                <c:pt idx="76">
                  <c:v>-0.49033407011960595</c:v>
                </c:pt>
                <c:pt idx="77">
                  <c:v>-0.48956536188119781</c:v>
                </c:pt>
                <c:pt idx="78">
                  <c:v>-0.48881199201683578</c:v>
                </c:pt>
                <c:pt idx="79">
                  <c:v>-0.48231455626003594</c:v>
                </c:pt>
                <c:pt idx="80">
                  <c:v>-0.48155885555218586</c:v>
                </c:pt>
                <c:pt idx="81">
                  <c:v>-0.48059042925838075</c:v>
                </c:pt>
                <c:pt idx="82">
                  <c:v>-0.46761110459024796</c:v>
                </c:pt>
                <c:pt idx="83">
                  <c:v>-0.46748398905052596</c:v>
                </c:pt>
                <c:pt idx="84">
                  <c:v>-0.46374699100476902</c:v>
                </c:pt>
                <c:pt idx="85">
                  <c:v>-0.46362220630853951</c:v>
                </c:pt>
                <c:pt idx="86">
                  <c:v>-0.45766318822236446</c:v>
                </c:pt>
                <c:pt idx="87">
                  <c:v>-0.45484699174111942</c:v>
                </c:pt>
                <c:pt idx="88">
                  <c:v>-0.44647934732539785</c:v>
                </c:pt>
                <c:pt idx="89">
                  <c:v>-0.4448953433940272</c:v>
                </c:pt>
                <c:pt idx="90">
                  <c:v>-0.40322014902588232</c:v>
                </c:pt>
                <c:pt idx="91">
                  <c:v>-0.39231308191554748</c:v>
                </c:pt>
                <c:pt idx="92">
                  <c:v>-0.38844534058657454</c:v>
                </c:pt>
                <c:pt idx="93">
                  <c:v>-0.37769409878155219</c:v>
                </c:pt>
                <c:pt idx="94">
                  <c:v>-0.3646768399503259</c:v>
                </c:pt>
                <c:pt idx="95">
                  <c:v>-0.35825791414232788</c:v>
                </c:pt>
                <c:pt idx="96">
                  <c:v>-0.35131269630909873</c:v>
                </c:pt>
                <c:pt idx="97">
                  <c:v>-0.32262480526043447</c:v>
                </c:pt>
                <c:pt idx="98">
                  <c:v>-0.31709812664092335</c:v>
                </c:pt>
                <c:pt idx="99">
                  <c:v>-0.31557952089208607</c:v>
                </c:pt>
                <c:pt idx="100">
                  <c:v>-0.30253505766669148</c:v>
                </c:pt>
                <c:pt idx="101">
                  <c:v>-0.29763706845101884</c:v>
                </c:pt>
                <c:pt idx="102">
                  <c:v>-0.29272363662558526</c:v>
                </c:pt>
                <c:pt idx="103">
                  <c:v>-0.26942566924437444</c:v>
                </c:pt>
                <c:pt idx="104">
                  <c:v>-0.25841299202677537</c:v>
                </c:pt>
                <c:pt idx="105">
                  <c:v>-0.24960689223984225</c:v>
                </c:pt>
                <c:pt idx="106">
                  <c:v>-0.24816321985016801</c:v>
                </c:pt>
                <c:pt idx="107">
                  <c:v>-0.24585440043046475</c:v>
                </c:pt>
                <c:pt idx="108">
                  <c:v>-0.24242148480121378</c:v>
                </c:pt>
                <c:pt idx="109">
                  <c:v>-0.23682728562709762</c:v>
                </c:pt>
                <c:pt idx="110">
                  <c:v>-0.23403839777573127</c:v>
                </c:pt>
                <c:pt idx="111">
                  <c:v>-0.2338981704697452</c:v>
                </c:pt>
                <c:pt idx="112">
                  <c:v>-0.230201592820131</c:v>
                </c:pt>
                <c:pt idx="113">
                  <c:v>-0.21981516992717196</c:v>
                </c:pt>
                <c:pt idx="114">
                  <c:v>-0.21620528742113698</c:v>
                </c:pt>
                <c:pt idx="115">
                  <c:v>-0.21603412374176942</c:v>
                </c:pt>
                <c:pt idx="116">
                  <c:v>-0.21590933904553991</c:v>
                </c:pt>
                <c:pt idx="117">
                  <c:v>-0.20839129481438043</c:v>
                </c:pt>
                <c:pt idx="118">
                  <c:v>-0.20139021397524756</c:v>
                </c:pt>
                <c:pt idx="119">
                  <c:v>-0.19835890991070421</c:v>
                </c:pt>
                <c:pt idx="120">
                  <c:v>-0.1847511554640045</c:v>
                </c:pt>
                <c:pt idx="121">
                  <c:v>-0.17464741379080406</c:v>
                </c:pt>
                <c:pt idx="122">
                  <c:v>-0.17127756550059842</c:v>
                </c:pt>
                <c:pt idx="123">
                  <c:v>-0.15379849313528254</c:v>
                </c:pt>
                <c:pt idx="124">
                  <c:v>-0.151212795693246</c:v>
                </c:pt>
                <c:pt idx="125">
                  <c:v>-0.13030438428831798</c:v>
                </c:pt>
                <c:pt idx="126">
                  <c:v>-0.1090383583044683</c:v>
                </c:pt>
                <c:pt idx="127">
                  <c:v>-9.6762552163626628E-2</c:v>
                </c:pt>
                <c:pt idx="128">
                  <c:v>-7.896022279283503E-2</c:v>
                </c:pt>
                <c:pt idx="129">
                  <c:v>-6.5654219919153267E-2</c:v>
                </c:pt>
                <c:pt idx="130">
                  <c:v>-4.4699429531091614E-2</c:v>
                </c:pt>
                <c:pt idx="131">
                  <c:v>-2.7812098527399885E-2</c:v>
                </c:pt>
                <c:pt idx="132">
                  <c:v>-2.0493772351632956E-2</c:v>
                </c:pt>
                <c:pt idx="133">
                  <c:v>-1.599013728567994E-2</c:v>
                </c:pt>
                <c:pt idx="134">
                  <c:v>-9.5582551009790323E-3</c:v>
                </c:pt>
                <c:pt idx="135">
                  <c:v>4.1463905329506412E-4</c:v>
                </c:pt>
                <c:pt idx="136">
                  <c:v>9.5321809794458052E-3</c:v>
                </c:pt>
                <c:pt idx="137">
                  <c:v>3.6819046642365065E-2</c:v>
                </c:pt>
                <c:pt idx="138">
                  <c:v>5.1647283008382547E-2</c:v>
                </c:pt>
                <c:pt idx="139">
                  <c:v>6.9188176966588563E-2</c:v>
                </c:pt>
                <c:pt idx="140">
                  <c:v>8.608504314690997E-2</c:v>
                </c:pt>
                <c:pt idx="141">
                  <c:v>9.7536226889580191E-2</c:v>
                </c:pt>
                <c:pt idx="142">
                  <c:v>9.8314574540328409E-2</c:v>
                </c:pt>
                <c:pt idx="143">
                  <c:v>0.10023468761816735</c:v>
                </c:pt>
                <c:pt idx="144">
                  <c:v>0.10103443646565857</c:v>
                </c:pt>
                <c:pt idx="145">
                  <c:v>0.110820724330813</c:v>
                </c:pt>
                <c:pt idx="146">
                  <c:v>0.12459617010294301</c:v>
                </c:pt>
                <c:pt idx="147">
                  <c:v>0.13896682959062556</c:v>
                </c:pt>
                <c:pt idx="148">
                  <c:v>0.14694825389754088</c:v>
                </c:pt>
                <c:pt idx="149">
                  <c:v>0.17479250334863392</c:v>
                </c:pt>
                <c:pt idx="150">
                  <c:v>0.20577605089687337</c:v>
                </c:pt>
                <c:pt idx="151">
                  <c:v>0.20896882807458461</c:v>
                </c:pt>
                <c:pt idx="152">
                  <c:v>0.23244153572480616</c:v>
                </c:pt>
                <c:pt idx="153">
                  <c:v>0.23897571105240401</c:v>
                </c:pt>
                <c:pt idx="154">
                  <c:v>0.24063454410722737</c:v>
                </c:pt>
                <c:pt idx="155">
                  <c:v>0.2416801303679732</c:v>
                </c:pt>
                <c:pt idx="156">
                  <c:v>0.26677358152035902</c:v>
                </c:pt>
                <c:pt idx="157">
                  <c:v>0.28800524993075838</c:v>
                </c:pt>
                <c:pt idx="158">
                  <c:v>0.29003345934891955</c:v>
                </c:pt>
                <c:pt idx="159">
                  <c:v>0.29112319798501696</c:v>
                </c:pt>
                <c:pt idx="160">
                  <c:v>0.29292821693282162</c:v>
                </c:pt>
                <c:pt idx="161">
                  <c:v>0.31492496583813079</c:v>
                </c:pt>
                <c:pt idx="162">
                  <c:v>0.32164921980878552</c:v>
                </c:pt>
                <c:pt idx="163">
                  <c:v>0.32509747381209148</c:v>
                </c:pt>
                <c:pt idx="164">
                  <c:v>0.32828097543844459</c:v>
                </c:pt>
                <c:pt idx="165">
                  <c:v>0.32933246913232167</c:v>
                </c:pt>
                <c:pt idx="166">
                  <c:v>0.3476017551685035</c:v>
                </c:pt>
                <c:pt idx="167">
                  <c:v>0.34831703548020637</c:v>
                </c:pt>
                <c:pt idx="168">
                  <c:v>0.35860505259903847</c:v>
                </c:pt>
                <c:pt idx="169">
                  <c:v>0.39687371026003926</c:v>
                </c:pt>
                <c:pt idx="170">
                  <c:v>0.41829182956999272</c:v>
                </c:pt>
                <c:pt idx="171">
                  <c:v>0.47250203888378273</c:v>
                </c:pt>
                <c:pt idx="172">
                  <c:v>0.50761833976321946</c:v>
                </c:pt>
                <c:pt idx="173">
                  <c:v>0.52924576345905483</c:v>
                </c:pt>
                <c:pt idx="174">
                  <c:v>0.53193707100835552</c:v>
                </c:pt>
                <c:pt idx="175">
                  <c:v>0.64120356631270514</c:v>
                </c:pt>
                <c:pt idx="176">
                  <c:v>0.64922308017227515</c:v>
                </c:pt>
                <c:pt idx="177">
                  <c:v>0.66368053903924296</c:v>
                </c:pt>
                <c:pt idx="178">
                  <c:v>0.67526231067556353</c:v>
                </c:pt>
                <c:pt idx="179">
                  <c:v>0.69198454082258898</c:v>
                </c:pt>
                <c:pt idx="180">
                  <c:v>0.70682464320872418</c:v>
                </c:pt>
                <c:pt idx="181">
                  <c:v>0.72910189787986945</c:v>
                </c:pt>
                <c:pt idx="182">
                  <c:v>0.82892774964216254</c:v>
                </c:pt>
                <c:pt idx="183">
                  <c:v>0.84380827242444501</c:v>
                </c:pt>
                <c:pt idx="184">
                  <c:v>0.87957803202269003</c:v>
                </c:pt>
                <c:pt idx="185">
                  <c:v>0.88454141942089159</c:v>
                </c:pt>
                <c:pt idx="186">
                  <c:v>0.89336052673839172</c:v>
                </c:pt>
                <c:pt idx="187">
                  <c:v>0.91449819143637301</c:v>
                </c:pt>
                <c:pt idx="188">
                  <c:v>0.91892689314315856</c:v>
                </c:pt>
                <c:pt idx="189">
                  <c:v>0.92346364003641557</c:v>
                </c:pt>
                <c:pt idx="190">
                  <c:v>0.93251573262616894</c:v>
                </c:pt>
                <c:pt idx="191">
                  <c:v>0.94780372132443946</c:v>
                </c:pt>
                <c:pt idx="192">
                  <c:v>0.95429151766890363</c:v>
                </c:pt>
                <c:pt idx="193">
                  <c:v>0.95987742741254523</c:v>
                </c:pt>
                <c:pt idx="194">
                  <c:v>0.96022333136091476</c:v>
                </c:pt>
                <c:pt idx="195">
                  <c:v>0.96925044616428191</c:v>
                </c:pt>
                <c:pt idx="196">
                  <c:v>0.97304320298023661</c:v>
                </c:pt>
                <c:pt idx="197">
                  <c:v>0.99051289555849276</c:v>
                </c:pt>
                <c:pt idx="198">
                  <c:v>1.0182323603133518</c:v>
                </c:pt>
                <c:pt idx="199">
                  <c:v>1.0222842216983996</c:v>
                </c:pt>
                <c:pt idx="200">
                  <c:v>1.0299793370420536</c:v>
                </c:pt>
                <c:pt idx="201">
                  <c:v>1.047271958507811</c:v>
                </c:pt>
                <c:pt idx="202">
                  <c:v>1.0584521716612791</c:v>
                </c:pt>
                <c:pt idx="203">
                  <c:v>1.0598091489073787</c:v>
                </c:pt>
                <c:pt idx="204">
                  <c:v>1.0684595787785647</c:v>
                </c:pt>
                <c:pt idx="205">
                  <c:v>1.0873919629458906</c:v>
                </c:pt>
                <c:pt idx="206">
                  <c:v>1.1156936338857486</c:v>
                </c:pt>
                <c:pt idx="207">
                  <c:v>1.1292206517758598</c:v>
                </c:pt>
                <c:pt idx="208">
                  <c:v>1.147607518175134</c:v>
                </c:pt>
                <c:pt idx="209">
                  <c:v>1.1737467109778357</c:v>
                </c:pt>
                <c:pt idx="210">
                  <c:v>1.1768896368184805</c:v>
                </c:pt>
                <c:pt idx="211">
                  <c:v>1.2254734648386265</c:v>
                </c:pt>
                <c:pt idx="212">
                  <c:v>1.2396386030734956</c:v>
                </c:pt>
                <c:pt idx="213">
                  <c:v>1.2493381957950751</c:v>
                </c:pt>
                <c:pt idx="214">
                  <c:v>1.2525738796019827</c:v>
                </c:pt>
                <c:pt idx="215">
                  <c:v>1.2553377896669629</c:v>
                </c:pt>
                <c:pt idx="216">
                  <c:v>1.2583653105984423</c:v>
                </c:pt>
                <c:pt idx="217">
                  <c:v>1.261884921371268</c:v>
                </c:pt>
                <c:pt idx="218">
                  <c:v>1.2624791489659457</c:v>
                </c:pt>
                <c:pt idx="219">
                  <c:v>1.2780533954736137</c:v>
                </c:pt>
                <c:pt idx="220">
                  <c:v>1.2815480284600533</c:v>
                </c:pt>
                <c:pt idx="221">
                  <c:v>1.2890566929041531</c:v>
                </c:pt>
                <c:pt idx="222">
                  <c:v>1.2906905481725901</c:v>
                </c:pt>
                <c:pt idx="223">
                  <c:v>1.2910422553183805</c:v>
                </c:pt>
                <c:pt idx="224">
                  <c:v>1.3077929356057207</c:v>
                </c:pt>
                <c:pt idx="225">
                  <c:v>1.3284172646551737</c:v>
                </c:pt>
                <c:pt idx="226">
                  <c:v>1.3371924792225938</c:v>
                </c:pt>
                <c:pt idx="227">
                  <c:v>1.3824255293057892</c:v>
                </c:pt>
                <c:pt idx="228">
                  <c:v>1.4172401297660675</c:v>
                </c:pt>
                <c:pt idx="229">
                  <c:v>1.4329510269900827</c:v>
                </c:pt>
                <c:pt idx="230">
                  <c:v>1.4393616633676016</c:v>
                </c:pt>
                <c:pt idx="231">
                  <c:v>1.4481927920947895</c:v>
                </c:pt>
                <c:pt idx="232">
                  <c:v>1.4550727159811911</c:v>
                </c:pt>
                <c:pt idx="233">
                  <c:v>1.457506164707554</c:v>
                </c:pt>
                <c:pt idx="234">
                  <c:v>1.4719232031783747</c:v>
                </c:pt>
                <c:pt idx="235">
                  <c:v>1.5102133662718333</c:v>
                </c:pt>
                <c:pt idx="236">
                  <c:v>1.5902144824426034</c:v>
                </c:pt>
                <c:pt idx="237">
                  <c:v>1.6194989319294335</c:v>
                </c:pt>
                <c:pt idx="238">
                  <c:v>1.6305459667204871</c:v>
                </c:pt>
                <c:pt idx="239">
                  <c:v>1.6376873260194658</c:v>
                </c:pt>
                <c:pt idx="240">
                  <c:v>1.6665368455708678</c:v>
                </c:pt>
                <c:pt idx="241">
                  <c:v>1.6700125635936136</c:v>
                </c:pt>
                <c:pt idx="242">
                  <c:v>1.6866825073243741</c:v>
                </c:pt>
                <c:pt idx="243">
                  <c:v>1.6879954364308281</c:v>
                </c:pt>
                <c:pt idx="244">
                  <c:v>1.7080602062381849</c:v>
                </c:pt>
                <c:pt idx="245">
                  <c:v>1.7117260029039876</c:v>
                </c:pt>
                <c:pt idx="246">
                  <c:v>1.7390128685669068</c:v>
                </c:pt>
                <c:pt idx="247">
                  <c:v>1.7405753670658197</c:v>
                </c:pt>
                <c:pt idx="248">
                  <c:v>1.8301882904580096</c:v>
                </c:pt>
                <c:pt idx="249">
                  <c:v>1.8911692369612982</c:v>
                </c:pt>
                <c:pt idx="250">
                  <c:v>1.9274654439743357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0-4234-8058-CF1FA76C5BDF}"/>
            </c:ext>
          </c:extLst>
        </c:ser>
        <c:ser>
          <c:idx val="1"/>
          <c:order val="1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3'!$G$1:$G$252</c:f>
              <c:numCache>
                <c:formatCode>General</c:formatCode>
                <c:ptCount val="252"/>
                <c:pt idx="0">
                  <c:v>0</c:v>
                </c:pt>
                <c:pt idx="1">
                  <c:v>-14.784479617150453</c:v>
                </c:pt>
                <c:pt idx="2">
                  <c:v>-13.965290661392544</c:v>
                </c:pt>
                <c:pt idx="3">
                  <c:v>-13.626111705634628</c:v>
                </c:pt>
                <c:pt idx="4">
                  <c:v>-13.196906749876689</c:v>
                </c:pt>
                <c:pt idx="5">
                  <c:v>-14.527726794118763</c:v>
                </c:pt>
                <c:pt idx="6">
                  <c:v>-13.36852683836085</c:v>
                </c:pt>
                <c:pt idx="7">
                  <c:v>-11.929341882602927</c:v>
                </c:pt>
                <c:pt idx="8">
                  <c:v>-11.680144926845003</c:v>
                </c:pt>
                <c:pt idx="9">
                  <c:v>-10.700951971087107</c:v>
                </c:pt>
                <c:pt idx="10">
                  <c:v>-7.581775015329157</c:v>
                </c:pt>
                <c:pt idx="11">
                  <c:v>-6.9225750595712441</c:v>
                </c:pt>
                <c:pt idx="12">
                  <c:v>-6.813392103813328</c:v>
                </c:pt>
                <c:pt idx="13">
                  <c:v>-7.6642011480554117</c:v>
                </c:pt>
                <c:pt idx="14">
                  <c:v>-7.3050031922974767</c:v>
                </c:pt>
                <c:pt idx="15">
                  <c:v>-7.5358172365395717</c:v>
                </c:pt>
                <c:pt idx="16">
                  <c:v>-5.7566212807816157</c:v>
                </c:pt>
                <c:pt idx="17">
                  <c:v>-4.7374353250237107</c:v>
                </c:pt>
                <c:pt idx="18">
                  <c:v>-5.7982363692657941</c:v>
                </c:pt>
                <c:pt idx="19">
                  <c:v>-3.099042413507874</c:v>
                </c:pt>
                <c:pt idx="20">
                  <c:v>-3.239859457749958</c:v>
                </c:pt>
                <c:pt idx="21">
                  <c:v>-2.0406655019920379</c:v>
                </c:pt>
                <c:pt idx="22">
                  <c:v>-4.1114755462341179</c:v>
                </c:pt>
                <c:pt idx="23">
                  <c:v>-3.6222885904761881</c:v>
                </c:pt>
                <c:pt idx="24">
                  <c:v>-2.8630966347182607</c:v>
                </c:pt>
                <c:pt idx="25">
                  <c:v>-3.1039056789603592</c:v>
                </c:pt>
                <c:pt idx="26">
                  <c:v>-2.5247067232024278</c:v>
                </c:pt>
                <c:pt idx="27">
                  <c:v>-3.1555147674445152</c:v>
                </c:pt>
                <c:pt idx="28">
                  <c:v>-1.6063298116866065</c:v>
                </c:pt>
                <c:pt idx="29">
                  <c:v>-2.9271398559286581</c:v>
                </c:pt>
                <c:pt idx="30">
                  <c:v>-3.3779549001707494</c:v>
                </c:pt>
                <c:pt idx="31">
                  <c:v>-3.888752944412829</c:v>
                </c:pt>
                <c:pt idx="32">
                  <c:v>-5.2495709886549093</c:v>
                </c:pt>
                <c:pt idx="33">
                  <c:v>-6.2403800328969794</c:v>
                </c:pt>
                <c:pt idx="34">
                  <c:v>-4.7411830771390839</c:v>
                </c:pt>
                <c:pt idx="35">
                  <c:v>-4.5319941213811603</c:v>
                </c:pt>
                <c:pt idx="36">
                  <c:v>-3.0928101656232059</c:v>
                </c:pt>
                <c:pt idx="37">
                  <c:v>-2.9836122098652993</c:v>
                </c:pt>
                <c:pt idx="38">
                  <c:v>-2.9844152541073754</c:v>
                </c:pt>
                <c:pt idx="39">
                  <c:v>-1.5052372983494706</c:v>
                </c:pt>
                <c:pt idx="40">
                  <c:v>-1.2960343425915539</c:v>
                </c:pt>
                <c:pt idx="41">
                  <c:v>-2.3468553868336244</c:v>
                </c:pt>
                <c:pt idx="42">
                  <c:v>-0.28766043107569317</c:v>
                </c:pt>
                <c:pt idx="43">
                  <c:v>-3.0084644753177656</c:v>
                </c:pt>
                <c:pt idx="44">
                  <c:v>-3.0092825195598607</c:v>
                </c:pt>
                <c:pt idx="45">
                  <c:v>-1.5600885638019406</c:v>
                </c:pt>
                <c:pt idx="46">
                  <c:v>-2.0308926080440131</c:v>
                </c:pt>
                <c:pt idx="47">
                  <c:v>-0.70170965228609816</c:v>
                </c:pt>
                <c:pt idx="48">
                  <c:v>-0.42251369652817061</c:v>
                </c:pt>
                <c:pt idx="49">
                  <c:v>2.0266802592297495</c:v>
                </c:pt>
                <c:pt idx="50">
                  <c:v>1.4958632149876792</c:v>
                </c:pt>
                <c:pt idx="51">
                  <c:v>0.64505417074559546</c:v>
                </c:pt>
                <c:pt idx="52">
                  <c:v>1.324259126503506</c:v>
                </c:pt>
                <c:pt idx="53">
                  <c:v>1.8534400822614145</c:v>
                </c:pt>
                <c:pt idx="54">
                  <c:v>2.112632038019342</c:v>
                </c:pt>
                <c:pt idx="55">
                  <c:v>0.80183099377728695</c:v>
                </c:pt>
                <c:pt idx="56">
                  <c:v>-0.178983050464808</c:v>
                </c:pt>
                <c:pt idx="57">
                  <c:v>0.65020090529310437</c:v>
                </c:pt>
                <c:pt idx="58">
                  <c:v>2.1193988610510246</c:v>
                </c:pt>
                <c:pt idx="59">
                  <c:v>1.5485888168089446</c:v>
                </c:pt>
                <c:pt idx="60">
                  <c:v>2.307780772566872</c:v>
                </c:pt>
                <c:pt idx="61">
                  <c:v>2.2369697283247945</c:v>
                </c:pt>
                <c:pt idx="62">
                  <c:v>8.3061596840827292</c:v>
                </c:pt>
                <c:pt idx="63">
                  <c:v>7.3853576398406346</c:v>
                </c:pt>
                <c:pt idx="64">
                  <c:v>10.854541595598562</c:v>
                </c:pt>
                <c:pt idx="65">
                  <c:v>10.23372755135648</c:v>
                </c:pt>
                <c:pt idx="66">
                  <c:v>9.2629235071143796</c:v>
                </c:pt>
                <c:pt idx="67">
                  <c:v>10.992116462872332</c:v>
                </c:pt>
                <c:pt idx="68">
                  <c:v>11.191310418630252</c:v>
                </c:pt>
                <c:pt idx="69">
                  <c:v>12.170503374388176</c:v>
                </c:pt>
                <c:pt idx="70">
                  <c:v>9.3796913301460734</c:v>
                </c:pt>
                <c:pt idx="71">
                  <c:v>9.7188852859040082</c:v>
                </c:pt>
                <c:pt idx="72">
                  <c:v>11.778064241661923</c:v>
                </c:pt>
                <c:pt idx="73">
                  <c:v>10.747263197419841</c:v>
                </c:pt>
                <c:pt idx="74">
                  <c:v>7.8864591531777819</c:v>
                </c:pt>
                <c:pt idx="75">
                  <c:v>8.2956451089357017</c:v>
                </c:pt>
                <c:pt idx="76">
                  <c:v>8.2248340646935958</c:v>
                </c:pt>
                <c:pt idx="77">
                  <c:v>9.3640310204515345</c:v>
                </c:pt>
                <c:pt idx="78">
                  <c:v>4.4532239762094434</c:v>
                </c:pt>
                <c:pt idx="79">
                  <c:v>5.6924119319673423</c:v>
                </c:pt>
                <c:pt idx="80">
                  <c:v>6.8116038877253118</c:v>
                </c:pt>
                <c:pt idx="81">
                  <c:v>8.1207828434832265</c:v>
                </c:pt>
                <c:pt idx="82">
                  <c:v>7.1799777992411293</c:v>
                </c:pt>
                <c:pt idx="83">
                  <c:v>5.7491667549990382</c:v>
                </c:pt>
                <c:pt idx="84">
                  <c:v>6.6283687107569733</c:v>
                </c:pt>
                <c:pt idx="85">
                  <c:v>6.2375516665148893</c:v>
                </c:pt>
                <c:pt idx="86">
                  <c:v>3.2667466222728194</c:v>
                </c:pt>
                <c:pt idx="87">
                  <c:v>3.4059285780307391</c:v>
                </c:pt>
                <c:pt idx="88">
                  <c:v>1.8851215337886629</c:v>
                </c:pt>
                <c:pt idx="89">
                  <c:v>0.89431248954656439</c:v>
                </c:pt>
                <c:pt idx="90">
                  <c:v>1.8735054453044881</c:v>
                </c:pt>
                <c:pt idx="91">
                  <c:v>0.63269740106241557</c:v>
                </c:pt>
                <c:pt idx="92">
                  <c:v>2.6918913568203209</c:v>
                </c:pt>
                <c:pt idx="93">
                  <c:v>4.2710753125782617</c:v>
                </c:pt>
                <c:pt idx="94">
                  <c:v>5.4302762683361721</c:v>
                </c:pt>
                <c:pt idx="95">
                  <c:v>6.1794582240941054</c:v>
                </c:pt>
                <c:pt idx="96">
                  <c:v>8.0786491798520217</c:v>
                </c:pt>
                <c:pt idx="97">
                  <c:v>6.9978441356099381</c:v>
                </c:pt>
                <c:pt idx="98">
                  <c:v>7.2670300913678432</c:v>
                </c:pt>
                <c:pt idx="99">
                  <c:v>8.4162210471257595</c:v>
                </c:pt>
                <c:pt idx="100">
                  <c:v>8.6054200028837045</c:v>
                </c:pt>
                <c:pt idx="101">
                  <c:v>8.1246069586416354</c:v>
                </c:pt>
                <c:pt idx="102">
                  <c:v>7.5738009143995555</c:v>
                </c:pt>
                <c:pt idx="103">
                  <c:v>10.862990870157461</c:v>
                </c:pt>
                <c:pt idx="104">
                  <c:v>10.422185825915363</c:v>
                </c:pt>
                <c:pt idx="105">
                  <c:v>11.201365781673303</c:v>
                </c:pt>
                <c:pt idx="106">
                  <c:v>9.1205617374312453</c:v>
                </c:pt>
                <c:pt idx="107">
                  <c:v>9.3197556931891654</c:v>
                </c:pt>
                <c:pt idx="108">
                  <c:v>8.5489476489470633</c:v>
                </c:pt>
                <c:pt idx="109">
                  <c:v>8.0981326047050004</c:v>
                </c:pt>
                <c:pt idx="110">
                  <c:v>8.2473235604629167</c:v>
                </c:pt>
                <c:pt idx="111">
                  <c:v>8.896514516220833</c:v>
                </c:pt>
                <c:pt idx="112">
                  <c:v>11.015707471978772</c:v>
                </c:pt>
                <c:pt idx="113">
                  <c:v>10.724895427736669</c:v>
                </c:pt>
                <c:pt idx="114">
                  <c:v>12.404085383494589</c:v>
                </c:pt>
                <c:pt idx="115">
                  <c:v>10.493278339252527</c:v>
                </c:pt>
                <c:pt idx="116">
                  <c:v>9.472471295010422</c:v>
                </c:pt>
                <c:pt idx="117">
                  <c:v>9.2216682507683458</c:v>
                </c:pt>
                <c:pt idx="118">
                  <c:v>8.0608622065262523</c:v>
                </c:pt>
                <c:pt idx="119">
                  <c:v>8.0400391622842164</c:v>
                </c:pt>
                <c:pt idx="120">
                  <c:v>10.539236118042112</c:v>
                </c:pt>
                <c:pt idx="121">
                  <c:v>8.3084230738000429</c:v>
                </c:pt>
                <c:pt idx="122">
                  <c:v>7.9776180295579593</c:v>
                </c:pt>
                <c:pt idx="123">
                  <c:v>1.7168049853158607</c:v>
                </c:pt>
                <c:pt idx="124">
                  <c:v>6.8760059410737995</c:v>
                </c:pt>
                <c:pt idx="125">
                  <c:v>5.8851968968317294</c:v>
                </c:pt>
                <c:pt idx="126">
                  <c:v>6.3743848525896567</c:v>
                </c:pt>
                <c:pt idx="127">
                  <c:v>7.5535748083475767</c:v>
                </c:pt>
                <c:pt idx="128">
                  <c:v>6.5527717641054721</c:v>
                </c:pt>
                <c:pt idx="129">
                  <c:v>6.2619597198633983</c:v>
                </c:pt>
                <c:pt idx="130">
                  <c:v>6.0011476756213256</c:v>
                </c:pt>
                <c:pt idx="131">
                  <c:v>6.8203366313792628</c:v>
                </c:pt>
                <c:pt idx="132">
                  <c:v>6.099532587137162</c:v>
                </c:pt>
                <c:pt idx="133">
                  <c:v>4.548726542895082</c:v>
                </c:pt>
                <c:pt idx="134">
                  <c:v>1.5379134986530119</c:v>
                </c:pt>
                <c:pt idx="135">
                  <c:v>-0.10290354558907211</c:v>
                </c:pt>
                <c:pt idx="136">
                  <c:v>-6.2037125898311558</c:v>
                </c:pt>
                <c:pt idx="137">
                  <c:v>-3.7945126340732429</c:v>
                </c:pt>
                <c:pt idx="138">
                  <c:v>-5.0253266783153094</c:v>
                </c:pt>
                <c:pt idx="139">
                  <c:v>-1.5061397225573785</c:v>
                </c:pt>
                <c:pt idx="140">
                  <c:v>-1.9469457667994732</c:v>
                </c:pt>
                <c:pt idx="141">
                  <c:v>-3.7577458110415591</c:v>
                </c:pt>
                <c:pt idx="142">
                  <c:v>-0.83856585528363325</c:v>
                </c:pt>
                <c:pt idx="143">
                  <c:v>-4.8793778995257071</c:v>
                </c:pt>
                <c:pt idx="144">
                  <c:v>-6.750175943767772</c:v>
                </c:pt>
                <c:pt idx="145">
                  <c:v>-4.0909899880098521</c:v>
                </c:pt>
                <c:pt idx="146">
                  <c:v>-3.3617970322519284</c:v>
                </c:pt>
                <c:pt idx="147">
                  <c:v>-5.8526060764940269</c:v>
                </c:pt>
                <c:pt idx="148">
                  <c:v>-5.6334231207360972</c:v>
                </c:pt>
                <c:pt idx="149">
                  <c:v>-6.6242311649781982</c:v>
                </c:pt>
                <c:pt idx="150">
                  <c:v>-13.135029209220249</c:v>
                </c:pt>
                <c:pt idx="151">
                  <c:v>-12.815839253462343</c:v>
                </c:pt>
                <c:pt idx="152">
                  <c:v>-12.346656297704413</c:v>
                </c:pt>
                <c:pt idx="153">
                  <c:v>-10.377458341946493</c:v>
                </c:pt>
                <c:pt idx="154">
                  <c:v>-6.4282643861885731</c:v>
                </c:pt>
                <c:pt idx="155">
                  <c:v>-5.5090844304306756</c:v>
                </c:pt>
                <c:pt idx="156">
                  <c:v>-6.6998894746727444</c:v>
                </c:pt>
                <c:pt idx="157">
                  <c:v>-3.1906985189148145</c:v>
                </c:pt>
                <c:pt idx="158">
                  <c:v>-6.1511563156898319E-2</c:v>
                </c:pt>
                <c:pt idx="159">
                  <c:v>0.62768839260101572</c:v>
                </c:pt>
                <c:pt idx="160">
                  <c:v>-0.97312065164106798</c:v>
                </c:pt>
                <c:pt idx="161">
                  <c:v>-1.1239326958831271</c:v>
                </c:pt>
                <c:pt idx="162">
                  <c:v>0.44525625987478179</c:v>
                </c:pt>
                <c:pt idx="163">
                  <c:v>-2.3055467843672943</c:v>
                </c:pt>
                <c:pt idx="164">
                  <c:v>-3.3263538286093706</c:v>
                </c:pt>
                <c:pt idx="165">
                  <c:v>-4.9271628728514543</c:v>
                </c:pt>
                <c:pt idx="166">
                  <c:v>-4.777971917093538</c:v>
                </c:pt>
                <c:pt idx="167">
                  <c:v>-3.3687869613356156</c:v>
                </c:pt>
                <c:pt idx="168">
                  <c:v>-4.6695930055776955</c:v>
                </c:pt>
                <c:pt idx="169">
                  <c:v>-3.2304080498197436</c:v>
                </c:pt>
                <c:pt idx="170">
                  <c:v>-4.5012160940618458</c:v>
                </c:pt>
                <c:pt idx="171">
                  <c:v>-5.9820291383039148</c:v>
                </c:pt>
                <c:pt idx="172">
                  <c:v>-4.912840182546006</c:v>
                </c:pt>
                <c:pt idx="173">
                  <c:v>-4.9136432267880821</c:v>
                </c:pt>
                <c:pt idx="174">
                  <c:v>-4.0044582710301597</c:v>
                </c:pt>
                <c:pt idx="175">
                  <c:v>-2.9452633152722569</c:v>
                </c:pt>
                <c:pt idx="176">
                  <c:v>-8.0560673595143157</c:v>
                </c:pt>
                <c:pt idx="177">
                  <c:v>-11.266876403756385</c:v>
                </c:pt>
                <c:pt idx="178">
                  <c:v>-10.927683447998476</c:v>
                </c:pt>
                <c:pt idx="179">
                  <c:v>-8.9184914922405483</c:v>
                </c:pt>
                <c:pt idx="180">
                  <c:v>-9.4693125364826471</c:v>
                </c:pt>
                <c:pt idx="181">
                  <c:v>-14.130119580724738</c:v>
                </c:pt>
                <c:pt idx="182">
                  <c:v>-13.010927624966797</c:v>
                </c:pt>
                <c:pt idx="183">
                  <c:v>-11.98173166920887</c:v>
                </c:pt>
                <c:pt idx="184">
                  <c:v>-9.5225427134509459</c:v>
                </c:pt>
                <c:pt idx="185">
                  <c:v>-10.173354757693033</c:v>
                </c:pt>
                <c:pt idx="186">
                  <c:v>-9.6141608019351281</c:v>
                </c:pt>
                <c:pt idx="187">
                  <c:v>-9.7249638461771895</c:v>
                </c:pt>
                <c:pt idx="188">
                  <c:v>-5.9357738904192558</c:v>
                </c:pt>
                <c:pt idx="189">
                  <c:v>-7.9865799346613358</c:v>
                </c:pt>
                <c:pt idx="190">
                  <c:v>-4.7173939789034307</c:v>
                </c:pt>
                <c:pt idx="191">
                  <c:v>-4.8182030231455144</c:v>
                </c:pt>
                <c:pt idx="192">
                  <c:v>-4.0090080673875832</c:v>
                </c:pt>
                <c:pt idx="193">
                  <c:v>-2.4998161116296842</c:v>
                </c:pt>
                <c:pt idx="194">
                  <c:v>-2.4306271558717469</c:v>
                </c:pt>
                <c:pt idx="195">
                  <c:v>-1.4814482001138174</c:v>
                </c:pt>
                <c:pt idx="196">
                  <c:v>-1.1022462443559107</c:v>
                </c:pt>
                <c:pt idx="197">
                  <c:v>0.23694671140202672</c:v>
                </c:pt>
                <c:pt idx="198">
                  <c:v>-1.7338723328400647</c:v>
                </c:pt>
                <c:pt idx="199">
                  <c:v>1.5553176229178405</c:v>
                </c:pt>
                <c:pt idx="200">
                  <c:v>5.334513578675768</c:v>
                </c:pt>
                <c:pt idx="201">
                  <c:v>5.9136975344336804</c:v>
                </c:pt>
                <c:pt idx="202">
                  <c:v>5.9428934901916364</c:v>
                </c:pt>
                <c:pt idx="203">
                  <c:v>4.6920904459495318</c:v>
                </c:pt>
                <c:pt idx="204">
                  <c:v>6.1412844017074519</c:v>
                </c:pt>
                <c:pt idx="205">
                  <c:v>5.6604703574653854</c:v>
                </c:pt>
                <c:pt idx="206">
                  <c:v>6.7396543132232978</c:v>
                </c:pt>
                <c:pt idx="207">
                  <c:v>6.5788472689812352</c:v>
                </c:pt>
                <c:pt idx="208">
                  <c:v>4.1780352247391477</c:v>
                </c:pt>
                <c:pt idx="209">
                  <c:v>6.1772321804970716</c:v>
                </c:pt>
                <c:pt idx="210">
                  <c:v>4.1264261362549917</c:v>
                </c:pt>
                <c:pt idx="211">
                  <c:v>4.3456090920128929</c:v>
                </c:pt>
                <c:pt idx="212">
                  <c:v>1.3448060477708168</c:v>
                </c:pt>
                <c:pt idx="213">
                  <c:v>0.55399500352874043</c:v>
                </c:pt>
                <c:pt idx="214">
                  <c:v>0.7131799592866912</c:v>
                </c:pt>
                <c:pt idx="215">
                  <c:v>0.33237291504460131</c:v>
                </c:pt>
                <c:pt idx="216">
                  <c:v>2.2415728708025142</c:v>
                </c:pt>
                <c:pt idx="217">
                  <c:v>3.0407578265604229</c:v>
                </c:pt>
                <c:pt idx="218">
                  <c:v>2.0699537823183505</c:v>
                </c:pt>
                <c:pt idx="219">
                  <c:v>-2.2608512619237331</c:v>
                </c:pt>
                <c:pt idx="220">
                  <c:v>-4.1316643061658169</c:v>
                </c:pt>
                <c:pt idx="221">
                  <c:v>-3.5724693504078857</c:v>
                </c:pt>
                <c:pt idx="222">
                  <c:v>-2.8732903946499562</c:v>
                </c:pt>
                <c:pt idx="223">
                  <c:v>-1.5240874388920531</c:v>
                </c:pt>
                <c:pt idx="224">
                  <c:v>-2.5948984831341306</c:v>
                </c:pt>
                <c:pt idx="225">
                  <c:v>-3.1457195273762011</c:v>
                </c:pt>
                <c:pt idx="226">
                  <c:v>-1.276526571618291</c:v>
                </c:pt>
                <c:pt idx="227">
                  <c:v>2.6683841396391017E-3</c:v>
                </c:pt>
                <c:pt idx="228">
                  <c:v>-0.50814366010243361</c:v>
                </c:pt>
                <c:pt idx="229">
                  <c:v>-1.1889547043445248</c:v>
                </c:pt>
                <c:pt idx="230">
                  <c:v>-0.98976074858660468</c:v>
                </c:pt>
                <c:pt idx="231">
                  <c:v>-3.1505677928286957</c:v>
                </c:pt>
                <c:pt idx="232">
                  <c:v>-1.3913758370707683</c:v>
                </c:pt>
                <c:pt idx="233">
                  <c:v>-1.5821808813128371</c:v>
                </c:pt>
                <c:pt idx="234">
                  <c:v>-1.6630009255549112</c:v>
                </c:pt>
                <c:pt idx="235">
                  <c:v>-1.8838049697969836</c:v>
                </c:pt>
                <c:pt idx="236">
                  <c:v>-1.4146070140390634</c:v>
                </c:pt>
                <c:pt idx="237">
                  <c:v>-1.9154250582811585</c:v>
                </c:pt>
                <c:pt idx="238">
                  <c:v>-2.0762321025232495</c:v>
                </c:pt>
                <c:pt idx="239">
                  <c:v>-1.5970391467653258</c:v>
                </c:pt>
                <c:pt idx="240">
                  <c:v>2.0921448089926287</c:v>
                </c:pt>
                <c:pt idx="241">
                  <c:v>6.134376475054637E-2</c:v>
                </c:pt>
                <c:pt idx="242">
                  <c:v>-1.3894712794915449</c:v>
                </c:pt>
                <c:pt idx="243">
                  <c:v>-1.390274323733621</c:v>
                </c:pt>
                <c:pt idx="244">
                  <c:v>-1.3410893679757123</c:v>
                </c:pt>
                <c:pt idx="245">
                  <c:v>-0.13188641221779562</c:v>
                </c:pt>
                <c:pt idx="246">
                  <c:v>-0.62270945645988718</c:v>
                </c:pt>
                <c:pt idx="247">
                  <c:v>1.8664924992980616</c:v>
                </c:pt>
                <c:pt idx="248">
                  <c:v>0.94567645505597397</c:v>
                </c:pt>
                <c:pt idx="249">
                  <c:v>1.1248664108138939</c:v>
                </c:pt>
                <c:pt idx="250">
                  <c:v>2.5540563665718139</c:v>
                </c:pt>
                <c:pt idx="251">
                  <c:v>3.4232483223297265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0-4234-8058-CF1FA76C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9135"/>
        <c:axId val="410825487"/>
      </c:scatterChart>
      <c:valAx>
        <c:axId val="7073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5487"/>
        <c:crosses val="autoZero"/>
        <c:crossBetween val="midCat"/>
      </c:valAx>
      <c:valAx>
        <c:axId val="4108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392430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CFBEA-2D5F-4A98-AD03-5009E3B8D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91440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97EBF-49B5-4AF0-B383-B58ADE20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339090</xdr:colOff>
      <xdr:row>18</xdr:row>
      <xdr:rowOff>133350</xdr:rowOff>
    </xdr:from>
    <xdr:to>
      <xdr:col>14</xdr:col>
      <xdr:colOff>339090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20AC3-7BFD-4961-AA1C-DDB28D55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333376</xdr:colOff>
      <xdr:row>3</xdr:row>
      <xdr:rowOff>111578</xdr:rowOff>
    </xdr:from>
    <xdr:to>
      <xdr:col>32</xdr:col>
      <xdr:colOff>428626</xdr:colOff>
      <xdr:row>18</xdr:row>
      <xdr:rowOff>128814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00614-0971-4FAE-819D-E2F78417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412750</xdr:colOff>
      <xdr:row>20</xdr:row>
      <xdr:rowOff>42333</xdr:rowOff>
    </xdr:from>
    <xdr:to>
      <xdr:col>32</xdr:col>
      <xdr:colOff>502708</xdr:colOff>
      <xdr:row>35</xdr:row>
      <xdr:rowOff>7408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40ECE1-193A-40F6-9ADB-FACB4EB7B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</xdr:colOff>
      <xdr:row>20</xdr:row>
      <xdr:rowOff>0</xdr:rowOff>
    </xdr:from>
    <xdr:to>
      <xdr:col>40</xdr:col>
      <xdr:colOff>418631</xdr:colOff>
      <xdr:row>34</xdr:row>
      <xdr:rowOff>75259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54E101-096E-4DAB-81BB-945553B4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4150-CED8-4714-A0EB-71BE6B48A882}">
  <dimension ref="A1:Q254"/>
  <sheetViews>
    <sheetView tabSelected="1" zoomScaleNormal="100" workbookViewId="0">
      <selection activeCell="E1" sqref="E1:H1"/>
    </sheetView>
  </sheetViews>
  <sheetFormatPr defaultRowHeight="14.4" x14ac:dyDescent="0.55000000000000004"/>
  <cols>
    <col min="2" max="2" width="10.15625" bestFit="1" customWidth="1"/>
    <col min="5" max="5" width="13.83984375" bestFit="1" customWidth="1"/>
    <col min="6" max="8" width="13.83984375" customWidth="1"/>
    <col min="9" max="12" width="15.7890625" bestFit="1" customWidth="1"/>
    <col min="13" max="14" width="11.41796875" customWidth="1"/>
    <col min="15" max="15" width="15.1015625" bestFit="1" customWidth="1"/>
    <col min="16" max="16" width="15.89453125" bestFit="1" customWidth="1"/>
    <col min="17" max="17" width="14.05078125" bestFit="1" customWidth="1"/>
  </cols>
  <sheetData>
    <row r="1" spans="1:17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7" t="s">
        <v>45</v>
      </c>
      <c r="J1" s="7" t="s">
        <v>46</v>
      </c>
      <c r="K1" s="7" t="s">
        <v>47</v>
      </c>
      <c r="L1" s="7" t="s">
        <v>48</v>
      </c>
      <c r="M1" s="1"/>
      <c r="N1" s="1"/>
      <c r="O1" s="1"/>
      <c r="P1" s="1"/>
      <c r="Q1" s="1"/>
    </row>
    <row r="2" spans="1:17" x14ac:dyDescent="0.55000000000000004">
      <c r="A2" s="8">
        <v>1</v>
      </c>
      <c r="B2" s="9">
        <v>43487</v>
      </c>
      <c r="C2" s="8">
        <v>139.820007</v>
      </c>
      <c r="D2" s="8">
        <v>3196500</v>
      </c>
      <c r="E2" s="8">
        <f>C2</f>
        <v>139.820007</v>
      </c>
      <c r="F2" s="8">
        <f>C2</f>
        <v>139.820007</v>
      </c>
      <c r="G2" s="8">
        <f>C2</f>
        <v>139.820007</v>
      </c>
      <c r="H2" s="8">
        <f>C2</f>
        <v>139.820007</v>
      </c>
      <c r="I2" s="8">
        <v>0</v>
      </c>
      <c r="J2" s="8">
        <v>0</v>
      </c>
      <c r="K2" s="8">
        <v>0</v>
      </c>
      <c r="L2" s="8">
        <v>0</v>
      </c>
    </row>
    <row r="3" spans="1:17" x14ac:dyDescent="0.55000000000000004">
      <c r="A3" s="8">
        <v>2</v>
      </c>
      <c r="B3" s="9">
        <v>43488</v>
      </c>
      <c r="C3" s="8">
        <v>140.740005</v>
      </c>
      <c r="D3" s="8">
        <v>2966300</v>
      </c>
      <c r="E3" s="8">
        <f>0.15*C2+(1-0.15)*E2</f>
        <v>139.820007</v>
      </c>
      <c r="F3" s="8">
        <f>0.35*C2+(1-0.35)*F2</f>
        <v>139.820007</v>
      </c>
      <c r="G3" s="8">
        <f>0.55*C2+(1-0.55)*G2</f>
        <v>139.820007</v>
      </c>
      <c r="H3" s="8">
        <f>0.75*C2+(1-0.75)*H2</f>
        <v>139.820007</v>
      </c>
      <c r="I3" s="8">
        <f>(C3-E3)^2</f>
        <v>0.84639632000398624</v>
      </c>
      <c r="J3" s="8">
        <f>(C3-F3)^2</f>
        <v>0.84639632000398624</v>
      </c>
      <c r="K3" s="8">
        <f>(C3-G3)^2</f>
        <v>0.84639632000398624</v>
      </c>
      <c r="L3" s="8">
        <f>(C3-H3)^2</f>
        <v>0.84639632000398624</v>
      </c>
      <c r="M3" s="1"/>
      <c r="N3" s="1"/>
    </row>
    <row r="4" spans="1:17" x14ac:dyDescent="0.55000000000000004">
      <c r="A4" s="8">
        <v>3</v>
      </c>
      <c r="B4" s="9">
        <v>43489</v>
      </c>
      <c r="C4" s="8">
        <v>141.179993</v>
      </c>
      <c r="D4" s="8">
        <v>2707200</v>
      </c>
      <c r="E4" s="8">
        <f t="shared" ref="E4:E67" si="0">0.15*C3+(1-0.15)*E3</f>
        <v>139.9580067</v>
      </c>
      <c r="F4" s="8">
        <f t="shared" ref="F4:F67" si="1">0.35*C3+(1-0.35)*F3</f>
        <v>140.14200629999999</v>
      </c>
      <c r="G4" s="8">
        <f t="shared" ref="G4:G67" si="2">0.55*C3+(1-0.55)*G3</f>
        <v>140.32600589999998</v>
      </c>
      <c r="H4" s="8">
        <f t="shared" ref="H4:H67" si="3">0.75*C3+(1-0.75)*H3</f>
        <v>140.51000550000001</v>
      </c>
      <c r="I4" s="8">
        <f t="shared" ref="I4:I67" si="4">(C4-E4)^2</f>
        <v>1.493250517387684</v>
      </c>
      <c r="J4" s="8">
        <f t="shared" ref="J4:J67" si="5">(C4-F4)^2</f>
        <v>1.0774163893768998</v>
      </c>
      <c r="K4" s="8">
        <f t="shared" ref="K4:K67" si="6">(C4-G4)^2</f>
        <v>0.72929396696643034</v>
      </c>
      <c r="L4" s="8">
        <f t="shared" ref="L4:L67" si="7">(C4-H4)^2</f>
        <v>0.44888325015623742</v>
      </c>
    </row>
    <row r="5" spans="1:17" x14ac:dyDescent="0.55000000000000004">
      <c r="A5" s="8">
        <v>4</v>
      </c>
      <c r="B5" s="9">
        <v>43490</v>
      </c>
      <c r="C5" s="8">
        <v>141.71000699999999</v>
      </c>
      <c r="D5" s="8">
        <v>3206300</v>
      </c>
      <c r="E5" s="8">
        <f t="shared" si="0"/>
        <v>140.14130464499999</v>
      </c>
      <c r="F5" s="8">
        <f t="shared" si="1"/>
        <v>140.505301645</v>
      </c>
      <c r="G5" s="8">
        <f t="shared" si="2"/>
        <v>140.79569880499997</v>
      </c>
      <c r="H5" s="8">
        <f t="shared" si="3"/>
        <v>141.01249612500001</v>
      </c>
      <c r="I5" s="8">
        <f t="shared" si="4"/>
        <v>2.4608270785825437</v>
      </c>
      <c r="J5" s="8">
        <f t="shared" si="5"/>
        <v>1.4513149923656454</v>
      </c>
      <c r="K5" s="8">
        <f t="shared" si="6"/>
        <v>0.83595947544419102</v>
      </c>
      <c r="L5" s="8">
        <f t="shared" si="7"/>
        <v>0.48652142074323446</v>
      </c>
    </row>
    <row r="6" spans="1:17" x14ac:dyDescent="0.55000000000000004">
      <c r="A6" s="8">
        <v>5</v>
      </c>
      <c r="B6" s="9">
        <v>43493</v>
      </c>
      <c r="C6" s="8">
        <v>140.479996</v>
      </c>
      <c r="D6" s="8">
        <v>3478300</v>
      </c>
      <c r="E6" s="8">
        <f t="shared" si="0"/>
        <v>140.37660999824999</v>
      </c>
      <c r="F6" s="8">
        <f t="shared" si="1"/>
        <v>140.92694851925</v>
      </c>
      <c r="G6" s="8">
        <f t="shared" si="2"/>
        <v>141.29856831224998</v>
      </c>
      <c r="H6" s="8">
        <f t="shared" si="3"/>
        <v>141.53562928124998</v>
      </c>
      <c r="I6" s="8">
        <f t="shared" si="4"/>
        <v>1.0688665357853141E-2</v>
      </c>
      <c r="J6" s="8">
        <f t="shared" si="5"/>
        <v>0.19976655446392549</v>
      </c>
      <c r="K6" s="8">
        <f t="shared" si="6"/>
        <v>0.67006063038228481</v>
      </c>
      <c r="L6" s="8">
        <f t="shared" si="7"/>
        <v>1.1143616244826031</v>
      </c>
    </row>
    <row r="7" spans="1:17" x14ac:dyDescent="0.55000000000000004">
      <c r="A7" s="8">
        <v>6</v>
      </c>
      <c r="B7" s="9">
        <v>43494</v>
      </c>
      <c r="C7" s="8">
        <v>141.740005</v>
      </c>
      <c r="D7" s="8">
        <v>2424500</v>
      </c>
      <c r="E7" s="8">
        <f t="shared" si="0"/>
        <v>140.39211789851248</v>
      </c>
      <c r="F7" s="8">
        <f t="shared" si="1"/>
        <v>140.77051513751249</v>
      </c>
      <c r="G7" s="8">
        <f t="shared" si="2"/>
        <v>140.84835354051251</v>
      </c>
      <c r="H7" s="8">
        <f t="shared" si="3"/>
        <v>140.74390432031248</v>
      </c>
      <c r="I7" s="8">
        <f t="shared" si="4"/>
        <v>1.8167996383564156</v>
      </c>
      <c r="J7" s="8">
        <f t="shared" si="5"/>
        <v>0.93991059346604444</v>
      </c>
      <c r="K7" s="8">
        <f t="shared" si="6"/>
        <v>0.79504232520617302</v>
      </c>
      <c r="L7" s="8">
        <f t="shared" si="7"/>
        <v>0.99221656407393011</v>
      </c>
    </row>
    <row r="8" spans="1:17" x14ac:dyDescent="0.55000000000000004">
      <c r="A8" s="8">
        <v>7</v>
      </c>
      <c r="B8" s="9">
        <v>43495</v>
      </c>
      <c r="C8" s="8">
        <v>143.279999</v>
      </c>
      <c r="D8" s="8">
        <v>3112800</v>
      </c>
      <c r="E8" s="8">
        <f t="shared" si="0"/>
        <v>140.59430096373561</v>
      </c>
      <c r="F8" s="8">
        <f t="shared" si="1"/>
        <v>141.10983658938312</v>
      </c>
      <c r="G8" s="8">
        <f t="shared" si="2"/>
        <v>141.33876184323063</v>
      </c>
      <c r="H8" s="8">
        <f t="shared" si="3"/>
        <v>141.49097983007812</v>
      </c>
      <c r="I8" s="8">
        <f t="shared" si="4"/>
        <v>7.2129739419944441</v>
      </c>
      <c r="J8" s="8">
        <f t="shared" si="5"/>
        <v>4.7096048884544768</v>
      </c>
      <c r="K8" s="8">
        <f t="shared" si="6"/>
        <v>3.7684016988220486</v>
      </c>
      <c r="L8" s="8">
        <f t="shared" si="7"/>
        <v>3.200589590347994</v>
      </c>
    </row>
    <row r="9" spans="1:17" x14ac:dyDescent="0.55000000000000004">
      <c r="A9" s="8">
        <v>8</v>
      </c>
      <c r="B9" s="9">
        <v>43496</v>
      </c>
      <c r="C9" s="8">
        <v>143.63000500000001</v>
      </c>
      <c r="D9" s="8">
        <v>3473600</v>
      </c>
      <c r="E9" s="8">
        <f t="shared" si="0"/>
        <v>140.99715566917524</v>
      </c>
      <c r="F9" s="8">
        <f t="shared" si="1"/>
        <v>141.86939343309902</v>
      </c>
      <c r="G9" s="8">
        <f t="shared" si="2"/>
        <v>142.40644227945378</v>
      </c>
      <c r="H9" s="8">
        <f t="shared" si="3"/>
        <v>142.83274420751954</v>
      </c>
      <c r="I9" s="8">
        <f t="shared" si="4"/>
        <v>6.9318955988244326</v>
      </c>
      <c r="J9" s="8">
        <f t="shared" si="5"/>
        <v>3.0997530895055627</v>
      </c>
      <c r="K9" s="8">
        <f t="shared" si="6"/>
        <v>1.4971057311104832</v>
      </c>
      <c r="L9" s="8">
        <f t="shared" si="7"/>
        <v>0.63562477122659022</v>
      </c>
    </row>
    <row r="10" spans="1:17" x14ac:dyDescent="0.55000000000000004">
      <c r="A10" s="8">
        <v>9</v>
      </c>
      <c r="B10" s="9">
        <v>43497</v>
      </c>
      <c r="C10" s="8">
        <v>144.71000699999999</v>
      </c>
      <c r="D10" s="8">
        <v>5536500</v>
      </c>
      <c r="E10" s="8">
        <f t="shared" si="0"/>
        <v>141.39208306879897</v>
      </c>
      <c r="F10" s="8">
        <f t="shared" si="1"/>
        <v>142.48560748151436</v>
      </c>
      <c r="G10" s="8">
        <f t="shared" si="2"/>
        <v>143.07940177575421</v>
      </c>
      <c r="H10" s="8">
        <f t="shared" si="3"/>
        <v>143.43068980187991</v>
      </c>
      <c r="I10" s="8">
        <f t="shared" si="4"/>
        <v>11.008619213236447</v>
      </c>
      <c r="J10" s="8">
        <f t="shared" si="5"/>
        <v>4.9479532178390846</v>
      </c>
      <c r="K10" s="8">
        <f t="shared" si="6"/>
        <v>2.6588733973376431</v>
      </c>
      <c r="L10" s="8">
        <f t="shared" si="7"/>
        <v>1.6366524934058193</v>
      </c>
    </row>
    <row r="11" spans="1:17" x14ac:dyDescent="0.55000000000000004">
      <c r="A11" s="8">
        <v>10</v>
      </c>
      <c r="B11" s="9">
        <v>43500</v>
      </c>
      <c r="C11" s="8">
        <v>147.929993</v>
      </c>
      <c r="D11" s="8">
        <v>4692800</v>
      </c>
      <c r="E11" s="8">
        <f t="shared" si="0"/>
        <v>141.88977165847911</v>
      </c>
      <c r="F11" s="8">
        <f t="shared" si="1"/>
        <v>143.26414731298433</v>
      </c>
      <c r="G11" s="8">
        <f t="shared" si="2"/>
        <v>143.97623464908941</v>
      </c>
      <c r="H11" s="8">
        <f t="shared" si="3"/>
        <v>144.39017770046996</v>
      </c>
      <c r="I11" s="8">
        <f t="shared" si="4"/>
        <v>36.484273854564428</v>
      </c>
      <c r="J11" s="8">
        <f t="shared" si="5"/>
        <v>21.77011597504265</v>
      </c>
      <c r="K11" s="8">
        <f t="shared" si="6"/>
        <v>15.632205097395229</v>
      </c>
      <c r="L11" s="8">
        <f t="shared" si="7"/>
        <v>12.530292354786901</v>
      </c>
    </row>
    <row r="12" spans="1:17" x14ac:dyDescent="0.55000000000000004">
      <c r="A12" s="8">
        <v>11</v>
      </c>
      <c r="B12" s="9">
        <v>43501</v>
      </c>
      <c r="C12" s="8">
        <v>148.69000199999999</v>
      </c>
      <c r="D12" s="8">
        <v>2962700</v>
      </c>
      <c r="E12" s="8">
        <f t="shared" si="0"/>
        <v>142.79580485970723</v>
      </c>
      <c r="F12" s="8">
        <f t="shared" si="1"/>
        <v>144.89719330343982</v>
      </c>
      <c r="G12" s="8">
        <f t="shared" si="2"/>
        <v>146.15080174209024</v>
      </c>
      <c r="H12" s="8">
        <f t="shared" si="3"/>
        <v>147.04503917511749</v>
      </c>
      <c r="I12" s="8">
        <f t="shared" si="4"/>
        <v>34.741559928635354</v>
      </c>
      <c r="J12" s="8">
        <f t="shared" si="5"/>
        <v>14.385397808702471</v>
      </c>
      <c r="K12" s="8">
        <f t="shared" si="6"/>
        <v>6.4475379497689662</v>
      </c>
      <c r="L12" s="8">
        <f t="shared" si="7"/>
        <v>2.7059026952454075</v>
      </c>
    </row>
    <row r="13" spans="1:17" x14ac:dyDescent="0.55000000000000004">
      <c r="A13" s="8">
        <v>12</v>
      </c>
      <c r="B13" s="9">
        <v>43502</v>
      </c>
      <c r="C13" s="8">
        <v>148.89999399999999</v>
      </c>
      <c r="D13" s="8">
        <v>3147200</v>
      </c>
      <c r="E13" s="8">
        <f t="shared" si="0"/>
        <v>143.67993443075116</v>
      </c>
      <c r="F13" s="8">
        <f t="shared" si="1"/>
        <v>146.22467634723589</v>
      </c>
      <c r="G13" s="8">
        <f t="shared" si="2"/>
        <v>147.5473618839406</v>
      </c>
      <c r="H13" s="8">
        <f t="shared" si="3"/>
        <v>148.27876129377938</v>
      </c>
      <c r="I13" s="8">
        <f t="shared" si="4"/>
        <v>27.249021906506304</v>
      </c>
      <c r="J13" s="8">
        <f t="shared" si="5"/>
        <v>7.1573245431912529</v>
      </c>
      <c r="K13" s="8">
        <f t="shared" si="6"/>
        <v>1.829613641395321</v>
      </c>
      <c r="L13" s="8">
        <f t="shared" si="7"/>
        <v>0.38593007527818274</v>
      </c>
    </row>
    <row r="14" spans="1:17" x14ac:dyDescent="0.55000000000000004">
      <c r="A14" s="8">
        <v>13</v>
      </c>
      <c r="B14" s="9">
        <v>43503</v>
      </c>
      <c r="C14" s="8">
        <v>148.14999399999999</v>
      </c>
      <c r="D14" s="8">
        <v>2961700</v>
      </c>
      <c r="E14" s="8">
        <f t="shared" si="0"/>
        <v>144.46294336613849</v>
      </c>
      <c r="F14" s="8">
        <f t="shared" si="1"/>
        <v>147.16103752570331</v>
      </c>
      <c r="G14" s="8">
        <f t="shared" si="2"/>
        <v>148.29130954777327</v>
      </c>
      <c r="H14" s="8">
        <f t="shared" si="3"/>
        <v>148.74468582344485</v>
      </c>
      <c r="I14" s="8">
        <f t="shared" si="4"/>
        <v>13.594342376658512</v>
      </c>
      <c r="J14" s="8">
        <f t="shared" si="5"/>
        <v>0.9780349080533306</v>
      </c>
      <c r="K14" s="8">
        <f t="shared" si="6"/>
        <v>1.9970084042460593E-2</v>
      </c>
      <c r="L14" s="8">
        <f t="shared" si="7"/>
        <v>0.35365836487217456</v>
      </c>
    </row>
    <row r="15" spans="1:17" x14ac:dyDescent="0.55000000000000004">
      <c r="A15" s="8">
        <v>14</v>
      </c>
      <c r="B15" s="9">
        <v>43504</v>
      </c>
      <c r="C15" s="8">
        <v>148.61000100000001</v>
      </c>
      <c r="D15" s="8">
        <v>3952100</v>
      </c>
      <c r="E15" s="8">
        <f t="shared" si="0"/>
        <v>145.01600096121771</v>
      </c>
      <c r="F15" s="8">
        <f t="shared" si="1"/>
        <v>147.50717229170715</v>
      </c>
      <c r="G15" s="8">
        <f t="shared" si="2"/>
        <v>148.21358599649795</v>
      </c>
      <c r="H15" s="8">
        <f t="shared" si="3"/>
        <v>148.29866695586122</v>
      </c>
      <c r="I15" s="8">
        <f t="shared" si="4"/>
        <v>12.916836278767157</v>
      </c>
      <c r="J15" s="8">
        <f t="shared" si="5"/>
        <v>1.2162311598349012</v>
      </c>
      <c r="K15" s="8">
        <f t="shared" si="6"/>
        <v>0.15714485500153555</v>
      </c>
      <c r="L15" s="8">
        <f t="shared" si="7"/>
        <v>9.6928887039813463E-2</v>
      </c>
    </row>
    <row r="16" spans="1:17" x14ac:dyDescent="0.55000000000000004">
      <c r="A16" s="8">
        <v>15</v>
      </c>
      <c r="B16" s="9">
        <v>43507</v>
      </c>
      <c r="C16" s="8">
        <v>148.479996</v>
      </c>
      <c r="D16" s="8">
        <v>2977700</v>
      </c>
      <c r="E16" s="8">
        <f t="shared" si="0"/>
        <v>145.55510096703506</v>
      </c>
      <c r="F16" s="8">
        <f t="shared" si="1"/>
        <v>147.89316233960966</v>
      </c>
      <c r="G16" s="8">
        <f t="shared" si="2"/>
        <v>148.43161424842407</v>
      </c>
      <c r="H16" s="8">
        <f t="shared" si="3"/>
        <v>148.53216748896531</v>
      </c>
      <c r="I16" s="8">
        <f t="shared" si="4"/>
        <v>8.5550109538629791</v>
      </c>
      <c r="J16" s="8">
        <f t="shared" si="5"/>
        <v>0.34437374496712503</v>
      </c>
      <c r="K16" s="8">
        <f t="shared" si="6"/>
        <v>2.3407938855551287E-3</v>
      </c>
      <c r="L16" s="8">
        <f t="shared" si="7"/>
        <v>2.7218642608578788E-3</v>
      </c>
    </row>
    <row r="17" spans="1:12" x14ac:dyDescent="0.55000000000000004">
      <c r="A17" s="8">
        <v>16</v>
      </c>
      <c r="B17" s="9">
        <v>43508</v>
      </c>
      <c r="C17" s="8">
        <v>150.36000100000001</v>
      </c>
      <c r="D17" s="8">
        <v>2654900</v>
      </c>
      <c r="E17" s="8">
        <f t="shared" si="0"/>
        <v>145.99383522197979</v>
      </c>
      <c r="F17" s="8">
        <f t="shared" si="1"/>
        <v>148.09855412074629</v>
      </c>
      <c r="G17" s="8">
        <f t="shared" si="2"/>
        <v>148.45822421179082</v>
      </c>
      <c r="H17" s="8">
        <f t="shared" si="3"/>
        <v>148.49303887224133</v>
      </c>
      <c r="I17" s="8">
        <f t="shared" si="4"/>
        <v>19.063403601154892</v>
      </c>
      <c r="J17" s="8">
        <f t="shared" si="5"/>
        <v>5.1141419876864127</v>
      </c>
      <c r="K17" s="8">
        <f t="shared" si="6"/>
        <v>3.6167549521712634</v>
      </c>
      <c r="L17" s="8">
        <f t="shared" si="7"/>
        <v>3.4855475864852279</v>
      </c>
    </row>
    <row r="18" spans="1:12" x14ac:dyDescent="0.55000000000000004">
      <c r="A18" s="8">
        <v>17</v>
      </c>
      <c r="B18" s="9">
        <v>43509</v>
      </c>
      <c r="C18" s="8">
        <v>151.479996</v>
      </c>
      <c r="D18" s="8">
        <v>2759700</v>
      </c>
      <c r="E18" s="8">
        <f t="shared" si="0"/>
        <v>146.64876008868282</v>
      </c>
      <c r="F18" s="8">
        <f t="shared" si="1"/>
        <v>148.89006052848509</v>
      </c>
      <c r="G18" s="8">
        <f t="shared" si="2"/>
        <v>149.50420144530588</v>
      </c>
      <c r="H18" s="8">
        <f t="shared" si="3"/>
        <v>149.89326046806033</v>
      </c>
      <c r="I18" s="8">
        <f t="shared" si="4"/>
        <v>23.340840430800739</v>
      </c>
      <c r="J18" s="8">
        <f t="shared" si="5"/>
        <v>6.7077657466111376</v>
      </c>
      <c r="K18" s="8">
        <f t="shared" si="6"/>
        <v>3.9037641223589308</v>
      </c>
      <c r="L18" s="8">
        <f t="shared" si="7"/>
        <v>2.5177296483198566</v>
      </c>
    </row>
    <row r="19" spans="1:12" x14ac:dyDescent="0.55000000000000004">
      <c r="A19" s="8">
        <v>18</v>
      </c>
      <c r="B19" s="9">
        <v>43510</v>
      </c>
      <c r="C19" s="8">
        <v>150.520004</v>
      </c>
      <c r="D19" s="8">
        <v>2110700</v>
      </c>
      <c r="E19" s="8">
        <f t="shared" si="0"/>
        <v>147.37344547538038</v>
      </c>
      <c r="F19" s="8">
        <f t="shared" si="1"/>
        <v>149.79653794351532</v>
      </c>
      <c r="G19" s="8">
        <f t="shared" si="2"/>
        <v>150.59088845038764</v>
      </c>
      <c r="H19" s="8">
        <f t="shared" si="3"/>
        <v>151.08331211701508</v>
      </c>
      <c r="I19" s="8">
        <f t="shared" si="4"/>
        <v>9.9008305488564083</v>
      </c>
      <c r="J19" s="8">
        <f t="shared" si="5"/>
        <v>0.52340313488549706</v>
      </c>
      <c r="K19" s="8">
        <f t="shared" si="6"/>
        <v>5.0246053067574846E-3</v>
      </c>
      <c r="L19" s="8">
        <f t="shared" si="7"/>
        <v>0.31731603469507857</v>
      </c>
    </row>
    <row r="20" spans="1:12" x14ac:dyDescent="0.55000000000000004">
      <c r="A20" s="8">
        <v>19</v>
      </c>
      <c r="B20" s="9">
        <v>43511</v>
      </c>
      <c r="C20" s="8">
        <v>153.320007</v>
      </c>
      <c r="D20" s="8">
        <v>3039400</v>
      </c>
      <c r="E20" s="8">
        <f t="shared" si="0"/>
        <v>147.84542925407331</v>
      </c>
      <c r="F20" s="8">
        <f t="shared" si="1"/>
        <v>150.04975106328496</v>
      </c>
      <c r="G20" s="8">
        <f t="shared" si="2"/>
        <v>150.55190200267444</v>
      </c>
      <c r="H20" s="8">
        <f t="shared" si="3"/>
        <v>150.66083102925379</v>
      </c>
      <c r="I20" s="8">
        <f t="shared" si="4"/>
        <v>29.971001496195807</v>
      </c>
      <c r="J20" s="8">
        <f t="shared" si="5"/>
        <v>10.694573891620001</v>
      </c>
      <c r="K20" s="8">
        <f t="shared" si="6"/>
        <v>7.6624052762187684</v>
      </c>
      <c r="L20" s="8">
        <f t="shared" si="7"/>
        <v>7.0712168433940947</v>
      </c>
    </row>
    <row r="21" spans="1:12" x14ac:dyDescent="0.55000000000000004">
      <c r="A21" s="8">
        <v>20</v>
      </c>
      <c r="B21" s="9">
        <v>43515</v>
      </c>
      <c r="C21" s="8">
        <v>153.279999</v>
      </c>
      <c r="D21" s="8">
        <v>2479600</v>
      </c>
      <c r="E21" s="8">
        <f t="shared" si="0"/>
        <v>148.66661591596232</v>
      </c>
      <c r="F21" s="8">
        <f t="shared" si="1"/>
        <v>151.19434064113523</v>
      </c>
      <c r="G21" s="8">
        <f t="shared" si="2"/>
        <v>152.0743597512035</v>
      </c>
      <c r="H21" s="8">
        <f t="shared" si="3"/>
        <v>152.65521300731345</v>
      </c>
      <c r="I21" s="8">
        <f t="shared" si="4"/>
        <v>21.283303480085006</v>
      </c>
      <c r="J21" s="8">
        <f t="shared" si="5"/>
        <v>4.3499707899025131</v>
      </c>
      <c r="K21" s="8">
        <f t="shared" si="6"/>
        <v>1.453565998238592</v>
      </c>
      <c r="L21" s="8">
        <f t="shared" si="7"/>
        <v>0.39035753665732326</v>
      </c>
    </row>
    <row r="22" spans="1:12" x14ac:dyDescent="0.55000000000000004">
      <c r="A22" s="8">
        <v>21</v>
      </c>
      <c r="B22" s="9">
        <v>43516</v>
      </c>
      <c r="C22" s="8">
        <v>154.58000200000001</v>
      </c>
      <c r="D22" s="8">
        <v>2622400</v>
      </c>
      <c r="E22" s="8">
        <f t="shared" si="0"/>
        <v>149.35862337856798</v>
      </c>
      <c r="F22" s="8">
        <f t="shared" si="1"/>
        <v>151.92432106673789</v>
      </c>
      <c r="G22" s="8">
        <f t="shared" si="2"/>
        <v>152.73746133804156</v>
      </c>
      <c r="H22" s="8">
        <f t="shared" si="3"/>
        <v>153.12380250182838</v>
      </c>
      <c r="I22" s="8">
        <f t="shared" si="4"/>
        <v>27.262794708347379</v>
      </c>
      <c r="J22" s="8">
        <f t="shared" si="5"/>
        <v>7.0526412192919565</v>
      </c>
      <c r="K22" s="8">
        <f t="shared" si="6"/>
        <v>3.3949560909702909</v>
      </c>
      <c r="L22" s="8">
        <f t="shared" si="7"/>
        <v>2.120516978475302</v>
      </c>
    </row>
    <row r="23" spans="1:12" x14ac:dyDescent="0.55000000000000004">
      <c r="A23" s="8">
        <v>22</v>
      </c>
      <c r="B23" s="9">
        <v>43517</v>
      </c>
      <c r="C23" s="8">
        <v>152.61000100000001</v>
      </c>
      <c r="D23" s="8">
        <v>2706300</v>
      </c>
      <c r="E23" s="8">
        <f t="shared" si="0"/>
        <v>150.14183017178277</v>
      </c>
      <c r="F23" s="8">
        <f t="shared" si="1"/>
        <v>152.85380939337963</v>
      </c>
      <c r="G23" s="8">
        <f t="shared" si="2"/>
        <v>153.75085870211871</v>
      </c>
      <c r="H23" s="8">
        <f t="shared" si="3"/>
        <v>154.21595212545708</v>
      </c>
      <c r="I23" s="8">
        <f t="shared" si="4"/>
        <v>6.0918672372625737</v>
      </c>
      <c r="J23" s="8">
        <f t="shared" si="5"/>
        <v>5.944253268235327E-2</v>
      </c>
      <c r="K23" s="8">
        <f t="shared" si="6"/>
        <v>1.3015562964835474</v>
      </c>
      <c r="L23" s="8">
        <f t="shared" si="7"/>
        <v>2.5790790173568232</v>
      </c>
    </row>
    <row r="24" spans="1:12" x14ac:dyDescent="0.55000000000000004">
      <c r="A24" s="8">
        <v>23</v>
      </c>
      <c r="B24" s="9">
        <v>43518</v>
      </c>
      <c r="C24" s="8">
        <v>153.199997</v>
      </c>
      <c r="D24" s="8">
        <v>2868500</v>
      </c>
      <c r="E24" s="8">
        <f t="shared" si="0"/>
        <v>150.51205579601535</v>
      </c>
      <c r="F24" s="8">
        <f t="shared" si="1"/>
        <v>152.76847645569677</v>
      </c>
      <c r="G24" s="8">
        <f t="shared" si="2"/>
        <v>153.12338696595344</v>
      </c>
      <c r="H24" s="8">
        <f t="shared" si="3"/>
        <v>153.01148878136428</v>
      </c>
      <c r="I24" s="8">
        <f t="shared" si="4"/>
        <v>7.2250279160784494</v>
      </c>
      <c r="J24" s="8">
        <f t="shared" si="5"/>
        <v>0.18620998015575202</v>
      </c>
      <c r="K24" s="8">
        <f t="shared" si="6"/>
        <v>5.8690973166139722E-3</v>
      </c>
      <c r="L24" s="8">
        <f t="shared" si="7"/>
        <v>3.5535348493211695E-2</v>
      </c>
    </row>
    <row r="25" spans="1:12" x14ac:dyDescent="0.55000000000000004">
      <c r="A25" s="8">
        <v>24</v>
      </c>
      <c r="B25" s="9">
        <v>43521</v>
      </c>
      <c r="C25" s="8">
        <v>154.05999800000001</v>
      </c>
      <c r="D25" s="8">
        <v>2312500</v>
      </c>
      <c r="E25" s="8">
        <f t="shared" si="0"/>
        <v>150.91524697661305</v>
      </c>
      <c r="F25" s="8">
        <f t="shared" si="1"/>
        <v>152.9195086462029</v>
      </c>
      <c r="G25" s="8">
        <f t="shared" si="2"/>
        <v>153.16552248467906</v>
      </c>
      <c r="H25" s="8">
        <f t="shared" si="3"/>
        <v>153.15286994534108</v>
      </c>
      <c r="I25" s="8">
        <f t="shared" si="4"/>
        <v>9.8894589990933284</v>
      </c>
      <c r="J25" s="8">
        <f t="shared" si="5"/>
        <v>1.3007159661245442</v>
      </c>
      <c r="K25" s="8">
        <f t="shared" si="6"/>
        <v>0.8000864475086763</v>
      </c>
      <c r="L25" s="8">
        <f t="shared" si="7"/>
        <v>0.82288130754928823</v>
      </c>
    </row>
    <row r="26" spans="1:12" x14ac:dyDescent="0.55000000000000004">
      <c r="A26" s="8">
        <v>25</v>
      </c>
      <c r="B26" s="9">
        <v>43522</v>
      </c>
      <c r="C26" s="8">
        <v>153.91999799999999</v>
      </c>
      <c r="D26" s="8">
        <v>1986300</v>
      </c>
      <c r="E26" s="8">
        <f t="shared" si="0"/>
        <v>151.38695963012108</v>
      </c>
      <c r="F26" s="8">
        <f t="shared" si="1"/>
        <v>153.31867992003188</v>
      </c>
      <c r="G26" s="8">
        <f t="shared" si="2"/>
        <v>153.65748401810558</v>
      </c>
      <c r="H26" s="8">
        <f t="shared" si="3"/>
        <v>153.83321598633529</v>
      </c>
      <c r="I26" s="8">
        <f t="shared" si="4"/>
        <v>6.4162833832788015</v>
      </c>
      <c r="J26" s="8">
        <f t="shared" si="5"/>
        <v>0.3615834332965337</v>
      </c>
      <c r="K26" s="8">
        <f t="shared" si="6"/>
        <v>6.8913590690061186E-2</v>
      </c>
      <c r="L26" s="8">
        <f t="shared" si="7"/>
        <v>7.5311178957006321E-3</v>
      </c>
    </row>
    <row r="27" spans="1:12" x14ac:dyDescent="0.55000000000000004">
      <c r="A27" s="8">
        <v>26</v>
      </c>
      <c r="B27" s="9">
        <v>43523</v>
      </c>
      <c r="C27" s="8">
        <v>154.60000600000001</v>
      </c>
      <c r="D27" s="8">
        <v>1751400</v>
      </c>
      <c r="E27" s="8">
        <f t="shared" si="0"/>
        <v>151.76691538560294</v>
      </c>
      <c r="F27" s="8">
        <f t="shared" si="1"/>
        <v>153.52914124802072</v>
      </c>
      <c r="G27" s="8">
        <f t="shared" si="2"/>
        <v>153.80186670814749</v>
      </c>
      <c r="H27" s="8">
        <f t="shared" si="3"/>
        <v>153.89830249658382</v>
      </c>
      <c r="I27" s="8">
        <f t="shared" si="4"/>
        <v>8.0264024293847402</v>
      </c>
      <c r="J27" s="8">
        <f t="shared" si="5"/>
        <v>1.1467513170316581</v>
      </c>
      <c r="K27" s="8">
        <f t="shared" si="6"/>
        <v>0.63702632919884472</v>
      </c>
      <c r="L27" s="8">
        <f t="shared" si="7"/>
        <v>0.49238780670654597</v>
      </c>
    </row>
    <row r="28" spans="1:12" x14ac:dyDescent="0.55000000000000004">
      <c r="A28" s="8">
        <v>27</v>
      </c>
      <c r="B28" s="9">
        <v>43524</v>
      </c>
      <c r="C28" s="8">
        <v>154.070007</v>
      </c>
      <c r="D28" s="8">
        <v>2843900</v>
      </c>
      <c r="E28" s="8">
        <f t="shared" si="0"/>
        <v>152.19187897776249</v>
      </c>
      <c r="F28" s="8">
        <f t="shared" si="1"/>
        <v>153.90394391121347</v>
      </c>
      <c r="G28" s="8">
        <f t="shared" si="2"/>
        <v>154.24084331866635</v>
      </c>
      <c r="H28" s="8">
        <f t="shared" si="3"/>
        <v>154.42458012414596</v>
      </c>
      <c r="I28" s="8">
        <f t="shared" si="4"/>
        <v>3.5273648679138137</v>
      </c>
      <c r="J28" s="8">
        <f t="shared" si="5"/>
        <v>2.7576949457322791E-2</v>
      </c>
      <c r="K28" s="8">
        <f t="shared" si="6"/>
        <v>2.9185047775469382E-2</v>
      </c>
      <c r="L28" s="8">
        <f t="shared" si="7"/>
        <v>0.12572210036662479</v>
      </c>
    </row>
    <row r="29" spans="1:12" x14ac:dyDescent="0.55000000000000004">
      <c r="A29" s="8">
        <v>28</v>
      </c>
      <c r="B29" s="9">
        <v>43525</v>
      </c>
      <c r="C29" s="8">
        <v>155.720001</v>
      </c>
      <c r="D29" s="8">
        <v>3385400</v>
      </c>
      <c r="E29" s="8">
        <f t="shared" si="0"/>
        <v>152.47359818109811</v>
      </c>
      <c r="F29" s="8">
        <f t="shared" si="1"/>
        <v>153.96206599228876</v>
      </c>
      <c r="G29" s="8">
        <f t="shared" si="2"/>
        <v>154.14688334339985</v>
      </c>
      <c r="H29" s="8">
        <f t="shared" si="3"/>
        <v>154.1586502810365</v>
      </c>
      <c r="I29" s="8">
        <f t="shared" si="4"/>
        <v>10.539131262574104</v>
      </c>
      <c r="J29" s="8">
        <f t="shared" si="5"/>
        <v>3.0903354913367154</v>
      </c>
      <c r="K29" s="8">
        <f t="shared" si="6"/>
        <v>2.4746991615071368</v>
      </c>
      <c r="L29" s="8">
        <f t="shared" si="7"/>
        <v>2.4378160676078253</v>
      </c>
    </row>
    <row r="30" spans="1:12" x14ac:dyDescent="0.55000000000000004">
      <c r="A30" s="8">
        <v>29</v>
      </c>
      <c r="B30" s="9">
        <v>43528</v>
      </c>
      <c r="C30" s="8">
        <v>154.5</v>
      </c>
      <c r="D30" s="8">
        <v>4068400</v>
      </c>
      <c r="E30" s="8">
        <f t="shared" si="0"/>
        <v>152.96055860393341</v>
      </c>
      <c r="F30" s="8">
        <f t="shared" si="1"/>
        <v>154.5773432449877</v>
      </c>
      <c r="G30" s="8">
        <f t="shared" si="2"/>
        <v>155.01209805452993</v>
      </c>
      <c r="H30" s="8">
        <f t="shared" si="3"/>
        <v>155.3296633202591</v>
      </c>
      <c r="I30" s="8">
        <f t="shared" si="4"/>
        <v>2.3698798119234605</v>
      </c>
      <c r="J30" s="8">
        <f t="shared" si="5"/>
        <v>5.9819775452277001E-3</v>
      </c>
      <c r="K30" s="8">
        <f t="shared" si="6"/>
        <v>0.2622444174533381</v>
      </c>
      <c r="L30" s="8">
        <f t="shared" si="7"/>
        <v>0.6883412249833557</v>
      </c>
    </row>
    <row r="31" spans="1:12" x14ac:dyDescent="0.55000000000000004">
      <c r="A31" s="8">
        <v>30</v>
      </c>
      <c r="B31" s="9">
        <v>43529</v>
      </c>
      <c r="C31" s="8">
        <v>154.14999399999999</v>
      </c>
      <c r="D31" s="8">
        <v>3381900</v>
      </c>
      <c r="E31" s="8">
        <f t="shared" si="0"/>
        <v>153.1914748133434</v>
      </c>
      <c r="F31" s="8">
        <f t="shared" si="1"/>
        <v>154.550273109242</v>
      </c>
      <c r="G31" s="8">
        <f t="shared" si="2"/>
        <v>154.73044412453845</v>
      </c>
      <c r="H31" s="8">
        <f t="shared" si="3"/>
        <v>154.70741583006478</v>
      </c>
      <c r="I31" s="8">
        <f t="shared" si="4"/>
        <v>0.91875903118880675</v>
      </c>
      <c r="J31" s="8">
        <f t="shared" si="5"/>
        <v>0.16022336529557443</v>
      </c>
      <c r="K31" s="8">
        <f t="shared" si="6"/>
        <v>0.33692234707671204</v>
      </c>
      <c r="L31" s="8">
        <f t="shared" si="7"/>
        <v>0.31071909663277164</v>
      </c>
    </row>
    <row r="32" spans="1:12" x14ac:dyDescent="0.55000000000000004">
      <c r="A32" s="8">
        <v>31</v>
      </c>
      <c r="B32" s="9">
        <v>43530</v>
      </c>
      <c r="C32" s="8">
        <v>153.740005</v>
      </c>
      <c r="D32" s="8">
        <v>3929400</v>
      </c>
      <c r="E32" s="8">
        <f t="shared" si="0"/>
        <v>153.33525269134188</v>
      </c>
      <c r="F32" s="8">
        <f t="shared" si="1"/>
        <v>154.4101754210073</v>
      </c>
      <c r="G32" s="8">
        <f t="shared" si="2"/>
        <v>154.41119655604228</v>
      </c>
      <c r="H32" s="8">
        <f t="shared" si="3"/>
        <v>154.28934945751618</v>
      </c>
      <c r="I32" s="8">
        <f t="shared" si="4"/>
        <v>0.16382443136407637</v>
      </c>
      <c r="J32" s="8">
        <f t="shared" si="5"/>
        <v>0.44912839319310033</v>
      </c>
      <c r="K32" s="8">
        <f t="shared" si="6"/>
        <v>0.45049810490246794</v>
      </c>
      <c r="L32" s="8">
        <f t="shared" si="7"/>
        <v>0.30177933300375109</v>
      </c>
    </row>
    <row r="33" spans="1:12" x14ac:dyDescent="0.55000000000000004">
      <c r="A33" s="8">
        <v>32</v>
      </c>
      <c r="B33" s="9">
        <v>43531</v>
      </c>
      <c r="C33" s="8">
        <v>152.479996</v>
      </c>
      <c r="D33" s="8">
        <v>3579600</v>
      </c>
      <c r="E33" s="8">
        <f t="shared" si="0"/>
        <v>153.39596553764059</v>
      </c>
      <c r="F33" s="8">
        <f t="shared" si="1"/>
        <v>154.17561577365473</v>
      </c>
      <c r="G33" s="8">
        <f t="shared" si="2"/>
        <v>154.04204120021905</v>
      </c>
      <c r="H33" s="8">
        <f t="shared" si="3"/>
        <v>153.87734111437905</v>
      </c>
      <c r="I33" s="8">
        <f t="shared" si="4"/>
        <v>0.83900019388552005</v>
      </c>
      <c r="J33" s="8">
        <f t="shared" si="5"/>
        <v>2.8751264168089068</v>
      </c>
      <c r="K33" s="8">
        <f t="shared" si="6"/>
        <v>2.4399852075273598</v>
      </c>
      <c r="L33" s="8">
        <f t="shared" si="7"/>
        <v>1.9525733686789999</v>
      </c>
    </row>
    <row r="34" spans="1:12" x14ac:dyDescent="0.55000000000000004">
      <c r="A34" s="8">
        <v>33</v>
      </c>
      <c r="B34" s="9">
        <v>43532</v>
      </c>
      <c r="C34" s="8">
        <v>151.58999600000001</v>
      </c>
      <c r="D34" s="8">
        <v>2920700</v>
      </c>
      <c r="E34" s="8">
        <f t="shared" si="0"/>
        <v>153.25857010699448</v>
      </c>
      <c r="F34" s="8">
        <f t="shared" si="1"/>
        <v>153.58214885287558</v>
      </c>
      <c r="G34" s="8">
        <f t="shared" si="2"/>
        <v>153.18291634009859</v>
      </c>
      <c r="H34" s="8">
        <f t="shared" si="3"/>
        <v>152.82933227859476</v>
      </c>
      <c r="I34" s="8">
        <f t="shared" si="4"/>
        <v>2.7841395505323923</v>
      </c>
      <c r="J34" s="8">
        <f t="shared" si="5"/>
        <v>3.9686729892202446</v>
      </c>
      <c r="K34" s="8">
        <f t="shared" si="6"/>
        <v>2.5373952098997528</v>
      </c>
      <c r="L34" s="8">
        <f t="shared" si="7"/>
        <v>1.5359544114410808</v>
      </c>
    </row>
    <row r="35" spans="1:12" x14ac:dyDescent="0.55000000000000004">
      <c r="A35" s="8">
        <v>34</v>
      </c>
      <c r="B35" s="9">
        <v>43535</v>
      </c>
      <c r="C35" s="8">
        <v>153.19000199999999</v>
      </c>
      <c r="D35" s="8">
        <v>2792800</v>
      </c>
      <c r="E35" s="8">
        <f t="shared" si="0"/>
        <v>153.0082839909453</v>
      </c>
      <c r="F35" s="8">
        <f t="shared" si="1"/>
        <v>152.88489535436912</v>
      </c>
      <c r="G35" s="8">
        <f t="shared" si="2"/>
        <v>152.30681015304435</v>
      </c>
      <c r="H35" s="8">
        <f t="shared" si="3"/>
        <v>151.89983006964869</v>
      </c>
      <c r="I35" s="8">
        <f t="shared" si="4"/>
        <v>3.3021434814800854E-2</v>
      </c>
      <c r="J35" s="8">
        <f t="shared" si="5"/>
        <v>9.3090065208122352E-2</v>
      </c>
      <c r="K35" s="8">
        <f t="shared" si="6"/>
        <v>0.78002783852891444</v>
      </c>
      <c r="L35" s="8">
        <f t="shared" si="7"/>
        <v>1.6645436098664157</v>
      </c>
    </row>
    <row r="36" spans="1:12" x14ac:dyDescent="0.55000000000000004">
      <c r="A36" s="8">
        <v>35</v>
      </c>
      <c r="B36" s="9">
        <v>43536</v>
      </c>
      <c r="C36" s="8">
        <v>153.5</v>
      </c>
      <c r="D36" s="8">
        <v>1822000</v>
      </c>
      <c r="E36" s="8">
        <f t="shared" si="0"/>
        <v>153.0355416923035</v>
      </c>
      <c r="F36" s="8">
        <f t="shared" si="1"/>
        <v>152.99168268033992</v>
      </c>
      <c r="G36" s="8">
        <f t="shared" si="2"/>
        <v>152.79256566886994</v>
      </c>
      <c r="H36" s="8">
        <f t="shared" si="3"/>
        <v>152.86745901741216</v>
      </c>
      <c r="I36" s="8">
        <f t="shared" si="4"/>
        <v>0.21572151958829985</v>
      </c>
      <c r="J36" s="8">
        <f t="shared" si="5"/>
        <v>0.25838649746640757</v>
      </c>
      <c r="K36" s="8">
        <f t="shared" si="6"/>
        <v>0.50046333286143463</v>
      </c>
      <c r="L36" s="8">
        <f t="shared" si="7"/>
        <v>0.40010809465319136</v>
      </c>
    </row>
    <row r="37" spans="1:12" x14ac:dyDescent="0.55000000000000004">
      <c r="A37" s="8">
        <v>36</v>
      </c>
      <c r="B37" s="9">
        <v>43537</v>
      </c>
      <c r="C37" s="8">
        <v>155.03999300000001</v>
      </c>
      <c r="D37" s="8">
        <v>2533900</v>
      </c>
      <c r="E37" s="8">
        <f t="shared" si="0"/>
        <v>153.10521043845799</v>
      </c>
      <c r="F37" s="8">
        <f t="shared" si="1"/>
        <v>153.16959374222094</v>
      </c>
      <c r="G37" s="8">
        <f t="shared" si="2"/>
        <v>153.18165455099148</v>
      </c>
      <c r="H37" s="8">
        <f t="shared" si="3"/>
        <v>153.34186475435303</v>
      </c>
      <c r="I37" s="8">
        <f t="shared" si="4"/>
        <v>3.743383560447108</v>
      </c>
      <c r="J37" s="8">
        <f t="shared" si="5"/>
        <v>3.4983933835004959</v>
      </c>
      <c r="K37" s="8">
        <f t="shared" si="6"/>
        <v>3.4534217910634211</v>
      </c>
      <c r="L37" s="8">
        <f t="shared" si="7"/>
        <v>2.8836395386641041</v>
      </c>
    </row>
    <row r="38" spans="1:12" x14ac:dyDescent="0.55000000000000004">
      <c r="A38" s="8">
        <v>37</v>
      </c>
      <c r="B38" s="9">
        <v>43538</v>
      </c>
      <c r="C38" s="8">
        <v>155.25</v>
      </c>
      <c r="D38" s="8">
        <v>2657600</v>
      </c>
      <c r="E38" s="8">
        <f t="shared" si="0"/>
        <v>153.39542782268927</v>
      </c>
      <c r="F38" s="8">
        <f t="shared" si="1"/>
        <v>153.82423348244362</v>
      </c>
      <c r="G38" s="8">
        <f t="shared" si="2"/>
        <v>154.20374069794616</v>
      </c>
      <c r="H38" s="8">
        <f t="shared" si="3"/>
        <v>154.61546093858828</v>
      </c>
      <c r="I38" s="8">
        <f t="shared" si="4"/>
        <v>3.4394379608550576</v>
      </c>
      <c r="J38" s="8">
        <f t="shared" si="5"/>
        <v>2.0328101625848558</v>
      </c>
      <c r="K38" s="8">
        <f t="shared" si="6"/>
        <v>1.0946585271341898</v>
      </c>
      <c r="L38" s="8">
        <f t="shared" si="7"/>
        <v>0.40263982045726021</v>
      </c>
    </row>
    <row r="39" spans="1:12" x14ac:dyDescent="0.55000000000000004">
      <c r="A39" s="8">
        <v>38</v>
      </c>
      <c r="B39" s="9">
        <v>43539</v>
      </c>
      <c r="C39" s="8">
        <v>155.35000600000001</v>
      </c>
      <c r="D39" s="8">
        <v>5287300</v>
      </c>
      <c r="E39" s="8">
        <f t="shared" si="0"/>
        <v>153.67361364928587</v>
      </c>
      <c r="F39" s="8">
        <f t="shared" si="1"/>
        <v>154.32325176358836</v>
      </c>
      <c r="G39" s="8">
        <f t="shared" si="2"/>
        <v>154.77918331407577</v>
      </c>
      <c r="H39" s="8">
        <f t="shared" si="3"/>
        <v>155.09136523464707</v>
      </c>
      <c r="I39" s="8">
        <f t="shared" si="4"/>
        <v>2.8102913135328751</v>
      </c>
      <c r="J39" s="8">
        <f t="shared" si="5"/>
        <v>1.0542242619892663</v>
      </c>
      <c r="K39" s="8">
        <f t="shared" si="6"/>
        <v>0.32583853876576535</v>
      </c>
      <c r="L39" s="8">
        <f t="shared" si="7"/>
        <v>6.6895045502352674E-2</v>
      </c>
    </row>
    <row r="40" spans="1:12" x14ac:dyDescent="0.55000000000000004">
      <c r="A40" s="8">
        <v>39</v>
      </c>
      <c r="B40" s="9">
        <v>43542</v>
      </c>
      <c r="C40" s="8">
        <v>156.929993</v>
      </c>
      <c r="D40" s="8">
        <v>2395900</v>
      </c>
      <c r="E40" s="8">
        <f t="shared" si="0"/>
        <v>153.925072501893</v>
      </c>
      <c r="F40" s="8">
        <f t="shared" si="1"/>
        <v>154.68261574633243</v>
      </c>
      <c r="G40" s="8">
        <f t="shared" si="2"/>
        <v>155.09313579133411</v>
      </c>
      <c r="H40" s="8">
        <f t="shared" si="3"/>
        <v>155.28534580866176</v>
      </c>
      <c r="I40" s="8">
        <f t="shared" si="4"/>
        <v>9.0295471999436074</v>
      </c>
      <c r="J40" s="8">
        <f t="shared" si="5"/>
        <v>5.0507045203023688</v>
      </c>
      <c r="K40" s="8">
        <f t="shared" si="6"/>
        <v>3.3740444050278451</v>
      </c>
      <c r="L40" s="8">
        <f t="shared" si="7"/>
        <v>2.704864383976751</v>
      </c>
    </row>
    <row r="41" spans="1:12" x14ac:dyDescent="0.55000000000000004">
      <c r="A41" s="8">
        <v>40</v>
      </c>
      <c r="B41" s="9">
        <v>43543</v>
      </c>
      <c r="C41" s="8">
        <v>157.240005</v>
      </c>
      <c r="D41" s="8">
        <v>2694600</v>
      </c>
      <c r="E41" s="8">
        <f t="shared" si="0"/>
        <v>154.37581057660904</v>
      </c>
      <c r="F41" s="8">
        <f t="shared" si="1"/>
        <v>155.46919778511608</v>
      </c>
      <c r="G41" s="8">
        <f t="shared" si="2"/>
        <v>156.10340725610035</v>
      </c>
      <c r="H41" s="8">
        <f t="shared" si="3"/>
        <v>156.51883120216544</v>
      </c>
      <c r="I41" s="8">
        <f t="shared" si="4"/>
        <v>8.2036096949838484</v>
      </c>
      <c r="J41" s="8">
        <f t="shared" si="5"/>
        <v>3.1357581922849329</v>
      </c>
      <c r="K41" s="8">
        <f t="shared" si="6"/>
        <v>1.2918544314377571</v>
      </c>
      <c r="L41" s="8">
        <f t="shared" si="7"/>
        <v>0.52009164668311203</v>
      </c>
    </row>
    <row r="42" spans="1:12" x14ac:dyDescent="0.55000000000000004">
      <c r="A42" s="8">
        <v>41</v>
      </c>
      <c r="B42" s="9">
        <v>43544</v>
      </c>
      <c r="C42" s="8">
        <v>156.28999300000001</v>
      </c>
      <c r="D42" s="8">
        <v>2373700</v>
      </c>
      <c r="E42" s="8">
        <f t="shared" si="0"/>
        <v>154.80543974011769</v>
      </c>
      <c r="F42" s="8">
        <f t="shared" si="1"/>
        <v>156.08898031032544</v>
      </c>
      <c r="G42" s="8">
        <f t="shared" si="2"/>
        <v>156.72853601524514</v>
      </c>
      <c r="H42" s="8">
        <f t="shared" si="3"/>
        <v>157.05971155054135</v>
      </c>
      <c r="I42" s="8">
        <f t="shared" si="4"/>
        <v>2.2038983814272184</v>
      </c>
      <c r="J42" s="8">
        <f t="shared" si="5"/>
        <v>4.0406101410205106E-2</v>
      </c>
      <c r="K42" s="8">
        <f t="shared" si="6"/>
        <v>0.19231997622029087</v>
      </c>
      <c r="L42" s="8">
        <f t="shared" si="7"/>
        <v>0.59246664704746377</v>
      </c>
    </row>
    <row r="43" spans="1:12" x14ac:dyDescent="0.55000000000000004">
      <c r="A43" s="8">
        <v>42</v>
      </c>
      <c r="B43" s="9">
        <v>43545</v>
      </c>
      <c r="C43" s="8">
        <v>158.449997</v>
      </c>
      <c r="D43" s="8">
        <v>1951900</v>
      </c>
      <c r="E43" s="8">
        <f t="shared" si="0"/>
        <v>155.02812272910003</v>
      </c>
      <c r="F43" s="8">
        <f t="shared" si="1"/>
        <v>156.15933475171153</v>
      </c>
      <c r="G43" s="8">
        <f t="shared" si="2"/>
        <v>156.48733735686031</v>
      </c>
      <c r="H43" s="8">
        <f t="shared" si="3"/>
        <v>156.48242263763535</v>
      </c>
      <c r="I43" s="8">
        <f t="shared" si="4"/>
        <v>11.709223525847152</v>
      </c>
      <c r="J43" s="8">
        <f t="shared" si="5"/>
        <v>5.2471335357339877</v>
      </c>
      <c r="K43" s="8">
        <f t="shared" si="6"/>
        <v>3.8520328748092063</v>
      </c>
      <c r="L43" s="8">
        <f t="shared" si="7"/>
        <v>3.8713488714346354</v>
      </c>
    </row>
    <row r="44" spans="1:12" x14ac:dyDescent="0.55000000000000004">
      <c r="A44" s="8">
        <v>43</v>
      </c>
      <c r="B44" s="9">
        <v>43546</v>
      </c>
      <c r="C44" s="8">
        <v>155.83000200000001</v>
      </c>
      <c r="D44" s="8">
        <v>2430900</v>
      </c>
      <c r="E44" s="8">
        <f t="shared" si="0"/>
        <v>155.54140386973503</v>
      </c>
      <c r="F44" s="8">
        <f t="shared" si="1"/>
        <v>156.9610665386125</v>
      </c>
      <c r="G44" s="8">
        <f t="shared" si="2"/>
        <v>157.56680016058715</v>
      </c>
      <c r="H44" s="8">
        <f t="shared" si="3"/>
        <v>157.95810340940884</v>
      </c>
      <c r="I44" s="8">
        <f t="shared" si="4"/>
        <v>8.3288880792438028E-2</v>
      </c>
      <c r="J44" s="8">
        <f t="shared" si="5"/>
        <v>1.2793069905066889</v>
      </c>
      <c r="K44" s="8">
        <f t="shared" si="6"/>
        <v>3.0164678506188802</v>
      </c>
      <c r="L44" s="8">
        <f t="shared" si="7"/>
        <v>4.5288156087278395</v>
      </c>
    </row>
    <row r="45" spans="1:12" x14ac:dyDescent="0.55000000000000004">
      <c r="A45" s="8">
        <v>44</v>
      </c>
      <c r="B45" s="9">
        <v>43549</v>
      </c>
      <c r="C45" s="8">
        <v>155.929993</v>
      </c>
      <c r="D45" s="8">
        <v>2048500</v>
      </c>
      <c r="E45" s="8">
        <f t="shared" si="0"/>
        <v>155.58469358927476</v>
      </c>
      <c r="F45" s="8">
        <f t="shared" si="1"/>
        <v>156.56519395009812</v>
      </c>
      <c r="G45" s="8">
        <f t="shared" si="2"/>
        <v>156.6115611722642</v>
      </c>
      <c r="H45" s="8">
        <f t="shared" si="3"/>
        <v>156.36202735235221</v>
      </c>
      <c r="I45" s="8">
        <f t="shared" si="4"/>
        <v>0.11923168304719267</v>
      </c>
      <c r="J45" s="8">
        <f t="shared" si="5"/>
        <v>0.40348024700555934</v>
      </c>
      <c r="K45" s="8">
        <f t="shared" si="6"/>
        <v>0.46453517344357154</v>
      </c>
      <c r="L45" s="8">
        <f t="shared" si="7"/>
        <v>0.18665368161240073</v>
      </c>
    </row>
    <row r="46" spans="1:12" x14ac:dyDescent="0.55000000000000004">
      <c r="A46" s="8">
        <v>45</v>
      </c>
      <c r="B46" s="9">
        <v>43550</v>
      </c>
      <c r="C46" s="8">
        <v>157.479996</v>
      </c>
      <c r="D46" s="8">
        <v>2214400</v>
      </c>
      <c r="E46" s="8">
        <f t="shared" si="0"/>
        <v>155.63648850088353</v>
      </c>
      <c r="F46" s="8">
        <f t="shared" si="1"/>
        <v>156.34287361756378</v>
      </c>
      <c r="G46" s="8">
        <f t="shared" si="2"/>
        <v>156.23669867751889</v>
      </c>
      <c r="H46" s="8">
        <f t="shared" si="3"/>
        <v>156.03800158808806</v>
      </c>
      <c r="I46" s="8">
        <f t="shared" si="4"/>
        <v>3.3985198992986607</v>
      </c>
      <c r="J46" s="8">
        <f t="shared" si="5"/>
        <v>1.2930473126374193</v>
      </c>
      <c r="K46" s="8">
        <f t="shared" si="6"/>
        <v>1.5457882320887026</v>
      </c>
      <c r="L46" s="8">
        <f t="shared" si="7"/>
        <v>2.0793478839852471</v>
      </c>
    </row>
    <row r="47" spans="1:12" x14ac:dyDescent="0.55000000000000004">
      <c r="A47" s="8">
        <v>46</v>
      </c>
      <c r="B47" s="9">
        <v>43551</v>
      </c>
      <c r="C47" s="8">
        <v>157.11000100000001</v>
      </c>
      <c r="D47" s="8">
        <v>2764700</v>
      </c>
      <c r="E47" s="8">
        <f t="shared" si="0"/>
        <v>155.913014625751</v>
      </c>
      <c r="F47" s="8">
        <f t="shared" si="1"/>
        <v>156.74086645141645</v>
      </c>
      <c r="G47" s="8">
        <f t="shared" si="2"/>
        <v>156.92051220488349</v>
      </c>
      <c r="H47" s="8">
        <f t="shared" si="3"/>
        <v>157.119497397022</v>
      </c>
      <c r="I47" s="8">
        <f t="shared" si="4"/>
        <v>1.4327763801377855</v>
      </c>
      <c r="J47" s="8">
        <f t="shared" si="5"/>
        <v>0.13626031495798843</v>
      </c>
      <c r="K47" s="8">
        <f t="shared" si="6"/>
        <v>3.5906003474709507E-2</v>
      </c>
      <c r="L47" s="8">
        <f t="shared" si="7"/>
        <v>9.0181556399275499E-5</v>
      </c>
    </row>
    <row r="48" spans="1:12" x14ac:dyDescent="0.55000000000000004">
      <c r="A48" s="8">
        <v>47</v>
      </c>
      <c r="B48" s="9">
        <v>43552</v>
      </c>
      <c r="C48" s="8">
        <v>158.53999300000001</v>
      </c>
      <c r="D48" s="8">
        <v>2179200</v>
      </c>
      <c r="E48" s="8">
        <f t="shared" si="0"/>
        <v>156.09256258188836</v>
      </c>
      <c r="F48" s="8">
        <f t="shared" si="1"/>
        <v>156.87006354342071</v>
      </c>
      <c r="G48" s="8">
        <f t="shared" si="2"/>
        <v>157.02473104219757</v>
      </c>
      <c r="H48" s="8">
        <f t="shared" si="3"/>
        <v>157.1123750992555</v>
      </c>
      <c r="I48" s="8">
        <f t="shared" si="4"/>
        <v>5.98991565149817</v>
      </c>
      <c r="J48" s="8">
        <f t="shared" si="5"/>
        <v>2.7886643899512253</v>
      </c>
      <c r="K48" s="8">
        <f t="shared" si="6"/>
        <v>2.2960188007632749</v>
      </c>
      <c r="L48" s="8">
        <f t="shared" si="7"/>
        <v>2.0380928705261558</v>
      </c>
    </row>
    <row r="49" spans="1:12" x14ac:dyDescent="0.55000000000000004">
      <c r="A49" s="8">
        <v>48</v>
      </c>
      <c r="B49" s="9">
        <v>43553</v>
      </c>
      <c r="C49" s="8">
        <v>158.91999799999999</v>
      </c>
      <c r="D49" s="8">
        <v>2704700</v>
      </c>
      <c r="E49" s="8">
        <f t="shared" si="0"/>
        <v>156.45967714460511</v>
      </c>
      <c r="F49" s="8">
        <f t="shared" si="1"/>
        <v>157.45453885322345</v>
      </c>
      <c r="G49" s="8">
        <f t="shared" si="2"/>
        <v>157.85812511898894</v>
      </c>
      <c r="H49" s="8">
        <f t="shared" si="3"/>
        <v>158.18308852481388</v>
      </c>
      <c r="I49" s="8">
        <f t="shared" si="4"/>
        <v>6.0531787114910101</v>
      </c>
      <c r="J49" s="8">
        <f t="shared" si="5"/>
        <v>2.1475705108710201</v>
      </c>
      <c r="K49" s="8">
        <f t="shared" si="6"/>
        <v>1.1275740154267189</v>
      </c>
      <c r="L49" s="8">
        <f t="shared" si="7"/>
        <v>0.54303557461906782</v>
      </c>
    </row>
    <row r="50" spans="1:12" x14ac:dyDescent="0.55000000000000004">
      <c r="A50" s="8">
        <v>49</v>
      </c>
      <c r="B50" s="9">
        <v>43556</v>
      </c>
      <c r="C50" s="8">
        <v>161.470001</v>
      </c>
      <c r="D50" s="8">
        <v>2393600</v>
      </c>
      <c r="E50" s="8">
        <f t="shared" si="0"/>
        <v>156.82872527291431</v>
      </c>
      <c r="F50" s="8">
        <f t="shared" si="1"/>
        <v>157.96744955459525</v>
      </c>
      <c r="G50" s="8">
        <f t="shared" si="2"/>
        <v>158.44215520354501</v>
      </c>
      <c r="H50" s="8">
        <f t="shared" si="3"/>
        <v>158.73577063120348</v>
      </c>
      <c r="I50" s="8">
        <f t="shared" si="4"/>
        <v>21.54144037483475</v>
      </c>
      <c r="J50" s="8">
        <f t="shared" si="5"/>
        <v>12.267866627706891</v>
      </c>
      <c r="K50" s="8">
        <f t="shared" si="6"/>
        <v>9.1678501671101102</v>
      </c>
      <c r="L50" s="8">
        <f t="shared" si="7"/>
        <v>7.476015709649138</v>
      </c>
    </row>
    <row r="51" spans="1:12" x14ac:dyDescent="0.55000000000000004">
      <c r="A51" s="8">
        <v>50</v>
      </c>
      <c r="B51" s="9">
        <v>43557</v>
      </c>
      <c r="C51" s="8">
        <v>161.03999300000001</v>
      </c>
      <c r="D51" s="8">
        <v>3332700</v>
      </c>
      <c r="E51" s="8">
        <f t="shared" si="0"/>
        <v>157.52491663197716</v>
      </c>
      <c r="F51" s="8">
        <f t="shared" si="1"/>
        <v>159.19334256048691</v>
      </c>
      <c r="G51" s="8">
        <f t="shared" si="2"/>
        <v>160.10747039159526</v>
      </c>
      <c r="H51" s="8">
        <f t="shared" si="3"/>
        <v>160.78644340780085</v>
      </c>
      <c r="I51" s="8">
        <f t="shared" si="4"/>
        <v>12.355761873032685</v>
      </c>
      <c r="J51" s="8">
        <f t="shared" si="5"/>
        <v>3.410117845753919</v>
      </c>
      <c r="K51" s="8">
        <f t="shared" si="6"/>
        <v>0.86959841518600411</v>
      </c>
      <c r="L51" s="8">
        <f t="shared" si="7"/>
        <v>6.4287395704362343E-2</v>
      </c>
    </row>
    <row r="52" spans="1:12" x14ac:dyDescent="0.55000000000000004">
      <c r="A52" s="8">
        <v>51</v>
      </c>
      <c r="B52" s="9">
        <v>43558</v>
      </c>
      <c r="C52" s="8">
        <v>160.28999300000001</v>
      </c>
      <c r="D52" s="8">
        <v>3815200</v>
      </c>
      <c r="E52" s="8">
        <f t="shared" si="0"/>
        <v>158.05217808718058</v>
      </c>
      <c r="F52" s="8">
        <f t="shared" si="1"/>
        <v>159.8396702143165</v>
      </c>
      <c r="G52" s="8">
        <f t="shared" si="2"/>
        <v>160.62035782621786</v>
      </c>
      <c r="H52" s="8">
        <f t="shared" si="3"/>
        <v>160.97660560195021</v>
      </c>
      <c r="I52" s="8">
        <f t="shared" si="4"/>
        <v>5.0078155840370373</v>
      </c>
      <c r="J52" s="8">
        <f t="shared" si="5"/>
        <v>0.2027906113057574</v>
      </c>
      <c r="K52" s="8">
        <f t="shared" si="6"/>
        <v>0.10914091840194731</v>
      </c>
      <c r="L52" s="8">
        <f t="shared" si="7"/>
        <v>0.47143686515682642</v>
      </c>
    </row>
    <row r="53" spans="1:12" x14ac:dyDescent="0.55000000000000004">
      <c r="A53" s="8">
        <v>52</v>
      </c>
      <c r="B53" s="9">
        <v>43559</v>
      </c>
      <c r="C53" s="8">
        <v>161.070007</v>
      </c>
      <c r="D53" s="8">
        <v>1967300</v>
      </c>
      <c r="E53" s="8">
        <f t="shared" si="0"/>
        <v>158.38785032410351</v>
      </c>
      <c r="F53" s="8">
        <f t="shared" si="1"/>
        <v>159.99728318930573</v>
      </c>
      <c r="G53" s="8">
        <f t="shared" si="2"/>
        <v>160.43865717179804</v>
      </c>
      <c r="H53" s="8">
        <f t="shared" si="3"/>
        <v>160.46164615048758</v>
      </c>
      <c r="I53" s="8">
        <f t="shared" si="4"/>
        <v>7.1939644340561273</v>
      </c>
      <c r="J53" s="8">
        <f t="shared" si="5"/>
        <v>1.1507363740304375</v>
      </c>
      <c r="K53" s="8">
        <f t="shared" si="6"/>
        <v>0.39860260557064731</v>
      </c>
      <c r="L53" s="8">
        <f t="shared" si="7"/>
        <v>0.3701029232194763</v>
      </c>
    </row>
    <row r="54" spans="1:12" x14ac:dyDescent="0.55000000000000004">
      <c r="A54" s="8">
        <v>53</v>
      </c>
      <c r="B54" s="9">
        <v>43560</v>
      </c>
      <c r="C54" s="8">
        <v>161.699997</v>
      </c>
      <c r="D54" s="8">
        <v>1745000</v>
      </c>
      <c r="E54" s="8">
        <f t="shared" si="0"/>
        <v>158.79017382548798</v>
      </c>
      <c r="F54" s="8">
        <f t="shared" si="1"/>
        <v>160.37273652304873</v>
      </c>
      <c r="G54" s="8">
        <f t="shared" si="2"/>
        <v>160.78589957730912</v>
      </c>
      <c r="H54" s="8">
        <f t="shared" si="3"/>
        <v>160.91791678762189</v>
      </c>
      <c r="I54" s="8">
        <f t="shared" si="4"/>
        <v>8.4670709069271695</v>
      </c>
      <c r="J54" s="8">
        <f t="shared" si="5"/>
        <v>1.7616203736769043</v>
      </c>
      <c r="K54" s="8">
        <f t="shared" si="6"/>
        <v>0.83557409817009554</v>
      </c>
      <c r="L54" s="8">
        <f t="shared" si="7"/>
        <v>0.61164945859338182</v>
      </c>
    </row>
    <row r="55" spans="1:12" x14ac:dyDescent="0.55000000000000004">
      <c r="A55" s="8">
        <v>54</v>
      </c>
      <c r="B55" s="9">
        <v>43563</v>
      </c>
      <c r="C55" s="8">
        <v>162.05999800000001</v>
      </c>
      <c r="D55" s="8">
        <v>1854000</v>
      </c>
      <c r="E55" s="8">
        <f t="shared" si="0"/>
        <v>159.2266473016648</v>
      </c>
      <c r="F55" s="8">
        <f t="shared" si="1"/>
        <v>160.83727768998168</v>
      </c>
      <c r="G55" s="8">
        <f t="shared" si="2"/>
        <v>161.28865315978908</v>
      </c>
      <c r="H55" s="8">
        <f t="shared" si="3"/>
        <v>161.50447694690547</v>
      </c>
      <c r="I55" s="8">
        <f t="shared" si="4"/>
        <v>8.0278761797566194</v>
      </c>
      <c r="J55" s="8">
        <f t="shared" si="5"/>
        <v>1.4950449565313253</v>
      </c>
      <c r="K55" s="8">
        <f t="shared" si="6"/>
        <v>0.59497286252002402</v>
      </c>
      <c r="L55" s="8">
        <f t="shared" si="7"/>
        <v>0.30860364043126381</v>
      </c>
    </row>
    <row r="56" spans="1:12" x14ac:dyDescent="0.55000000000000004">
      <c r="A56" s="8">
        <v>55</v>
      </c>
      <c r="B56" s="9">
        <v>43564</v>
      </c>
      <c r="C56" s="8">
        <v>160.85000600000001</v>
      </c>
      <c r="D56" s="8">
        <v>1932500</v>
      </c>
      <c r="E56" s="8">
        <f t="shared" si="0"/>
        <v>159.65164990641506</v>
      </c>
      <c r="F56" s="8">
        <f t="shared" si="1"/>
        <v>161.26522979848809</v>
      </c>
      <c r="G56" s="8">
        <f t="shared" si="2"/>
        <v>161.71289282190509</v>
      </c>
      <c r="H56" s="8">
        <f t="shared" si="3"/>
        <v>161.92111773672639</v>
      </c>
      <c r="I56" s="8">
        <f t="shared" si="4"/>
        <v>1.4360573270321773</v>
      </c>
      <c r="J56" s="8">
        <f t="shared" si="5"/>
        <v>0.17241080283087429</v>
      </c>
      <c r="K56" s="8">
        <f t="shared" si="6"/>
        <v>0.74457366741744702</v>
      </c>
      <c r="L56" s="8">
        <f t="shared" si="7"/>
        <v>1.1472803525530011</v>
      </c>
    </row>
    <row r="57" spans="1:12" x14ac:dyDescent="0.55000000000000004">
      <c r="A57" s="8">
        <v>56</v>
      </c>
      <c r="B57" s="9">
        <v>43565</v>
      </c>
      <c r="C57" s="8">
        <v>159.970001</v>
      </c>
      <c r="D57" s="8">
        <v>2381000</v>
      </c>
      <c r="E57" s="8">
        <f t="shared" si="0"/>
        <v>159.83140332045281</v>
      </c>
      <c r="F57" s="8">
        <f t="shared" si="1"/>
        <v>161.11990146901726</v>
      </c>
      <c r="G57" s="8">
        <f t="shared" si="2"/>
        <v>161.23830506985729</v>
      </c>
      <c r="H57" s="8">
        <f t="shared" si="3"/>
        <v>161.1177839341816</v>
      </c>
      <c r="I57" s="8">
        <f t="shared" si="4"/>
        <v>1.9209316775865303E-2</v>
      </c>
      <c r="J57" s="8">
        <f t="shared" si="5"/>
        <v>1.3222710886461335</v>
      </c>
      <c r="K57" s="8">
        <f t="shared" si="6"/>
        <v>1.6085952136165753</v>
      </c>
      <c r="L57" s="8">
        <f t="shared" si="7"/>
        <v>1.3174056639985372</v>
      </c>
    </row>
    <row r="58" spans="1:12" x14ac:dyDescent="0.55000000000000004">
      <c r="A58" s="8">
        <v>57</v>
      </c>
      <c r="B58" s="9">
        <v>43566</v>
      </c>
      <c r="C58" s="8">
        <v>160.89999399999999</v>
      </c>
      <c r="D58" s="8">
        <v>1756200</v>
      </c>
      <c r="E58" s="8">
        <f t="shared" si="0"/>
        <v>159.85219297238487</v>
      </c>
      <c r="F58" s="8">
        <f t="shared" si="1"/>
        <v>160.71743630486122</v>
      </c>
      <c r="G58" s="8">
        <f t="shared" si="2"/>
        <v>160.54073783143576</v>
      </c>
      <c r="H58" s="8">
        <f t="shared" si="3"/>
        <v>160.25694673354539</v>
      </c>
      <c r="I58" s="8">
        <f t="shared" si="4"/>
        <v>1.0978869934713065</v>
      </c>
      <c r="J58" s="8">
        <f t="shared" si="5"/>
        <v>3.3327312054379665E-2</v>
      </c>
      <c r="K58" s="8">
        <f t="shared" si="6"/>
        <v>0.12906499465145008</v>
      </c>
      <c r="L58" s="8">
        <f t="shared" si="7"/>
        <v>0.41350978689473544</v>
      </c>
    </row>
    <row r="59" spans="1:12" x14ac:dyDescent="0.55000000000000004">
      <c r="A59" s="8">
        <v>58</v>
      </c>
      <c r="B59" s="9">
        <v>43567</v>
      </c>
      <c r="C59" s="8">
        <v>162.470001</v>
      </c>
      <c r="D59" s="8">
        <v>2118900</v>
      </c>
      <c r="E59" s="8">
        <f t="shared" si="0"/>
        <v>160.00936312652712</v>
      </c>
      <c r="F59" s="8">
        <f t="shared" si="1"/>
        <v>160.78133149815977</v>
      </c>
      <c r="G59" s="8">
        <f t="shared" si="2"/>
        <v>160.73832872414607</v>
      </c>
      <c r="H59" s="8">
        <f t="shared" si="3"/>
        <v>160.73923218338635</v>
      </c>
      <c r="I59" s="8">
        <f t="shared" si="4"/>
        <v>6.0547387443691196</v>
      </c>
      <c r="J59" s="8">
        <f t="shared" si="5"/>
        <v>2.8516046864453091</v>
      </c>
      <c r="K59" s="8">
        <f t="shared" si="6"/>
        <v>2.9986888709611095</v>
      </c>
      <c r="L59" s="8">
        <f t="shared" si="7"/>
        <v>2.995560696562205</v>
      </c>
    </row>
    <row r="60" spans="1:12" x14ac:dyDescent="0.55000000000000004">
      <c r="A60" s="8">
        <v>59</v>
      </c>
      <c r="B60" s="9">
        <v>43570</v>
      </c>
      <c r="C60" s="8">
        <v>162</v>
      </c>
      <c r="D60" s="8">
        <v>2392800</v>
      </c>
      <c r="E60" s="8">
        <f t="shared" si="0"/>
        <v>160.37845880754804</v>
      </c>
      <c r="F60" s="8">
        <f t="shared" si="1"/>
        <v>161.37236582380385</v>
      </c>
      <c r="G60" s="8">
        <f t="shared" si="2"/>
        <v>161.69074847586575</v>
      </c>
      <c r="H60" s="8">
        <f t="shared" si="3"/>
        <v>162.03730879584657</v>
      </c>
      <c r="I60" s="8">
        <f t="shared" si="4"/>
        <v>2.6293958388185152</v>
      </c>
      <c r="J60" s="8">
        <f t="shared" si="5"/>
        <v>0.39392465912942393</v>
      </c>
      <c r="K60" s="8">
        <f t="shared" si="6"/>
        <v>9.5636505179359052E-2</v>
      </c>
      <c r="L60" s="8">
        <f t="shared" si="7"/>
        <v>1.3919462475210627E-3</v>
      </c>
    </row>
    <row r="61" spans="1:12" x14ac:dyDescent="0.55000000000000004">
      <c r="A61" s="8">
        <v>60</v>
      </c>
      <c r="B61" s="9">
        <v>43571</v>
      </c>
      <c r="C61" s="8">
        <v>162.86000100000001</v>
      </c>
      <c r="D61" s="8">
        <v>3007100</v>
      </c>
      <c r="E61" s="8">
        <f t="shared" si="0"/>
        <v>160.62168998641584</v>
      </c>
      <c r="F61" s="8">
        <f t="shared" si="1"/>
        <v>161.59203778547251</v>
      </c>
      <c r="G61" s="8">
        <f t="shared" si="2"/>
        <v>161.86083681413959</v>
      </c>
      <c r="H61" s="8">
        <f t="shared" si="3"/>
        <v>162.00932719896164</v>
      </c>
      <c r="I61" s="8">
        <f t="shared" si="4"/>
        <v>5.0100361935321773</v>
      </c>
      <c r="J61" s="8">
        <f t="shared" si="5"/>
        <v>1.6077307133949057</v>
      </c>
      <c r="K61" s="8">
        <f t="shared" si="6"/>
        <v>0.99832907030612106</v>
      </c>
      <c r="L61" s="8">
        <f t="shared" si="7"/>
        <v>0.72364591577306581</v>
      </c>
    </row>
    <row r="62" spans="1:12" x14ac:dyDescent="0.55000000000000004">
      <c r="A62" s="8">
        <v>61</v>
      </c>
      <c r="B62" s="9">
        <v>43572</v>
      </c>
      <c r="C62" s="8">
        <v>162.88999899999999</v>
      </c>
      <c r="D62" s="8">
        <v>3416400</v>
      </c>
      <c r="E62" s="8">
        <f t="shared" si="0"/>
        <v>160.95743663845346</v>
      </c>
      <c r="F62" s="8">
        <f t="shared" si="1"/>
        <v>162.03582491055715</v>
      </c>
      <c r="G62" s="8">
        <f t="shared" si="2"/>
        <v>162.41037711636284</v>
      </c>
      <c r="H62" s="8">
        <f t="shared" si="3"/>
        <v>162.64733254974041</v>
      </c>
      <c r="I62" s="8">
        <f t="shared" si="4"/>
        <v>3.7347972812663026</v>
      </c>
      <c r="J62" s="8">
        <f t="shared" si="5"/>
        <v>0.72961337507549762</v>
      </c>
      <c r="K62" s="8">
        <f t="shared" si="6"/>
        <v>0.23003715126364868</v>
      </c>
      <c r="L62" s="8">
        <f t="shared" si="7"/>
        <v>5.8887006081583759E-2</v>
      </c>
    </row>
    <row r="63" spans="1:12" x14ac:dyDescent="0.55000000000000004">
      <c r="A63" s="8">
        <v>62</v>
      </c>
      <c r="B63" s="9">
        <v>43573</v>
      </c>
      <c r="C63" s="8">
        <v>169.05999800000001</v>
      </c>
      <c r="D63" s="8">
        <v>6376900</v>
      </c>
      <c r="E63" s="8">
        <f t="shared" si="0"/>
        <v>161.24732099268545</v>
      </c>
      <c r="F63" s="8">
        <f t="shared" si="1"/>
        <v>162.33478584186213</v>
      </c>
      <c r="G63" s="8">
        <f t="shared" si="2"/>
        <v>162.67416915236328</v>
      </c>
      <c r="H63" s="8">
        <f t="shared" si="3"/>
        <v>162.8293323874351</v>
      </c>
      <c r="I63" s="8">
        <f t="shared" si="4"/>
        <v>61.037922020621622</v>
      </c>
      <c r="J63" s="8">
        <f t="shared" si="5"/>
        <v>45.228478571965546</v>
      </c>
      <c r="K63" s="8">
        <f t="shared" si="6"/>
        <v>40.778810071309458</v>
      </c>
      <c r="L63" s="8">
        <f t="shared" si="7"/>
        <v>38.82119397559881</v>
      </c>
    </row>
    <row r="64" spans="1:12" x14ac:dyDescent="0.55000000000000004">
      <c r="A64" s="8">
        <v>63</v>
      </c>
      <c r="B64" s="9">
        <v>43577</v>
      </c>
      <c r="C64" s="8">
        <v>168.240005</v>
      </c>
      <c r="D64" s="8">
        <v>3264700</v>
      </c>
      <c r="E64" s="8">
        <f t="shared" si="0"/>
        <v>162.41922254378261</v>
      </c>
      <c r="F64" s="8">
        <f t="shared" si="1"/>
        <v>164.68861009721039</v>
      </c>
      <c r="G64" s="8">
        <f t="shared" si="2"/>
        <v>166.18637501856347</v>
      </c>
      <c r="H64" s="8">
        <f t="shared" si="3"/>
        <v>167.50233159685877</v>
      </c>
      <c r="I64" s="8">
        <f t="shared" si="4"/>
        <v>33.881508402608112</v>
      </c>
      <c r="J64" s="8">
        <f t="shared" si="5"/>
        <v>12.612405755560026</v>
      </c>
      <c r="K64" s="8">
        <f t="shared" si="6"/>
        <v>4.2173961006549998</v>
      </c>
      <c r="L64" s="8">
        <f t="shared" si="7"/>
        <v>0.54416204970196325</v>
      </c>
    </row>
    <row r="65" spans="1:12" x14ac:dyDescent="0.55000000000000004">
      <c r="A65" s="8">
        <v>64</v>
      </c>
      <c r="B65" s="9">
        <v>43578</v>
      </c>
      <c r="C65" s="8">
        <v>171.80999800000001</v>
      </c>
      <c r="D65" s="8">
        <v>4169400</v>
      </c>
      <c r="E65" s="8">
        <f t="shared" si="0"/>
        <v>163.2923399122152</v>
      </c>
      <c r="F65" s="8">
        <f t="shared" si="1"/>
        <v>165.93159831318675</v>
      </c>
      <c r="G65" s="8">
        <f t="shared" si="2"/>
        <v>167.31587150835355</v>
      </c>
      <c r="H65" s="8">
        <f t="shared" si="3"/>
        <v>168.05558664921469</v>
      </c>
      <c r="I65" s="8">
        <f t="shared" si="4"/>
        <v>72.550499300405974</v>
      </c>
      <c r="J65" s="8">
        <f t="shared" si="5"/>
        <v>34.555582877926156</v>
      </c>
      <c r="K65" s="8">
        <f t="shared" si="6"/>
        <v>20.197172922918472</v>
      </c>
      <c r="L65" s="8">
        <f t="shared" si="7"/>
        <v>14.095604590905639</v>
      </c>
    </row>
    <row r="66" spans="1:12" x14ac:dyDescent="0.55000000000000004">
      <c r="A66" s="8">
        <v>65</v>
      </c>
      <c r="B66" s="9">
        <v>43579</v>
      </c>
      <c r="C66" s="8">
        <v>171.28999300000001</v>
      </c>
      <c r="D66" s="8">
        <v>3825200</v>
      </c>
      <c r="E66" s="8">
        <f t="shared" si="0"/>
        <v>164.5699886253829</v>
      </c>
      <c r="F66" s="8">
        <f t="shared" si="1"/>
        <v>167.9890382035714</v>
      </c>
      <c r="G66" s="8">
        <f t="shared" si="2"/>
        <v>169.78764107875912</v>
      </c>
      <c r="H66" s="8">
        <f t="shared" si="3"/>
        <v>170.87139516230368</v>
      </c>
      <c r="I66" s="8">
        <f t="shared" si="4"/>
        <v>45.158458794873027</v>
      </c>
      <c r="J66" s="8">
        <f t="shared" si="5"/>
        <v>10.896302568065064</v>
      </c>
      <c r="K66" s="8">
        <f t="shared" si="6"/>
        <v>2.2570612952561846</v>
      </c>
      <c r="L66" s="8">
        <f t="shared" si="7"/>
        <v>0.17522414972403874</v>
      </c>
    </row>
    <row r="67" spans="1:12" x14ac:dyDescent="0.55000000000000004">
      <c r="A67" s="8">
        <v>66</v>
      </c>
      <c r="B67" s="9">
        <v>43580</v>
      </c>
      <c r="C67" s="8">
        <v>170.41999799999999</v>
      </c>
      <c r="D67" s="8">
        <v>3340300</v>
      </c>
      <c r="E67" s="8">
        <f t="shared" si="0"/>
        <v>165.57798928157547</v>
      </c>
      <c r="F67" s="8">
        <f t="shared" si="1"/>
        <v>169.14437238232142</v>
      </c>
      <c r="G67" s="8">
        <f t="shared" si="2"/>
        <v>170.61393463544161</v>
      </c>
      <c r="H67" s="8">
        <f t="shared" si="3"/>
        <v>171.18534354057593</v>
      </c>
      <c r="I67" s="8">
        <f t="shared" si="4"/>
        <v>23.445048429299096</v>
      </c>
      <c r="J67" s="8">
        <f t="shared" si="5"/>
        <v>1.6272207164778363</v>
      </c>
      <c r="K67" s="8">
        <f t="shared" si="6"/>
        <v>3.7611418566414478E-2</v>
      </c>
      <c r="L67" s="8">
        <f t="shared" si="7"/>
        <v>0.58575379647947168</v>
      </c>
    </row>
    <row r="68" spans="1:12" x14ac:dyDescent="0.55000000000000004">
      <c r="A68" s="8">
        <v>67</v>
      </c>
      <c r="B68" s="9">
        <v>43581</v>
      </c>
      <c r="C68" s="8">
        <v>172.25</v>
      </c>
      <c r="D68" s="8">
        <v>2703300</v>
      </c>
      <c r="E68" s="8">
        <f t="shared" ref="E68:E131" si="8">0.15*C67+(1-0.15)*E67</f>
        <v>166.30429058933916</v>
      </c>
      <c r="F68" s="8">
        <f t="shared" ref="F68:F131" si="9">0.35*C67+(1-0.35)*F67</f>
        <v>169.59084134850892</v>
      </c>
      <c r="G68" s="8">
        <f t="shared" ref="G68:G131" si="10">0.55*C67+(1-0.55)*G67</f>
        <v>170.50726948594871</v>
      </c>
      <c r="H68" s="8">
        <f t="shared" ref="H68:H131" si="11">0.75*C67+(1-0.75)*H67</f>
        <v>170.61133438514398</v>
      </c>
      <c r="I68" s="8">
        <f t="shared" ref="I68:I131" si="12">(C68-E68)^2</f>
        <v>35.351460396020869</v>
      </c>
      <c r="J68" s="8">
        <f t="shared" ref="J68:J131" si="13">(C68-F68)^2</f>
        <v>7.0711247337998753</v>
      </c>
      <c r="K68" s="8">
        <f t="shared" ref="K68:K131" si="14">(C68-G68)^2</f>
        <v>3.0371096446054682</v>
      </c>
      <c r="L68" s="8">
        <f t="shared" ref="L68:L131" si="15">(C68-H68)^2</f>
        <v>2.6852249973114692</v>
      </c>
    </row>
    <row r="69" spans="1:12" x14ac:dyDescent="0.55000000000000004">
      <c r="A69" s="8">
        <v>68</v>
      </c>
      <c r="B69" s="9">
        <v>43584</v>
      </c>
      <c r="C69" s="8">
        <v>172.550003</v>
      </c>
      <c r="D69" s="8">
        <v>2943100</v>
      </c>
      <c r="E69" s="8">
        <f t="shared" si="8"/>
        <v>167.19614700093828</v>
      </c>
      <c r="F69" s="8">
        <f t="shared" si="9"/>
        <v>170.52154687653081</v>
      </c>
      <c r="G69" s="8">
        <f t="shared" si="10"/>
        <v>171.46577126867692</v>
      </c>
      <c r="H69" s="8">
        <f t="shared" si="11"/>
        <v>171.840333596286</v>
      </c>
      <c r="I69" s="8">
        <f t="shared" si="12"/>
        <v>28.663774058689185</v>
      </c>
      <c r="J69" s="8">
        <f t="shared" si="13"/>
        <v>4.1146342448396851</v>
      </c>
      <c r="K69" s="8">
        <f t="shared" si="14"/>
        <v>1.1755584472078575</v>
      </c>
      <c r="L69" s="8">
        <f t="shared" si="15"/>
        <v>0.50363066256778799</v>
      </c>
    </row>
    <row r="70" spans="1:12" x14ac:dyDescent="0.55000000000000004">
      <c r="A70" s="8">
        <v>69</v>
      </c>
      <c r="B70" s="9">
        <v>43585</v>
      </c>
      <c r="C70" s="8">
        <v>173.63000500000001</v>
      </c>
      <c r="D70" s="8">
        <v>3651700</v>
      </c>
      <c r="E70" s="8">
        <f t="shared" si="8"/>
        <v>167.99922540079754</v>
      </c>
      <c r="F70" s="8">
        <f t="shared" si="9"/>
        <v>171.23150651974504</v>
      </c>
      <c r="G70" s="8">
        <f t="shared" si="10"/>
        <v>172.0620987209046</v>
      </c>
      <c r="H70" s="8">
        <f t="shared" si="11"/>
        <v>172.37258564907148</v>
      </c>
      <c r="I70" s="8">
        <f t="shared" si="12"/>
        <v>31.705678894794723</v>
      </c>
      <c r="J70" s="8">
        <f t="shared" si="13"/>
        <v>5.7527949597854091</v>
      </c>
      <c r="K70" s="8">
        <f t="shared" si="14"/>
        <v>2.4583301000268154</v>
      </c>
      <c r="L70" s="8">
        <f t="shared" si="15"/>
        <v>1.5811034240895241</v>
      </c>
    </row>
    <row r="71" spans="1:12" x14ac:dyDescent="0.55000000000000004">
      <c r="A71" s="8">
        <v>70</v>
      </c>
      <c r="B71" s="9">
        <v>43586</v>
      </c>
      <c r="C71" s="8">
        <v>170.94000199999999</v>
      </c>
      <c r="D71" s="8">
        <v>3762200</v>
      </c>
      <c r="E71" s="8">
        <f t="shared" si="8"/>
        <v>168.8438423406779</v>
      </c>
      <c r="F71" s="8">
        <f t="shared" si="9"/>
        <v>172.07098098783428</v>
      </c>
      <c r="G71" s="8">
        <f t="shared" si="10"/>
        <v>172.92444717440708</v>
      </c>
      <c r="H71" s="8">
        <f t="shared" si="11"/>
        <v>173.3156501622679</v>
      </c>
      <c r="I71" s="8">
        <f t="shared" si="12"/>
        <v>4.3938853173693317</v>
      </c>
      <c r="J71" s="8">
        <f t="shared" si="13"/>
        <v>1.2791134709226584</v>
      </c>
      <c r="K71" s="8">
        <f t="shared" si="14"/>
        <v>3.938022650227567</v>
      </c>
      <c r="L71" s="8">
        <f t="shared" si="15"/>
        <v>5.6437041908868864</v>
      </c>
    </row>
    <row r="72" spans="1:12" x14ac:dyDescent="0.55000000000000004">
      <c r="A72" s="8">
        <v>71</v>
      </c>
      <c r="B72" s="9">
        <v>43587</v>
      </c>
      <c r="C72" s="8">
        <v>171.38000500000001</v>
      </c>
      <c r="D72" s="8">
        <v>4421600</v>
      </c>
      <c r="E72" s="8">
        <f t="shared" si="8"/>
        <v>169.1582662895762</v>
      </c>
      <c r="F72" s="8">
        <f t="shared" si="9"/>
        <v>171.67513834209228</v>
      </c>
      <c r="G72" s="8">
        <f t="shared" si="10"/>
        <v>171.83300232848319</v>
      </c>
      <c r="H72" s="8">
        <f t="shared" si="11"/>
        <v>171.53391404056697</v>
      </c>
      <c r="I72" s="8">
        <f t="shared" si="12"/>
        <v>4.9361228973956415</v>
      </c>
      <c r="J72" s="8">
        <f t="shared" si="13"/>
        <v>8.7103689614553351E-2</v>
      </c>
      <c r="K72" s="8">
        <f t="shared" si="14"/>
        <v>0.20520657961289654</v>
      </c>
      <c r="L72" s="8">
        <f t="shared" si="15"/>
        <v>2.3687992768241618E-2</v>
      </c>
    </row>
    <row r="73" spans="1:12" x14ac:dyDescent="0.55000000000000004">
      <c r="A73" s="8">
        <v>72</v>
      </c>
      <c r="B73" s="9">
        <v>43588</v>
      </c>
      <c r="C73" s="8">
        <v>173.53999300000001</v>
      </c>
      <c r="D73" s="8">
        <v>4128600</v>
      </c>
      <c r="E73" s="8">
        <f t="shared" si="8"/>
        <v>169.49152709613975</v>
      </c>
      <c r="F73" s="8">
        <f t="shared" si="9"/>
        <v>171.57184167235999</v>
      </c>
      <c r="G73" s="8">
        <f t="shared" si="10"/>
        <v>171.58385379781743</v>
      </c>
      <c r="H73" s="8">
        <f t="shared" si="11"/>
        <v>171.41848226014176</v>
      </c>
      <c r="I73" s="8">
        <f t="shared" si="12"/>
        <v>16.390076174719084</v>
      </c>
      <c r="J73" s="8">
        <f t="shared" si="13"/>
        <v>3.8736196484911551</v>
      </c>
      <c r="K73" s="8">
        <f t="shared" si="14"/>
        <v>3.8264805783155156</v>
      </c>
      <c r="L73" s="8">
        <f t="shared" si="15"/>
        <v>4.5008078193339065</v>
      </c>
    </row>
    <row r="74" spans="1:12" x14ac:dyDescent="0.55000000000000004">
      <c r="A74" s="8">
        <v>73</v>
      </c>
      <c r="B74" s="9">
        <v>43591</v>
      </c>
      <c r="C74" s="8">
        <v>172.61000100000001</v>
      </c>
      <c r="D74" s="8">
        <v>3001700</v>
      </c>
      <c r="E74" s="8">
        <f t="shared" si="8"/>
        <v>170.09879698171878</v>
      </c>
      <c r="F74" s="8">
        <f t="shared" si="9"/>
        <v>172.26069463703399</v>
      </c>
      <c r="G74" s="8">
        <f t="shared" si="10"/>
        <v>172.65973035901786</v>
      </c>
      <c r="H74" s="8">
        <f t="shared" si="11"/>
        <v>173.00961531503546</v>
      </c>
      <c r="I74" s="8">
        <f t="shared" si="12"/>
        <v>6.3061456214318143</v>
      </c>
      <c r="J74" s="8">
        <f t="shared" si="13"/>
        <v>0.12201493520854784</v>
      </c>
      <c r="K74" s="8">
        <f t="shared" si="14"/>
        <v>2.4730091483258021E-3</v>
      </c>
      <c r="L74" s="8">
        <f t="shared" si="15"/>
        <v>0.15969160078125177</v>
      </c>
    </row>
    <row r="75" spans="1:12" x14ac:dyDescent="0.55000000000000004">
      <c r="A75" s="8">
        <v>74</v>
      </c>
      <c r="B75" s="9">
        <v>43592</v>
      </c>
      <c r="C75" s="8">
        <v>169.85000600000001</v>
      </c>
      <c r="D75" s="8">
        <v>4683900</v>
      </c>
      <c r="E75" s="8">
        <f t="shared" si="8"/>
        <v>170.47547758446098</v>
      </c>
      <c r="F75" s="8">
        <f t="shared" si="9"/>
        <v>172.38295186407211</v>
      </c>
      <c r="G75" s="8">
        <f t="shared" si="10"/>
        <v>172.63237921155803</v>
      </c>
      <c r="H75" s="8">
        <f t="shared" si="11"/>
        <v>172.70990457875888</v>
      </c>
      <c r="I75" s="8">
        <f t="shared" si="12"/>
        <v>0.3912147029681135</v>
      </c>
      <c r="J75" s="8">
        <f t="shared" si="13"/>
        <v>6.4158147503199787</v>
      </c>
      <c r="K75" s="8">
        <f t="shared" si="14"/>
        <v>7.7416006883957138</v>
      </c>
      <c r="L75" s="8">
        <f t="shared" si="15"/>
        <v>8.1790198807870222</v>
      </c>
    </row>
    <row r="76" spans="1:12" x14ac:dyDescent="0.55000000000000004">
      <c r="A76" s="8">
        <v>75</v>
      </c>
      <c r="B76" s="9">
        <v>43593</v>
      </c>
      <c r="C76" s="8">
        <v>170.36000100000001</v>
      </c>
      <c r="D76" s="8">
        <v>2899600</v>
      </c>
      <c r="E76" s="8">
        <f t="shared" si="8"/>
        <v>170.38165684679183</v>
      </c>
      <c r="F76" s="8">
        <f t="shared" si="9"/>
        <v>171.49642081164689</v>
      </c>
      <c r="G76" s="8">
        <f t="shared" si="10"/>
        <v>171.10207394520111</v>
      </c>
      <c r="H76" s="8">
        <f t="shared" si="11"/>
        <v>170.56498064468974</v>
      </c>
      <c r="I76" s="8">
        <f t="shared" si="12"/>
        <v>4.6897570027061613E-4</v>
      </c>
      <c r="J76" s="8">
        <f t="shared" si="13"/>
        <v>1.2914499883035171</v>
      </c>
      <c r="K76" s="8">
        <f t="shared" si="14"/>
        <v>0.55067225599943725</v>
      </c>
      <c r="L76" s="8">
        <f t="shared" si="15"/>
        <v>4.2016654737127526E-2</v>
      </c>
    </row>
    <row r="77" spans="1:12" x14ac:dyDescent="0.55000000000000004">
      <c r="A77" s="8">
        <v>76</v>
      </c>
      <c r="B77" s="9">
        <v>43594</v>
      </c>
      <c r="C77" s="8">
        <v>170.38999899999999</v>
      </c>
      <c r="D77" s="8">
        <v>2959600</v>
      </c>
      <c r="E77" s="8">
        <f t="shared" si="8"/>
        <v>170.37840846977306</v>
      </c>
      <c r="F77" s="8">
        <f t="shared" si="9"/>
        <v>171.09867387757049</v>
      </c>
      <c r="G77" s="8">
        <f t="shared" si="10"/>
        <v>170.69393382534051</v>
      </c>
      <c r="H77" s="8">
        <f t="shared" si="11"/>
        <v>170.41124591117244</v>
      </c>
      <c r="I77" s="8">
        <f t="shared" si="12"/>
        <v>1.3434039094127289E-4</v>
      </c>
      <c r="J77" s="8">
        <f t="shared" si="13"/>
        <v>0.50222008209956581</v>
      </c>
      <c r="K77" s="8">
        <f t="shared" si="14"/>
        <v>9.2376378054772043E-2</v>
      </c>
      <c r="L77" s="8">
        <f t="shared" si="15"/>
        <v>4.5143123437017075E-4</v>
      </c>
    </row>
    <row r="78" spans="1:12" x14ac:dyDescent="0.55000000000000004">
      <c r="A78" s="8">
        <v>77</v>
      </c>
      <c r="B78" s="9">
        <v>43595</v>
      </c>
      <c r="C78" s="8">
        <v>171.63000500000001</v>
      </c>
      <c r="D78" s="8">
        <v>2342300</v>
      </c>
      <c r="E78" s="8">
        <f t="shared" si="8"/>
        <v>170.38014704930711</v>
      </c>
      <c r="F78" s="8">
        <f t="shared" si="9"/>
        <v>170.85063767042081</v>
      </c>
      <c r="G78" s="8">
        <f t="shared" si="10"/>
        <v>170.52676967140323</v>
      </c>
      <c r="H78" s="8">
        <f t="shared" si="11"/>
        <v>170.39531072779312</v>
      </c>
      <c r="I78" s="8">
        <f t="shared" si="12"/>
        <v>1.5621448969102534</v>
      </c>
      <c r="J78" s="8">
        <f t="shared" si="13"/>
        <v>0.60741343441541629</v>
      </c>
      <c r="K78" s="8">
        <f t="shared" si="14"/>
        <v>1.2171281902640485</v>
      </c>
      <c r="L78" s="8">
        <f t="shared" si="15"/>
        <v>1.5244699458205131</v>
      </c>
    </row>
    <row r="79" spans="1:12" x14ac:dyDescent="0.55000000000000004">
      <c r="A79" s="8">
        <v>78</v>
      </c>
      <c r="B79" s="9">
        <v>43598</v>
      </c>
      <c r="C79" s="8">
        <v>166.820007</v>
      </c>
      <c r="D79" s="8">
        <v>3704800</v>
      </c>
      <c r="E79" s="8">
        <f t="shared" si="8"/>
        <v>170.56762574191106</v>
      </c>
      <c r="F79" s="8">
        <f t="shared" si="9"/>
        <v>171.12341623577353</v>
      </c>
      <c r="G79" s="8">
        <f t="shared" si="10"/>
        <v>171.13354910213144</v>
      </c>
      <c r="H79" s="8">
        <f t="shared" si="11"/>
        <v>171.32133143194829</v>
      </c>
      <c r="I79" s="8">
        <f t="shared" si="12"/>
        <v>14.044646234722995</v>
      </c>
      <c r="J79" s="8">
        <f t="shared" si="13"/>
        <v>18.519331050540909</v>
      </c>
      <c r="K79" s="8">
        <f t="shared" si="14"/>
        <v>18.606645466860485</v>
      </c>
      <c r="L79" s="8">
        <f t="shared" si="15"/>
        <v>20.261921641654602</v>
      </c>
    </row>
    <row r="80" spans="1:12" x14ac:dyDescent="0.55000000000000004">
      <c r="A80" s="8">
        <v>79</v>
      </c>
      <c r="B80" s="9">
        <v>43599</v>
      </c>
      <c r="C80" s="8">
        <v>168.16000399999999</v>
      </c>
      <c r="D80" s="8">
        <v>2620700</v>
      </c>
      <c r="E80" s="8">
        <f t="shared" si="8"/>
        <v>170.0054829306244</v>
      </c>
      <c r="F80" s="8">
        <f t="shared" si="9"/>
        <v>169.6172230032528</v>
      </c>
      <c r="G80" s="8">
        <f t="shared" si="10"/>
        <v>168.76110094595913</v>
      </c>
      <c r="H80" s="8">
        <f t="shared" si="11"/>
        <v>167.94533810798708</v>
      </c>
      <c r="I80" s="8">
        <f t="shared" si="12"/>
        <v>3.405792483378614</v>
      </c>
      <c r="J80" s="8">
        <f t="shared" si="13"/>
        <v>2.1234872234411335</v>
      </c>
      <c r="K80" s="8">
        <f t="shared" si="14"/>
        <v>0.3613175384414079</v>
      </c>
      <c r="L80" s="8">
        <f t="shared" si="15"/>
        <v>4.6081445193695225E-2</v>
      </c>
    </row>
    <row r="81" spans="1:12" x14ac:dyDescent="0.55000000000000004">
      <c r="A81" s="8">
        <v>80</v>
      </c>
      <c r="B81" s="9">
        <v>43600</v>
      </c>
      <c r="C81" s="8">
        <v>169.38000500000001</v>
      </c>
      <c r="D81" s="8">
        <v>1869400</v>
      </c>
      <c r="E81" s="8">
        <f t="shared" si="8"/>
        <v>169.72866109103074</v>
      </c>
      <c r="F81" s="8">
        <f t="shared" si="9"/>
        <v>169.10719635211433</v>
      </c>
      <c r="G81" s="8">
        <f t="shared" si="10"/>
        <v>168.4304976256816</v>
      </c>
      <c r="H81" s="8">
        <f t="shared" si="11"/>
        <v>168.10633752699675</v>
      </c>
      <c r="I81" s="8">
        <f t="shared" si="12"/>
        <v>0.12156106981283095</v>
      </c>
      <c r="J81" s="8">
        <f t="shared" si="13"/>
        <v>7.4424558361214227E-2</v>
      </c>
      <c r="K81" s="8">
        <f t="shared" si="14"/>
        <v>0.90156425388505068</v>
      </c>
      <c r="L81" s="8">
        <f t="shared" si="15"/>
        <v>1.6222288317865039</v>
      </c>
    </row>
    <row r="82" spans="1:12" x14ac:dyDescent="0.55000000000000004">
      <c r="A82" s="8">
        <v>81</v>
      </c>
      <c r="B82" s="9">
        <v>43601</v>
      </c>
      <c r="C82" s="8">
        <v>170.78999300000001</v>
      </c>
      <c r="D82" s="8">
        <v>3032800</v>
      </c>
      <c r="E82" s="8">
        <f t="shared" si="8"/>
        <v>169.67636267737615</v>
      </c>
      <c r="F82" s="8">
        <f t="shared" si="9"/>
        <v>169.20267937887431</v>
      </c>
      <c r="G82" s="8">
        <f t="shared" si="10"/>
        <v>168.95272668155673</v>
      </c>
      <c r="H82" s="8">
        <f t="shared" si="11"/>
        <v>169.0615881317492</v>
      </c>
      <c r="I82" s="8">
        <f t="shared" si="12"/>
        <v>1.2401724954673279</v>
      </c>
      <c r="J82" s="8">
        <f t="shared" si="13"/>
        <v>2.5195645318111883</v>
      </c>
      <c r="K82" s="8">
        <f t="shared" si="14"/>
        <v>3.3755475248861377</v>
      </c>
      <c r="L82" s="8">
        <f t="shared" si="15"/>
        <v>2.9873833885930852</v>
      </c>
    </row>
    <row r="83" spans="1:12" x14ac:dyDescent="0.55000000000000004">
      <c r="A83" s="8">
        <v>82</v>
      </c>
      <c r="B83" s="9">
        <v>43602</v>
      </c>
      <c r="C83" s="8">
        <v>169.949997</v>
      </c>
      <c r="D83" s="8">
        <v>2095000</v>
      </c>
      <c r="E83" s="8">
        <f t="shared" si="8"/>
        <v>169.84340722576974</v>
      </c>
      <c r="F83" s="8">
        <f t="shared" si="9"/>
        <v>169.75823914626829</v>
      </c>
      <c r="G83" s="8">
        <f t="shared" si="10"/>
        <v>169.96322315670054</v>
      </c>
      <c r="H83" s="8">
        <f t="shared" si="11"/>
        <v>170.35789178293732</v>
      </c>
      <c r="I83" s="8">
        <f t="shared" si="12"/>
        <v>1.1361379970457408E-2</v>
      </c>
      <c r="J83" s="8">
        <f t="shared" si="13"/>
        <v>3.6771074467788545E-2</v>
      </c>
      <c r="K83" s="8">
        <f t="shared" si="14"/>
        <v>1.7493122106724071E-4</v>
      </c>
      <c r="L83" s="8">
        <f t="shared" si="15"/>
        <v>0.16637815394748273</v>
      </c>
    </row>
    <row r="84" spans="1:12" x14ac:dyDescent="0.55000000000000004">
      <c r="A84" s="8">
        <v>83</v>
      </c>
      <c r="B84" s="9">
        <v>43605</v>
      </c>
      <c r="C84" s="8">
        <v>168.61999499999999</v>
      </c>
      <c r="D84" s="8">
        <v>2061700</v>
      </c>
      <c r="E84" s="8">
        <f t="shared" si="8"/>
        <v>169.85939569190427</v>
      </c>
      <c r="F84" s="8">
        <f t="shared" si="9"/>
        <v>169.82535439507438</v>
      </c>
      <c r="G84" s="8">
        <f t="shared" si="10"/>
        <v>169.95594877051525</v>
      </c>
      <c r="H84" s="8">
        <f t="shared" si="11"/>
        <v>170.05197069573433</v>
      </c>
      <c r="I84" s="8">
        <f t="shared" si="12"/>
        <v>1.5361140750928066</v>
      </c>
      <c r="J84" s="8">
        <f t="shared" si="13"/>
        <v>1.4528912712941138</v>
      </c>
      <c r="K84" s="8">
        <f t="shared" si="14"/>
        <v>1.784772476953941</v>
      </c>
      <c r="L84" s="8">
        <f t="shared" si="15"/>
        <v>2.0505543931738393</v>
      </c>
    </row>
    <row r="85" spans="1:12" x14ac:dyDescent="0.55000000000000004">
      <c r="A85" s="8">
        <v>84</v>
      </c>
      <c r="B85" s="9">
        <v>43606</v>
      </c>
      <c r="C85" s="8">
        <v>169.60000600000001</v>
      </c>
      <c r="D85" s="8">
        <v>2536400</v>
      </c>
      <c r="E85" s="8">
        <f t="shared" si="8"/>
        <v>169.67348558811864</v>
      </c>
      <c r="F85" s="8">
        <f t="shared" si="9"/>
        <v>169.40347860679836</v>
      </c>
      <c r="G85" s="8">
        <f t="shared" si="10"/>
        <v>169.22117419673185</v>
      </c>
      <c r="H85" s="8">
        <f t="shared" si="11"/>
        <v>168.97798892393357</v>
      </c>
      <c r="I85" s="8">
        <f t="shared" si="12"/>
        <v>5.3992498700835244E-3</v>
      </c>
      <c r="J85" s="8">
        <f t="shared" si="13"/>
        <v>3.862301627863543E-2</v>
      </c>
      <c r="K85" s="8">
        <f t="shared" si="14"/>
        <v>0.14351353516740278</v>
      </c>
      <c r="L85" s="8">
        <f t="shared" si="15"/>
        <v>0.38690524291824546</v>
      </c>
    </row>
    <row r="86" spans="1:12" x14ac:dyDescent="0.55000000000000004">
      <c r="A86" s="8">
        <v>85</v>
      </c>
      <c r="B86" s="9">
        <v>43607</v>
      </c>
      <c r="C86" s="8">
        <v>169.30999800000001</v>
      </c>
      <c r="D86" s="8">
        <v>2251500</v>
      </c>
      <c r="E86" s="8">
        <f t="shared" si="8"/>
        <v>169.66246364990084</v>
      </c>
      <c r="F86" s="8">
        <f t="shared" si="9"/>
        <v>169.47226319441893</v>
      </c>
      <c r="G86" s="8">
        <f t="shared" si="10"/>
        <v>169.42953168852932</v>
      </c>
      <c r="H86" s="8">
        <f t="shared" si="11"/>
        <v>169.4445017309834</v>
      </c>
      <c r="I86" s="8">
        <f t="shared" si="12"/>
        <v>0.12423203436001858</v>
      </c>
      <c r="J86" s="8">
        <f t="shared" si="13"/>
        <v>2.6329993319810396E-2</v>
      </c>
      <c r="K86" s="8">
        <f t="shared" si="14"/>
        <v>1.4288302693423507E-2</v>
      </c>
      <c r="L86" s="8">
        <f t="shared" si="15"/>
        <v>1.8091253648454021E-2</v>
      </c>
    </row>
    <row r="87" spans="1:12" x14ac:dyDescent="0.55000000000000004">
      <c r="A87" s="8">
        <v>86</v>
      </c>
      <c r="B87" s="9">
        <v>43608</v>
      </c>
      <c r="C87" s="8">
        <v>166.44000199999999</v>
      </c>
      <c r="D87" s="8">
        <v>2716300</v>
      </c>
      <c r="E87" s="8">
        <f t="shared" si="8"/>
        <v>169.6095938024157</v>
      </c>
      <c r="F87" s="8">
        <f t="shared" si="9"/>
        <v>169.4154703763723</v>
      </c>
      <c r="G87" s="8">
        <f t="shared" si="10"/>
        <v>169.36378815983821</v>
      </c>
      <c r="H87" s="8">
        <f t="shared" si="11"/>
        <v>169.34362393274586</v>
      </c>
      <c r="I87" s="8">
        <f t="shared" si="12"/>
        <v>10.046312193940865</v>
      </c>
      <c r="J87" s="8">
        <f t="shared" si="13"/>
        <v>8.8534120587916423</v>
      </c>
      <c r="K87" s="8">
        <f t="shared" si="14"/>
        <v>8.5485255084614984</v>
      </c>
      <c r="L87" s="8">
        <f t="shared" si="15"/>
        <v>8.4310203283228269</v>
      </c>
    </row>
    <row r="88" spans="1:12" x14ac:dyDescent="0.55000000000000004">
      <c r="A88" s="8">
        <v>87</v>
      </c>
      <c r="B88" s="9">
        <v>43609</v>
      </c>
      <c r="C88" s="8">
        <v>166.679993</v>
      </c>
      <c r="D88" s="8">
        <v>2035500</v>
      </c>
      <c r="E88" s="8">
        <f t="shared" si="8"/>
        <v>169.13415503205334</v>
      </c>
      <c r="F88" s="8">
        <f t="shared" si="9"/>
        <v>168.37405644464201</v>
      </c>
      <c r="G88" s="8">
        <f t="shared" si="10"/>
        <v>167.75570577192718</v>
      </c>
      <c r="H88" s="8">
        <f t="shared" si="11"/>
        <v>167.16590748318646</v>
      </c>
      <c r="I88" s="8">
        <f t="shared" si="12"/>
        <v>6.0229112795722122</v>
      </c>
      <c r="J88" s="8">
        <f t="shared" si="13"/>
        <v>2.8698509544723594</v>
      </c>
      <c r="K88" s="8">
        <f t="shared" si="14"/>
        <v>1.157157967687271</v>
      </c>
      <c r="L88" s="8">
        <f t="shared" si="15"/>
        <v>0.23611288497036703</v>
      </c>
    </row>
    <row r="89" spans="1:12" x14ac:dyDescent="0.55000000000000004">
      <c r="A89" s="8">
        <v>88</v>
      </c>
      <c r="B89" s="9">
        <v>43613</v>
      </c>
      <c r="C89" s="8">
        <v>165.259995</v>
      </c>
      <c r="D89" s="8">
        <v>3877400</v>
      </c>
      <c r="E89" s="8">
        <f t="shared" si="8"/>
        <v>168.76603072724535</v>
      </c>
      <c r="F89" s="8">
        <f t="shared" si="9"/>
        <v>167.78113423901732</v>
      </c>
      <c r="G89" s="8">
        <f t="shared" si="10"/>
        <v>167.16406374736724</v>
      </c>
      <c r="H89" s="8">
        <f t="shared" si="11"/>
        <v>166.80147162079663</v>
      </c>
      <c r="I89" s="8">
        <f t="shared" si="12"/>
        <v>12.292286520720811</v>
      </c>
      <c r="J89" s="8">
        <f t="shared" si="13"/>
        <v>6.3561430625128112</v>
      </c>
      <c r="K89" s="8">
        <f t="shared" si="14"/>
        <v>3.6254777947006258</v>
      </c>
      <c r="L89" s="8">
        <f t="shared" si="15"/>
        <v>2.3761501724625957</v>
      </c>
    </row>
    <row r="90" spans="1:12" x14ac:dyDescent="0.55000000000000004">
      <c r="A90" s="8">
        <v>89</v>
      </c>
      <c r="B90" s="9">
        <v>43614</v>
      </c>
      <c r="C90" s="8">
        <v>164.36999499999999</v>
      </c>
      <c r="D90" s="8">
        <v>2527900</v>
      </c>
      <c r="E90" s="8">
        <f t="shared" si="8"/>
        <v>168.24012536815854</v>
      </c>
      <c r="F90" s="8">
        <f t="shared" si="9"/>
        <v>166.89873550536126</v>
      </c>
      <c r="G90" s="8">
        <f t="shared" si="10"/>
        <v>166.11682593631525</v>
      </c>
      <c r="H90" s="8">
        <f t="shared" si="11"/>
        <v>165.64536415519916</v>
      </c>
      <c r="I90" s="8">
        <f t="shared" si="12"/>
        <v>14.977909066543077</v>
      </c>
      <c r="J90" s="8">
        <f t="shared" si="13"/>
        <v>6.3945285434547721</v>
      </c>
      <c r="K90" s="8">
        <f t="shared" si="14"/>
        <v>3.0514183200680578</v>
      </c>
      <c r="L90" s="8">
        <f t="shared" si="15"/>
        <v>1.62656648203345</v>
      </c>
    </row>
    <row r="91" spans="1:12" x14ac:dyDescent="0.55000000000000004">
      <c r="A91" s="8">
        <v>90</v>
      </c>
      <c r="B91" s="9">
        <v>43615</v>
      </c>
      <c r="C91" s="8">
        <v>165.449997</v>
      </c>
      <c r="D91" s="8">
        <v>1951600</v>
      </c>
      <c r="E91" s="8">
        <f t="shared" si="8"/>
        <v>167.65960581293476</v>
      </c>
      <c r="F91" s="8">
        <f t="shared" si="9"/>
        <v>166.01367632848479</v>
      </c>
      <c r="G91" s="8">
        <f t="shared" si="10"/>
        <v>165.15606892134184</v>
      </c>
      <c r="H91" s="8">
        <f t="shared" si="11"/>
        <v>164.68883728879979</v>
      </c>
      <c r="I91" s="8">
        <f t="shared" si="12"/>
        <v>4.8823711061989616</v>
      </c>
      <c r="J91" s="8">
        <f t="shared" si="13"/>
        <v>0.3177343853610699</v>
      </c>
      <c r="K91" s="8">
        <f t="shared" si="14"/>
        <v>8.6393715423674466E-2</v>
      </c>
      <c r="L91" s="8">
        <f t="shared" si="15"/>
        <v>0.57936410595438304</v>
      </c>
    </row>
    <row r="92" spans="1:12" x14ac:dyDescent="0.55000000000000004">
      <c r="A92" s="8">
        <v>91</v>
      </c>
      <c r="B92" s="9">
        <v>43616</v>
      </c>
      <c r="C92" s="8">
        <v>164.30999800000001</v>
      </c>
      <c r="D92" s="8">
        <v>1895500</v>
      </c>
      <c r="E92" s="8">
        <f t="shared" si="8"/>
        <v>167.32816449099454</v>
      </c>
      <c r="F92" s="8">
        <f t="shared" si="9"/>
        <v>165.81638856351512</v>
      </c>
      <c r="G92" s="8">
        <f t="shared" si="10"/>
        <v>165.31772936460382</v>
      </c>
      <c r="H92" s="8">
        <f t="shared" si="11"/>
        <v>165.25970707219994</v>
      </c>
      <c r="I92" s="8">
        <f t="shared" si="12"/>
        <v>9.1093289673622415</v>
      </c>
      <c r="J92" s="8">
        <f t="shared" si="13"/>
        <v>2.2692125298473753</v>
      </c>
      <c r="K92" s="8">
        <f t="shared" si="14"/>
        <v>1.015522503206264</v>
      </c>
      <c r="L92" s="8">
        <f t="shared" si="15"/>
        <v>0.90194732181886528</v>
      </c>
    </row>
    <row r="93" spans="1:12" x14ac:dyDescent="0.55000000000000004">
      <c r="A93" s="8">
        <v>92</v>
      </c>
      <c r="B93" s="9">
        <v>43619</v>
      </c>
      <c r="C93" s="8">
        <v>166.470001</v>
      </c>
      <c r="D93" s="8">
        <v>2384800</v>
      </c>
      <c r="E93" s="8">
        <f t="shared" si="8"/>
        <v>166.87543951734534</v>
      </c>
      <c r="F93" s="8">
        <f t="shared" si="9"/>
        <v>165.28915186628484</v>
      </c>
      <c r="G93" s="8">
        <f t="shared" si="10"/>
        <v>164.76347711407175</v>
      </c>
      <c r="H93" s="8">
        <f t="shared" si="11"/>
        <v>164.54742526805001</v>
      </c>
      <c r="I93" s="8">
        <f t="shared" si="12"/>
        <v>0.16438039134719196</v>
      </c>
      <c r="J93" s="8">
        <f t="shared" si="13"/>
        <v>1.3944046765958356</v>
      </c>
      <c r="K93" s="8">
        <f t="shared" si="14"/>
        <v>2.9122237732436504</v>
      </c>
      <c r="L93" s="8">
        <f t="shared" si="15"/>
        <v>3.6962974450830419</v>
      </c>
    </row>
    <row r="94" spans="1:12" x14ac:dyDescent="0.55000000000000004">
      <c r="A94" s="8">
        <v>93</v>
      </c>
      <c r="B94" s="9">
        <v>43620</v>
      </c>
      <c r="C94" s="8">
        <v>168.14999399999999</v>
      </c>
      <c r="D94" s="8">
        <v>2700200</v>
      </c>
      <c r="E94" s="8">
        <f t="shared" si="8"/>
        <v>166.81462373974352</v>
      </c>
      <c r="F94" s="8">
        <f t="shared" si="9"/>
        <v>165.70244906308514</v>
      </c>
      <c r="G94" s="8">
        <f t="shared" si="10"/>
        <v>165.70206525133227</v>
      </c>
      <c r="H94" s="8">
        <f t="shared" si="11"/>
        <v>165.98935706701249</v>
      </c>
      <c r="I94" s="8">
        <f t="shared" si="12"/>
        <v>1.7832137319774273</v>
      </c>
      <c r="J94" s="8">
        <f t="shared" si="13"/>
        <v>5.9904762182175268</v>
      </c>
      <c r="K94" s="8">
        <f t="shared" si="14"/>
        <v>5.9923551585539139</v>
      </c>
      <c r="L94" s="8">
        <f t="shared" si="15"/>
        <v>4.6683519561896345</v>
      </c>
    </row>
    <row r="95" spans="1:12" x14ac:dyDescent="0.55000000000000004">
      <c r="A95" s="8">
        <v>94</v>
      </c>
      <c r="B95" s="9">
        <v>43621</v>
      </c>
      <c r="C95" s="8">
        <v>169.41000399999999</v>
      </c>
      <c r="D95" s="8">
        <v>2707400</v>
      </c>
      <c r="E95" s="8">
        <f t="shared" si="8"/>
        <v>167.01492927878198</v>
      </c>
      <c r="F95" s="8">
        <f t="shared" si="9"/>
        <v>166.55908979100533</v>
      </c>
      <c r="G95" s="8">
        <f t="shared" si="10"/>
        <v>167.0484260630995</v>
      </c>
      <c r="H95" s="8">
        <f t="shared" si="11"/>
        <v>167.60983476675312</v>
      </c>
      <c r="I95" s="8">
        <f t="shared" si="12"/>
        <v>5.7363829202175234</v>
      </c>
      <c r="J95" s="8">
        <f t="shared" si="13"/>
        <v>8.1277118270476034</v>
      </c>
      <c r="K95" s="8">
        <f t="shared" si="14"/>
        <v>5.5770503520551671</v>
      </c>
      <c r="L95" s="8">
        <f t="shared" si="15"/>
        <v>3.2406092683285959</v>
      </c>
    </row>
    <row r="96" spans="1:12" x14ac:dyDescent="0.55000000000000004">
      <c r="A96" s="8">
        <v>95</v>
      </c>
      <c r="B96" s="9">
        <v>43622</v>
      </c>
      <c r="C96" s="8">
        <v>170.259995</v>
      </c>
      <c r="D96" s="8">
        <v>2229200</v>
      </c>
      <c r="E96" s="8">
        <f t="shared" si="8"/>
        <v>167.37419048696466</v>
      </c>
      <c r="F96" s="8">
        <f t="shared" si="9"/>
        <v>167.55690976415346</v>
      </c>
      <c r="G96" s="8">
        <f t="shared" si="10"/>
        <v>168.34729392839478</v>
      </c>
      <c r="H96" s="8">
        <f t="shared" si="11"/>
        <v>168.95996169168828</v>
      </c>
      <c r="I96" s="8">
        <f t="shared" si="12"/>
        <v>8.3278676874551287</v>
      </c>
      <c r="J96" s="8">
        <f t="shared" si="13"/>
        <v>7.3066697922515651</v>
      </c>
      <c r="K96" s="8">
        <f t="shared" si="14"/>
        <v>3.6584253893197829</v>
      </c>
      <c r="L96" s="8">
        <f t="shared" si="15"/>
        <v>1.6900866027199299</v>
      </c>
    </row>
    <row r="97" spans="1:12" x14ac:dyDescent="0.55000000000000004">
      <c r="A97" s="8">
        <v>96</v>
      </c>
      <c r="B97" s="9">
        <v>43623</v>
      </c>
      <c r="C97" s="8">
        <v>172.259995</v>
      </c>
      <c r="D97" s="8">
        <v>2027800</v>
      </c>
      <c r="E97" s="8">
        <f t="shared" si="8"/>
        <v>167.80706116391994</v>
      </c>
      <c r="F97" s="8">
        <f t="shared" si="9"/>
        <v>168.50298959669976</v>
      </c>
      <c r="G97" s="8">
        <f t="shared" si="10"/>
        <v>169.39927951777764</v>
      </c>
      <c r="H97" s="8">
        <f t="shared" si="11"/>
        <v>169.93498667292207</v>
      </c>
      <c r="I97" s="8">
        <f t="shared" si="12"/>
        <v>19.828619748506711</v>
      </c>
      <c r="J97" s="8">
        <f t="shared" si="13"/>
        <v>14.115089600427204</v>
      </c>
      <c r="K97" s="8">
        <f t="shared" si="14"/>
        <v>8.1836930702267132</v>
      </c>
      <c r="L97" s="8">
        <f t="shared" si="15"/>
        <v>5.405663720981754</v>
      </c>
    </row>
    <row r="98" spans="1:12" x14ac:dyDescent="0.55000000000000004">
      <c r="A98" s="8">
        <v>97</v>
      </c>
      <c r="B98" s="9">
        <v>43626</v>
      </c>
      <c r="C98" s="8">
        <v>171.279999</v>
      </c>
      <c r="D98" s="8">
        <v>3015800</v>
      </c>
      <c r="E98" s="8">
        <f t="shared" si="8"/>
        <v>168.47500123933196</v>
      </c>
      <c r="F98" s="8">
        <f t="shared" si="9"/>
        <v>169.81794148785485</v>
      </c>
      <c r="G98" s="8">
        <f t="shared" si="10"/>
        <v>170.97267303299995</v>
      </c>
      <c r="H98" s="8">
        <f t="shared" si="11"/>
        <v>171.67874291823051</v>
      </c>
      <c r="I98" s="8">
        <f t="shared" si="12"/>
        <v>7.8680124373527427</v>
      </c>
      <c r="J98" s="8">
        <f t="shared" si="13"/>
        <v>2.137612168820068</v>
      </c>
      <c r="K98" s="8">
        <f t="shared" si="14"/>
        <v>9.4449249992518206E-2</v>
      </c>
      <c r="L98" s="8">
        <f t="shared" si="15"/>
        <v>0.15899671232581816</v>
      </c>
    </row>
    <row r="99" spans="1:12" x14ac:dyDescent="0.55000000000000004">
      <c r="A99" s="8">
        <v>98</v>
      </c>
      <c r="B99" s="9">
        <v>43627</v>
      </c>
      <c r="C99" s="8">
        <v>171.64999399999999</v>
      </c>
      <c r="D99" s="8">
        <v>1726700</v>
      </c>
      <c r="E99" s="8">
        <f t="shared" si="8"/>
        <v>168.89575090343217</v>
      </c>
      <c r="F99" s="8">
        <f t="shared" si="9"/>
        <v>170.32966161710567</v>
      </c>
      <c r="G99" s="8">
        <f t="shared" si="10"/>
        <v>171.14170231484997</v>
      </c>
      <c r="H99" s="8">
        <f t="shared" si="11"/>
        <v>171.37968497955762</v>
      </c>
      <c r="I99" s="8">
        <f t="shared" si="12"/>
        <v>7.5858550349914902</v>
      </c>
      <c r="J99" s="8">
        <f t="shared" si="13"/>
        <v>1.7432776013193965</v>
      </c>
      <c r="K99" s="8">
        <f t="shared" si="14"/>
        <v>0.25836043719265439</v>
      </c>
      <c r="L99" s="8">
        <f t="shared" si="15"/>
        <v>7.3066966532512961E-2</v>
      </c>
    </row>
    <row r="100" spans="1:12" x14ac:dyDescent="0.55000000000000004">
      <c r="A100" s="8">
        <v>99</v>
      </c>
      <c r="B100" s="9">
        <v>43628</v>
      </c>
      <c r="C100" s="8">
        <v>172.89999399999999</v>
      </c>
      <c r="D100" s="8">
        <v>1570800</v>
      </c>
      <c r="E100" s="8">
        <f t="shared" si="8"/>
        <v>169.30888736791735</v>
      </c>
      <c r="F100" s="8">
        <f t="shared" si="9"/>
        <v>170.79177795111869</v>
      </c>
      <c r="G100" s="8">
        <f t="shared" si="10"/>
        <v>171.42126274168248</v>
      </c>
      <c r="H100" s="8">
        <f t="shared" si="11"/>
        <v>171.5824167448894</v>
      </c>
      <c r="I100" s="8">
        <f t="shared" si="12"/>
        <v>12.896046842987937</v>
      </c>
      <c r="J100" s="8">
        <f t="shared" si="13"/>
        <v>4.4445749087606927</v>
      </c>
      <c r="K100" s="8">
        <f t="shared" si="14"/>
        <v>2.1866461343252848</v>
      </c>
      <c r="L100" s="8">
        <f t="shared" si="15"/>
        <v>1.7360098231847625</v>
      </c>
    </row>
    <row r="101" spans="1:12" x14ac:dyDescent="0.55000000000000004">
      <c r="A101" s="8">
        <v>100</v>
      </c>
      <c r="B101" s="9">
        <v>43629</v>
      </c>
      <c r="C101" s="8">
        <v>173.19000199999999</v>
      </c>
      <c r="D101" s="8">
        <v>1400700</v>
      </c>
      <c r="E101" s="8">
        <f t="shared" si="8"/>
        <v>169.84755336272974</v>
      </c>
      <c r="F101" s="8">
        <f t="shared" si="9"/>
        <v>171.52965356822713</v>
      </c>
      <c r="G101" s="8">
        <f t="shared" si="10"/>
        <v>172.2345649337571</v>
      </c>
      <c r="H101" s="8">
        <f t="shared" si="11"/>
        <v>172.57059968622235</v>
      </c>
      <c r="I101" s="8">
        <f t="shared" si="12"/>
        <v>11.171962892789763</v>
      </c>
      <c r="J101" s="8">
        <f t="shared" si="13"/>
        <v>2.7567569148905959</v>
      </c>
      <c r="K101" s="8">
        <f t="shared" si="14"/>
        <v>0.91285998755082765</v>
      </c>
      <c r="L101" s="8">
        <f t="shared" si="15"/>
        <v>0.38365922631309551</v>
      </c>
    </row>
    <row r="102" spans="1:12" x14ac:dyDescent="0.55000000000000004">
      <c r="A102" s="8">
        <v>101</v>
      </c>
      <c r="B102" s="9">
        <v>43630</v>
      </c>
      <c r="C102" s="8">
        <v>172.80999800000001</v>
      </c>
      <c r="D102" s="8">
        <v>1627600</v>
      </c>
      <c r="E102" s="8">
        <f t="shared" si="8"/>
        <v>170.34892065832028</v>
      </c>
      <c r="F102" s="8">
        <f t="shared" si="9"/>
        <v>172.11077551934764</v>
      </c>
      <c r="G102" s="8">
        <f t="shared" si="10"/>
        <v>172.7600553201907</v>
      </c>
      <c r="H102" s="8">
        <f t="shared" si="11"/>
        <v>173.03515142155555</v>
      </c>
      <c r="I102" s="8">
        <f t="shared" si="12"/>
        <v>6.0569016817293457</v>
      </c>
      <c r="J102" s="8">
        <f t="shared" si="13"/>
        <v>0.48891207744964915</v>
      </c>
      <c r="K102" s="8">
        <f t="shared" si="14"/>
        <v>2.4942712665348057E-3</v>
      </c>
      <c r="L102" s="8">
        <f t="shared" si="15"/>
        <v>5.069406323816969E-2</v>
      </c>
    </row>
    <row r="103" spans="1:12" x14ac:dyDescent="0.55000000000000004">
      <c r="A103" s="8">
        <v>102</v>
      </c>
      <c r="B103" s="9">
        <v>43633</v>
      </c>
      <c r="C103" s="8">
        <v>172.36000100000001</v>
      </c>
      <c r="D103" s="8">
        <v>1646400</v>
      </c>
      <c r="E103" s="8">
        <f t="shared" si="8"/>
        <v>170.71808225957224</v>
      </c>
      <c r="F103" s="8">
        <f t="shared" si="9"/>
        <v>172.35550338757596</v>
      </c>
      <c r="G103" s="8">
        <f t="shared" si="10"/>
        <v>172.78752379408581</v>
      </c>
      <c r="H103" s="8">
        <f t="shared" si="11"/>
        <v>172.86628635538892</v>
      </c>
      <c r="I103" s="8">
        <f t="shared" si="12"/>
        <v>2.6958971501679123</v>
      </c>
      <c r="J103" s="8">
        <f t="shared" si="13"/>
        <v>2.0228517516935976E-5</v>
      </c>
      <c r="K103" s="8">
        <f t="shared" si="14"/>
        <v>0.18277573946293196</v>
      </c>
      <c r="L103" s="8">
        <f t="shared" si="15"/>
        <v>0.25632486108127622</v>
      </c>
    </row>
    <row r="104" spans="1:12" x14ac:dyDescent="0.55000000000000004">
      <c r="A104" s="8">
        <v>103</v>
      </c>
      <c r="B104" s="9">
        <v>43634</v>
      </c>
      <c r="C104" s="8">
        <v>175.75</v>
      </c>
      <c r="D104" s="8">
        <v>2883700</v>
      </c>
      <c r="E104" s="8">
        <f t="shared" si="8"/>
        <v>170.96437007063639</v>
      </c>
      <c r="F104" s="8">
        <f t="shared" si="9"/>
        <v>172.35707755192436</v>
      </c>
      <c r="G104" s="8">
        <f t="shared" si="10"/>
        <v>172.55238625733864</v>
      </c>
      <c r="H104" s="8">
        <f t="shared" si="11"/>
        <v>172.48657233884722</v>
      </c>
      <c r="I104" s="8">
        <f t="shared" si="12"/>
        <v>22.902253820820736</v>
      </c>
      <c r="J104" s="8">
        <f t="shared" si="13"/>
        <v>11.511922738655576</v>
      </c>
      <c r="K104" s="8">
        <f t="shared" si="14"/>
        <v>10.224733647256793</v>
      </c>
      <c r="L104" s="8">
        <f t="shared" si="15"/>
        <v>10.649960099577074</v>
      </c>
    </row>
    <row r="105" spans="1:12" x14ac:dyDescent="0.55000000000000004">
      <c r="A105" s="8">
        <v>104</v>
      </c>
      <c r="B105" s="9">
        <v>43635</v>
      </c>
      <c r="C105" s="8">
        <v>175.41000399999999</v>
      </c>
      <c r="D105" s="8">
        <v>2187000</v>
      </c>
      <c r="E105" s="8">
        <f t="shared" si="8"/>
        <v>171.68221456004093</v>
      </c>
      <c r="F105" s="8">
        <f t="shared" si="9"/>
        <v>173.54460040875082</v>
      </c>
      <c r="G105" s="8">
        <f t="shared" si="10"/>
        <v>174.31107381580239</v>
      </c>
      <c r="H105" s="8">
        <f t="shared" si="11"/>
        <v>174.93414308471182</v>
      </c>
      <c r="I105" s="8">
        <f t="shared" si="12"/>
        <v>13.896414108670236</v>
      </c>
      <c r="J105" s="8">
        <f t="shared" si="13"/>
        <v>3.4797305582452713</v>
      </c>
      <c r="K105" s="8">
        <f t="shared" si="14"/>
        <v>1.2076475497405681</v>
      </c>
      <c r="L105" s="8">
        <f t="shared" si="15"/>
        <v>0.22644361069889118</v>
      </c>
    </row>
    <row r="106" spans="1:12" x14ac:dyDescent="0.55000000000000004">
      <c r="A106" s="8">
        <v>105</v>
      </c>
      <c r="B106" s="9">
        <v>43636</v>
      </c>
      <c r="C106" s="8">
        <v>176.28999300000001</v>
      </c>
      <c r="D106" s="8">
        <v>4234300</v>
      </c>
      <c r="E106" s="8">
        <f t="shared" si="8"/>
        <v>172.24138297603477</v>
      </c>
      <c r="F106" s="8">
        <f t="shared" si="9"/>
        <v>174.19749166568803</v>
      </c>
      <c r="G106" s="8">
        <f t="shared" si="10"/>
        <v>174.91548541711106</v>
      </c>
      <c r="H106" s="8">
        <f t="shared" si="11"/>
        <v>175.29103877117797</v>
      </c>
      <c r="I106" s="8">
        <f t="shared" si="12"/>
        <v>16.39124312615181</v>
      </c>
      <c r="J106" s="8">
        <f t="shared" si="13"/>
        <v>4.3785618340973995</v>
      </c>
      <c r="K106" s="8">
        <f t="shared" si="14"/>
        <v>1.8892710954192309</v>
      </c>
      <c r="L106" s="8">
        <f t="shared" si="15"/>
        <v>0.99790955128144354</v>
      </c>
    </row>
    <row r="107" spans="1:12" x14ac:dyDescent="0.55000000000000004">
      <c r="A107" s="8">
        <v>106</v>
      </c>
      <c r="B107" s="9">
        <v>43637</v>
      </c>
      <c r="C107" s="8">
        <v>174.30999800000001</v>
      </c>
      <c r="D107" s="8">
        <v>3813800</v>
      </c>
      <c r="E107" s="8">
        <f t="shared" si="8"/>
        <v>172.84867447962955</v>
      </c>
      <c r="F107" s="8">
        <f t="shared" si="9"/>
        <v>174.92986713269721</v>
      </c>
      <c r="G107" s="8">
        <f t="shared" si="10"/>
        <v>175.67146458769997</v>
      </c>
      <c r="H107" s="8">
        <f t="shared" si="11"/>
        <v>176.04025444279449</v>
      </c>
      <c r="I107" s="8">
        <f t="shared" si="12"/>
        <v>2.1354664311879032</v>
      </c>
      <c r="J107" s="8">
        <f t="shared" si="13"/>
        <v>0.38423774167078378</v>
      </c>
      <c r="K107" s="8">
        <f t="shared" si="14"/>
        <v>1.8535912694233871</v>
      </c>
      <c r="L107" s="8">
        <f t="shared" si="15"/>
        <v>2.993787357831823</v>
      </c>
    </row>
    <row r="108" spans="1:12" x14ac:dyDescent="0.55000000000000004">
      <c r="A108" s="8">
        <v>107</v>
      </c>
      <c r="B108" s="9">
        <v>43640</v>
      </c>
      <c r="C108" s="8">
        <v>174.61000100000001</v>
      </c>
      <c r="D108" s="8">
        <v>1795600</v>
      </c>
      <c r="E108" s="8">
        <f t="shared" si="8"/>
        <v>173.06787300768511</v>
      </c>
      <c r="F108" s="8">
        <f t="shared" si="9"/>
        <v>174.71291293625319</v>
      </c>
      <c r="G108" s="8">
        <f t="shared" si="10"/>
        <v>174.92265796446497</v>
      </c>
      <c r="H108" s="8">
        <f t="shared" si="11"/>
        <v>174.74256211069866</v>
      </c>
      <c r="I108" s="8">
        <f t="shared" si="12"/>
        <v>2.3781587446811931</v>
      </c>
      <c r="J108" s="8">
        <f t="shared" si="13"/>
        <v>1.0590866623378324E-2</v>
      </c>
      <c r="K108" s="8">
        <f t="shared" si="14"/>
        <v>9.7754377428445449E-2</v>
      </c>
      <c r="L108" s="8">
        <f t="shared" si="15"/>
        <v>1.757244806965861E-2</v>
      </c>
    </row>
    <row r="109" spans="1:12" x14ac:dyDescent="0.55000000000000004">
      <c r="A109" s="8">
        <v>108</v>
      </c>
      <c r="B109" s="9">
        <v>43641</v>
      </c>
      <c r="C109" s="8">
        <v>173.94000199999999</v>
      </c>
      <c r="D109" s="8">
        <v>1843700</v>
      </c>
      <c r="E109" s="8">
        <f t="shared" si="8"/>
        <v>173.29919220653233</v>
      </c>
      <c r="F109" s="8">
        <f t="shared" si="9"/>
        <v>174.67689375856457</v>
      </c>
      <c r="G109" s="8">
        <f t="shared" si="10"/>
        <v>174.75069663400924</v>
      </c>
      <c r="H109" s="8">
        <f t="shared" si="11"/>
        <v>174.64314127767466</v>
      </c>
      <c r="I109" s="8">
        <f t="shared" si="12"/>
        <v>0.41063719140407473</v>
      </c>
      <c r="J109" s="8">
        <f t="shared" si="13"/>
        <v>0.54300946384040183</v>
      </c>
      <c r="K109" s="8">
        <f t="shared" si="14"/>
        <v>0.65722578961139511</v>
      </c>
      <c r="L109" s="8">
        <f t="shared" si="15"/>
        <v>0.49440484380885058</v>
      </c>
    </row>
    <row r="110" spans="1:12" x14ac:dyDescent="0.55000000000000004">
      <c r="A110" s="8">
        <v>109</v>
      </c>
      <c r="B110" s="9">
        <v>43642</v>
      </c>
      <c r="C110" s="8">
        <v>173.58999600000001</v>
      </c>
      <c r="D110" s="8">
        <v>1815800</v>
      </c>
      <c r="E110" s="8">
        <f t="shared" si="8"/>
        <v>173.39531367555247</v>
      </c>
      <c r="F110" s="8">
        <f t="shared" si="9"/>
        <v>174.41898164306696</v>
      </c>
      <c r="G110" s="8">
        <f t="shared" si="10"/>
        <v>174.30481458530414</v>
      </c>
      <c r="H110" s="8">
        <f t="shared" si="11"/>
        <v>174.11578681941864</v>
      </c>
      <c r="I110" s="8">
        <f t="shared" si="12"/>
        <v>3.790120745229765E-2</v>
      </c>
      <c r="J110" s="8">
        <f t="shared" si="13"/>
        <v>0.68721719641111323</v>
      </c>
      <c r="K110" s="8">
        <f t="shared" si="14"/>
        <v>0.51096560989619744</v>
      </c>
      <c r="L110" s="8">
        <f t="shared" si="15"/>
        <v>0.27645598578491581</v>
      </c>
    </row>
    <row r="111" spans="1:12" x14ac:dyDescent="0.55000000000000004">
      <c r="A111" s="8">
        <v>110</v>
      </c>
      <c r="B111" s="9">
        <v>43643</v>
      </c>
      <c r="C111" s="8">
        <v>173.83999600000001</v>
      </c>
      <c r="D111" s="8">
        <v>1811600</v>
      </c>
      <c r="E111" s="8">
        <f t="shared" si="8"/>
        <v>173.4245160242196</v>
      </c>
      <c r="F111" s="8">
        <f t="shared" si="9"/>
        <v>174.12883666799354</v>
      </c>
      <c r="G111" s="8">
        <f t="shared" si="10"/>
        <v>173.91166436338688</v>
      </c>
      <c r="H111" s="8">
        <f t="shared" si="11"/>
        <v>173.72144370485466</v>
      </c>
      <c r="I111" s="8">
        <f t="shared" si="12"/>
        <v>0.17262361027449355</v>
      </c>
      <c r="J111" s="8">
        <f t="shared" si="13"/>
        <v>8.3428931486946203E-2</v>
      </c>
      <c r="K111" s="8">
        <f t="shared" si="14"/>
        <v>5.1363543105513972E-3</v>
      </c>
      <c r="L111" s="8">
        <f t="shared" si="15"/>
        <v>1.4054646684230003E-2</v>
      </c>
    </row>
    <row r="112" spans="1:12" x14ac:dyDescent="0.55000000000000004">
      <c r="A112" s="8">
        <v>111</v>
      </c>
      <c r="B112" s="9">
        <v>43644</v>
      </c>
      <c r="C112" s="8">
        <v>174.58999600000001</v>
      </c>
      <c r="D112" s="8">
        <v>3551300</v>
      </c>
      <c r="E112" s="8">
        <f t="shared" si="8"/>
        <v>173.48683802058665</v>
      </c>
      <c r="F112" s="8">
        <f t="shared" si="9"/>
        <v>174.0277424341958</v>
      </c>
      <c r="G112" s="8">
        <f t="shared" si="10"/>
        <v>173.87224676352412</v>
      </c>
      <c r="H112" s="8">
        <f t="shared" si="11"/>
        <v>173.81035792621367</v>
      </c>
      <c r="I112" s="8">
        <f t="shared" si="12"/>
        <v>1.2169575275433842</v>
      </c>
      <c r="J112" s="8">
        <f t="shared" si="13"/>
        <v>0.31612907225955189</v>
      </c>
      <c r="K112" s="8">
        <f t="shared" si="14"/>
        <v>0.5151639664617319</v>
      </c>
      <c r="L112" s="8">
        <f t="shared" si="15"/>
        <v>0.60783552609728142</v>
      </c>
    </row>
    <row r="113" spans="1:12" x14ac:dyDescent="0.55000000000000004">
      <c r="A113" s="8">
        <v>112</v>
      </c>
      <c r="B113" s="9">
        <v>43647</v>
      </c>
      <c r="C113" s="8">
        <v>176.80999800000001</v>
      </c>
      <c r="D113" s="8">
        <v>1613600</v>
      </c>
      <c r="E113" s="8">
        <f t="shared" si="8"/>
        <v>173.65231171749866</v>
      </c>
      <c r="F113" s="8">
        <f t="shared" si="9"/>
        <v>174.22453118222728</v>
      </c>
      <c r="G113" s="8">
        <f t="shared" si="10"/>
        <v>174.26700884358587</v>
      </c>
      <c r="H113" s="8">
        <f t="shared" si="11"/>
        <v>174.39508648155342</v>
      </c>
      <c r="I113" s="8">
        <f t="shared" si="12"/>
        <v>9.9709826586971637</v>
      </c>
      <c r="J113" s="8">
        <f t="shared" si="13"/>
        <v>6.6846386658038277</v>
      </c>
      <c r="K113" s="8">
        <f t="shared" si="14"/>
        <v>6.4667938496398847</v>
      </c>
      <c r="L113" s="8">
        <f t="shared" si="15"/>
        <v>5.8317976419260003</v>
      </c>
    </row>
    <row r="114" spans="1:12" x14ac:dyDescent="0.55000000000000004">
      <c r="A114" s="8">
        <v>113</v>
      </c>
      <c r="B114" s="9">
        <v>43648</v>
      </c>
      <c r="C114" s="8">
        <v>176.61999499999999</v>
      </c>
      <c r="D114" s="8">
        <v>1407000</v>
      </c>
      <c r="E114" s="8">
        <f t="shared" si="8"/>
        <v>174.12596465987386</v>
      </c>
      <c r="F114" s="8">
        <f t="shared" si="9"/>
        <v>175.12944456844775</v>
      </c>
      <c r="G114" s="8">
        <f t="shared" si="10"/>
        <v>175.66565287961365</v>
      </c>
      <c r="H114" s="8">
        <f t="shared" si="11"/>
        <v>176.20627012038838</v>
      </c>
      <c r="I114" s="8">
        <f t="shared" si="12"/>
        <v>6.2201873374696612</v>
      </c>
      <c r="J114" s="8">
        <f t="shared" si="13"/>
        <v>2.2217405890005582</v>
      </c>
      <c r="K114" s="8">
        <f t="shared" si="14"/>
        <v>0.91076888274350143</v>
      </c>
      <c r="L114" s="8">
        <f t="shared" si="15"/>
        <v>0.1711682760096386</v>
      </c>
    </row>
    <row r="115" spans="1:12" x14ac:dyDescent="0.55000000000000004">
      <c r="A115" s="8">
        <v>114</v>
      </c>
      <c r="B115" s="9">
        <v>43649</v>
      </c>
      <c r="C115" s="8">
        <v>178.39999399999999</v>
      </c>
      <c r="D115" s="8">
        <v>1240000</v>
      </c>
      <c r="E115" s="8">
        <f t="shared" si="8"/>
        <v>174.50006921089278</v>
      </c>
      <c r="F115" s="8">
        <f t="shared" si="9"/>
        <v>175.65113721949103</v>
      </c>
      <c r="G115" s="8">
        <f t="shared" si="10"/>
        <v>176.19054104582614</v>
      </c>
      <c r="H115" s="8">
        <f t="shared" si="11"/>
        <v>176.51656378009707</v>
      </c>
      <c r="I115" s="8">
        <f t="shared" si="12"/>
        <v>15.209413360692974</v>
      </c>
      <c r="J115" s="8">
        <f t="shared" si="13"/>
        <v>7.5562135997500777</v>
      </c>
      <c r="K115" s="8">
        <f t="shared" si="14"/>
        <v>4.881682356707576</v>
      </c>
      <c r="L115" s="8">
        <f t="shared" si="15"/>
        <v>3.5473093932435602</v>
      </c>
    </row>
    <row r="116" spans="1:12" x14ac:dyDescent="0.55000000000000004">
      <c r="A116" s="8">
        <v>115</v>
      </c>
      <c r="B116" s="9">
        <v>43651</v>
      </c>
      <c r="C116" s="8">
        <v>176.58999600000001</v>
      </c>
      <c r="D116" s="8">
        <v>1208800</v>
      </c>
      <c r="E116" s="8">
        <f t="shared" si="8"/>
        <v>175.08505792925885</v>
      </c>
      <c r="F116" s="8">
        <f t="shared" si="9"/>
        <v>176.61323709266918</v>
      </c>
      <c r="G116" s="8">
        <f t="shared" si="10"/>
        <v>177.40574017062175</v>
      </c>
      <c r="H116" s="8">
        <f t="shared" si="11"/>
        <v>177.92913644502426</v>
      </c>
      <c r="I116" s="8">
        <f t="shared" si="12"/>
        <v>2.2648385967661291</v>
      </c>
      <c r="J116" s="8">
        <f t="shared" si="13"/>
        <v>5.4014838845681148E-4</v>
      </c>
      <c r="K116" s="8">
        <f t="shared" si="14"/>
        <v>0.66543855190335244</v>
      </c>
      <c r="L116" s="8">
        <f t="shared" si="15"/>
        <v>1.7932971314997246</v>
      </c>
    </row>
    <row r="117" spans="1:12" x14ac:dyDescent="0.55000000000000004">
      <c r="A117" s="8">
        <v>116</v>
      </c>
      <c r="B117" s="9">
        <v>43654</v>
      </c>
      <c r="C117" s="8">
        <v>175.66999799999999</v>
      </c>
      <c r="D117" s="8">
        <v>1573900</v>
      </c>
      <c r="E117" s="8">
        <f t="shared" si="8"/>
        <v>175.31079863987003</v>
      </c>
      <c r="F117" s="8">
        <f t="shared" si="9"/>
        <v>176.60510271023497</v>
      </c>
      <c r="G117" s="8">
        <f t="shared" si="10"/>
        <v>176.9570808767798</v>
      </c>
      <c r="H117" s="8">
        <f t="shared" si="11"/>
        <v>176.92478111125607</v>
      </c>
      <c r="I117" s="8">
        <f t="shared" si="12"/>
        <v>0.12902418031777518</v>
      </c>
      <c r="J117" s="8">
        <f t="shared" si="13"/>
        <v>0.87442081910364777</v>
      </c>
      <c r="K117" s="8">
        <f t="shared" si="14"/>
        <v>1.6565823316997812</v>
      </c>
      <c r="L117" s="8">
        <f t="shared" si="15"/>
        <v>1.5744806562934739</v>
      </c>
    </row>
    <row r="118" spans="1:12" x14ac:dyDescent="0.55000000000000004">
      <c r="A118" s="8">
        <v>117</v>
      </c>
      <c r="B118" s="9">
        <v>43655</v>
      </c>
      <c r="C118" s="8">
        <v>175.520004</v>
      </c>
      <c r="D118" s="8">
        <v>1595900</v>
      </c>
      <c r="E118" s="8">
        <f t="shared" si="8"/>
        <v>175.36467854388951</v>
      </c>
      <c r="F118" s="8">
        <f t="shared" si="9"/>
        <v>176.27781606165274</v>
      </c>
      <c r="G118" s="8">
        <f t="shared" si="10"/>
        <v>176.2491852945509</v>
      </c>
      <c r="H118" s="8">
        <f t="shared" si="11"/>
        <v>175.98369377781401</v>
      </c>
      <c r="I118" s="8">
        <f t="shared" si="12"/>
        <v>2.4125997315931541E-2</v>
      </c>
      <c r="J118" s="8">
        <f t="shared" si="13"/>
        <v>0.57427912078638055</v>
      </c>
      <c r="K118" s="8">
        <f t="shared" si="14"/>
        <v>0.53170536032292348</v>
      </c>
      <c r="L118" s="8">
        <f t="shared" si="15"/>
        <v>0.21500821004920689</v>
      </c>
    </row>
    <row r="119" spans="1:12" x14ac:dyDescent="0.55000000000000004">
      <c r="A119" s="8">
        <v>118</v>
      </c>
      <c r="B119" s="9">
        <v>43656</v>
      </c>
      <c r="C119" s="8">
        <v>174.46000699999999</v>
      </c>
      <c r="D119" s="8">
        <v>1865600</v>
      </c>
      <c r="E119" s="8">
        <f t="shared" si="8"/>
        <v>175.38797736230609</v>
      </c>
      <c r="F119" s="8">
        <f t="shared" si="9"/>
        <v>176.01258184007429</v>
      </c>
      <c r="G119" s="8">
        <f t="shared" si="10"/>
        <v>175.84813558254791</v>
      </c>
      <c r="H119" s="8">
        <f t="shared" si="11"/>
        <v>175.6359264444535</v>
      </c>
      <c r="I119" s="8">
        <f t="shared" si="12"/>
        <v>0.86112899331851112</v>
      </c>
      <c r="J119" s="8">
        <f t="shared" si="13"/>
        <v>2.4104886340317377</v>
      </c>
      <c r="K119" s="8">
        <f t="shared" si="14"/>
        <v>1.9269009616865005</v>
      </c>
      <c r="L119" s="8">
        <f t="shared" si="15"/>
        <v>1.3827865398438577</v>
      </c>
    </row>
    <row r="120" spans="1:12" x14ac:dyDescent="0.55000000000000004">
      <c r="A120" s="8">
        <v>119</v>
      </c>
      <c r="B120" s="9">
        <v>43657</v>
      </c>
      <c r="C120" s="8">
        <v>174.53999300000001</v>
      </c>
      <c r="D120" s="8">
        <v>2426400</v>
      </c>
      <c r="E120" s="8">
        <f t="shared" si="8"/>
        <v>175.24878180796017</v>
      </c>
      <c r="F120" s="8">
        <f t="shared" si="9"/>
        <v>175.4691806460483</v>
      </c>
      <c r="G120" s="8">
        <f t="shared" si="10"/>
        <v>175.08466486214655</v>
      </c>
      <c r="H120" s="8">
        <f t="shared" si="11"/>
        <v>174.75398686111336</v>
      </c>
      <c r="I120" s="8">
        <f t="shared" si="12"/>
        <v>0.5023815742895863</v>
      </c>
      <c r="J120" s="8">
        <f t="shared" si="13"/>
        <v>0.86338968156876428</v>
      </c>
      <c r="K120" s="8">
        <f t="shared" si="14"/>
        <v>0.29666743741418339</v>
      </c>
      <c r="L120" s="8">
        <f t="shared" si="15"/>
        <v>4.5793372594200417E-2</v>
      </c>
    </row>
    <row r="121" spans="1:12" x14ac:dyDescent="0.55000000000000004">
      <c r="A121" s="8">
        <v>120</v>
      </c>
      <c r="B121" s="9">
        <v>43658</v>
      </c>
      <c r="C121" s="8">
        <v>177.13999899999999</v>
      </c>
      <c r="D121" s="8">
        <v>2197200</v>
      </c>
      <c r="E121" s="8">
        <f t="shared" si="8"/>
        <v>175.14246348676613</v>
      </c>
      <c r="F121" s="8">
        <f t="shared" si="9"/>
        <v>175.1439649699314</v>
      </c>
      <c r="G121" s="8">
        <f t="shared" si="10"/>
        <v>174.78509533796597</v>
      </c>
      <c r="H121" s="8">
        <f t="shared" si="11"/>
        <v>174.59349146527836</v>
      </c>
      <c r="I121" s="8">
        <f t="shared" si="12"/>
        <v>3.9901481266304462</v>
      </c>
      <c r="J121" s="8">
        <f t="shared" si="13"/>
        <v>3.9841518491918397</v>
      </c>
      <c r="K121" s="8">
        <f t="shared" si="14"/>
        <v>5.5455712574612326</v>
      </c>
      <c r="L121" s="8">
        <f t="shared" si="15"/>
        <v>6.4847006243940184</v>
      </c>
    </row>
    <row r="122" spans="1:12" x14ac:dyDescent="0.55000000000000004">
      <c r="A122" s="8">
        <v>121</v>
      </c>
      <c r="B122" s="9">
        <v>43661</v>
      </c>
      <c r="C122" s="8">
        <v>175.009995</v>
      </c>
      <c r="D122" s="8">
        <v>1668000</v>
      </c>
      <c r="E122" s="8">
        <f t="shared" si="8"/>
        <v>175.4420938137512</v>
      </c>
      <c r="F122" s="8">
        <f t="shared" si="9"/>
        <v>175.8425768804554</v>
      </c>
      <c r="G122" s="8">
        <f t="shared" si="10"/>
        <v>176.08029235208465</v>
      </c>
      <c r="H122" s="8">
        <f t="shared" si="11"/>
        <v>176.50337211631958</v>
      </c>
      <c r="I122" s="8">
        <f t="shared" si="12"/>
        <v>0.18670938484519084</v>
      </c>
      <c r="J122" s="8">
        <f t="shared" si="13"/>
        <v>0.6931925876626388</v>
      </c>
      <c r="K122" s="8">
        <f t="shared" si="14"/>
        <v>1.145536421879416</v>
      </c>
      <c r="L122" s="8">
        <f t="shared" si="15"/>
        <v>2.23017521154698</v>
      </c>
    </row>
    <row r="123" spans="1:12" x14ac:dyDescent="0.55000000000000004">
      <c r="A123" s="8">
        <v>122</v>
      </c>
      <c r="B123" s="9">
        <v>43662</v>
      </c>
      <c r="C123" s="8">
        <v>174.779999</v>
      </c>
      <c r="D123" s="8">
        <v>1989000</v>
      </c>
      <c r="E123" s="8">
        <f t="shared" si="8"/>
        <v>175.37727899168851</v>
      </c>
      <c r="F123" s="8">
        <f t="shared" si="9"/>
        <v>175.551173222296</v>
      </c>
      <c r="G123" s="8">
        <f t="shared" si="10"/>
        <v>175.49162880843809</v>
      </c>
      <c r="H123" s="8">
        <f t="shared" si="11"/>
        <v>175.38333927907991</v>
      </c>
      <c r="I123" s="8">
        <f t="shared" si="12"/>
        <v>0.35674338847142589</v>
      </c>
      <c r="J123" s="8">
        <f t="shared" si="13"/>
        <v>0.59470968113383571</v>
      </c>
      <c r="K123" s="8">
        <f t="shared" si="14"/>
        <v>0.50641698425763282</v>
      </c>
      <c r="L123" s="8">
        <f t="shared" si="15"/>
        <v>0.36401949236021358</v>
      </c>
    </row>
    <row r="124" spans="1:12" x14ac:dyDescent="0.55000000000000004">
      <c r="A124" s="8">
        <v>123</v>
      </c>
      <c r="B124" s="9">
        <v>43663</v>
      </c>
      <c r="C124" s="8">
        <v>168.61999499999999</v>
      </c>
      <c r="D124" s="8">
        <v>5475500</v>
      </c>
      <c r="E124" s="8">
        <f t="shared" si="8"/>
        <v>175.28768699293525</v>
      </c>
      <c r="F124" s="8">
        <f t="shared" si="9"/>
        <v>175.28126224449238</v>
      </c>
      <c r="G124" s="8">
        <f t="shared" si="10"/>
        <v>175.10023241379713</v>
      </c>
      <c r="H124" s="8">
        <f t="shared" si="11"/>
        <v>174.93083406976999</v>
      </c>
      <c r="I124" s="8">
        <f t="shared" si="12"/>
        <v>44.458116512652985</v>
      </c>
      <c r="J124" s="8">
        <f t="shared" si="13"/>
        <v>44.372481302547278</v>
      </c>
      <c r="K124" s="8">
        <f t="shared" si="14"/>
        <v>41.993476939176261</v>
      </c>
      <c r="L124" s="8">
        <f t="shared" si="15"/>
        <v>39.826689764535445</v>
      </c>
    </row>
    <row r="125" spans="1:12" x14ac:dyDescent="0.55000000000000004">
      <c r="A125" s="8">
        <v>124</v>
      </c>
      <c r="B125" s="9">
        <v>43664</v>
      </c>
      <c r="C125" s="8">
        <v>173.88000500000001</v>
      </c>
      <c r="D125" s="8">
        <v>4128000</v>
      </c>
      <c r="E125" s="8">
        <f t="shared" si="8"/>
        <v>174.28753319399496</v>
      </c>
      <c r="F125" s="8">
        <f t="shared" si="9"/>
        <v>172.94981870892005</v>
      </c>
      <c r="G125" s="8">
        <f t="shared" si="10"/>
        <v>171.5361018362087</v>
      </c>
      <c r="H125" s="8">
        <f t="shared" si="11"/>
        <v>170.19770476744247</v>
      </c>
      <c r="I125" s="8">
        <f t="shared" si="12"/>
        <v>0.16607922890078489</v>
      </c>
      <c r="J125" s="8">
        <f t="shared" si="13"/>
        <v>0.86524653611309721</v>
      </c>
      <c r="K125" s="8">
        <f t="shared" si="14"/>
        <v>5.4938820412309139</v>
      </c>
      <c r="L125" s="8">
        <f t="shared" si="15"/>
        <v>13.559335002693294</v>
      </c>
    </row>
    <row r="126" spans="1:12" x14ac:dyDescent="0.55000000000000004">
      <c r="A126" s="8">
        <v>125</v>
      </c>
      <c r="B126" s="9">
        <v>43665</v>
      </c>
      <c r="C126" s="8">
        <v>172.990005</v>
      </c>
      <c r="D126" s="8">
        <v>3037900</v>
      </c>
      <c r="E126" s="8">
        <f t="shared" si="8"/>
        <v>174.2264039648957</v>
      </c>
      <c r="F126" s="8">
        <f t="shared" si="9"/>
        <v>173.27538391079804</v>
      </c>
      <c r="G126" s="8">
        <f t="shared" si="10"/>
        <v>172.82524857629392</v>
      </c>
      <c r="H126" s="8">
        <f t="shared" si="11"/>
        <v>172.95942994186063</v>
      </c>
      <c r="I126" s="8">
        <f t="shared" si="12"/>
        <v>1.5286824003951553</v>
      </c>
      <c r="J126" s="8">
        <f t="shared" si="13"/>
        <v>8.1441122728278331E-2</v>
      </c>
      <c r="K126" s="8">
        <f t="shared" si="14"/>
        <v>2.7144679152417545E-2</v>
      </c>
      <c r="L126" s="8">
        <f t="shared" si="15"/>
        <v>9.3483418022539423E-4</v>
      </c>
    </row>
    <row r="127" spans="1:12" x14ac:dyDescent="0.55000000000000004">
      <c r="A127" s="8">
        <v>126</v>
      </c>
      <c r="B127" s="9">
        <v>43668</v>
      </c>
      <c r="C127" s="8">
        <v>173.58000200000001</v>
      </c>
      <c r="D127" s="8">
        <v>1764200</v>
      </c>
      <c r="E127" s="8">
        <f t="shared" si="8"/>
        <v>174.04094412016133</v>
      </c>
      <c r="F127" s="8">
        <f t="shared" si="9"/>
        <v>173.17550129201874</v>
      </c>
      <c r="G127" s="8">
        <f t="shared" si="10"/>
        <v>172.91586460933226</v>
      </c>
      <c r="H127" s="8">
        <f t="shared" si="11"/>
        <v>172.98236123546516</v>
      </c>
      <c r="I127" s="8">
        <f t="shared" si="12"/>
        <v>0.21246763813881295</v>
      </c>
      <c r="J127" s="8">
        <f t="shared" si="13"/>
        <v>0.16362082275734913</v>
      </c>
      <c r="K127" s="8">
        <f t="shared" si="14"/>
        <v>0.44107847368296393</v>
      </c>
      <c r="L127" s="8">
        <f t="shared" si="15"/>
        <v>0.35717448343379343</v>
      </c>
    </row>
    <row r="128" spans="1:12" x14ac:dyDescent="0.55000000000000004">
      <c r="A128" s="8">
        <v>127</v>
      </c>
      <c r="B128" s="9">
        <v>43669</v>
      </c>
      <c r="C128" s="8">
        <v>174.86000100000001</v>
      </c>
      <c r="D128" s="8">
        <v>2081300</v>
      </c>
      <c r="E128" s="8">
        <f t="shared" si="8"/>
        <v>173.97180280213712</v>
      </c>
      <c r="F128" s="8">
        <f t="shared" si="9"/>
        <v>173.31707653981218</v>
      </c>
      <c r="G128" s="8">
        <f t="shared" si="10"/>
        <v>173.28114017419952</v>
      </c>
      <c r="H128" s="8">
        <f t="shared" si="11"/>
        <v>173.4305918088663</v>
      </c>
      <c r="I128" s="8">
        <f t="shared" si="12"/>
        <v>0.78889603868688807</v>
      </c>
      <c r="J128" s="8">
        <f t="shared" si="13"/>
        <v>2.3806158898459184</v>
      </c>
      <c r="K128" s="8">
        <f t="shared" si="14"/>
        <v>2.492801507247405</v>
      </c>
      <c r="L128" s="8">
        <f t="shared" si="15"/>
        <v>2.0432106356975406</v>
      </c>
    </row>
    <row r="129" spans="1:12" x14ac:dyDescent="0.55000000000000004">
      <c r="A129" s="8">
        <v>128</v>
      </c>
      <c r="B129" s="9">
        <v>43670</v>
      </c>
      <c r="C129" s="8">
        <v>173.96000699999999</v>
      </c>
      <c r="D129" s="8">
        <v>1751300</v>
      </c>
      <c r="E129" s="8">
        <f t="shared" si="8"/>
        <v>174.10503253181653</v>
      </c>
      <c r="F129" s="8">
        <f t="shared" si="9"/>
        <v>173.85710010087791</v>
      </c>
      <c r="G129" s="8">
        <f t="shared" si="10"/>
        <v>174.1495136283898</v>
      </c>
      <c r="H129" s="8">
        <f t="shared" si="11"/>
        <v>174.50264870221659</v>
      </c>
      <c r="I129" s="8">
        <f t="shared" si="12"/>
        <v>2.1032404878671185E-2</v>
      </c>
      <c r="J129" s="8">
        <f t="shared" si="13"/>
        <v>1.0589829886921002E-2</v>
      </c>
      <c r="K129" s="8">
        <f t="shared" si="14"/>
        <v>3.5912762203672587E-2</v>
      </c>
      <c r="L129" s="8">
        <f t="shared" si="15"/>
        <v>0.29446001698452839</v>
      </c>
    </row>
    <row r="130" spans="1:12" x14ac:dyDescent="0.55000000000000004">
      <c r="A130" s="8">
        <v>129</v>
      </c>
      <c r="B130" s="9">
        <v>43671</v>
      </c>
      <c r="C130" s="8">
        <v>173.770004</v>
      </c>
      <c r="D130" s="8">
        <v>1759200</v>
      </c>
      <c r="E130" s="8">
        <f t="shared" si="8"/>
        <v>174.08327870204405</v>
      </c>
      <c r="F130" s="8">
        <f t="shared" si="9"/>
        <v>173.89311751557062</v>
      </c>
      <c r="G130" s="8">
        <f t="shared" si="10"/>
        <v>174.0452849827754</v>
      </c>
      <c r="H130" s="8">
        <f t="shared" si="11"/>
        <v>174.09566742555413</v>
      </c>
      <c r="I130" s="8">
        <f t="shared" si="12"/>
        <v>9.8141038940791264E-2</v>
      </c>
      <c r="J130" s="8">
        <f t="shared" si="13"/>
        <v>1.5156937716157949E-2</v>
      </c>
      <c r="K130" s="8">
        <f t="shared" si="14"/>
        <v>7.5779619477789661E-2</v>
      </c>
      <c r="L130" s="8">
        <f t="shared" si="15"/>
        <v>0.10605666674364761</v>
      </c>
    </row>
    <row r="131" spans="1:12" x14ac:dyDescent="0.55000000000000004">
      <c r="A131" s="8">
        <v>130</v>
      </c>
      <c r="B131" s="9">
        <v>43672</v>
      </c>
      <c r="C131" s="8">
        <v>173.61000100000001</v>
      </c>
      <c r="D131" s="8">
        <v>1758900</v>
      </c>
      <c r="E131" s="8">
        <f t="shared" si="8"/>
        <v>174.03628749673746</v>
      </c>
      <c r="F131" s="8">
        <f t="shared" si="9"/>
        <v>173.85002778512091</v>
      </c>
      <c r="G131" s="8">
        <f t="shared" si="10"/>
        <v>173.89388044224893</v>
      </c>
      <c r="H131" s="8">
        <f t="shared" si="11"/>
        <v>173.85141985638853</v>
      </c>
      <c r="I131" s="8">
        <f t="shared" si="12"/>
        <v>0.18172017730068532</v>
      </c>
      <c r="J131" s="8">
        <f t="shared" si="13"/>
        <v>5.7612857575476475E-2</v>
      </c>
      <c r="K131" s="8">
        <f t="shared" si="14"/>
        <v>8.0587537731556344E-2</v>
      </c>
      <c r="L131" s="8">
        <f t="shared" si="15"/>
        <v>5.8283064219941061E-2</v>
      </c>
    </row>
    <row r="132" spans="1:12" x14ac:dyDescent="0.55000000000000004">
      <c r="A132" s="8">
        <v>131</v>
      </c>
      <c r="B132" s="9">
        <v>43675</v>
      </c>
      <c r="C132" s="8">
        <v>174.529999</v>
      </c>
      <c r="D132" s="8">
        <v>1519800</v>
      </c>
      <c r="E132" s="8">
        <f t="shared" ref="E132:E195" si="16">0.15*C131+(1-0.15)*E131</f>
        <v>173.97234452222682</v>
      </c>
      <c r="F132" s="8">
        <f t="shared" ref="F132:F195" si="17">0.35*C131+(1-0.35)*F131</f>
        <v>173.7660184103286</v>
      </c>
      <c r="G132" s="8">
        <f t="shared" ref="G132:G195" si="18">0.55*C131+(1-0.55)*G131</f>
        <v>173.73774674901202</v>
      </c>
      <c r="H132" s="8">
        <f t="shared" ref="H132:H195" si="19">0.75*C131+(1-0.75)*H131</f>
        <v>173.67035571409713</v>
      </c>
      <c r="I132" s="8">
        <f t="shared" ref="I132:I195" si="20">(C132-E132)^2</f>
        <v>0.31097851658048259</v>
      </c>
      <c r="J132" s="8">
        <f t="shared" ref="J132:J195" si="21">(C132-F132)^2</f>
        <v>0.58366634139466789</v>
      </c>
      <c r="K132" s="8">
        <f t="shared" ref="K132:K195" si="22">(C132-G132)^2</f>
        <v>0.62766362919552987</v>
      </c>
      <c r="L132" s="8">
        <f t="shared" ref="L132:L195" si="23">(C132-H132)^2</f>
        <v>0.73898657899789488</v>
      </c>
    </row>
    <row r="133" spans="1:12" x14ac:dyDescent="0.55000000000000004">
      <c r="A133" s="8">
        <v>132</v>
      </c>
      <c r="B133" s="9">
        <v>43676</v>
      </c>
      <c r="C133" s="8">
        <v>173.91000399999999</v>
      </c>
      <c r="D133" s="8">
        <v>1433500</v>
      </c>
      <c r="E133" s="8">
        <f t="shared" si="16"/>
        <v>174.05599269389279</v>
      </c>
      <c r="F133" s="8">
        <f t="shared" si="17"/>
        <v>174.03341161671358</v>
      </c>
      <c r="G133" s="8">
        <f t="shared" si="18"/>
        <v>174.17348548705542</v>
      </c>
      <c r="H133" s="8">
        <f t="shared" si="19"/>
        <v>174.31508817852429</v>
      </c>
      <c r="I133" s="8">
        <f t="shared" si="20"/>
        <v>2.131269874452673E-2</v>
      </c>
      <c r="J133" s="8">
        <f t="shared" si="21"/>
        <v>1.5229439862928944E-2</v>
      </c>
      <c r="K133" s="8">
        <f t="shared" si="22"/>
        <v>6.9422494020940403E-2</v>
      </c>
      <c r="L133" s="8">
        <f t="shared" si="23"/>
        <v>0.1640931916907111</v>
      </c>
    </row>
    <row r="134" spans="1:12" x14ac:dyDescent="0.55000000000000004">
      <c r="A134" s="8">
        <v>133</v>
      </c>
      <c r="B134" s="9">
        <v>43677</v>
      </c>
      <c r="C134" s="8">
        <v>172.46000699999999</v>
      </c>
      <c r="D134" s="8">
        <v>2896900</v>
      </c>
      <c r="E134" s="8">
        <f t="shared" si="16"/>
        <v>174.03409438980887</v>
      </c>
      <c r="F134" s="8">
        <f t="shared" si="17"/>
        <v>173.99021895086383</v>
      </c>
      <c r="G134" s="8">
        <f t="shared" si="18"/>
        <v>174.02857066917494</v>
      </c>
      <c r="H134" s="8">
        <f t="shared" si="19"/>
        <v>174.01127504463108</v>
      </c>
      <c r="I134" s="8">
        <f t="shared" si="20"/>
        <v>2.4777511107553352</v>
      </c>
      <c r="J134" s="8">
        <f t="shared" si="21"/>
        <v>2.3415486145665314</v>
      </c>
      <c r="K134" s="8">
        <f t="shared" si="22"/>
        <v>2.4603919842555801</v>
      </c>
      <c r="L134" s="8">
        <f t="shared" si="23"/>
        <v>2.406432546293555</v>
      </c>
    </row>
    <row r="135" spans="1:12" x14ac:dyDescent="0.55000000000000004">
      <c r="A135" s="8">
        <v>134</v>
      </c>
      <c r="B135" s="9">
        <v>43678</v>
      </c>
      <c r="C135" s="8">
        <v>169.550003</v>
      </c>
      <c r="D135" s="8">
        <v>2751600</v>
      </c>
      <c r="E135" s="8">
        <f t="shared" si="16"/>
        <v>173.79798128133754</v>
      </c>
      <c r="F135" s="8">
        <f t="shared" si="17"/>
        <v>173.45464476806148</v>
      </c>
      <c r="G135" s="8">
        <f t="shared" si="18"/>
        <v>173.16586065112872</v>
      </c>
      <c r="H135" s="8">
        <f t="shared" si="19"/>
        <v>172.84782401115774</v>
      </c>
      <c r="I135" s="8">
        <f t="shared" si="20"/>
        <v>18.045319478715424</v>
      </c>
      <c r="J135" s="8">
        <f t="shared" si="21"/>
        <v>15.246227336890287</v>
      </c>
      <c r="K135" s="8">
        <f t="shared" si="22"/>
        <v>13.074426553226109</v>
      </c>
      <c r="L135" s="8">
        <f t="shared" si="23"/>
        <v>10.875623421633438</v>
      </c>
    </row>
    <row r="136" spans="1:12" x14ac:dyDescent="0.55000000000000004">
      <c r="A136" s="8">
        <v>135</v>
      </c>
      <c r="B136" s="9">
        <v>43679</v>
      </c>
      <c r="C136" s="8">
        <v>168.009995</v>
      </c>
      <c r="D136" s="8">
        <v>2154700</v>
      </c>
      <c r="E136" s="8">
        <f t="shared" si="16"/>
        <v>173.1607845391369</v>
      </c>
      <c r="F136" s="8">
        <f t="shared" si="17"/>
        <v>172.08802014923998</v>
      </c>
      <c r="G136" s="8">
        <f t="shared" si="18"/>
        <v>171.17713894300795</v>
      </c>
      <c r="H136" s="8">
        <f t="shared" si="19"/>
        <v>170.37445825278945</v>
      </c>
      <c r="I136" s="8">
        <f t="shared" si="20"/>
        <v>26.530632876482066</v>
      </c>
      <c r="J136" s="8">
        <f t="shared" si="21"/>
        <v>16.630289117833737</v>
      </c>
      <c r="K136" s="8">
        <f t="shared" si="22"/>
        <v>10.030800755731901</v>
      </c>
      <c r="L136" s="8">
        <f t="shared" si="23"/>
        <v>5.5906864737916599</v>
      </c>
    </row>
    <row r="137" spans="1:12" x14ac:dyDescent="0.55000000000000004">
      <c r="A137" s="8">
        <v>136</v>
      </c>
      <c r="B137" s="9">
        <v>43682</v>
      </c>
      <c r="C137" s="8">
        <v>162.009995</v>
      </c>
      <c r="D137" s="8">
        <v>3295400</v>
      </c>
      <c r="E137" s="8">
        <f t="shared" si="16"/>
        <v>172.38816610826638</v>
      </c>
      <c r="F137" s="8">
        <f t="shared" si="17"/>
        <v>170.66071134700599</v>
      </c>
      <c r="G137" s="8">
        <f t="shared" si="18"/>
        <v>169.43520977435358</v>
      </c>
      <c r="H137" s="8">
        <f t="shared" si="19"/>
        <v>168.60111081319735</v>
      </c>
      <c r="I137" s="8">
        <f t="shared" si="20"/>
        <v>107.70643555245485</v>
      </c>
      <c r="J137" s="8">
        <f t="shared" si="21"/>
        <v>74.834893316356528</v>
      </c>
      <c r="K137" s="8">
        <f t="shared" si="22"/>
        <v>55.133814445278645</v>
      </c>
      <c r="L137" s="8">
        <f t="shared" si="23"/>
        <v>43.442807662980137</v>
      </c>
    </row>
    <row r="138" spans="1:12" x14ac:dyDescent="0.55000000000000004">
      <c r="A138" s="8">
        <v>137</v>
      </c>
      <c r="B138" s="9">
        <v>43683</v>
      </c>
      <c r="C138" s="8">
        <v>164.520004</v>
      </c>
      <c r="D138" s="8">
        <v>3604800</v>
      </c>
      <c r="E138" s="8">
        <f t="shared" si="16"/>
        <v>170.83144044202643</v>
      </c>
      <c r="F138" s="8">
        <f t="shared" si="17"/>
        <v>167.63296062555389</v>
      </c>
      <c r="G138" s="8">
        <f t="shared" si="18"/>
        <v>165.35134164845911</v>
      </c>
      <c r="H138" s="8">
        <f t="shared" si="19"/>
        <v>163.65777395329934</v>
      </c>
      <c r="I138" s="8">
        <f t="shared" si="20"/>
        <v>39.83422996173929</v>
      </c>
      <c r="J138" s="8">
        <f t="shared" si="21"/>
        <v>9.6904989525798726</v>
      </c>
      <c r="K138" s="8">
        <f t="shared" si="22"/>
        <v>0.69112228574552559</v>
      </c>
      <c r="L138" s="8">
        <f t="shared" si="23"/>
        <v>0.74344065343342169</v>
      </c>
    </row>
    <row r="139" spans="1:12" x14ac:dyDescent="0.55000000000000004">
      <c r="A139" s="8">
        <v>138</v>
      </c>
      <c r="B139" s="9">
        <v>43684</v>
      </c>
      <c r="C139" s="8">
        <v>163.38999899999999</v>
      </c>
      <c r="D139" s="8">
        <v>3079200</v>
      </c>
      <c r="E139" s="8">
        <f t="shared" si="16"/>
        <v>169.88472497572246</v>
      </c>
      <c r="F139" s="8">
        <f t="shared" si="17"/>
        <v>166.54342580661003</v>
      </c>
      <c r="G139" s="8">
        <f t="shared" si="18"/>
        <v>164.8941059418066</v>
      </c>
      <c r="H139" s="8">
        <f t="shared" si="19"/>
        <v>164.30444648832486</v>
      </c>
      <c r="I139" s="8">
        <f t="shared" si="20"/>
        <v>42.181465499724247</v>
      </c>
      <c r="J139" s="8">
        <f t="shared" si="21"/>
        <v>9.9441006246468095</v>
      </c>
      <c r="K139" s="8">
        <f t="shared" si="22"/>
        <v>2.2623376923908376</v>
      </c>
      <c r="L139" s="8">
        <f t="shared" si="23"/>
        <v>0.83621420890365894</v>
      </c>
    </row>
    <row r="140" spans="1:12" x14ac:dyDescent="0.55000000000000004">
      <c r="A140" s="8">
        <v>139</v>
      </c>
      <c r="B140" s="9">
        <v>43685</v>
      </c>
      <c r="C140" s="8">
        <v>167.009995</v>
      </c>
      <c r="D140" s="8">
        <v>2428800</v>
      </c>
      <c r="E140" s="8">
        <f t="shared" si="16"/>
        <v>168.91051607936407</v>
      </c>
      <c r="F140" s="8">
        <f t="shared" si="17"/>
        <v>165.43972642429651</v>
      </c>
      <c r="G140" s="8">
        <f t="shared" si="18"/>
        <v>164.06684712381298</v>
      </c>
      <c r="H140" s="8">
        <f t="shared" si="19"/>
        <v>163.61861087208121</v>
      </c>
      <c r="I140" s="8">
        <f t="shared" si="20"/>
        <v>3.6119803731071642</v>
      </c>
      <c r="J140" s="8">
        <f t="shared" si="21"/>
        <v>2.4657433998418803</v>
      </c>
      <c r="K140" s="8">
        <f t="shared" si="22"/>
        <v>8.6621194211042063</v>
      </c>
      <c r="L140" s="8">
        <f t="shared" si="23"/>
        <v>11.501486303099544</v>
      </c>
    </row>
    <row r="141" spans="1:12" x14ac:dyDescent="0.55000000000000004">
      <c r="A141" s="8">
        <v>140</v>
      </c>
      <c r="B141" s="9">
        <v>43686</v>
      </c>
      <c r="C141" s="8">
        <v>166.66999799999999</v>
      </c>
      <c r="D141" s="8">
        <v>1802100</v>
      </c>
      <c r="E141" s="8">
        <f t="shared" si="16"/>
        <v>168.62543791745946</v>
      </c>
      <c r="F141" s="8">
        <f t="shared" si="17"/>
        <v>165.98932042579273</v>
      </c>
      <c r="G141" s="8">
        <f t="shared" si="18"/>
        <v>165.68557845571584</v>
      </c>
      <c r="H141" s="8">
        <f t="shared" si="19"/>
        <v>166.16214896802029</v>
      </c>
      <c r="I141" s="8">
        <f t="shared" si="20"/>
        <v>3.823745270793907</v>
      </c>
      <c r="J141" s="8">
        <f t="shared" si="21"/>
        <v>0.46332196002868803</v>
      </c>
      <c r="K141" s="8">
        <f t="shared" si="22"/>
        <v>0.96908183916861557</v>
      </c>
      <c r="L141" s="8">
        <f t="shared" si="23"/>
        <v>0.25791063928272107</v>
      </c>
    </row>
    <row r="142" spans="1:12" x14ac:dyDescent="0.55000000000000004">
      <c r="A142" s="8">
        <v>141</v>
      </c>
      <c r="B142" s="9">
        <v>43689</v>
      </c>
      <c r="C142" s="8">
        <v>164.96000699999999</v>
      </c>
      <c r="D142" s="8">
        <v>1381600</v>
      </c>
      <c r="E142" s="8">
        <f t="shared" si="16"/>
        <v>168.33212192984055</v>
      </c>
      <c r="F142" s="8">
        <f t="shared" si="17"/>
        <v>166.22755757676526</v>
      </c>
      <c r="G142" s="8">
        <f t="shared" si="18"/>
        <v>166.22700920507214</v>
      </c>
      <c r="H142" s="8">
        <f t="shared" si="19"/>
        <v>166.54303574200509</v>
      </c>
      <c r="I142" s="8">
        <f t="shared" si="20"/>
        <v>11.371159100053628</v>
      </c>
      <c r="J142" s="8">
        <f t="shared" si="21"/>
        <v>1.6066844646579781</v>
      </c>
      <c r="K142" s="8">
        <f t="shared" si="22"/>
        <v>1.6052945876576794</v>
      </c>
      <c r="L142" s="8">
        <f t="shared" si="23"/>
        <v>2.5059799980142428</v>
      </c>
    </row>
    <row r="143" spans="1:12" x14ac:dyDescent="0.55000000000000004">
      <c r="A143" s="8">
        <v>142</v>
      </c>
      <c r="B143" s="9">
        <v>43690</v>
      </c>
      <c r="C143" s="8">
        <v>167.979996</v>
      </c>
      <c r="D143" s="8">
        <v>3221800</v>
      </c>
      <c r="E143" s="8">
        <f t="shared" si="16"/>
        <v>167.82630469036448</v>
      </c>
      <c r="F143" s="8">
        <f t="shared" si="17"/>
        <v>165.78391487489742</v>
      </c>
      <c r="G143" s="8">
        <f t="shared" si="18"/>
        <v>165.53015799228245</v>
      </c>
      <c r="H143" s="8">
        <f t="shared" si="19"/>
        <v>165.35576418550124</v>
      </c>
      <c r="I143" s="8">
        <f t="shared" si="20"/>
        <v>2.3621018657481053E-2</v>
      </c>
      <c r="J143" s="8">
        <f t="shared" si="21"/>
        <v>4.8227723080318148</v>
      </c>
      <c r="K143" s="8">
        <f t="shared" si="22"/>
        <v>6.0017062640574723</v>
      </c>
      <c r="L143" s="8">
        <f t="shared" si="23"/>
        <v>6.8865926162274356</v>
      </c>
    </row>
    <row r="144" spans="1:12" x14ac:dyDescent="0.55000000000000004">
      <c r="A144" s="8">
        <v>143</v>
      </c>
      <c r="B144" s="9">
        <v>43691</v>
      </c>
      <c r="C144" s="8">
        <v>164.03999300000001</v>
      </c>
      <c r="D144" s="8">
        <v>2457300</v>
      </c>
      <c r="E144" s="8">
        <f t="shared" si="16"/>
        <v>167.84935838680983</v>
      </c>
      <c r="F144" s="8">
        <f t="shared" si="17"/>
        <v>166.55254326868334</v>
      </c>
      <c r="G144" s="8">
        <f t="shared" si="18"/>
        <v>166.87756889652712</v>
      </c>
      <c r="H144" s="8">
        <f t="shared" si="19"/>
        <v>167.3239380463753</v>
      </c>
      <c r="I144" s="8">
        <f t="shared" si="20"/>
        <v>14.511264650224698</v>
      </c>
      <c r="J144" s="8">
        <f t="shared" si="21"/>
        <v>6.3129088526606596</v>
      </c>
      <c r="K144" s="8">
        <f t="shared" si="22"/>
        <v>8.0518369685516493</v>
      </c>
      <c r="L144" s="8">
        <f t="shared" si="23"/>
        <v>10.784295067612831</v>
      </c>
    </row>
    <row r="145" spans="1:12" x14ac:dyDescent="0.55000000000000004">
      <c r="A145" s="8">
        <v>144</v>
      </c>
      <c r="B145" s="9">
        <v>43692</v>
      </c>
      <c r="C145" s="8">
        <v>162.270004</v>
      </c>
      <c r="D145" s="8">
        <v>2220400</v>
      </c>
      <c r="E145" s="8">
        <f t="shared" si="16"/>
        <v>167.27795357878836</v>
      </c>
      <c r="F145" s="8">
        <f t="shared" si="17"/>
        <v>165.67315067464418</v>
      </c>
      <c r="G145" s="8">
        <f t="shared" si="18"/>
        <v>165.31690215343721</v>
      </c>
      <c r="H145" s="8">
        <f t="shared" si="19"/>
        <v>164.86097926159385</v>
      </c>
      <c r="I145" s="8">
        <f t="shared" si="20"/>
        <v>25.079558983686471</v>
      </c>
      <c r="J145" s="8">
        <f t="shared" si="21"/>
        <v>11.581407289141717</v>
      </c>
      <c r="K145" s="8">
        <f t="shared" si="22"/>
        <v>9.2835883574190916</v>
      </c>
      <c r="L145" s="8">
        <f t="shared" si="23"/>
        <v>6.7131528061913421</v>
      </c>
    </row>
    <row r="146" spans="1:12" x14ac:dyDescent="0.55000000000000004">
      <c r="A146" s="8">
        <v>145</v>
      </c>
      <c r="B146" s="9">
        <v>43693</v>
      </c>
      <c r="C146" s="8">
        <v>165.029999</v>
      </c>
      <c r="D146" s="8">
        <v>1748200</v>
      </c>
      <c r="E146" s="8">
        <f t="shared" si="16"/>
        <v>166.5267611419701</v>
      </c>
      <c r="F146" s="8">
        <f t="shared" si="17"/>
        <v>164.48204933851872</v>
      </c>
      <c r="G146" s="8">
        <f t="shared" si="18"/>
        <v>163.64110816904673</v>
      </c>
      <c r="H146" s="8">
        <f t="shared" si="19"/>
        <v>162.91774781539846</v>
      </c>
      <c r="I146" s="8">
        <f t="shared" si="20"/>
        <v>2.2402969096349059</v>
      </c>
      <c r="J146" s="8">
        <f t="shared" si="21"/>
        <v>0.30024883151745274</v>
      </c>
      <c r="K146" s="8">
        <f t="shared" si="22"/>
        <v>1.9290177403060713</v>
      </c>
      <c r="L146" s="8">
        <f t="shared" si="23"/>
        <v>4.4616050668506384</v>
      </c>
    </row>
    <row r="147" spans="1:12" x14ac:dyDescent="0.55000000000000004">
      <c r="A147" s="8">
        <v>146</v>
      </c>
      <c r="B147" s="9">
        <v>43696</v>
      </c>
      <c r="C147" s="8">
        <v>165.86000100000001</v>
      </c>
      <c r="D147" s="8">
        <v>1647200</v>
      </c>
      <c r="E147" s="8">
        <f t="shared" si="16"/>
        <v>166.30224682067458</v>
      </c>
      <c r="F147" s="8">
        <f t="shared" si="17"/>
        <v>164.67383172003719</v>
      </c>
      <c r="G147" s="8">
        <f t="shared" si="18"/>
        <v>164.40499812607104</v>
      </c>
      <c r="H147" s="8">
        <f t="shared" si="19"/>
        <v>164.50193620384962</v>
      </c>
      <c r="I147" s="8">
        <f t="shared" si="20"/>
        <v>0.19558136590412536</v>
      </c>
      <c r="J147" s="8">
        <f t="shared" si="21"/>
        <v>1.4069975607275287</v>
      </c>
      <c r="K147" s="8">
        <f t="shared" si="22"/>
        <v>2.1170333631415788</v>
      </c>
      <c r="L147" s="8">
        <f t="shared" si="23"/>
        <v>1.8443399905429925</v>
      </c>
    </row>
    <row r="148" spans="1:12" x14ac:dyDescent="0.55000000000000004">
      <c r="A148" s="8">
        <v>147</v>
      </c>
      <c r="B148" s="9">
        <v>43697</v>
      </c>
      <c r="C148" s="8">
        <v>163.470001</v>
      </c>
      <c r="D148" s="8">
        <v>1726200</v>
      </c>
      <c r="E148" s="8">
        <f t="shared" si="16"/>
        <v>166.23590994757339</v>
      </c>
      <c r="F148" s="8">
        <f t="shared" si="17"/>
        <v>165.08899096802418</v>
      </c>
      <c r="G148" s="8">
        <f t="shared" si="18"/>
        <v>165.20524970673196</v>
      </c>
      <c r="H148" s="8">
        <f t="shared" si="19"/>
        <v>165.52048480096241</v>
      </c>
      <c r="I148" s="8">
        <f t="shared" si="20"/>
        <v>7.6502523062665579</v>
      </c>
      <c r="J148" s="8">
        <f t="shared" si="21"/>
        <v>2.6211285165629379</v>
      </c>
      <c r="K148" s="8">
        <f t="shared" si="22"/>
        <v>3.0110880742149595</v>
      </c>
      <c r="L148" s="8">
        <f t="shared" si="23"/>
        <v>4.2044838180092556</v>
      </c>
    </row>
    <row r="149" spans="1:12" x14ac:dyDescent="0.55000000000000004">
      <c r="A149" s="8">
        <v>148</v>
      </c>
      <c r="B149" s="9">
        <v>43698</v>
      </c>
      <c r="C149" s="8">
        <v>163.78999300000001</v>
      </c>
      <c r="D149" s="8">
        <v>1732200</v>
      </c>
      <c r="E149" s="8">
        <f t="shared" si="16"/>
        <v>165.82102360543738</v>
      </c>
      <c r="F149" s="8">
        <f t="shared" si="17"/>
        <v>164.52234447921572</v>
      </c>
      <c r="G149" s="8">
        <f t="shared" si="18"/>
        <v>164.25086291802938</v>
      </c>
      <c r="H149" s="8">
        <f t="shared" si="19"/>
        <v>163.9826219502406</v>
      </c>
      <c r="I149" s="8">
        <f t="shared" si="20"/>
        <v>4.1250853202232713</v>
      </c>
      <c r="J149" s="8">
        <f t="shared" si="21"/>
        <v>0.53633868910943616</v>
      </c>
      <c r="K149" s="8">
        <f t="shared" si="22"/>
        <v>0.21240108134440194</v>
      </c>
      <c r="L149" s="8">
        <f t="shared" si="23"/>
        <v>3.7105912470791445E-2</v>
      </c>
    </row>
    <row r="150" spans="1:12" x14ac:dyDescent="0.55000000000000004">
      <c r="A150" s="8">
        <v>149</v>
      </c>
      <c r="B150" s="9">
        <v>43699</v>
      </c>
      <c r="C150" s="8">
        <v>162.89999399999999</v>
      </c>
      <c r="D150" s="8">
        <v>1940000</v>
      </c>
      <c r="E150" s="8">
        <f t="shared" si="16"/>
        <v>165.51636901462174</v>
      </c>
      <c r="F150" s="8">
        <f t="shared" si="17"/>
        <v>164.26602146149023</v>
      </c>
      <c r="G150" s="8">
        <f t="shared" si="18"/>
        <v>163.99738446311324</v>
      </c>
      <c r="H150" s="8">
        <f t="shared" si="19"/>
        <v>163.83815023756017</v>
      </c>
      <c r="I150" s="8">
        <f t="shared" si="20"/>
        <v>6.8454182171369746</v>
      </c>
      <c r="J150" s="8">
        <f t="shared" si="21"/>
        <v>1.8660310255454513</v>
      </c>
      <c r="K150" s="8">
        <f t="shared" si="22"/>
        <v>1.2042658285318975</v>
      </c>
      <c r="L150" s="8">
        <f t="shared" si="23"/>
        <v>0.88013712607307071</v>
      </c>
    </row>
    <row r="151" spans="1:12" x14ac:dyDescent="0.55000000000000004">
      <c r="A151" s="8">
        <v>150</v>
      </c>
      <c r="B151" s="9">
        <v>43700</v>
      </c>
      <c r="C151" s="8">
        <v>156.490005</v>
      </c>
      <c r="D151" s="8">
        <v>4342900</v>
      </c>
      <c r="E151" s="8">
        <f t="shared" si="16"/>
        <v>165.12391276242849</v>
      </c>
      <c r="F151" s="8">
        <f t="shared" si="17"/>
        <v>163.78791184996865</v>
      </c>
      <c r="G151" s="8">
        <f t="shared" si="18"/>
        <v>163.39381970840094</v>
      </c>
      <c r="H151" s="8">
        <f t="shared" si="19"/>
        <v>163.13453305939004</v>
      </c>
      <c r="I151" s="8">
        <f t="shared" si="20"/>
        <v>74.544363250122984</v>
      </c>
      <c r="J151" s="8">
        <f t="shared" si="21"/>
        <v>53.259444390819411</v>
      </c>
      <c r="K151" s="8">
        <f t="shared" si="22"/>
        <v>47.662657527933206</v>
      </c>
      <c r="L151" s="8">
        <f t="shared" si="23"/>
        <v>44.14975313202158</v>
      </c>
    </row>
    <row r="152" spans="1:12" x14ac:dyDescent="0.55000000000000004">
      <c r="A152" s="8">
        <v>151</v>
      </c>
      <c r="B152" s="9">
        <v>43703</v>
      </c>
      <c r="C152" s="8">
        <v>156.91000399999999</v>
      </c>
      <c r="D152" s="8">
        <v>3094000</v>
      </c>
      <c r="E152" s="8">
        <f t="shared" si="16"/>
        <v>163.82882659806421</v>
      </c>
      <c r="F152" s="8">
        <f t="shared" si="17"/>
        <v>161.23364445247961</v>
      </c>
      <c r="G152" s="8">
        <f t="shared" si="18"/>
        <v>159.59672161878041</v>
      </c>
      <c r="H152" s="8">
        <f t="shared" si="19"/>
        <v>158.15113701484751</v>
      </c>
      <c r="I152" s="8">
        <f t="shared" si="20"/>
        <v>47.870106143484186</v>
      </c>
      <c r="J152" s="8">
        <f t="shared" si="21"/>
        <v>18.693866762318198</v>
      </c>
      <c r="K152" s="8">
        <f t="shared" si="22"/>
        <v>7.2184515630651331</v>
      </c>
      <c r="L152" s="8">
        <f t="shared" si="23"/>
        <v>1.5404111605444946</v>
      </c>
    </row>
    <row r="153" spans="1:12" x14ac:dyDescent="0.55000000000000004">
      <c r="A153" s="8">
        <v>152</v>
      </c>
      <c r="B153" s="9">
        <v>43704</v>
      </c>
      <c r="C153" s="8">
        <v>157.479996</v>
      </c>
      <c r="D153" s="8">
        <v>2530200</v>
      </c>
      <c r="E153" s="8">
        <f t="shared" si="16"/>
        <v>162.7910032083546</v>
      </c>
      <c r="F153" s="8">
        <f t="shared" si="17"/>
        <v>159.72037029411175</v>
      </c>
      <c r="G153" s="8">
        <f t="shared" si="18"/>
        <v>158.11902692845118</v>
      </c>
      <c r="H153" s="8">
        <f t="shared" si="19"/>
        <v>157.22028725371189</v>
      </c>
      <c r="I153" s="8">
        <f t="shared" si="20"/>
        <v>28.206797567194478</v>
      </c>
      <c r="J153" s="8">
        <f t="shared" si="21"/>
        <v>5.0192769777167028</v>
      </c>
      <c r="K153" s="8">
        <f t="shared" si="22"/>
        <v>0.40836052751717361</v>
      </c>
      <c r="L153" s="8">
        <f t="shared" si="23"/>
        <v>6.7448632898542943E-2</v>
      </c>
    </row>
    <row r="154" spans="1:12" x14ac:dyDescent="0.55000000000000004">
      <c r="A154" s="8">
        <v>153</v>
      </c>
      <c r="B154" s="9">
        <v>43705</v>
      </c>
      <c r="C154" s="8">
        <v>159.550003</v>
      </c>
      <c r="D154" s="8">
        <v>2363400</v>
      </c>
      <c r="E154" s="8">
        <f t="shared" si="16"/>
        <v>161.99435212710139</v>
      </c>
      <c r="F154" s="8">
        <f t="shared" si="17"/>
        <v>158.93623929117263</v>
      </c>
      <c r="G154" s="8">
        <f t="shared" si="18"/>
        <v>157.76755991780303</v>
      </c>
      <c r="H154" s="8">
        <f t="shared" si="19"/>
        <v>157.41506881342798</v>
      </c>
      <c r="I154" s="8">
        <f t="shared" si="20"/>
        <v>5.9748426551613258</v>
      </c>
      <c r="J154" s="8">
        <f t="shared" si="21"/>
        <v>0.37670589027353812</v>
      </c>
      <c r="K154" s="8">
        <f t="shared" si="22"/>
        <v>3.1771033412718594</v>
      </c>
      <c r="L154" s="8">
        <f t="shared" si="23"/>
        <v>4.5579439809939535</v>
      </c>
    </row>
    <row r="155" spans="1:12" x14ac:dyDescent="0.55000000000000004">
      <c r="A155" s="8">
        <v>154</v>
      </c>
      <c r="B155" s="9">
        <v>43706</v>
      </c>
      <c r="C155" s="8">
        <v>163.60000600000001</v>
      </c>
      <c r="D155" s="8">
        <v>3919300</v>
      </c>
      <c r="E155" s="8">
        <f t="shared" si="16"/>
        <v>161.62769975803619</v>
      </c>
      <c r="F155" s="8">
        <f t="shared" si="17"/>
        <v>159.15105658926223</v>
      </c>
      <c r="G155" s="8">
        <f t="shared" si="18"/>
        <v>158.74790361301137</v>
      </c>
      <c r="H155" s="8">
        <f t="shared" si="19"/>
        <v>159.01626945335698</v>
      </c>
      <c r="I155" s="8">
        <f t="shared" si="20"/>
        <v>3.8899919120894508</v>
      </c>
      <c r="J155" s="8">
        <f t="shared" si="21"/>
        <v>19.79315085930406</v>
      </c>
      <c r="K155" s="8">
        <f t="shared" si="22"/>
        <v>23.542897573820795</v>
      </c>
      <c r="L155" s="8">
        <f t="shared" si="23"/>
        <v>21.010640729030918</v>
      </c>
    </row>
    <row r="156" spans="1:12" x14ac:dyDescent="0.55000000000000004">
      <c r="A156" s="8">
        <v>155</v>
      </c>
      <c r="B156" s="9">
        <v>43707</v>
      </c>
      <c r="C156" s="8">
        <v>164.61999499999999</v>
      </c>
      <c r="D156" s="8">
        <v>3156600</v>
      </c>
      <c r="E156" s="8">
        <f t="shared" si="16"/>
        <v>161.92354569433076</v>
      </c>
      <c r="F156" s="8">
        <f t="shared" si="17"/>
        <v>160.70818888302045</v>
      </c>
      <c r="G156" s="8">
        <f t="shared" si="18"/>
        <v>161.41655992585513</v>
      </c>
      <c r="H156" s="8">
        <f t="shared" si="19"/>
        <v>162.45407186333927</v>
      </c>
      <c r="I156" s="8">
        <f t="shared" si="20"/>
        <v>7.2708388580440904</v>
      </c>
      <c r="J156" s="8">
        <f t="shared" si="21"/>
        <v>15.3022270968385</v>
      </c>
      <c r="K156" s="8">
        <f t="shared" si="22"/>
        <v>10.261996274261506</v>
      </c>
      <c r="L156" s="8">
        <f t="shared" si="23"/>
        <v>4.6912230339222249</v>
      </c>
    </row>
    <row r="157" spans="1:12" x14ac:dyDescent="0.55000000000000004">
      <c r="A157" s="8">
        <v>156</v>
      </c>
      <c r="B157" s="9">
        <v>43711</v>
      </c>
      <c r="C157" s="8">
        <v>163.529999</v>
      </c>
      <c r="D157" s="8">
        <v>2799500</v>
      </c>
      <c r="E157" s="8">
        <f t="shared" si="16"/>
        <v>162.32801309018112</v>
      </c>
      <c r="F157" s="8">
        <f t="shared" si="17"/>
        <v>162.07732102396329</v>
      </c>
      <c r="G157" s="8">
        <f t="shared" si="18"/>
        <v>163.17844921663482</v>
      </c>
      <c r="H157" s="8">
        <f t="shared" si="19"/>
        <v>164.07851421583479</v>
      </c>
      <c r="I157" s="8">
        <f t="shared" si="20"/>
        <v>1.4447701274031386</v>
      </c>
      <c r="J157" s="8">
        <f t="shared" si="21"/>
        <v>2.1102733020621138</v>
      </c>
      <c r="K157" s="8">
        <f t="shared" si="22"/>
        <v>0.12358725018410947</v>
      </c>
      <c r="L157" s="8">
        <f t="shared" si="23"/>
        <v>0.30086894200227859</v>
      </c>
    </row>
    <row r="158" spans="1:12" x14ac:dyDescent="0.55000000000000004">
      <c r="A158" s="8">
        <v>157</v>
      </c>
      <c r="B158" s="9">
        <v>43712</v>
      </c>
      <c r="C158" s="8">
        <v>167.13999899999999</v>
      </c>
      <c r="D158" s="8">
        <v>3974700</v>
      </c>
      <c r="E158" s="8">
        <f t="shared" si="16"/>
        <v>162.50831097665395</v>
      </c>
      <c r="F158" s="8">
        <f t="shared" si="17"/>
        <v>162.58575831557613</v>
      </c>
      <c r="G158" s="8">
        <f t="shared" si="18"/>
        <v>163.37180159748567</v>
      </c>
      <c r="H158" s="8">
        <f t="shared" si="19"/>
        <v>163.66712780395869</v>
      </c>
      <c r="I158" s="8">
        <f t="shared" si="20"/>
        <v>21.452533945607183</v>
      </c>
      <c r="J158" s="8">
        <f t="shared" si="21"/>
        <v>20.741108211661508</v>
      </c>
      <c r="K158" s="8">
        <f t="shared" si="22"/>
        <v>14.199311664315651</v>
      </c>
      <c r="L158" s="8">
        <f t="shared" si="23"/>
        <v>12.060834344293307</v>
      </c>
    </row>
    <row r="159" spans="1:12" x14ac:dyDescent="0.55000000000000004">
      <c r="A159" s="8">
        <v>158</v>
      </c>
      <c r="B159" s="9">
        <v>43713</v>
      </c>
      <c r="C159" s="8">
        <v>170.36999499999999</v>
      </c>
      <c r="D159" s="8">
        <v>4511600</v>
      </c>
      <c r="E159" s="8">
        <f t="shared" si="16"/>
        <v>163.20306418015585</v>
      </c>
      <c r="F159" s="8">
        <f t="shared" si="17"/>
        <v>164.17974255512448</v>
      </c>
      <c r="G159" s="8">
        <f t="shared" si="18"/>
        <v>165.44431016886853</v>
      </c>
      <c r="H159" s="8">
        <f t="shared" si="19"/>
        <v>166.27178120098966</v>
      </c>
      <c r="I159" s="8">
        <f t="shared" si="20"/>
        <v>51.364897376431799</v>
      </c>
      <c r="J159" s="8">
        <f t="shared" si="21"/>
        <v>38.31922533128725</v>
      </c>
      <c r="K159" s="8">
        <f t="shared" si="22"/>
        <v>24.262371055638585</v>
      </c>
      <c r="L159" s="8">
        <f t="shared" si="23"/>
        <v>16.795356342398634</v>
      </c>
    </row>
    <row r="160" spans="1:12" x14ac:dyDescent="0.55000000000000004">
      <c r="A160" s="8">
        <v>159</v>
      </c>
      <c r="B160" s="9">
        <v>43714</v>
      </c>
      <c r="C160" s="8">
        <v>171.16000399999999</v>
      </c>
      <c r="D160" s="8">
        <v>3327800</v>
      </c>
      <c r="E160" s="8">
        <f t="shared" si="16"/>
        <v>164.27810380313247</v>
      </c>
      <c r="F160" s="8">
        <f t="shared" si="17"/>
        <v>166.34633091083091</v>
      </c>
      <c r="G160" s="8">
        <f t="shared" si="18"/>
        <v>168.15343682599081</v>
      </c>
      <c r="H160" s="8">
        <f t="shared" si="19"/>
        <v>169.34544155024741</v>
      </c>
      <c r="I160" s="8">
        <f t="shared" si="20"/>
        <v>47.360550319645206</v>
      </c>
      <c r="J160" s="8">
        <f t="shared" si="21"/>
        <v>23.171448609390513</v>
      </c>
      <c r="K160" s="8">
        <f t="shared" si="22"/>
        <v>9.03944617182953</v>
      </c>
      <c r="L160" s="8">
        <f t="shared" si="23"/>
        <v>3.2926368840520541</v>
      </c>
    </row>
    <row r="161" spans="1:12" x14ac:dyDescent="0.55000000000000004">
      <c r="A161" s="8">
        <v>160</v>
      </c>
      <c r="B161" s="9">
        <v>43717</v>
      </c>
      <c r="C161" s="8">
        <v>169.66000399999999</v>
      </c>
      <c r="D161" s="8">
        <v>4991800</v>
      </c>
      <c r="E161" s="8">
        <f t="shared" si="16"/>
        <v>165.3103888326626</v>
      </c>
      <c r="F161" s="8">
        <f t="shared" si="17"/>
        <v>168.0311164920401</v>
      </c>
      <c r="G161" s="8">
        <f t="shared" si="18"/>
        <v>169.80704877169586</v>
      </c>
      <c r="H161" s="8">
        <f t="shared" si="19"/>
        <v>170.70636338756185</v>
      </c>
      <c r="I161" s="8">
        <f t="shared" si="20"/>
        <v>18.919152103931474</v>
      </c>
      <c r="J161" s="8">
        <f t="shared" si="21"/>
        <v>2.6532745135877747</v>
      </c>
      <c r="K161" s="8">
        <f t="shared" si="22"/>
        <v>2.1622164883091852E-2</v>
      </c>
      <c r="L161" s="8">
        <f t="shared" si="23"/>
        <v>1.0948679679388396</v>
      </c>
    </row>
    <row r="162" spans="1:12" x14ac:dyDescent="0.55000000000000004">
      <c r="A162" s="8">
        <v>161</v>
      </c>
      <c r="B162" s="9">
        <v>43718</v>
      </c>
      <c r="C162" s="8">
        <v>169.61000100000001</v>
      </c>
      <c r="D162" s="8">
        <v>4221600</v>
      </c>
      <c r="E162" s="8">
        <f t="shared" si="16"/>
        <v>165.96283110776321</v>
      </c>
      <c r="F162" s="8">
        <f t="shared" si="17"/>
        <v>168.60122711982604</v>
      </c>
      <c r="G162" s="8">
        <f t="shared" si="18"/>
        <v>169.72617414726312</v>
      </c>
      <c r="H162" s="8">
        <f t="shared" si="19"/>
        <v>169.92159384689046</v>
      </c>
      <c r="I162" s="8">
        <f t="shared" si="20"/>
        <v>13.301848222838617</v>
      </c>
      <c r="J162" s="8">
        <f t="shared" si="21"/>
        <v>1.0176247413212594</v>
      </c>
      <c r="K162" s="8">
        <f t="shared" si="22"/>
        <v>1.3496200145016658E-2</v>
      </c>
      <c r="L162" s="8">
        <f t="shared" si="23"/>
        <v>9.7090102233294492E-2</v>
      </c>
    </row>
    <row r="163" spans="1:12" x14ac:dyDescent="0.55000000000000004">
      <c r="A163" s="8">
        <v>162</v>
      </c>
      <c r="B163" s="9">
        <v>43719</v>
      </c>
      <c r="C163" s="8">
        <v>171.279999</v>
      </c>
      <c r="D163" s="8">
        <v>4047500</v>
      </c>
      <c r="E163" s="8">
        <f t="shared" si="16"/>
        <v>166.50990659159871</v>
      </c>
      <c r="F163" s="8">
        <f t="shared" si="17"/>
        <v>168.95429797788694</v>
      </c>
      <c r="G163" s="8">
        <f t="shared" si="18"/>
        <v>169.66227891626841</v>
      </c>
      <c r="H163" s="8">
        <f t="shared" si="19"/>
        <v>169.68789921172262</v>
      </c>
      <c r="I163" s="8">
        <f t="shared" si="20"/>
        <v>22.753781584687683</v>
      </c>
      <c r="J163" s="8">
        <f t="shared" si="21"/>
        <v>5.4088852442577577</v>
      </c>
      <c r="K163" s="8">
        <f t="shared" si="22"/>
        <v>2.6170182693085682</v>
      </c>
      <c r="L163" s="8">
        <f t="shared" si="23"/>
        <v>2.5347817358328797</v>
      </c>
    </row>
    <row r="164" spans="1:12" x14ac:dyDescent="0.55000000000000004">
      <c r="A164" s="8">
        <v>163</v>
      </c>
      <c r="B164" s="9">
        <v>43720</v>
      </c>
      <c r="C164" s="8">
        <v>168.63000500000001</v>
      </c>
      <c r="D164" s="8">
        <v>2777500</v>
      </c>
      <c r="E164" s="8">
        <f t="shared" si="16"/>
        <v>167.22542045285891</v>
      </c>
      <c r="F164" s="8">
        <f t="shared" si="17"/>
        <v>169.76829333562651</v>
      </c>
      <c r="G164" s="8">
        <f t="shared" si="18"/>
        <v>170.55202496232079</v>
      </c>
      <c r="H164" s="8">
        <f t="shared" si="19"/>
        <v>170.88197405293067</v>
      </c>
      <c r="I164" s="8">
        <f t="shared" si="20"/>
        <v>1.9728577500675648</v>
      </c>
      <c r="J164" s="8">
        <f t="shared" si="21"/>
        <v>1.2957003350233438</v>
      </c>
      <c r="K164" s="8">
        <f t="shared" si="22"/>
        <v>3.6941607355595525</v>
      </c>
      <c r="L164" s="8">
        <f t="shared" si="23"/>
        <v>5.071364615357421</v>
      </c>
    </row>
    <row r="165" spans="1:12" x14ac:dyDescent="0.55000000000000004">
      <c r="A165" s="8">
        <v>164</v>
      </c>
      <c r="B165" s="9">
        <v>43721</v>
      </c>
      <c r="C165" s="8">
        <v>167.71000699999999</v>
      </c>
      <c r="D165" s="8">
        <v>2739600</v>
      </c>
      <c r="E165" s="8">
        <f t="shared" si="16"/>
        <v>167.43610813493007</v>
      </c>
      <c r="F165" s="8">
        <f t="shared" si="17"/>
        <v>169.36989241815724</v>
      </c>
      <c r="G165" s="8">
        <f t="shared" si="18"/>
        <v>169.49491398304437</v>
      </c>
      <c r="H165" s="8">
        <f t="shared" si="19"/>
        <v>169.19299726323268</v>
      </c>
      <c r="I165" s="8">
        <f t="shared" si="20"/>
        <v>7.5020588286592499E-2</v>
      </c>
      <c r="J165" s="8">
        <f t="shared" si="21"/>
        <v>2.7552196014110515</v>
      </c>
      <c r="K165" s="8">
        <f t="shared" si="22"/>
        <v>3.1858929381205892</v>
      </c>
      <c r="L165" s="8">
        <f t="shared" si="23"/>
        <v>2.1992601208429736</v>
      </c>
    </row>
    <row r="166" spans="1:12" x14ac:dyDescent="0.55000000000000004">
      <c r="A166" s="8">
        <v>165</v>
      </c>
      <c r="B166" s="9">
        <v>43724</v>
      </c>
      <c r="C166" s="8">
        <v>166.21000699999999</v>
      </c>
      <c r="D166" s="8">
        <v>2427700</v>
      </c>
      <c r="E166" s="8">
        <f t="shared" si="16"/>
        <v>167.47719296469054</v>
      </c>
      <c r="F166" s="8">
        <f t="shared" si="17"/>
        <v>168.7889325218022</v>
      </c>
      <c r="G166" s="8">
        <f t="shared" si="18"/>
        <v>168.51321514236997</v>
      </c>
      <c r="H166" s="8">
        <f t="shared" si="19"/>
        <v>168.08075456580815</v>
      </c>
      <c r="I166" s="8">
        <f t="shared" si="20"/>
        <v>1.6057602691087314</v>
      </c>
      <c r="J166" s="8">
        <f t="shared" si="21"/>
        <v>6.6508568470027747</v>
      </c>
      <c r="K166" s="8">
        <f t="shared" si="22"/>
        <v>5.3047677470793841</v>
      </c>
      <c r="L166" s="8">
        <f t="shared" si="23"/>
        <v>3.4996964549771525</v>
      </c>
    </row>
    <row r="167" spans="1:12" x14ac:dyDescent="0.55000000000000004">
      <c r="A167" s="8">
        <v>166</v>
      </c>
      <c r="B167" s="9">
        <v>43725</v>
      </c>
      <c r="C167" s="8">
        <v>166.46000699999999</v>
      </c>
      <c r="D167" s="8">
        <v>2287200</v>
      </c>
      <c r="E167" s="8">
        <f t="shared" si="16"/>
        <v>167.28711506998698</v>
      </c>
      <c r="F167" s="8">
        <f t="shared" si="17"/>
        <v>167.88630858917142</v>
      </c>
      <c r="G167" s="8">
        <f t="shared" si="18"/>
        <v>167.24645066406649</v>
      </c>
      <c r="H167" s="8">
        <f t="shared" si="19"/>
        <v>166.67769389145201</v>
      </c>
      <c r="I167" s="8">
        <f t="shared" si="20"/>
        <v>0.6841077594376056</v>
      </c>
      <c r="J167" s="8">
        <f t="shared" si="21"/>
        <v>2.0343362232729478</v>
      </c>
      <c r="K167" s="8">
        <f t="shared" si="22"/>
        <v>0.61849363675033597</v>
      </c>
      <c r="L167" s="8">
        <f t="shared" si="23"/>
        <v>4.7387582710042876E-2</v>
      </c>
    </row>
    <row r="168" spans="1:12" x14ac:dyDescent="0.55000000000000004">
      <c r="A168" s="8">
        <v>167</v>
      </c>
      <c r="B168" s="9">
        <v>43726</v>
      </c>
      <c r="C168" s="8">
        <v>167.970001</v>
      </c>
      <c r="D168" s="8">
        <v>1831700</v>
      </c>
      <c r="E168" s="8">
        <f t="shared" si="16"/>
        <v>167.16304885948892</v>
      </c>
      <c r="F168" s="8">
        <f t="shared" si="17"/>
        <v>167.38710303296142</v>
      </c>
      <c r="G168" s="8">
        <f t="shared" si="18"/>
        <v>166.81390664882991</v>
      </c>
      <c r="H168" s="8">
        <f t="shared" si="19"/>
        <v>166.51442872286299</v>
      </c>
      <c r="I168" s="8">
        <f t="shared" si="20"/>
        <v>0.65117175707540087</v>
      </c>
      <c r="J168" s="8">
        <f t="shared" si="21"/>
        <v>0.33977003997770522</v>
      </c>
      <c r="K168" s="8">
        <f t="shared" si="22"/>
        <v>1.3365541488073747</v>
      </c>
      <c r="L168" s="8">
        <f t="shared" si="23"/>
        <v>2.1186906539698165</v>
      </c>
    </row>
    <row r="169" spans="1:12" x14ac:dyDescent="0.55000000000000004">
      <c r="A169" s="8">
        <v>168</v>
      </c>
      <c r="B169" s="9">
        <v>43727</v>
      </c>
      <c r="C169" s="8">
        <v>166.770004</v>
      </c>
      <c r="D169" s="8">
        <v>1950200</v>
      </c>
      <c r="E169" s="8">
        <f t="shared" si="16"/>
        <v>167.28409168056558</v>
      </c>
      <c r="F169" s="8">
        <f t="shared" si="17"/>
        <v>167.59111732142492</v>
      </c>
      <c r="G169" s="8">
        <f t="shared" si="18"/>
        <v>167.44975854197347</v>
      </c>
      <c r="H169" s="8">
        <f t="shared" si="19"/>
        <v>167.60610793071572</v>
      </c>
      <c r="I169" s="8">
        <f t="shared" si="20"/>
        <v>0.26428614330929856</v>
      </c>
      <c r="J169" s="8">
        <f t="shared" si="21"/>
        <v>0.67422708662145958</v>
      </c>
      <c r="K169" s="8">
        <f t="shared" si="22"/>
        <v>0.46206623733355667</v>
      </c>
      <c r="L169" s="8">
        <f t="shared" si="23"/>
        <v>0.69906978295828215</v>
      </c>
    </row>
    <row r="170" spans="1:12" x14ac:dyDescent="0.55000000000000004">
      <c r="A170" s="8">
        <v>169</v>
      </c>
      <c r="B170" s="9">
        <v>43728</v>
      </c>
      <c r="C170" s="8">
        <v>168.30999800000001</v>
      </c>
      <c r="D170" s="8">
        <v>5050400</v>
      </c>
      <c r="E170" s="8">
        <f t="shared" si="16"/>
        <v>167.20697852848073</v>
      </c>
      <c r="F170" s="8">
        <f t="shared" si="17"/>
        <v>167.30372765892619</v>
      </c>
      <c r="G170" s="8">
        <f t="shared" si="18"/>
        <v>167.07589354388807</v>
      </c>
      <c r="H170" s="8">
        <f t="shared" si="19"/>
        <v>166.97902998267892</v>
      </c>
      <c r="I170" s="8">
        <f t="shared" si="20"/>
        <v>1.2166519545506607</v>
      </c>
      <c r="J170" s="8">
        <f t="shared" si="21"/>
        <v>1.0125799993248124</v>
      </c>
      <c r="K170" s="8">
        <f t="shared" si="22"/>
        <v>1.5230138085953375</v>
      </c>
      <c r="L170" s="8">
        <f t="shared" si="23"/>
        <v>1.7714758631316163</v>
      </c>
    </row>
    <row r="171" spans="1:12" x14ac:dyDescent="0.55000000000000004">
      <c r="A171" s="8">
        <v>170</v>
      </c>
      <c r="B171" s="9">
        <v>43731</v>
      </c>
      <c r="C171" s="8">
        <v>167.13999899999999</v>
      </c>
      <c r="D171" s="8">
        <v>2325500</v>
      </c>
      <c r="E171" s="8">
        <f t="shared" si="16"/>
        <v>167.37243144920865</v>
      </c>
      <c r="F171" s="8">
        <f t="shared" si="17"/>
        <v>167.65592227830203</v>
      </c>
      <c r="G171" s="8">
        <f t="shared" si="18"/>
        <v>167.75465099474962</v>
      </c>
      <c r="H171" s="8">
        <f t="shared" si="19"/>
        <v>167.97725599566974</v>
      </c>
      <c r="I171" s="8">
        <f t="shared" si="20"/>
        <v>5.4024843445135806E-2</v>
      </c>
      <c r="J171" s="8">
        <f t="shared" si="21"/>
        <v>0.26617682909392421</v>
      </c>
      <c r="K171" s="8">
        <f t="shared" si="22"/>
        <v>0.37779707464970635</v>
      </c>
      <c r="L171" s="8">
        <f t="shared" si="23"/>
        <v>0.70099927679793161</v>
      </c>
    </row>
    <row r="172" spans="1:12" x14ac:dyDescent="0.55000000000000004">
      <c r="A172" s="8">
        <v>171</v>
      </c>
      <c r="B172" s="9">
        <v>43732</v>
      </c>
      <c r="C172" s="8">
        <v>165.759995</v>
      </c>
      <c r="D172" s="8">
        <v>2638200</v>
      </c>
      <c r="E172" s="8">
        <f t="shared" si="16"/>
        <v>167.33756658182733</v>
      </c>
      <c r="F172" s="8">
        <f t="shared" si="17"/>
        <v>167.47534913089632</v>
      </c>
      <c r="G172" s="8">
        <f t="shared" si="18"/>
        <v>167.41659239763732</v>
      </c>
      <c r="H172" s="8">
        <f t="shared" si="19"/>
        <v>167.34931324891744</v>
      </c>
      <c r="I172" s="8">
        <f t="shared" si="20"/>
        <v>2.488732095789179</v>
      </c>
      <c r="J172" s="8">
        <f t="shared" si="21"/>
        <v>2.9424397943830543</v>
      </c>
      <c r="K172" s="8">
        <f t="shared" si="22"/>
        <v>2.7443149378587175</v>
      </c>
      <c r="L172" s="8">
        <f t="shared" si="23"/>
        <v>2.5259324963419867</v>
      </c>
    </row>
    <row r="173" spans="1:12" x14ac:dyDescent="0.55000000000000004">
      <c r="A173" s="8">
        <v>172</v>
      </c>
      <c r="B173" s="9">
        <v>43733</v>
      </c>
      <c r="C173" s="8">
        <v>166.929993</v>
      </c>
      <c r="D173" s="8">
        <v>1645000</v>
      </c>
      <c r="E173" s="8">
        <f t="shared" si="16"/>
        <v>167.10093084455323</v>
      </c>
      <c r="F173" s="8">
        <f t="shared" si="17"/>
        <v>166.8749751850826</v>
      </c>
      <c r="G173" s="8">
        <f t="shared" si="18"/>
        <v>166.5054638289368</v>
      </c>
      <c r="H173" s="8">
        <f t="shared" si="19"/>
        <v>166.15732456222935</v>
      </c>
      <c r="I173" s="8">
        <f t="shared" si="20"/>
        <v>2.921974670050647E-2</v>
      </c>
      <c r="J173" s="8">
        <f t="shared" si="21"/>
        <v>3.0269599582843643E-3</v>
      </c>
      <c r="K173" s="8">
        <f t="shared" si="22"/>
        <v>0.18022501708360678</v>
      </c>
      <c r="L173" s="8">
        <f t="shared" si="23"/>
        <v>0.59701651472693318</v>
      </c>
    </row>
    <row r="174" spans="1:12" x14ac:dyDescent="0.55000000000000004">
      <c r="A174" s="8">
        <v>173</v>
      </c>
      <c r="B174" s="9">
        <v>43734</v>
      </c>
      <c r="C174" s="8">
        <v>167.029999</v>
      </c>
      <c r="D174" s="8">
        <v>1983000</v>
      </c>
      <c r="E174" s="8">
        <f t="shared" si="16"/>
        <v>167.07529016787024</v>
      </c>
      <c r="F174" s="8">
        <f t="shared" si="17"/>
        <v>166.8942314203037</v>
      </c>
      <c r="G174" s="8">
        <f t="shared" si="18"/>
        <v>166.73895487302156</v>
      </c>
      <c r="H174" s="8">
        <f t="shared" si="19"/>
        <v>166.73682589055733</v>
      </c>
      <c r="I174" s="8">
        <f t="shared" si="20"/>
        <v>2.0512898870495471E-3</v>
      </c>
      <c r="J174" s="8">
        <f t="shared" si="21"/>
        <v>1.8432835696592934E-2</v>
      </c>
      <c r="K174" s="8">
        <f t="shared" si="22"/>
        <v>8.4706683848647255E-2</v>
      </c>
      <c r="L174" s="8">
        <f t="shared" si="23"/>
        <v>8.5950472100287639E-2</v>
      </c>
    </row>
    <row r="175" spans="1:12" x14ac:dyDescent="0.55000000000000004">
      <c r="A175" s="8">
        <v>174</v>
      </c>
      <c r="B175" s="9">
        <v>43735</v>
      </c>
      <c r="C175" s="8">
        <v>168.03999300000001</v>
      </c>
      <c r="D175" s="8">
        <v>2514800</v>
      </c>
      <c r="E175" s="8">
        <f t="shared" si="16"/>
        <v>167.06849649268969</v>
      </c>
      <c r="F175" s="8">
        <f t="shared" si="17"/>
        <v>166.9417500731974</v>
      </c>
      <c r="G175" s="8">
        <f t="shared" si="18"/>
        <v>166.89902914285972</v>
      </c>
      <c r="H175" s="8">
        <f t="shared" si="19"/>
        <v>166.95670572263936</v>
      </c>
      <c r="I175" s="8">
        <f t="shared" si="20"/>
        <v>0.94380546371615082</v>
      </c>
      <c r="J175" s="8">
        <f t="shared" si="21"/>
        <v>1.2061375262719682</v>
      </c>
      <c r="K175" s="8">
        <f t="shared" si="22"/>
        <v>1.3017985233004532</v>
      </c>
      <c r="L175" s="8">
        <f t="shared" si="23"/>
        <v>1.1735113252914582</v>
      </c>
    </row>
    <row r="176" spans="1:12" x14ac:dyDescent="0.55000000000000004">
      <c r="A176" s="8">
        <v>175</v>
      </c>
      <c r="B176" s="9">
        <v>43738</v>
      </c>
      <c r="C176" s="8">
        <v>169.199997</v>
      </c>
      <c r="D176" s="8">
        <v>2079500</v>
      </c>
      <c r="E176" s="8">
        <f t="shared" si="16"/>
        <v>167.21422096878624</v>
      </c>
      <c r="F176" s="8">
        <f t="shared" si="17"/>
        <v>167.32613509757829</v>
      </c>
      <c r="G176" s="8">
        <f t="shared" si="18"/>
        <v>167.52655926428687</v>
      </c>
      <c r="H176" s="8">
        <f t="shared" si="19"/>
        <v>167.76917118065984</v>
      </c>
      <c r="I176" s="8">
        <f t="shared" si="20"/>
        <v>3.943306446143072</v>
      </c>
      <c r="J176" s="8">
        <f t="shared" si="21"/>
        <v>3.5113584293475055</v>
      </c>
      <c r="K176" s="8">
        <f t="shared" si="22"/>
        <v>2.8003938553086618</v>
      </c>
      <c r="L176" s="8">
        <f t="shared" si="23"/>
        <v>2.047262525290432</v>
      </c>
    </row>
    <row r="177" spans="1:12" x14ac:dyDescent="0.55000000000000004">
      <c r="A177" s="8">
        <v>176</v>
      </c>
      <c r="B177" s="9">
        <v>43739</v>
      </c>
      <c r="C177" s="8">
        <v>164.19000199999999</v>
      </c>
      <c r="D177" s="8">
        <v>2793200</v>
      </c>
      <c r="E177" s="8">
        <f t="shared" si="16"/>
        <v>167.51208737346832</v>
      </c>
      <c r="F177" s="8">
        <f t="shared" si="17"/>
        <v>167.98198676342588</v>
      </c>
      <c r="G177" s="8">
        <f t="shared" si="18"/>
        <v>168.4469500189291</v>
      </c>
      <c r="H177" s="8">
        <f t="shared" si="19"/>
        <v>168.84229054516496</v>
      </c>
      <c r="I177" s="8">
        <f t="shared" si="20"/>
        <v>11.036251228612187</v>
      </c>
      <c r="J177" s="8">
        <f t="shared" si="21"/>
        <v>14.379148446054081</v>
      </c>
      <c r="K177" s="8">
        <f t="shared" si="22"/>
        <v>18.121606435864461</v>
      </c>
      <c r="L177" s="8">
        <f t="shared" si="23"/>
        <v>21.643788707473139</v>
      </c>
    </row>
    <row r="178" spans="1:12" x14ac:dyDescent="0.55000000000000004">
      <c r="A178" s="8">
        <v>177</v>
      </c>
      <c r="B178" s="9">
        <v>43740</v>
      </c>
      <c r="C178" s="8">
        <v>161.08000200000001</v>
      </c>
      <c r="D178" s="8">
        <v>4520100</v>
      </c>
      <c r="E178" s="8">
        <f t="shared" si="16"/>
        <v>167.01377456744808</v>
      </c>
      <c r="F178" s="8">
        <f t="shared" si="17"/>
        <v>166.65479209622683</v>
      </c>
      <c r="G178" s="8">
        <f t="shared" si="18"/>
        <v>166.10562860851809</v>
      </c>
      <c r="H178" s="8">
        <f t="shared" si="19"/>
        <v>165.35307413629124</v>
      </c>
      <c r="I178" s="8">
        <f t="shared" si="20"/>
        <v>35.209656882199305</v>
      </c>
      <c r="J178" s="8">
        <f t="shared" si="21"/>
        <v>31.078284616988643</v>
      </c>
      <c r="K178" s="8">
        <f t="shared" si="22"/>
        <v>25.256922808244951</v>
      </c>
      <c r="L178" s="8">
        <f t="shared" si="23"/>
        <v>18.259145481948526</v>
      </c>
    </row>
    <row r="179" spans="1:12" x14ac:dyDescent="0.55000000000000004">
      <c r="A179" s="8">
        <v>178</v>
      </c>
      <c r="B179" s="9">
        <v>43741</v>
      </c>
      <c r="C179" s="8">
        <v>161.520004</v>
      </c>
      <c r="D179" s="8">
        <v>3088200</v>
      </c>
      <c r="E179" s="8">
        <f t="shared" si="16"/>
        <v>166.12370868233086</v>
      </c>
      <c r="F179" s="8">
        <f t="shared" si="17"/>
        <v>164.70361556254744</v>
      </c>
      <c r="G179" s="8">
        <f t="shared" si="18"/>
        <v>163.34153397383315</v>
      </c>
      <c r="H179" s="8">
        <f t="shared" si="19"/>
        <v>162.14827003407282</v>
      </c>
      <c r="I179" s="8">
        <f t="shared" si="20"/>
        <v>21.194096802115059</v>
      </c>
      <c r="J179" s="8">
        <f t="shared" si="21"/>
        <v>10.135382581185755</v>
      </c>
      <c r="K179" s="8">
        <f t="shared" si="22"/>
        <v>3.3179714455725997</v>
      </c>
      <c r="L179" s="8">
        <f t="shared" si="23"/>
        <v>0.3947182095695933</v>
      </c>
    </row>
    <row r="180" spans="1:12" x14ac:dyDescent="0.55000000000000004">
      <c r="A180" s="8">
        <v>179</v>
      </c>
      <c r="B180" s="9">
        <v>43742</v>
      </c>
      <c r="C180" s="8">
        <v>163.63000500000001</v>
      </c>
      <c r="D180" s="8">
        <v>2741600</v>
      </c>
      <c r="E180" s="8">
        <f t="shared" si="16"/>
        <v>165.43315297998123</v>
      </c>
      <c r="F180" s="8">
        <f t="shared" si="17"/>
        <v>163.58935151565584</v>
      </c>
      <c r="G180" s="8">
        <f t="shared" si="18"/>
        <v>162.33969248822493</v>
      </c>
      <c r="H180" s="8">
        <f t="shared" si="19"/>
        <v>161.67707050851823</v>
      </c>
      <c r="I180" s="8">
        <f t="shared" si="20"/>
        <v>3.25134263771035</v>
      </c>
      <c r="J180" s="8">
        <f t="shared" si="21"/>
        <v>1.6527057893221753E-3</v>
      </c>
      <c r="K180" s="8">
        <f t="shared" si="22"/>
        <v>1.664906378043328</v>
      </c>
      <c r="L180" s="8">
        <f t="shared" si="23"/>
        <v>3.8139531280192145</v>
      </c>
    </row>
    <row r="181" spans="1:12" x14ac:dyDescent="0.55000000000000004">
      <c r="A181" s="8">
        <v>180</v>
      </c>
      <c r="B181" s="9">
        <v>43745</v>
      </c>
      <c r="C181" s="8">
        <v>163.179993</v>
      </c>
      <c r="D181" s="8">
        <v>2214400</v>
      </c>
      <c r="E181" s="8">
        <f t="shared" si="16"/>
        <v>165.16268078298404</v>
      </c>
      <c r="F181" s="8">
        <f t="shared" si="17"/>
        <v>163.60358023517631</v>
      </c>
      <c r="G181" s="8">
        <f t="shared" si="18"/>
        <v>163.04936436970121</v>
      </c>
      <c r="H181" s="8">
        <f t="shared" si="19"/>
        <v>163.14177137712957</v>
      </c>
      <c r="I181" s="8">
        <f t="shared" si="20"/>
        <v>3.9310508447941839</v>
      </c>
      <c r="J181" s="8">
        <f t="shared" si="21"/>
        <v>0.17942614580431349</v>
      </c>
      <c r="K181" s="8">
        <f t="shared" si="22"/>
        <v>1.7063839053737206E-2</v>
      </c>
      <c r="L181" s="8">
        <f t="shared" si="23"/>
        <v>1.4608924548488993E-3</v>
      </c>
    </row>
    <row r="182" spans="1:12" x14ac:dyDescent="0.55000000000000004">
      <c r="A182" s="8">
        <v>181</v>
      </c>
      <c r="B182" s="9">
        <v>43746</v>
      </c>
      <c r="C182" s="8">
        <v>158.61999499999999</v>
      </c>
      <c r="D182" s="8">
        <v>3418100</v>
      </c>
      <c r="E182" s="8">
        <f t="shared" si="16"/>
        <v>164.86527761553643</v>
      </c>
      <c r="F182" s="8">
        <f t="shared" si="17"/>
        <v>163.4553247028646</v>
      </c>
      <c r="G182" s="8">
        <f t="shared" si="18"/>
        <v>163.12121011636555</v>
      </c>
      <c r="H182" s="8">
        <f t="shared" si="19"/>
        <v>163.17043759428239</v>
      </c>
      <c r="I182" s="8">
        <f t="shared" si="20"/>
        <v>39.003554947921664</v>
      </c>
      <c r="J182" s="8">
        <f t="shared" si="21"/>
        <v>23.380413335404782</v>
      </c>
      <c r="K182" s="8">
        <f t="shared" si="22"/>
        <v>20.2609375237978</v>
      </c>
      <c r="L182" s="8">
        <f t="shared" si="23"/>
        <v>20.706527803859551</v>
      </c>
    </row>
    <row r="183" spans="1:12" x14ac:dyDescent="0.55000000000000004">
      <c r="A183" s="8">
        <v>182</v>
      </c>
      <c r="B183" s="9">
        <v>43747</v>
      </c>
      <c r="C183" s="8">
        <v>159.83999600000001</v>
      </c>
      <c r="D183" s="8">
        <v>1680400</v>
      </c>
      <c r="E183" s="8">
        <f t="shared" si="16"/>
        <v>163.92848522320597</v>
      </c>
      <c r="F183" s="8">
        <f t="shared" si="17"/>
        <v>161.762959306862</v>
      </c>
      <c r="G183" s="8">
        <f t="shared" si="18"/>
        <v>160.64554180236451</v>
      </c>
      <c r="H183" s="8">
        <f t="shared" si="19"/>
        <v>159.75760564857057</v>
      </c>
      <c r="I183" s="8">
        <f t="shared" si="20"/>
        <v>16.715744128271226</v>
      </c>
      <c r="J183" s="8">
        <f t="shared" si="21"/>
        <v>3.6977878795375907</v>
      </c>
      <c r="K183" s="8">
        <f t="shared" si="22"/>
        <v>0.64890403970705268</v>
      </c>
      <c r="L183" s="8">
        <f t="shared" si="23"/>
        <v>6.7881700086663988E-3</v>
      </c>
    </row>
    <row r="184" spans="1:12" x14ac:dyDescent="0.55000000000000004">
      <c r="A184" s="8">
        <v>183</v>
      </c>
      <c r="B184" s="9">
        <v>43748</v>
      </c>
      <c r="C184" s="8">
        <v>160.970001</v>
      </c>
      <c r="D184" s="8">
        <v>1613100</v>
      </c>
      <c r="E184" s="8">
        <f t="shared" si="16"/>
        <v>163.31521183972507</v>
      </c>
      <c r="F184" s="8">
        <f t="shared" si="17"/>
        <v>161.08992214946031</v>
      </c>
      <c r="G184" s="8">
        <f t="shared" si="18"/>
        <v>160.20249161106403</v>
      </c>
      <c r="H184" s="8">
        <f t="shared" si="19"/>
        <v>159.81939841214265</v>
      </c>
      <c r="I184" s="8">
        <f t="shared" si="20"/>
        <v>5.5000138827639669</v>
      </c>
      <c r="J184" s="8">
        <f t="shared" si="21"/>
        <v>1.4381082087882134E-2</v>
      </c>
      <c r="K184" s="8">
        <f t="shared" si="22"/>
        <v>0.58907066210485526</v>
      </c>
      <c r="L184" s="8">
        <f t="shared" si="23"/>
        <v>1.3238863151840299</v>
      </c>
    </row>
    <row r="185" spans="1:12" x14ac:dyDescent="0.55000000000000004">
      <c r="A185" s="8">
        <v>184</v>
      </c>
      <c r="B185" s="9">
        <v>43749</v>
      </c>
      <c r="C185" s="8">
        <v>163.529999</v>
      </c>
      <c r="D185" s="8">
        <v>2244900</v>
      </c>
      <c r="E185" s="8">
        <f t="shared" si="16"/>
        <v>162.96343021376632</v>
      </c>
      <c r="F185" s="8">
        <f t="shared" si="17"/>
        <v>161.0479497471492</v>
      </c>
      <c r="G185" s="8">
        <f t="shared" si="18"/>
        <v>160.62462177497881</v>
      </c>
      <c r="H185" s="8">
        <f t="shared" si="19"/>
        <v>160.68235035303564</v>
      </c>
      <c r="I185" s="8">
        <f t="shared" si="20"/>
        <v>0.32100018953431458</v>
      </c>
      <c r="J185" s="8">
        <f t="shared" si="21"/>
        <v>6.1605684935772134</v>
      </c>
      <c r="K185" s="8">
        <f t="shared" si="22"/>
        <v>8.441216819671876</v>
      </c>
      <c r="L185" s="8">
        <f t="shared" si="23"/>
        <v>8.1091028165579448</v>
      </c>
    </row>
    <row r="186" spans="1:12" x14ac:dyDescent="0.55000000000000004">
      <c r="A186" s="8">
        <v>185</v>
      </c>
      <c r="B186" s="9">
        <v>43752</v>
      </c>
      <c r="C186" s="8">
        <v>162.979996</v>
      </c>
      <c r="D186" s="8">
        <v>1055900</v>
      </c>
      <c r="E186" s="8">
        <f t="shared" si="16"/>
        <v>163.04841553170138</v>
      </c>
      <c r="F186" s="8">
        <f t="shared" si="17"/>
        <v>161.916666985647</v>
      </c>
      <c r="G186" s="8">
        <f t="shared" si="18"/>
        <v>162.22257924874046</v>
      </c>
      <c r="H186" s="8">
        <f t="shared" si="19"/>
        <v>162.81808683825892</v>
      </c>
      <c r="I186" s="8">
        <f t="shared" si="20"/>
        <v>4.6812323182361792E-3</v>
      </c>
      <c r="J186" s="8">
        <f t="shared" si="21"/>
        <v>1.1306685927649265</v>
      </c>
      <c r="K186" s="8">
        <f t="shared" si="22"/>
        <v>0.5736801350885572</v>
      </c>
      <c r="L186" s="8">
        <f t="shared" si="23"/>
        <v>2.6214576655698825E-2</v>
      </c>
    </row>
    <row r="187" spans="1:12" x14ac:dyDescent="0.55000000000000004">
      <c r="A187" s="8">
        <v>186</v>
      </c>
      <c r="B187" s="9">
        <v>43753</v>
      </c>
      <c r="C187" s="8">
        <v>163.63999899999999</v>
      </c>
      <c r="D187" s="8">
        <v>2814500</v>
      </c>
      <c r="E187" s="8">
        <f t="shared" si="16"/>
        <v>163.03815260194617</v>
      </c>
      <c r="F187" s="8">
        <f t="shared" si="17"/>
        <v>162.28883214067054</v>
      </c>
      <c r="G187" s="8">
        <f t="shared" si="18"/>
        <v>162.63915846193322</v>
      </c>
      <c r="H187" s="8">
        <f t="shared" si="19"/>
        <v>162.93951870956471</v>
      </c>
      <c r="I187" s="8">
        <f t="shared" si="20"/>
        <v>0.36221908685036064</v>
      </c>
      <c r="J187" s="8">
        <f t="shared" si="21"/>
        <v>1.8256518817502179</v>
      </c>
      <c r="K187" s="8">
        <f t="shared" si="22"/>
        <v>1.0016817826377782</v>
      </c>
      <c r="L187" s="8">
        <f t="shared" si="23"/>
        <v>0.4906726372882943</v>
      </c>
    </row>
    <row r="188" spans="1:12" x14ac:dyDescent="0.55000000000000004">
      <c r="A188" s="8">
        <v>187</v>
      </c>
      <c r="B188" s="9">
        <v>43754</v>
      </c>
      <c r="C188" s="8">
        <v>163.63000500000001</v>
      </c>
      <c r="D188" s="8">
        <v>3449800</v>
      </c>
      <c r="E188" s="8">
        <f t="shared" si="16"/>
        <v>163.12842956165423</v>
      </c>
      <c r="F188" s="8">
        <f t="shared" si="17"/>
        <v>162.76174054143584</v>
      </c>
      <c r="G188" s="8">
        <f t="shared" si="18"/>
        <v>163.18962075786993</v>
      </c>
      <c r="H188" s="8">
        <f t="shared" si="19"/>
        <v>163.46487892739117</v>
      </c>
      <c r="I188" s="8">
        <f t="shared" si="20"/>
        <v>0.25157792035176313</v>
      </c>
      <c r="J188" s="8">
        <f t="shared" si="21"/>
        <v>0.75388317000573069</v>
      </c>
      <c r="K188" s="8">
        <f t="shared" si="22"/>
        <v>0.19393828071648442</v>
      </c>
      <c r="L188" s="8">
        <f t="shared" si="23"/>
        <v>2.7266619855220685E-2</v>
      </c>
    </row>
    <row r="189" spans="1:12" x14ac:dyDescent="0.55000000000000004">
      <c r="A189" s="8">
        <v>188</v>
      </c>
      <c r="B189" s="9">
        <v>43755</v>
      </c>
      <c r="C189" s="8">
        <v>167.520004</v>
      </c>
      <c r="D189" s="8">
        <v>3302700</v>
      </c>
      <c r="E189" s="8">
        <f t="shared" si="16"/>
        <v>163.20366587740608</v>
      </c>
      <c r="F189" s="8">
        <f t="shared" si="17"/>
        <v>163.06563310193332</v>
      </c>
      <c r="G189" s="8">
        <f t="shared" si="18"/>
        <v>163.43183209104149</v>
      </c>
      <c r="H189" s="8">
        <f t="shared" si="19"/>
        <v>163.58872348184781</v>
      </c>
      <c r="I189" s="8">
        <f t="shared" si="20"/>
        <v>18.630774788557598</v>
      </c>
      <c r="J189" s="8">
        <f t="shared" si="21"/>
        <v>19.841420097543406</v>
      </c>
      <c r="K189" s="8">
        <f t="shared" si="22"/>
        <v>16.713149557197507</v>
      </c>
      <c r="L189" s="8">
        <f t="shared" si="23"/>
        <v>15.45496651240297</v>
      </c>
    </row>
    <row r="190" spans="1:12" x14ac:dyDescent="0.55000000000000004">
      <c r="A190" s="8">
        <v>189</v>
      </c>
      <c r="B190" s="9">
        <v>43756</v>
      </c>
      <c r="C190" s="8">
        <v>165.570007</v>
      </c>
      <c r="D190" s="8">
        <v>4421900</v>
      </c>
      <c r="E190" s="8">
        <f t="shared" si="16"/>
        <v>163.85111659579516</v>
      </c>
      <c r="F190" s="8">
        <f t="shared" si="17"/>
        <v>164.62466291625665</v>
      </c>
      <c r="G190" s="8">
        <f t="shared" si="18"/>
        <v>165.68032664096867</v>
      </c>
      <c r="H190" s="8">
        <f t="shared" si="19"/>
        <v>166.53718387046194</v>
      </c>
      <c r="I190" s="8">
        <f t="shared" si="20"/>
        <v>2.9545842216674854</v>
      </c>
      <c r="J190" s="8">
        <f t="shared" si="21"/>
        <v>0.89367543666855476</v>
      </c>
      <c r="K190" s="8">
        <f t="shared" si="22"/>
        <v>1.2170423183456002E-2</v>
      </c>
      <c r="L190" s="8">
        <f t="shared" si="23"/>
        <v>0.93543109875655417</v>
      </c>
    </row>
    <row r="191" spans="1:12" x14ac:dyDescent="0.55000000000000004">
      <c r="A191" s="8">
        <v>190</v>
      </c>
      <c r="B191" s="9">
        <v>43759</v>
      </c>
      <c r="C191" s="8">
        <v>168.94000199999999</v>
      </c>
      <c r="D191" s="8">
        <v>2534400</v>
      </c>
      <c r="E191" s="8">
        <f t="shared" si="16"/>
        <v>164.10895015642589</v>
      </c>
      <c r="F191" s="8">
        <f t="shared" si="17"/>
        <v>164.95553334556683</v>
      </c>
      <c r="G191" s="8">
        <f t="shared" si="18"/>
        <v>165.61965083843592</v>
      </c>
      <c r="H191" s="8">
        <f t="shared" si="19"/>
        <v>165.81180121761548</v>
      </c>
      <c r="I191" s="8">
        <f t="shared" si="20"/>
        <v>23.339061915300725</v>
      </c>
      <c r="J191" s="8">
        <f t="shared" si="21"/>
        <v>15.875990458160381</v>
      </c>
      <c r="K191" s="8">
        <f t="shared" si="22"/>
        <v>11.024731836099912</v>
      </c>
      <c r="L191" s="8">
        <f t="shared" si="23"/>
        <v>9.7856401349110644</v>
      </c>
    </row>
    <row r="192" spans="1:12" x14ac:dyDescent="0.55000000000000004">
      <c r="A192" s="8">
        <v>191</v>
      </c>
      <c r="B192" s="9">
        <v>43760</v>
      </c>
      <c r="C192" s="8">
        <v>168.94000199999999</v>
      </c>
      <c r="D192" s="8">
        <v>3290100</v>
      </c>
      <c r="E192" s="8">
        <f t="shared" si="16"/>
        <v>164.833607932962</v>
      </c>
      <c r="F192" s="8">
        <f t="shared" si="17"/>
        <v>166.35009737461843</v>
      </c>
      <c r="G192" s="8">
        <f t="shared" si="18"/>
        <v>167.44584397729616</v>
      </c>
      <c r="H192" s="8">
        <f t="shared" si="19"/>
        <v>168.15795180440387</v>
      </c>
      <c r="I192" s="8">
        <f t="shared" si="20"/>
        <v>16.862472233804855</v>
      </c>
      <c r="J192" s="8">
        <f t="shared" si="21"/>
        <v>6.7076059685728193</v>
      </c>
      <c r="K192" s="8">
        <f t="shared" si="22"/>
        <v>2.232508196810215</v>
      </c>
      <c r="L192" s="8">
        <f t="shared" si="23"/>
        <v>0.61160250843194153</v>
      </c>
    </row>
    <row r="193" spans="1:12" x14ac:dyDescent="0.55000000000000004">
      <c r="A193" s="8">
        <v>192</v>
      </c>
      <c r="B193" s="9">
        <v>43761</v>
      </c>
      <c r="C193" s="8">
        <v>169.85000600000001</v>
      </c>
      <c r="D193" s="8">
        <v>2379100</v>
      </c>
      <c r="E193" s="8">
        <f t="shared" si="16"/>
        <v>165.44956704301768</v>
      </c>
      <c r="F193" s="8">
        <f t="shared" si="17"/>
        <v>167.25656399350197</v>
      </c>
      <c r="G193" s="8">
        <f t="shared" si="18"/>
        <v>168.26763088978328</v>
      </c>
      <c r="H193" s="8">
        <f t="shared" si="19"/>
        <v>168.74448945110095</v>
      </c>
      <c r="I193" s="8">
        <f t="shared" si="20"/>
        <v>19.363863014127713</v>
      </c>
      <c r="J193" s="8">
        <f t="shared" si="21"/>
        <v>6.7259414410685654</v>
      </c>
      <c r="K193" s="8">
        <f t="shared" si="22"/>
        <v>2.5039109894334106</v>
      </c>
      <c r="L193" s="8">
        <f t="shared" si="23"/>
        <v>1.2221668398896901</v>
      </c>
    </row>
    <row r="194" spans="1:12" x14ac:dyDescent="0.55000000000000004">
      <c r="A194" s="8">
        <v>193</v>
      </c>
      <c r="B194" s="9">
        <v>43762</v>
      </c>
      <c r="C194" s="8">
        <v>171.46000699999999</v>
      </c>
      <c r="D194" s="8">
        <v>2181000</v>
      </c>
      <c r="E194" s="8">
        <f t="shared" si="16"/>
        <v>166.10963288656501</v>
      </c>
      <c r="F194" s="8">
        <f t="shared" si="17"/>
        <v>168.16426869577629</v>
      </c>
      <c r="G194" s="8">
        <f t="shared" si="18"/>
        <v>169.13793720040246</v>
      </c>
      <c r="H194" s="8">
        <f t="shared" si="19"/>
        <v>169.57362686277526</v>
      </c>
      <c r="I194" s="8">
        <f t="shared" si="20"/>
        <v>28.626503153715159</v>
      </c>
      <c r="J194" s="8">
        <f t="shared" si="21"/>
        <v>10.861890969927337</v>
      </c>
      <c r="K194" s="8">
        <f t="shared" si="22"/>
        <v>5.3920081542029061</v>
      </c>
      <c r="L194" s="8">
        <f t="shared" si="23"/>
        <v>3.5584300221160055</v>
      </c>
    </row>
    <row r="195" spans="1:12" x14ac:dyDescent="0.55000000000000004">
      <c r="A195" s="8">
        <v>194</v>
      </c>
      <c r="B195" s="9">
        <v>43763</v>
      </c>
      <c r="C195" s="8">
        <v>171.63000500000001</v>
      </c>
      <c r="D195" s="8">
        <v>1950000</v>
      </c>
      <c r="E195" s="8">
        <f t="shared" si="16"/>
        <v>166.91218900358027</v>
      </c>
      <c r="F195" s="8">
        <f t="shared" si="17"/>
        <v>169.31777710225458</v>
      </c>
      <c r="G195" s="8">
        <f t="shared" si="18"/>
        <v>170.41507559018109</v>
      </c>
      <c r="H195" s="8">
        <f t="shared" si="19"/>
        <v>170.98841196569379</v>
      </c>
      <c r="I195" s="8">
        <f t="shared" si="20"/>
        <v>22.257787776074029</v>
      </c>
      <c r="J195" s="8">
        <f t="shared" si="21"/>
        <v>5.3463978511122505</v>
      </c>
      <c r="K195" s="8">
        <f t="shared" si="22"/>
        <v>1.4760534708429531</v>
      </c>
      <c r="L195" s="8">
        <f t="shared" si="23"/>
        <v>0.41164162167026974</v>
      </c>
    </row>
    <row r="196" spans="1:12" x14ac:dyDescent="0.55000000000000004">
      <c r="A196" s="8">
        <v>195</v>
      </c>
      <c r="B196" s="9">
        <v>43766</v>
      </c>
      <c r="C196" s="8">
        <v>172.679993</v>
      </c>
      <c r="D196" s="8">
        <v>2367200</v>
      </c>
      <c r="E196" s="8">
        <f t="shared" ref="E196:E253" si="24">0.15*C195+(1-0.15)*E195</f>
        <v>167.61986140304322</v>
      </c>
      <c r="F196" s="8">
        <f t="shared" ref="F196:F253" si="25">0.35*C195+(1-0.35)*F195</f>
        <v>170.12705686646547</v>
      </c>
      <c r="G196" s="8">
        <f t="shared" ref="G196:G253" si="26">0.55*C195+(1-0.55)*G195</f>
        <v>171.08328676558148</v>
      </c>
      <c r="H196" s="8">
        <f t="shared" ref="H196:H253" si="27">0.75*C195+(1-0.75)*H195</f>
        <v>171.46960674142346</v>
      </c>
      <c r="I196" s="8">
        <f t="shared" ref="I196:I252" si="28">(C196-E196)^2</f>
        <v>25.604931778520367</v>
      </c>
      <c r="J196" s="8">
        <f t="shared" ref="J196:J252" si="29">(C196-F196)^2</f>
        <v>6.5174829019062352</v>
      </c>
      <c r="K196" s="8">
        <f t="shared" ref="K196:K252" si="30">(C196-G196)^2</f>
        <v>2.549470799030968</v>
      </c>
      <c r="L196" s="8">
        <f t="shared" ref="L196:L252" si="31">(C196-H196)^2</f>
        <v>1.4650348949509007</v>
      </c>
    </row>
    <row r="197" spans="1:12" x14ac:dyDescent="0.55000000000000004">
      <c r="A197" s="8">
        <v>196</v>
      </c>
      <c r="B197" s="9">
        <v>43767</v>
      </c>
      <c r="C197" s="8">
        <v>173.16000399999999</v>
      </c>
      <c r="D197" s="8">
        <v>2714000</v>
      </c>
      <c r="E197" s="8">
        <f t="shared" si="24"/>
        <v>168.37888114258675</v>
      </c>
      <c r="F197" s="8">
        <f t="shared" si="25"/>
        <v>171.02058451320255</v>
      </c>
      <c r="G197" s="8">
        <f t="shared" si="26"/>
        <v>171.96147519451165</v>
      </c>
      <c r="H197" s="8">
        <f t="shared" si="27"/>
        <v>172.37739643535588</v>
      </c>
      <c r="I197" s="8">
        <f t="shared" si="28"/>
        <v>22.859135777679317</v>
      </c>
      <c r="J197" s="8">
        <f t="shared" si="29"/>
        <v>4.5771157404886056</v>
      </c>
      <c r="K197" s="8">
        <f t="shared" si="30"/>
        <v>1.4364712975852998</v>
      </c>
      <c r="L197" s="8">
        <f t="shared" si="31"/>
        <v>0.61247460023818445</v>
      </c>
    </row>
    <row r="198" spans="1:12" x14ac:dyDescent="0.55000000000000004">
      <c r="A198" s="8">
        <v>197</v>
      </c>
      <c r="B198" s="9">
        <v>43768</v>
      </c>
      <c r="C198" s="8">
        <v>174.60000600000001</v>
      </c>
      <c r="D198" s="8">
        <v>1956400</v>
      </c>
      <c r="E198" s="8">
        <f t="shared" si="24"/>
        <v>169.09604957119871</v>
      </c>
      <c r="F198" s="8">
        <f t="shared" si="25"/>
        <v>171.76938133358166</v>
      </c>
      <c r="G198" s="8">
        <f t="shared" si="26"/>
        <v>172.62066603753021</v>
      </c>
      <c r="H198" s="8">
        <f t="shared" si="27"/>
        <v>172.96435210883897</v>
      </c>
      <c r="I198" s="8">
        <f t="shared" si="28"/>
        <v>30.293536370143187</v>
      </c>
      <c r="J198" s="8">
        <f t="shared" si="29"/>
        <v>8.0124360021359653</v>
      </c>
      <c r="K198" s="8">
        <f t="shared" si="30"/>
        <v>3.9177866870299258</v>
      </c>
      <c r="L198" s="8">
        <f t="shared" si="31"/>
        <v>2.6753636516702559</v>
      </c>
    </row>
    <row r="199" spans="1:12" x14ac:dyDescent="0.55000000000000004">
      <c r="A199" s="8">
        <v>198</v>
      </c>
      <c r="B199" s="9">
        <v>43769</v>
      </c>
      <c r="C199" s="8">
        <v>172.729996</v>
      </c>
      <c r="D199" s="8">
        <v>2143200</v>
      </c>
      <c r="E199" s="8">
        <f t="shared" si="24"/>
        <v>169.92164303551888</v>
      </c>
      <c r="F199" s="8">
        <f t="shared" si="25"/>
        <v>172.76009996682808</v>
      </c>
      <c r="G199" s="8">
        <f t="shared" si="26"/>
        <v>173.70930301688861</v>
      </c>
      <c r="H199" s="8">
        <f t="shared" si="27"/>
        <v>174.19109252720975</v>
      </c>
      <c r="I199" s="8">
        <f t="shared" si="28"/>
        <v>7.8868463731098748</v>
      </c>
      <c r="J199" s="8">
        <f t="shared" si="29"/>
        <v>9.0624881878610274E-4</v>
      </c>
      <c r="K199" s="8">
        <f t="shared" si="30"/>
        <v>0.95904223332727179</v>
      </c>
      <c r="L199" s="8">
        <f t="shared" si="31"/>
        <v>2.1348030618243841</v>
      </c>
    </row>
    <row r="200" spans="1:12" x14ac:dyDescent="0.55000000000000004">
      <c r="A200" s="8">
        <v>199</v>
      </c>
      <c r="B200" s="9">
        <v>43770</v>
      </c>
      <c r="C200" s="8">
        <v>176.11999499999999</v>
      </c>
      <c r="D200" s="8">
        <v>2835000</v>
      </c>
      <c r="E200" s="8">
        <f t="shared" si="24"/>
        <v>170.34289598019103</v>
      </c>
      <c r="F200" s="8">
        <f t="shared" si="25"/>
        <v>172.74956357843826</v>
      </c>
      <c r="G200" s="8">
        <f t="shared" si="26"/>
        <v>173.17068415759988</v>
      </c>
      <c r="H200" s="8">
        <f t="shared" si="27"/>
        <v>173.09527013180244</v>
      </c>
      <c r="I200" s="8">
        <f t="shared" si="28"/>
        <v>33.374873084677624</v>
      </c>
      <c r="J200" s="8">
        <f t="shared" si="29"/>
        <v>11.359807967450644</v>
      </c>
      <c r="K200" s="8">
        <f t="shared" si="30"/>
        <v>8.698434445098842</v>
      </c>
      <c r="L200" s="8">
        <f t="shared" si="31"/>
        <v>9.1489605282926991</v>
      </c>
    </row>
    <row r="201" spans="1:12" x14ac:dyDescent="0.55000000000000004">
      <c r="A201" s="8">
        <v>200</v>
      </c>
      <c r="B201" s="9">
        <v>43773</v>
      </c>
      <c r="C201" s="8">
        <v>180</v>
      </c>
      <c r="D201" s="8">
        <v>4383300</v>
      </c>
      <c r="E201" s="8">
        <f t="shared" si="24"/>
        <v>171.20946083316238</v>
      </c>
      <c r="F201" s="8">
        <f t="shared" si="25"/>
        <v>173.92921457598487</v>
      </c>
      <c r="G201" s="8">
        <f t="shared" si="26"/>
        <v>174.79280512091995</v>
      </c>
      <c r="H201" s="8">
        <f t="shared" si="27"/>
        <v>175.36381378295059</v>
      </c>
      <c r="I201" s="8">
        <f t="shared" si="28"/>
        <v>77.273578843706204</v>
      </c>
      <c r="J201" s="8">
        <f t="shared" si="29"/>
        <v>36.854435664434533</v>
      </c>
      <c r="K201" s="8">
        <f t="shared" si="30"/>
        <v>27.114878508717489</v>
      </c>
      <c r="L201" s="8">
        <f t="shared" si="31"/>
        <v>21.494222639158952</v>
      </c>
    </row>
    <row r="202" spans="1:12" x14ac:dyDescent="0.55000000000000004">
      <c r="A202" s="8">
        <v>201</v>
      </c>
      <c r="B202" s="9">
        <v>43774</v>
      </c>
      <c r="C202" s="8">
        <v>180.679993</v>
      </c>
      <c r="D202" s="8">
        <v>5155900</v>
      </c>
      <c r="E202" s="8">
        <f t="shared" si="24"/>
        <v>172.52804170818803</v>
      </c>
      <c r="F202" s="8">
        <f t="shared" si="25"/>
        <v>176.05398947439016</v>
      </c>
      <c r="G202" s="8">
        <f t="shared" si="26"/>
        <v>177.65676230441397</v>
      </c>
      <c r="H202" s="8">
        <f t="shared" si="27"/>
        <v>178.84095344573765</v>
      </c>
      <c r="I202" s="8">
        <f t="shared" si="28"/>
        <v>66.45430986407483</v>
      </c>
      <c r="J202" s="8">
        <f t="shared" si="29"/>
        <v>21.399908618954594</v>
      </c>
      <c r="K202" s="8">
        <f t="shared" si="30"/>
        <v>9.1399238387335444</v>
      </c>
      <c r="L202" s="8">
        <f t="shared" si="31"/>
        <v>3.3820664821414348</v>
      </c>
    </row>
    <row r="203" spans="1:12" x14ac:dyDescent="0.55000000000000004">
      <c r="A203" s="8">
        <v>202</v>
      </c>
      <c r="B203" s="9">
        <v>43775</v>
      </c>
      <c r="C203" s="8">
        <v>180.80999800000001</v>
      </c>
      <c r="D203" s="8">
        <v>2742000</v>
      </c>
      <c r="E203" s="8">
        <f t="shared" si="24"/>
        <v>173.75083440195982</v>
      </c>
      <c r="F203" s="8">
        <f t="shared" si="25"/>
        <v>177.67309070835361</v>
      </c>
      <c r="G203" s="8">
        <f t="shared" si="26"/>
        <v>179.31953918698628</v>
      </c>
      <c r="H203" s="8">
        <f t="shared" si="27"/>
        <v>180.22023311143442</v>
      </c>
      <c r="I203" s="8">
        <f t="shared" si="28"/>
        <v>49.831790703895663</v>
      </c>
      <c r="J203" s="8">
        <f t="shared" si="29"/>
        <v>9.8401873563843214</v>
      </c>
      <c r="K203" s="8">
        <f t="shared" si="30"/>
        <v>2.2214674732903008</v>
      </c>
      <c r="L203" s="8">
        <f t="shared" si="31"/>
        <v>0.34782262378477408</v>
      </c>
    </row>
    <row r="204" spans="1:12" x14ac:dyDescent="0.55000000000000004">
      <c r="A204" s="8">
        <v>203</v>
      </c>
      <c r="B204" s="9">
        <v>43776</v>
      </c>
      <c r="C204" s="8">
        <v>179.66000399999999</v>
      </c>
      <c r="D204" s="8">
        <v>2548800</v>
      </c>
      <c r="E204" s="8">
        <f t="shared" si="24"/>
        <v>174.80970894166586</v>
      </c>
      <c r="F204" s="8">
        <f t="shared" si="25"/>
        <v>178.77100826042985</v>
      </c>
      <c r="G204" s="8">
        <f t="shared" si="26"/>
        <v>180.13929153414384</v>
      </c>
      <c r="H204" s="8">
        <f t="shared" si="27"/>
        <v>180.66255677785864</v>
      </c>
      <c r="I204" s="8">
        <f t="shared" si="28"/>
        <v>23.525362152900442</v>
      </c>
      <c r="J204" s="8">
        <f t="shared" si="29"/>
        <v>0.79031342497385026</v>
      </c>
      <c r="K204" s="8">
        <f t="shared" si="30"/>
        <v>0.22971654038569245</v>
      </c>
      <c r="L204" s="8">
        <f t="shared" si="31"/>
        <v>1.0051120723921028</v>
      </c>
    </row>
    <row r="205" spans="1:12" x14ac:dyDescent="0.55000000000000004">
      <c r="A205" s="8">
        <v>204</v>
      </c>
      <c r="B205" s="9">
        <v>43777</v>
      </c>
      <c r="C205" s="8">
        <v>181.21000699999999</v>
      </c>
      <c r="D205" s="8">
        <v>1636800</v>
      </c>
      <c r="E205" s="8">
        <f t="shared" si="24"/>
        <v>175.53725320041599</v>
      </c>
      <c r="F205" s="8">
        <f t="shared" si="25"/>
        <v>179.08215676927938</v>
      </c>
      <c r="G205" s="8">
        <f t="shared" si="26"/>
        <v>179.87568339036471</v>
      </c>
      <c r="H205" s="8">
        <f t="shared" si="27"/>
        <v>179.91064219446466</v>
      </c>
      <c r="I205" s="8">
        <f t="shared" si="28"/>
        <v>32.180135670694717</v>
      </c>
      <c r="J205" s="8">
        <f t="shared" si="29"/>
        <v>4.5277466043777581</v>
      </c>
      <c r="K205" s="8">
        <f t="shared" si="30"/>
        <v>1.7804194952301147</v>
      </c>
      <c r="L205" s="8">
        <f t="shared" si="31"/>
        <v>1.6883488978638745</v>
      </c>
    </row>
    <row r="206" spans="1:12" x14ac:dyDescent="0.55000000000000004">
      <c r="A206" s="8">
        <v>205</v>
      </c>
      <c r="B206" s="9">
        <v>43780</v>
      </c>
      <c r="C206" s="8">
        <v>180.83000200000001</v>
      </c>
      <c r="D206" s="8">
        <v>1594600</v>
      </c>
      <c r="E206" s="8">
        <f t="shared" si="24"/>
        <v>176.38816627035359</v>
      </c>
      <c r="F206" s="8">
        <f t="shared" si="25"/>
        <v>179.82690435003158</v>
      </c>
      <c r="G206" s="8">
        <f t="shared" si="26"/>
        <v>180.6095613756641</v>
      </c>
      <c r="H206" s="8">
        <f t="shared" si="27"/>
        <v>180.88516579861616</v>
      </c>
      <c r="I206" s="8">
        <f t="shared" si="28"/>
        <v>19.729904649163487</v>
      </c>
      <c r="J206" s="8">
        <f t="shared" si="29"/>
        <v>1.0062048953721756</v>
      </c>
      <c r="K206" s="8">
        <f t="shared" si="30"/>
        <v>4.8594068857604644E-2</v>
      </c>
      <c r="L206" s="8">
        <f t="shared" si="31"/>
        <v>3.0430446777630982E-3</v>
      </c>
    </row>
    <row r="207" spans="1:12" x14ac:dyDescent="0.55000000000000004">
      <c r="A207" s="8">
        <v>206</v>
      </c>
      <c r="B207" s="9">
        <v>43781</v>
      </c>
      <c r="C207" s="8">
        <v>182.009995</v>
      </c>
      <c r="D207" s="8">
        <v>1816900</v>
      </c>
      <c r="E207" s="8">
        <f t="shared" si="24"/>
        <v>177.05444162980055</v>
      </c>
      <c r="F207" s="8">
        <f t="shared" si="25"/>
        <v>180.17798852752054</v>
      </c>
      <c r="G207" s="8">
        <f t="shared" si="26"/>
        <v>180.73080371904885</v>
      </c>
      <c r="H207" s="8">
        <f t="shared" si="27"/>
        <v>180.84379294965404</v>
      </c>
      <c r="I207" s="8">
        <f t="shared" si="28"/>
        <v>24.557509204895162</v>
      </c>
      <c r="J207" s="8">
        <f t="shared" si="29"/>
        <v>3.3562477152066466</v>
      </c>
      <c r="K207" s="8">
        <f t="shared" si="30"/>
        <v>1.6363303332614516</v>
      </c>
      <c r="L207" s="8">
        <f t="shared" si="31"/>
        <v>1.360027222231118</v>
      </c>
    </row>
    <row r="208" spans="1:12" x14ac:dyDescent="0.55000000000000004">
      <c r="A208" s="8">
        <v>207</v>
      </c>
      <c r="B208" s="9">
        <v>43782</v>
      </c>
      <c r="C208" s="8">
        <v>181.949997</v>
      </c>
      <c r="D208" s="8">
        <v>1855200</v>
      </c>
      <c r="E208" s="8">
        <f t="shared" si="24"/>
        <v>177.79777463533048</v>
      </c>
      <c r="F208" s="8">
        <f t="shared" si="25"/>
        <v>180.81919079288835</v>
      </c>
      <c r="G208" s="8">
        <f t="shared" si="26"/>
        <v>181.43435892357201</v>
      </c>
      <c r="H208" s="8">
        <f t="shared" si="27"/>
        <v>181.71844448741351</v>
      </c>
      <c r="I208" s="8">
        <f t="shared" si="28"/>
        <v>17.240950565661677</v>
      </c>
      <c r="J208" s="8">
        <f t="shared" si="29"/>
        <v>1.2787226780422285</v>
      </c>
      <c r="K208" s="8">
        <f t="shared" si="30"/>
        <v>0.26588262586235784</v>
      </c>
      <c r="L208" s="8">
        <f t="shared" si="31"/>
        <v>5.3616566085116356E-2</v>
      </c>
    </row>
    <row r="209" spans="1:12" x14ac:dyDescent="0.55000000000000004">
      <c r="A209" s="8">
        <v>208</v>
      </c>
      <c r="B209" s="9">
        <v>43783</v>
      </c>
      <c r="C209" s="8">
        <v>179.64999399999999</v>
      </c>
      <c r="D209" s="8">
        <v>2208300</v>
      </c>
      <c r="E209" s="8">
        <f t="shared" si="24"/>
        <v>178.4206079900309</v>
      </c>
      <c r="F209" s="8">
        <f t="shared" si="25"/>
        <v>181.21497296537743</v>
      </c>
      <c r="G209" s="8">
        <f t="shared" si="26"/>
        <v>181.71795986560738</v>
      </c>
      <c r="H209" s="8">
        <f t="shared" si="27"/>
        <v>181.8921088718534</v>
      </c>
      <c r="I209" s="8">
        <f t="shared" si="28"/>
        <v>1.5113899615077202</v>
      </c>
      <c r="J209" s="8">
        <f t="shared" si="29"/>
        <v>2.4491591620738267</v>
      </c>
      <c r="K209" s="8">
        <f t="shared" si="30"/>
        <v>4.2764828213173267</v>
      </c>
      <c r="L209" s="8">
        <f t="shared" si="31"/>
        <v>5.0270790985862011</v>
      </c>
    </row>
    <row r="210" spans="1:12" x14ac:dyDescent="0.55000000000000004">
      <c r="A210" s="8">
        <v>209</v>
      </c>
      <c r="B210" s="9">
        <v>43784</v>
      </c>
      <c r="C210" s="8">
        <v>181.75</v>
      </c>
      <c r="D210" s="8">
        <v>3242700</v>
      </c>
      <c r="E210" s="8">
        <f t="shared" si="24"/>
        <v>178.60501589152625</v>
      </c>
      <c r="F210" s="8">
        <f t="shared" si="25"/>
        <v>180.66723032749533</v>
      </c>
      <c r="G210" s="8">
        <f t="shared" si="26"/>
        <v>180.58057863952331</v>
      </c>
      <c r="H210" s="8">
        <f t="shared" si="27"/>
        <v>180.21052271796333</v>
      </c>
      <c r="I210" s="8">
        <f t="shared" si="28"/>
        <v>9.8909250425524284</v>
      </c>
      <c r="J210" s="8">
        <f t="shared" si="29"/>
        <v>1.1723901636958656</v>
      </c>
      <c r="K210" s="8">
        <f t="shared" si="30"/>
        <v>1.3675463183391527</v>
      </c>
      <c r="L210" s="8">
        <f t="shared" si="31"/>
        <v>2.3699903019070163</v>
      </c>
    </row>
    <row r="211" spans="1:12" x14ac:dyDescent="0.55000000000000004">
      <c r="A211" s="8">
        <v>210</v>
      </c>
      <c r="B211" s="9">
        <v>43787</v>
      </c>
      <c r="C211" s="8">
        <v>179.800003</v>
      </c>
      <c r="D211" s="8">
        <v>2405800</v>
      </c>
      <c r="E211" s="8">
        <f t="shared" si="24"/>
        <v>179.0767635077973</v>
      </c>
      <c r="F211" s="8">
        <f t="shared" si="25"/>
        <v>181.04619971287195</v>
      </c>
      <c r="G211" s="8">
        <f t="shared" si="26"/>
        <v>181.22376038778549</v>
      </c>
      <c r="H211" s="8">
        <f t="shared" si="27"/>
        <v>181.36513067949085</v>
      </c>
      <c r="I211" s="8">
        <f t="shared" si="28"/>
        <v>0.52307536308163138</v>
      </c>
      <c r="J211" s="8">
        <f t="shared" si="29"/>
        <v>1.5530062471728516</v>
      </c>
      <c r="K211" s="8">
        <f t="shared" si="30"/>
        <v>2.0270850992737497</v>
      </c>
      <c r="L211" s="8">
        <f t="shared" si="31"/>
        <v>2.4496246531083901</v>
      </c>
    </row>
    <row r="212" spans="1:12" x14ac:dyDescent="0.55000000000000004">
      <c r="A212" s="8">
        <v>211</v>
      </c>
      <c r="B212" s="9">
        <v>43788</v>
      </c>
      <c r="C212" s="8">
        <v>180.11999499999999</v>
      </c>
      <c r="D212" s="8">
        <v>2673200</v>
      </c>
      <c r="E212" s="8">
        <f t="shared" si="24"/>
        <v>179.18524943162771</v>
      </c>
      <c r="F212" s="8">
        <f t="shared" si="25"/>
        <v>180.61003086336677</v>
      </c>
      <c r="G212" s="8">
        <f t="shared" si="26"/>
        <v>180.44069382450348</v>
      </c>
      <c r="H212" s="8">
        <f t="shared" si="27"/>
        <v>180.19128491987271</v>
      </c>
      <c r="I212" s="8">
        <f t="shared" si="28"/>
        <v>0.87374927759161403</v>
      </c>
      <c r="J212" s="8">
        <f t="shared" si="29"/>
        <v>0.24013514738563033</v>
      </c>
      <c r="K212" s="8">
        <f t="shared" si="30"/>
        <v>0.10284773603792347</v>
      </c>
      <c r="L212" s="8">
        <f t="shared" si="31"/>
        <v>5.0822526754596515E-3</v>
      </c>
    </row>
    <row r="213" spans="1:12" x14ac:dyDescent="0.55000000000000004">
      <c r="A213" s="8">
        <v>212</v>
      </c>
      <c r="B213" s="9">
        <v>43789</v>
      </c>
      <c r="C213" s="8">
        <v>177.220001</v>
      </c>
      <c r="D213" s="8">
        <v>4190700</v>
      </c>
      <c r="E213" s="8">
        <f t="shared" si="24"/>
        <v>179.32546126688356</v>
      </c>
      <c r="F213" s="8">
        <f t="shared" si="25"/>
        <v>180.4385183111884</v>
      </c>
      <c r="G213" s="8">
        <f t="shared" si="26"/>
        <v>180.26430947102654</v>
      </c>
      <c r="H213" s="8">
        <f t="shared" si="27"/>
        <v>180.13781747996816</v>
      </c>
      <c r="I213" s="8">
        <f t="shared" si="28"/>
        <v>4.4329629354254276</v>
      </c>
      <c r="J213" s="8">
        <f t="shared" si="29"/>
        <v>10.358853682419452</v>
      </c>
      <c r="K213" s="8">
        <f t="shared" si="30"/>
        <v>9.2678140667639468</v>
      </c>
      <c r="L213" s="8">
        <f t="shared" si="31"/>
        <v>8.5136530107738224</v>
      </c>
    </row>
    <row r="214" spans="1:12" x14ac:dyDescent="0.55000000000000004">
      <c r="A214" s="8">
        <v>213</v>
      </c>
      <c r="B214" s="9">
        <v>43790</v>
      </c>
      <c r="C214" s="8">
        <v>176.529999</v>
      </c>
      <c r="D214" s="8">
        <v>3135100</v>
      </c>
      <c r="E214" s="8">
        <f t="shared" si="24"/>
        <v>179.00964222685104</v>
      </c>
      <c r="F214" s="8">
        <f t="shared" si="25"/>
        <v>179.31203725227246</v>
      </c>
      <c r="G214" s="8">
        <f t="shared" si="26"/>
        <v>178.58993981196193</v>
      </c>
      <c r="H214" s="8">
        <f t="shared" si="27"/>
        <v>177.94945511999202</v>
      </c>
      <c r="I214" s="8">
        <f t="shared" si="28"/>
        <v>6.148630532468232</v>
      </c>
      <c r="J214" s="8">
        <f t="shared" si="29"/>
        <v>7.7397368371071877</v>
      </c>
      <c r="K214" s="8">
        <f t="shared" si="30"/>
        <v>4.2433561487863454</v>
      </c>
      <c r="L214" s="8">
        <f t="shared" si="31"/>
        <v>2.0148556765828003</v>
      </c>
    </row>
    <row r="215" spans="1:12" x14ac:dyDescent="0.55000000000000004">
      <c r="A215" s="8">
        <v>214</v>
      </c>
      <c r="B215" s="9">
        <v>43791</v>
      </c>
      <c r="C215" s="8">
        <v>176.78999300000001</v>
      </c>
      <c r="D215" s="8">
        <v>1852200</v>
      </c>
      <c r="E215" s="8">
        <f t="shared" si="24"/>
        <v>178.63769574282338</v>
      </c>
      <c r="F215" s="8">
        <f t="shared" si="25"/>
        <v>178.33832386397711</v>
      </c>
      <c r="G215" s="8">
        <f t="shared" si="26"/>
        <v>177.45697236538285</v>
      </c>
      <c r="H215" s="8">
        <f t="shared" si="27"/>
        <v>176.88486302999803</v>
      </c>
      <c r="I215" s="8">
        <f t="shared" si="28"/>
        <v>3.4140054258370141</v>
      </c>
      <c r="J215" s="8">
        <f t="shared" si="29"/>
        <v>2.397328464344072</v>
      </c>
      <c r="K215" s="8">
        <f t="shared" si="30"/>
        <v>0.44486147384650071</v>
      </c>
      <c r="L215" s="8">
        <f t="shared" si="31"/>
        <v>9.0003225918252709E-3</v>
      </c>
    </row>
    <row r="216" spans="1:12" x14ac:dyDescent="0.55000000000000004">
      <c r="A216" s="8">
        <v>215</v>
      </c>
      <c r="B216" s="9">
        <v>43794</v>
      </c>
      <c r="C216" s="8">
        <v>176.509995</v>
      </c>
      <c r="D216" s="8">
        <v>2657500</v>
      </c>
      <c r="E216" s="8">
        <f t="shared" si="24"/>
        <v>178.36054033139987</v>
      </c>
      <c r="F216" s="8">
        <f t="shared" si="25"/>
        <v>177.79640806158511</v>
      </c>
      <c r="G216" s="8">
        <f t="shared" si="26"/>
        <v>177.09013371442228</v>
      </c>
      <c r="H216" s="8">
        <f t="shared" si="27"/>
        <v>176.81371050749954</v>
      </c>
      <c r="I216" s="8">
        <f t="shared" si="28"/>
        <v>3.4245180235658599</v>
      </c>
      <c r="J216" s="8">
        <f t="shared" si="29"/>
        <v>1.6548585650167713</v>
      </c>
      <c r="K216" s="8">
        <f t="shared" si="30"/>
        <v>0.33656092797153092</v>
      </c>
      <c r="L216" s="8">
        <f t="shared" si="31"/>
        <v>9.2243109495698625E-2</v>
      </c>
    </row>
    <row r="217" spans="1:12" x14ac:dyDescent="0.55000000000000004">
      <c r="A217" s="8">
        <v>216</v>
      </c>
      <c r="B217" s="9">
        <v>43795</v>
      </c>
      <c r="C217" s="8">
        <v>178.520004</v>
      </c>
      <c r="D217" s="8">
        <v>4578900</v>
      </c>
      <c r="E217" s="8">
        <f t="shared" si="24"/>
        <v>178.08295853168988</v>
      </c>
      <c r="F217" s="8">
        <f t="shared" si="25"/>
        <v>177.34616349003034</v>
      </c>
      <c r="G217" s="8">
        <f t="shared" si="26"/>
        <v>176.77105742149001</v>
      </c>
      <c r="H217" s="8">
        <f t="shared" si="27"/>
        <v>176.58592387687489</v>
      </c>
      <c r="I217" s="8">
        <f t="shared" si="28"/>
        <v>0.19100874137040971</v>
      </c>
      <c r="J217" s="8">
        <f t="shared" si="29"/>
        <v>1.377901542845843</v>
      </c>
      <c r="K217" s="8">
        <f t="shared" si="30"/>
        <v>3.0588141344817892</v>
      </c>
      <c r="L217" s="8">
        <f t="shared" si="31"/>
        <v>3.7406659226676542</v>
      </c>
    </row>
    <row r="218" spans="1:12" x14ac:dyDescent="0.55000000000000004">
      <c r="A218" s="8">
        <v>217</v>
      </c>
      <c r="B218" s="9">
        <v>43796</v>
      </c>
      <c r="C218" s="8">
        <v>179.41999799999999</v>
      </c>
      <c r="D218" s="8">
        <v>1044800</v>
      </c>
      <c r="E218" s="8">
        <f t="shared" si="24"/>
        <v>178.1485153519364</v>
      </c>
      <c r="F218" s="8">
        <f t="shared" si="25"/>
        <v>177.75700766851972</v>
      </c>
      <c r="G218" s="8">
        <f t="shared" si="26"/>
        <v>177.73297803967051</v>
      </c>
      <c r="H218" s="8">
        <f t="shared" si="27"/>
        <v>178.03648396921872</v>
      </c>
      <c r="I218" s="8">
        <f t="shared" si="28"/>
        <v>1.6166681243268153</v>
      </c>
      <c r="J218" s="8">
        <f t="shared" si="29"/>
        <v>2.7655368425968687</v>
      </c>
      <c r="K218" s="8">
        <f t="shared" si="30"/>
        <v>2.8460363465500778</v>
      </c>
      <c r="L218" s="8">
        <f t="shared" si="31"/>
        <v>1.9141110733686391</v>
      </c>
    </row>
    <row r="219" spans="1:12" x14ac:dyDescent="0.55000000000000004">
      <c r="A219" s="8">
        <v>218</v>
      </c>
      <c r="B219" s="9">
        <v>43798</v>
      </c>
      <c r="C219" s="8">
        <v>178.550003</v>
      </c>
      <c r="D219" s="8">
        <v>1633100</v>
      </c>
      <c r="E219" s="8">
        <f t="shared" si="24"/>
        <v>178.33923774914592</v>
      </c>
      <c r="F219" s="8">
        <f t="shared" si="25"/>
        <v>178.33905428453784</v>
      </c>
      <c r="G219" s="8">
        <f t="shared" si="26"/>
        <v>178.66083901785174</v>
      </c>
      <c r="H219" s="8">
        <f t="shared" si="27"/>
        <v>179.07411949230467</v>
      </c>
      <c r="I219" s="8">
        <f t="shared" si="28"/>
        <v>4.4421990967583661E-2</v>
      </c>
      <c r="J219" s="8">
        <f t="shared" si="29"/>
        <v>4.449936055513791E-2</v>
      </c>
      <c r="K219" s="8">
        <f t="shared" si="30"/>
        <v>1.2284622853230938E-2</v>
      </c>
      <c r="L219" s="8">
        <f t="shared" si="31"/>
        <v>0.2746980975057523</v>
      </c>
    </row>
    <row r="220" spans="1:12" x14ac:dyDescent="0.55000000000000004">
      <c r="A220" s="8">
        <v>219</v>
      </c>
      <c r="B220" s="9">
        <v>43801</v>
      </c>
      <c r="C220" s="8">
        <v>174.320007</v>
      </c>
      <c r="D220" s="8">
        <v>3053500</v>
      </c>
      <c r="E220" s="8">
        <f t="shared" si="24"/>
        <v>178.37085253677401</v>
      </c>
      <c r="F220" s="8">
        <f t="shared" si="25"/>
        <v>178.4128863349496</v>
      </c>
      <c r="G220" s="8">
        <f t="shared" si="26"/>
        <v>178.59987920803329</v>
      </c>
      <c r="H220" s="8">
        <f t="shared" si="27"/>
        <v>178.68103212307616</v>
      </c>
      <c r="I220" s="8">
        <f t="shared" si="28"/>
        <v>16.409349562801882</v>
      </c>
      <c r="J220" s="8">
        <f t="shared" si="29"/>
        <v>16.751661250457484</v>
      </c>
      <c r="K220" s="8">
        <f t="shared" si="30"/>
        <v>18.317306117095683</v>
      </c>
      <c r="L220" s="8">
        <f t="shared" si="31"/>
        <v>19.018540124101442</v>
      </c>
    </row>
    <row r="221" spans="1:12" x14ac:dyDescent="0.55000000000000004">
      <c r="A221" s="8">
        <v>220</v>
      </c>
      <c r="B221" s="9">
        <v>43802</v>
      </c>
      <c r="C221" s="8">
        <v>172.550003</v>
      </c>
      <c r="D221" s="8">
        <v>3775500</v>
      </c>
      <c r="E221" s="8">
        <f t="shared" si="24"/>
        <v>177.76322570625791</v>
      </c>
      <c r="F221" s="8">
        <f t="shared" si="25"/>
        <v>176.98037856771725</v>
      </c>
      <c r="G221" s="8">
        <f t="shared" si="26"/>
        <v>176.24594949361497</v>
      </c>
      <c r="H221" s="8">
        <f t="shared" si="27"/>
        <v>175.41026328076904</v>
      </c>
      <c r="I221" s="8">
        <f t="shared" si="28"/>
        <v>27.177690985043036</v>
      </c>
      <c r="J221" s="8">
        <f t="shared" si="29"/>
        <v>19.628227671025936</v>
      </c>
      <c r="K221" s="8">
        <f t="shared" si="30"/>
        <v>13.66002048366478</v>
      </c>
      <c r="L221" s="8">
        <f t="shared" si="31"/>
        <v>8.1810888737449883</v>
      </c>
    </row>
    <row r="222" spans="1:12" x14ac:dyDescent="0.55000000000000004">
      <c r="A222" s="8">
        <v>221</v>
      </c>
      <c r="B222" s="9">
        <v>43803</v>
      </c>
      <c r="C222" s="8">
        <v>173.21000699999999</v>
      </c>
      <c r="D222" s="8">
        <v>2933400</v>
      </c>
      <c r="E222" s="8">
        <f t="shared" si="24"/>
        <v>176.98124230031922</v>
      </c>
      <c r="F222" s="8">
        <f t="shared" si="25"/>
        <v>175.42974711901621</v>
      </c>
      <c r="G222" s="8">
        <f t="shared" si="26"/>
        <v>174.21317892212673</v>
      </c>
      <c r="H222" s="8">
        <f t="shared" si="27"/>
        <v>173.26506807019226</v>
      </c>
      <c r="I222" s="8">
        <f t="shared" si="28"/>
        <v>14.222215690373899</v>
      </c>
      <c r="J222" s="8">
        <f t="shared" si="29"/>
        <v>4.9272461959701532</v>
      </c>
      <c r="K222" s="8">
        <f t="shared" si="30"/>
        <v>1.0063539053434569</v>
      </c>
      <c r="L222" s="8">
        <f t="shared" si="31"/>
        <v>3.0317214507176952E-3</v>
      </c>
    </row>
    <row r="223" spans="1:12" x14ac:dyDescent="0.55000000000000004">
      <c r="A223" s="8">
        <v>222</v>
      </c>
      <c r="B223" s="9">
        <v>43804</v>
      </c>
      <c r="C223" s="8">
        <v>174.009995</v>
      </c>
      <c r="D223" s="8">
        <v>2342100</v>
      </c>
      <c r="E223" s="8">
        <f t="shared" si="24"/>
        <v>176.41555700527132</v>
      </c>
      <c r="F223" s="8">
        <f t="shared" si="25"/>
        <v>174.65283807736051</v>
      </c>
      <c r="G223" s="8">
        <f t="shared" si="26"/>
        <v>173.66143436495702</v>
      </c>
      <c r="H223" s="8">
        <f t="shared" si="27"/>
        <v>173.22377226754804</v>
      </c>
      <c r="I223" s="8">
        <f t="shared" si="28"/>
        <v>5.7867285612049786</v>
      </c>
      <c r="J223" s="8">
        <f t="shared" si="29"/>
        <v>0.41324722211033071</v>
      </c>
      <c r="K223" s="8">
        <f t="shared" si="30"/>
        <v>0.12149451630156981</v>
      </c>
      <c r="L223" s="8">
        <f t="shared" si="31"/>
        <v>0.61814618502422758</v>
      </c>
    </row>
    <row r="224" spans="1:12" x14ac:dyDescent="0.55000000000000004">
      <c r="A224" s="8">
        <v>223</v>
      </c>
      <c r="B224" s="9">
        <v>43805</v>
      </c>
      <c r="C224" s="8">
        <v>175.46000699999999</v>
      </c>
      <c r="D224" s="8">
        <v>2118000</v>
      </c>
      <c r="E224" s="8">
        <f t="shared" si="24"/>
        <v>176.05472270448061</v>
      </c>
      <c r="F224" s="8">
        <f t="shared" si="25"/>
        <v>174.42784300028433</v>
      </c>
      <c r="G224" s="8">
        <f t="shared" si="26"/>
        <v>173.85314271423067</v>
      </c>
      <c r="H224" s="8">
        <f t="shared" si="27"/>
        <v>173.81343931688701</v>
      </c>
      <c r="I224" s="8">
        <f t="shared" si="28"/>
        <v>0.3536867691558806</v>
      </c>
      <c r="J224" s="8">
        <f t="shared" si="29"/>
        <v>1.0653625223090366</v>
      </c>
      <c r="K224" s="8">
        <f t="shared" si="30"/>
        <v>2.5820128328809444</v>
      </c>
      <c r="L224" s="8">
        <f t="shared" si="31"/>
        <v>2.7111851350720371</v>
      </c>
    </row>
    <row r="225" spans="1:12" x14ac:dyDescent="0.55000000000000004">
      <c r="A225" s="8">
        <v>224</v>
      </c>
      <c r="B225" s="9">
        <v>43808</v>
      </c>
      <c r="C225" s="8">
        <v>174.490005</v>
      </c>
      <c r="D225" s="8">
        <v>1556500</v>
      </c>
      <c r="E225" s="8">
        <f t="shared" si="24"/>
        <v>175.96551534880851</v>
      </c>
      <c r="F225" s="8">
        <f t="shared" si="25"/>
        <v>174.78910040018479</v>
      </c>
      <c r="G225" s="8">
        <f t="shared" si="26"/>
        <v>174.73691807140381</v>
      </c>
      <c r="H225" s="8">
        <f t="shared" si="27"/>
        <v>175.04836507922175</v>
      </c>
      <c r="I225" s="8">
        <f t="shared" si="28"/>
        <v>2.1771307894410188</v>
      </c>
      <c r="J225" s="8">
        <f t="shared" si="29"/>
        <v>8.9458058411703706E-2</v>
      </c>
      <c r="K225" s="8">
        <f t="shared" si="30"/>
        <v>6.096606483006304E-2</v>
      </c>
      <c r="L225" s="8">
        <f t="shared" si="31"/>
        <v>0.31176597806852641</v>
      </c>
    </row>
    <row r="226" spans="1:12" x14ac:dyDescent="0.55000000000000004">
      <c r="A226" s="8">
        <v>225</v>
      </c>
      <c r="B226" s="9">
        <v>43809</v>
      </c>
      <c r="C226" s="8">
        <v>174.03999300000001</v>
      </c>
      <c r="D226" s="8">
        <v>2027800</v>
      </c>
      <c r="E226" s="8">
        <f t="shared" si="24"/>
        <v>175.74418879648721</v>
      </c>
      <c r="F226" s="8">
        <f t="shared" si="25"/>
        <v>174.68441701012011</v>
      </c>
      <c r="G226" s="8">
        <f t="shared" si="26"/>
        <v>174.60111588213169</v>
      </c>
      <c r="H226" s="8">
        <f t="shared" si="27"/>
        <v>174.62959501980544</v>
      </c>
      <c r="I226" s="8">
        <f t="shared" si="28"/>
        <v>2.9042833127646364</v>
      </c>
      <c r="J226" s="8">
        <f t="shared" si="29"/>
        <v>0.41528230481927675</v>
      </c>
      <c r="K226" s="8">
        <f t="shared" si="30"/>
        <v>0.31485888885176805</v>
      </c>
      <c r="L226" s="8">
        <f t="shared" si="31"/>
        <v>0.34763054175863789</v>
      </c>
    </row>
    <row r="227" spans="1:12" x14ac:dyDescent="0.55000000000000004">
      <c r="A227" s="8">
        <v>226</v>
      </c>
      <c r="B227" s="9">
        <v>43810</v>
      </c>
      <c r="C227" s="8">
        <v>176.009995</v>
      </c>
      <c r="D227" s="8">
        <v>2174100</v>
      </c>
      <c r="E227" s="8">
        <f t="shared" si="24"/>
        <v>175.48855942701414</v>
      </c>
      <c r="F227" s="8">
        <f t="shared" si="25"/>
        <v>174.45886860657808</v>
      </c>
      <c r="G227" s="8">
        <f t="shared" si="26"/>
        <v>174.29249829695925</v>
      </c>
      <c r="H227" s="8">
        <f t="shared" si="27"/>
        <v>174.18739350495139</v>
      </c>
      <c r="I227" s="8">
        <f t="shared" si="28"/>
        <v>0.27189505677509768</v>
      </c>
      <c r="J227" s="8">
        <f t="shared" si="29"/>
        <v>2.4059930883701064</v>
      </c>
      <c r="K227" s="8">
        <f t="shared" si="30"/>
        <v>2.9497949249558513</v>
      </c>
      <c r="L227" s="8">
        <f t="shared" si="31"/>
        <v>3.3218762097534502</v>
      </c>
    </row>
    <row r="228" spans="1:12" x14ac:dyDescent="0.55000000000000004">
      <c r="A228" s="8">
        <v>227</v>
      </c>
      <c r="B228" s="9">
        <v>43811</v>
      </c>
      <c r="C228" s="8">
        <v>177.38999899999999</v>
      </c>
      <c r="D228" s="8">
        <v>2277600</v>
      </c>
      <c r="E228" s="8">
        <f t="shared" si="24"/>
        <v>175.56677476296201</v>
      </c>
      <c r="F228" s="8">
        <f t="shared" si="25"/>
        <v>175.00176284427576</v>
      </c>
      <c r="G228" s="8">
        <f t="shared" si="26"/>
        <v>175.23712148363165</v>
      </c>
      <c r="H228" s="8">
        <f t="shared" si="27"/>
        <v>175.55434462623785</v>
      </c>
      <c r="I228" s="8">
        <f t="shared" si="28"/>
        <v>3.3241466185227115</v>
      </c>
      <c r="J228" s="8">
        <f t="shared" si="29"/>
        <v>5.703671935508444</v>
      </c>
      <c r="K228" s="8">
        <f t="shared" si="30"/>
        <v>4.6348816004842899</v>
      </c>
      <c r="L228" s="8">
        <f t="shared" si="31"/>
        <v>3.3696269799120722</v>
      </c>
    </row>
    <row r="229" spans="1:12" x14ac:dyDescent="0.55000000000000004">
      <c r="A229" s="8">
        <v>228</v>
      </c>
      <c r="B229" s="9">
        <v>43812</v>
      </c>
      <c r="C229" s="8">
        <v>176.979996</v>
      </c>
      <c r="D229" s="8">
        <v>2050200</v>
      </c>
      <c r="E229" s="8">
        <f t="shared" si="24"/>
        <v>175.8402583985177</v>
      </c>
      <c r="F229" s="8">
        <f t="shared" si="25"/>
        <v>175.83764549877924</v>
      </c>
      <c r="G229" s="8">
        <f t="shared" si="26"/>
        <v>176.42120411763423</v>
      </c>
      <c r="H229" s="8">
        <f t="shared" si="27"/>
        <v>176.93108540655945</v>
      </c>
      <c r="I229" s="8">
        <f t="shared" si="28"/>
        <v>1.2990018002326154</v>
      </c>
      <c r="J229" s="8">
        <f t="shared" si="29"/>
        <v>1.3049646676393245</v>
      </c>
      <c r="K229" s="8">
        <f t="shared" si="30"/>
        <v>0.31224836779787762</v>
      </c>
      <c r="L229" s="8">
        <f t="shared" si="31"/>
        <v>2.3922461507070595E-3</v>
      </c>
    </row>
    <row r="230" spans="1:12" x14ac:dyDescent="0.55000000000000004">
      <c r="A230" s="8">
        <v>229</v>
      </c>
      <c r="B230" s="9">
        <v>43815</v>
      </c>
      <c r="C230" s="8">
        <v>176.39999399999999</v>
      </c>
      <c r="D230" s="8">
        <v>3207600</v>
      </c>
      <c r="E230" s="8">
        <f t="shared" si="24"/>
        <v>176.01121903874005</v>
      </c>
      <c r="F230" s="8">
        <f t="shared" si="25"/>
        <v>176.2374681742065</v>
      </c>
      <c r="G230" s="8">
        <f t="shared" si="26"/>
        <v>176.72853965293541</v>
      </c>
      <c r="H230" s="8">
        <f t="shared" si="27"/>
        <v>176.96776835163985</v>
      </c>
      <c r="I230" s="8">
        <f t="shared" si="28"/>
        <v>0.1511459705026684</v>
      </c>
      <c r="J230" s="8">
        <f t="shared" si="29"/>
        <v>2.6414644049857324E-2</v>
      </c>
      <c r="K230" s="8">
        <f t="shared" si="30"/>
        <v>0.10794224606276002</v>
      </c>
      <c r="L230" s="8">
        <f t="shared" si="31"/>
        <v>0.32236771438005773</v>
      </c>
    </row>
    <row r="231" spans="1:12" x14ac:dyDescent="0.55000000000000004">
      <c r="A231" s="8">
        <v>230</v>
      </c>
      <c r="B231" s="9">
        <v>43816</v>
      </c>
      <c r="C231" s="8">
        <v>176.699997</v>
      </c>
      <c r="D231" s="8">
        <v>3039800</v>
      </c>
      <c r="E231" s="8">
        <f t="shared" si="24"/>
        <v>176.06953528292905</v>
      </c>
      <c r="F231" s="8">
        <f t="shared" si="25"/>
        <v>176.29435221323422</v>
      </c>
      <c r="G231" s="8">
        <f t="shared" si="26"/>
        <v>176.54783954382094</v>
      </c>
      <c r="H231" s="8">
        <f t="shared" si="27"/>
        <v>176.54193758790996</v>
      </c>
      <c r="I231" s="8">
        <f t="shared" si="28"/>
        <v>0.39748197669204233</v>
      </c>
      <c r="J231" s="8">
        <f t="shared" si="29"/>
        <v>0.16454769303025241</v>
      </c>
      <c r="K231" s="8">
        <f t="shared" si="30"/>
        <v>2.3151891470880863E-2</v>
      </c>
      <c r="L231" s="8">
        <f t="shared" si="31"/>
        <v>2.4982777750249097E-2</v>
      </c>
    </row>
    <row r="232" spans="1:12" x14ac:dyDescent="0.55000000000000004">
      <c r="A232" s="8">
        <v>231</v>
      </c>
      <c r="B232" s="9">
        <v>43817</v>
      </c>
      <c r="C232" s="8">
        <v>174.63999899999999</v>
      </c>
      <c r="D232" s="8">
        <v>3614700</v>
      </c>
      <c r="E232" s="8">
        <f t="shared" si="24"/>
        <v>176.16410454048969</v>
      </c>
      <c r="F232" s="8">
        <f t="shared" si="25"/>
        <v>176.43632788860225</v>
      </c>
      <c r="G232" s="8">
        <f t="shared" si="26"/>
        <v>176.63152614471943</v>
      </c>
      <c r="H232" s="8">
        <f t="shared" si="27"/>
        <v>176.6604821469775</v>
      </c>
      <c r="I232" s="8">
        <f t="shared" si="28"/>
        <v>2.3228976985513996</v>
      </c>
      <c r="J232" s="8">
        <f t="shared" si="29"/>
        <v>3.2267974760270342</v>
      </c>
      <c r="K232" s="8">
        <f t="shared" si="30"/>
        <v>3.9661803681543706</v>
      </c>
      <c r="L232" s="8">
        <f t="shared" si="31"/>
        <v>4.0823521472201483</v>
      </c>
    </row>
    <row r="233" spans="1:12" x14ac:dyDescent="0.55000000000000004">
      <c r="A233" s="8">
        <v>232</v>
      </c>
      <c r="B233" s="9">
        <v>43818</v>
      </c>
      <c r="C233" s="8">
        <v>176.5</v>
      </c>
      <c r="D233" s="8">
        <v>2680600</v>
      </c>
      <c r="E233" s="8">
        <f t="shared" si="24"/>
        <v>175.93548870941623</v>
      </c>
      <c r="F233" s="8">
        <f t="shared" si="25"/>
        <v>175.80761277759146</v>
      </c>
      <c r="G233" s="8">
        <f t="shared" si="26"/>
        <v>175.53618621512373</v>
      </c>
      <c r="H233" s="8">
        <f t="shared" si="27"/>
        <v>175.14511978674437</v>
      </c>
      <c r="I233" s="8">
        <f t="shared" si="28"/>
        <v>0.31867299719654951</v>
      </c>
      <c r="J233" s="8">
        <f t="shared" si="29"/>
        <v>0.47940006575461502</v>
      </c>
      <c r="K233" s="8">
        <f t="shared" si="30"/>
        <v>0.92893701191751188</v>
      </c>
      <c r="L233" s="8">
        <f t="shared" si="31"/>
        <v>1.8357003922716109</v>
      </c>
    </row>
    <row r="234" spans="1:12" x14ac:dyDescent="0.55000000000000004">
      <c r="A234" s="8">
        <v>233</v>
      </c>
      <c r="B234" s="9">
        <v>43819</v>
      </c>
      <c r="C234" s="8">
        <v>176.41000399999999</v>
      </c>
      <c r="D234" s="8">
        <v>4351900</v>
      </c>
      <c r="E234" s="8">
        <f t="shared" si="24"/>
        <v>176.0201654030038</v>
      </c>
      <c r="F234" s="8">
        <f t="shared" si="25"/>
        <v>176.04994830543444</v>
      </c>
      <c r="G234" s="8">
        <f t="shared" si="26"/>
        <v>176.06628379680569</v>
      </c>
      <c r="H234" s="8">
        <f t="shared" si="27"/>
        <v>176.16127994668608</v>
      </c>
      <c r="I234" s="8">
        <f t="shared" si="28"/>
        <v>0.15197413170795399</v>
      </c>
      <c r="J234" s="8">
        <f t="shared" si="29"/>
        <v>0.12964010318907743</v>
      </c>
      <c r="K234" s="8">
        <f t="shared" si="30"/>
        <v>0.11814357808392711</v>
      </c>
      <c r="L234" s="8">
        <f t="shared" si="31"/>
        <v>6.1863654696899369E-2</v>
      </c>
    </row>
    <row r="235" spans="1:12" x14ac:dyDescent="0.55000000000000004">
      <c r="A235" s="8">
        <v>234</v>
      </c>
      <c r="B235" s="9">
        <v>43822</v>
      </c>
      <c r="C235" s="8">
        <v>176.429993</v>
      </c>
      <c r="D235" s="8">
        <v>2577700</v>
      </c>
      <c r="E235" s="8">
        <f t="shared" si="24"/>
        <v>176.07864119255322</v>
      </c>
      <c r="F235" s="8">
        <f t="shared" si="25"/>
        <v>176.17596779853238</v>
      </c>
      <c r="G235" s="8">
        <f t="shared" si="26"/>
        <v>176.25532990856254</v>
      </c>
      <c r="H235" s="8">
        <f t="shared" si="27"/>
        <v>176.34782298667153</v>
      </c>
      <c r="I235" s="8">
        <f t="shared" si="28"/>
        <v>0.12344809259611594</v>
      </c>
      <c r="J235" s="8">
        <f t="shared" si="29"/>
        <v>6.4528802980661257E-2</v>
      </c>
      <c r="K235" s="8">
        <f t="shared" si="30"/>
        <v>3.0507195510487743E-2</v>
      </c>
      <c r="L235" s="8">
        <f t="shared" si="31"/>
        <v>6.7519110904001277E-3</v>
      </c>
    </row>
    <row r="236" spans="1:12" x14ac:dyDescent="0.55000000000000004">
      <c r="A236" s="8">
        <v>235</v>
      </c>
      <c r="B236" s="9">
        <v>43823</v>
      </c>
      <c r="C236" s="8">
        <v>176.30999800000001</v>
      </c>
      <c r="D236" s="8">
        <v>625500</v>
      </c>
      <c r="E236" s="8">
        <f t="shared" si="24"/>
        <v>176.13134396367025</v>
      </c>
      <c r="F236" s="8">
        <f t="shared" si="25"/>
        <v>176.26487661904605</v>
      </c>
      <c r="G236" s="8">
        <f t="shared" si="26"/>
        <v>176.35139460885313</v>
      </c>
      <c r="H236" s="8">
        <f t="shared" si="27"/>
        <v>176.40945049666789</v>
      </c>
      <c r="I236" s="8">
        <f t="shared" si="28"/>
        <v>3.1917264696915353E-2</v>
      </c>
      <c r="J236" s="8">
        <f t="shared" si="29"/>
        <v>2.0359390191922147E-3</v>
      </c>
      <c r="K236" s="8">
        <f t="shared" si="30"/>
        <v>1.7136792245381874E-3</v>
      </c>
      <c r="L236" s="8">
        <f t="shared" si="31"/>
        <v>9.8907990934746001E-3</v>
      </c>
    </row>
    <row r="237" spans="1:12" x14ac:dyDescent="0.55000000000000004">
      <c r="A237" s="8">
        <v>236</v>
      </c>
      <c r="B237" s="9">
        <v>43825</v>
      </c>
      <c r="C237" s="8">
        <v>176.88000500000001</v>
      </c>
      <c r="D237" s="8">
        <v>1269700</v>
      </c>
      <c r="E237" s="8">
        <f t="shared" si="24"/>
        <v>176.15814206911972</v>
      </c>
      <c r="F237" s="8">
        <f t="shared" si="25"/>
        <v>176.28066910237993</v>
      </c>
      <c r="G237" s="8">
        <f t="shared" si="26"/>
        <v>176.32862647398389</v>
      </c>
      <c r="H237" s="8">
        <f t="shared" si="27"/>
        <v>176.33486112416699</v>
      </c>
      <c r="I237" s="8">
        <f t="shared" si="28"/>
        <v>0.52108609097908487</v>
      </c>
      <c r="J237" s="8">
        <f t="shared" si="29"/>
        <v>0.35920351817606649</v>
      </c>
      <c r="K237" s="8">
        <f t="shared" si="30"/>
        <v>0.30401827895171224</v>
      </c>
      <c r="L237" s="8">
        <f t="shared" si="31"/>
        <v>0.29718184535824693</v>
      </c>
    </row>
    <row r="238" spans="1:12" x14ac:dyDescent="0.55000000000000004">
      <c r="A238" s="8">
        <v>237</v>
      </c>
      <c r="B238" s="9">
        <v>43826</v>
      </c>
      <c r="C238" s="8">
        <v>176.479996</v>
      </c>
      <c r="D238" s="8">
        <v>1303900</v>
      </c>
      <c r="E238" s="8">
        <f t="shared" si="24"/>
        <v>176.26642150875176</v>
      </c>
      <c r="F238" s="8">
        <f t="shared" si="25"/>
        <v>176.49043666654694</v>
      </c>
      <c r="G238" s="8">
        <f t="shared" si="26"/>
        <v>176.63188466329274</v>
      </c>
      <c r="H238" s="8">
        <f t="shared" si="27"/>
        <v>176.74371903104176</v>
      </c>
      <c r="I238" s="8">
        <f t="shared" si="28"/>
        <v>4.5614063311943696E-2</v>
      </c>
      <c r="J238" s="8">
        <f t="shared" si="29"/>
        <v>1.0900751794441711E-4</v>
      </c>
      <c r="K238" s="8">
        <f t="shared" si="30"/>
        <v>2.307016603685463E-2</v>
      </c>
      <c r="L238" s="8">
        <f t="shared" si="31"/>
        <v>6.9549837101854972E-2</v>
      </c>
    </row>
    <row r="239" spans="1:12" x14ac:dyDescent="0.55000000000000004">
      <c r="A239" s="8">
        <v>238</v>
      </c>
      <c r="B239" s="9">
        <v>43829</v>
      </c>
      <c r="C239" s="8">
        <v>176.41999799999999</v>
      </c>
      <c r="D239" s="8">
        <v>1670100</v>
      </c>
      <c r="E239" s="8">
        <f t="shared" si="24"/>
        <v>176.29845768243899</v>
      </c>
      <c r="F239" s="8">
        <f t="shared" si="25"/>
        <v>176.48678243325551</v>
      </c>
      <c r="G239" s="8">
        <f t="shared" si="26"/>
        <v>176.54834589848173</v>
      </c>
      <c r="H239" s="8">
        <f t="shared" si="27"/>
        <v>176.54592675776044</v>
      </c>
      <c r="I239" s="8">
        <f t="shared" si="28"/>
        <v>1.4772048792828544E-2</v>
      </c>
      <c r="J239" s="8">
        <f t="shared" si="29"/>
        <v>4.4601605252610763E-3</v>
      </c>
      <c r="K239" s="8">
        <f t="shared" si="30"/>
        <v>1.6473183044677753E-2</v>
      </c>
      <c r="L239" s="8">
        <f t="shared" si="31"/>
        <v>1.5858052031089646E-2</v>
      </c>
    </row>
    <row r="240" spans="1:12" x14ac:dyDescent="0.55000000000000004">
      <c r="A240" s="8">
        <v>239</v>
      </c>
      <c r="B240" s="9">
        <v>43830</v>
      </c>
      <c r="C240" s="8">
        <v>177</v>
      </c>
      <c r="D240" s="8">
        <v>1728900</v>
      </c>
      <c r="E240" s="8">
        <f t="shared" si="24"/>
        <v>176.31668873007311</v>
      </c>
      <c r="F240" s="8">
        <f t="shared" si="25"/>
        <v>176.46340788161609</v>
      </c>
      <c r="G240" s="8">
        <f t="shared" si="26"/>
        <v>176.47775455431679</v>
      </c>
      <c r="H240" s="8">
        <f t="shared" si="27"/>
        <v>176.4514801894401</v>
      </c>
      <c r="I240" s="8">
        <f t="shared" si="28"/>
        <v>0.46691429160909848</v>
      </c>
      <c r="J240" s="8">
        <f t="shared" si="29"/>
        <v>0.28793110151172968</v>
      </c>
      <c r="K240" s="8">
        <f t="shared" si="30"/>
        <v>0.27274030553685574</v>
      </c>
      <c r="L240" s="8">
        <f t="shared" si="31"/>
        <v>0.30087398257666353</v>
      </c>
    </row>
    <row r="241" spans="1:12" x14ac:dyDescent="0.55000000000000004">
      <c r="A241" s="8">
        <v>240</v>
      </c>
      <c r="B241" s="9">
        <v>43832</v>
      </c>
      <c r="C241" s="8">
        <v>180.78999300000001</v>
      </c>
      <c r="D241" s="8">
        <v>2857400</v>
      </c>
      <c r="E241" s="8">
        <f t="shared" si="24"/>
        <v>176.41918542056214</v>
      </c>
      <c r="F241" s="8">
        <f t="shared" si="25"/>
        <v>176.65121512305046</v>
      </c>
      <c r="G241" s="8">
        <f t="shared" si="26"/>
        <v>176.76498954944256</v>
      </c>
      <c r="H241" s="8">
        <f t="shared" si="27"/>
        <v>176.86287004736002</v>
      </c>
      <c r="I241" s="8">
        <f t="shared" si="28"/>
        <v>19.103958896471497</v>
      </c>
      <c r="J241" s="8">
        <f t="shared" si="29"/>
        <v>17.129482314726999</v>
      </c>
      <c r="K241" s="8">
        <f t="shared" si="30"/>
        <v>16.20065277699937</v>
      </c>
      <c r="L241" s="8">
        <f t="shared" si="31"/>
        <v>15.422294685151838</v>
      </c>
    </row>
    <row r="242" spans="1:12" x14ac:dyDescent="0.55000000000000004">
      <c r="A242" s="8">
        <v>241</v>
      </c>
      <c r="B242" s="9">
        <v>43833</v>
      </c>
      <c r="C242" s="8">
        <v>178.86000100000001</v>
      </c>
      <c r="D242" s="8">
        <v>2805200</v>
      </c>
      <c r="E242" s="8">
        <f t="shared" si="24"/>
        <v>177.07480655747781</v>
      </c>
      <c r="F242" s="8">
        <f t="shared" si="25"/>
        <v>178.09978737998279</v>
      </c>
      <c r="G242" s="8">
        <f t="shared" si="26"/>
        <v>178.97874144724915</v>
      </c>
      <c r="H242" s="8">
        <f t="shared" si="27"/>
        <v>179.80821226184003</v>
      </c>
      <c r="I242" s="8">
        <f t="shared" si="28"/>
        <v>3.1869191976121387</v>
      </c>
      <c r="J242" s="8">
        <f t="shared" si="29"/>
        <v>0.57792474805969429</v>
      </c>
      <c r="K242" s="8">
        <f t="shared" si="30"/>
        <v>1.4099293812925328E-2</v>
      </c>
      <c r="L242" s="8">
        <f t="shared" si="31"/>
        <v>0.89910459708023371</v>
      </c>
    </row>
    <row r="243" spans="1:12" x14ac:dyDescent="0.55000000000000004">
      <c r="A243" s="8">
        <v>242</v>
      </c>
      <c r="B243" s="9">
        <v>43836</v>
      </c>
      <c r="C243" s="8">
        <v>177.509995</v>
      </c>
      <c r="D243" s="8">
        <v>3277900</v>
      </c>
      <c r="E243" s="8">
        <f t="shared" si="24"/>
        <v>177.34258572385616</v>
      </c>
      <c r="F243" s="8">
        <f t="shared" si="25"/>
        <v>178.3658621469888</v>
      </c>
      <c r="G243" s="8">
        <f t="shared" si="26"/>
        <v>178.91343420126213</v>
      </c>
      <c r="H243" s="8">
        <f t="shared" si="27"/>
        <v>179.09705381546001</v>
      </c>
      <c r="I243" s="8">
        <f t="shared" si="28"/>
        <v>2.8025865739005496E-2</v>
      </c>
      <c r="J243" s="8">
        <f t="shared" si="29"/>
        <v>0.73250857329474772</v>
      </c>
      <c r="K243" s="8">
        <f t="shared" si="30"/>
        <v>1.9696415916392884</v>
      </c>
      <c r="L243" s="8">
        <f t="shared" si="31"/>
        <v>2.5187556837293346</v>
      </c>
    </row>
    <row r="244" spans="1:12" x14ac:dyDescent="0.55000000000000004">
      <c r="A244" s="8">
        <v>243</v>
      </c>
      <c r="B244" s="9">
        <v>43837</v>
      </c>
      <c r="C244" s="8">
        <v>177.61000100000001</v>
      </c>
      <c r="D244" s="8">
        <v>3002800</v>
      </c>
      <c r="E244" s="8">
        <f t="shared" si="24"/>
        <v>177.36769711527774</v>
      </c>
      <c r="F244" s="8">
        <f t="shared" si="25"/>
        <v>178.06630864554273</v>
      </c>
      <c r="G244" s="8">
        <f t="shared" si="26"/>
        <v>178.14154264056796</v>
      </c>
      <c r="H244" s="8">
        <f t="shared" si="27"/>
        <v>177.90675970386502</v>
      </c>
      <c r="I244" s="8">
        <f t="shared" si="28"/>
        <v>5.8711172551505819E-2</v>
      </c>
      <c r="J244" s="8">
        <f t="shared" si="29"/>
        <v>0.2082166673807426</v>
      </c>
      <c r="K244" s="8">
        <f t="shared" si="30"/>
        <v>0.28253651565766924</v>
      </c>
      <c r="L244" s="8">
        <f t="shared" si="31"/>
        <v>8.806572831964038E-2</v>
      </c>
    </row>
    <row r="245" spans="1:12" x14ac:dyDescent="0.55000000000000004">
      <c r="A245" s="8">
        <v>244</v>
      </c>
      <c r="B245" s="9">
        <v>43838</v>
      </c>
      <c r="C245" s="8">
        <v>177.759995</v>
      </c>
      <c r="D245" s="8">
        <v>2545500</v>
      </c>
      <c r="E245" s="8">
        <f t="shared" si="24"/>
        <v>177.40404269798609</v>
      </c>
      <c r="F245" s="8">
        <f t="shared" si="25"/>
        <v>177.90660096960278</v>
      </c>
      <c r="G245" s="8">
        <f t="shared" si="26"/>
        <v>177.84919473825559</v>
      </c>
      <c r="H245" s="8">
        <f t="shared" si="27"/>
        <v>177.68419067596625</v>
      </c>
      <c r="I245" s="8">
        <f t="shared" si="28"/>
        <v>0.12670204130900758</v>
      </c>
      <c r="J245" s="8">
        <f t="shared" si="29"/>
        <v>2.1493310323169541E-2</v>
      </c>
      <c r="K245" s="8">
        <f t="shared" si="30"/>
        <v>7.956593304865256E-3</v>
      </c>
      <c r="L245" s="8">
        <f t="shared" si="31"/>
        <v>5.7462955422144133E-3</v>
      </c>
    </row>
    <row r="246" spans="1:12" x14ac:dyDescent="0.55000000000000004">
      <c r="A246" s="8">
        <v>245</v>
      </c>
      <c r="B246" s="9">
        <v>43839</v>
      </c>
      <c r="C246" s="8">
        <v>179.070007</v>
      </c>
      <c r="D246" s="8">
        <v>1789500</v>
      </c>
      <c r="E246" s="8">
        <f t="shared" si="24"/>
        <v>177.45743554328817</v>
      </c>
      <c r="F246" s="8">
        <f t="shared" si="25"/>
        <v>177.8552888802418</v>
      </c>
      <c r="G246" s="8">
        <f t="shared" si="26"/>
        <v>177.80013488221502</v>
      </c>
      <c r="H246" s="8">
        <f t="shared" si="27"/>
        <v>177.74104391899158</v>
      </c>
      <c r="I246" s="8">
        <f t="shared" si="28"/>
        <v>2.6003867030017251</v>
      </c>
      <c r="J246" s="8">
        <f t="shared" si="29"/>
        <v>1.4755401104689037</v>
      </c>
      <c r="K246" s="8">
        <f t="shared" si="30"/>
        <v>1.6125751955277223</v>
      </c>
      <c r="L246" s="8">
        <f t="shared" si="31"/>
        <v>1.766142870683405</v>
      </c>
    </row>
    <row r="247" spans="1:12" x14ac:dyDescent="0.55000000000000004">
      <c r="A247" s="8">
        <v>246</v>
      </c>
      <c r="B247" s="9">
        <v>43840</v>
      </c>
      <c r="C247" s="8">
        <v>178.679993</v>
      </c>
      <c r="D247" s="8">
        <v>1671700</v>
      </c>
      <c r="E247" s="8">
        <f t="shared" si="24"/>
        <v>177.69932126179495</v>
      </c>
      <c r="F247" s="8">
        <f t="shared" si="25"/>
        <v>178.28044022215718</v>
      </c>
      <c r="G247" s="8">
        <f t="shared" si="26"/>
        <v>178.49856454699676</v>
      </c>
      <c r="H247" s="8">
        <f t="shared" si="27"/>
        <v>178.73776622974788</v>
      </c>
      <c r="I247" s="8">
        <f t="shared" si="28"/>
        <v>0.96171705811410724</v>
      </c>
      <c r="J247" s="8">
        <f t="shared" si="29"/>
        <v>0.15964242228190914</v>
      </c>
      <c r="K247" s="8">
        <f t="shared" si="30"/>
        <v>3.2916283559147157E-2</v>
      </c>
      <c r="L247" s="8">
        <f t="shared" si="31"/>
        <v>3.3377460755013673E-3</v>
      </c>
    </row>
    <row r="248" spans="1:12" x14ac:dyDescent="0.55000000000000004">
      <c r="A248" s="8">
        <v>247</v>
      </c>
      <c r="B248" s="9">
        <v>43843</v>
      </c>
      <c r="C248" s="8">
        <v>181.270004</v>
      </c>
      <c r="D248" s="8">
        <v>2261900</v>
      </c>
      <c r="E248" s="8">
        <f t="shared" si="24"/>
        <v>177.8464220225257</v>
      </c>
      <c r="F248" s="8">
        <f t="shared" si="25"/>
        <v>178.42028369440217</v>
      </c>
      <c r="G248" s="8">
        <f t="shared" si="26"/>
        <v>178.59835019614854</v>
      </c>
      <c r="H248" s="8">
        <f t="shared" si="27"/>
        <v>178.69443630743697</v>
      </c>
      <c r="I248" s="8">
        <f t="shared" si="28"/>
        <v>11.720913556486833</v>
      </c>
      <c r="J248" s="8">
        <f t="shared" si="29"/>
        <v>8.120905820136576</v>
      </c>
      <c r="K248" s="8">
        <f t="shared" si="30"/>
        <v>7.1377340476339528</v>
      </c>
      <c r="L248" s="8">
        <f t="shared" si="31"/>
        <v>6.6335489389744344</v>
      </c>
    </row>
    <row r="249" spans="1:12" x14ac:dyDescent="0.55000000000000004">
      <c r="A249" s="8">
        <v>248</v>
      </c>
      <c r="B249" s="9">
        <v>43844</v>
      </c>
      <c r="C249" s="8">
        <v>180.449997</v>
      </c>
      <c r="D249" s="8">
        <v>2191200</v>
      </c>
      <c r="E249" s="8">
        <f t="shared" si="24"/>
        <v>178.35995931914684</v>
      </c>
      <c r="F249" s="8">
        <f t="shared" si="25"/>
        <v>179.41768580136142</v>
      </c>
      <c r="G249" s="8">
        <f t="shared" si="26"/>
        <v>180.06775978826684</v>
      </c>
      <c r="H249" s="8">
        <f t="shared" si="27"/>
        <v>180.62611207685924</v>
      </c>
      <c r="I249" s="8">
        <f t="shared" si="28"/>
        <v>4.368257507386045</v>
      </c>
      <c r="J249" s="8">
        <f t="shared" si="29"/>
        <v>1.0656664108346241</v>
      </c>
      <c r="K249" s="8">
        <f t="shared" si="30"/>
        <v>0.14610528603353706</v>
      </c>
      <c r="L249" s="8">
        <f t="shared" si="31"/>
        <v>3.1016520297138552E-2</v>
      </c>
    </row>
    <row r="250" spans="1:12" x14ac:dyDescent="0.55000000000000004">
      <c r="A250" s="8">
        <v>249</v>
      </c>
      <c r="B250" s="9">
        <v>43845</v>
      </c>
      <c r="C250" s="8">
        <v>180.729996</v>
      </c>
      <c r="D250" s="8">
        <v>2600800</v>
      </c>
      <c r="E250" s="8">
        <f t="shared" si="24"/>
        <v>178.67346497127483</v>
      </c>
      <c r="F250" s="8">
        <f t="shared" si="25"/>
        <v>179.77899472088492</v>
      </c>
      <c r="G250" s="8">
        <f t="shared" si="26"/>
        <v>180.27799025472007</v>
      </c>
      <c r="H250" s="8">
        <f t="shared" si="27"/>
        <v>180.49402576921483</v>
      </c>
      <c r="I250" s="8">
        <f t="shared" si="28"/>
        <v>4.2293198721094258</v>
      </c>
      <c r="J250" s="8">
        <f t="shared" si="29"/>
        <v>0.90440343287851011</v>
      </c>
      <c r="K250" s="8">
        <f t="shared" si="30"/>
        <v>0.20430919376606815</v>
      </c>
      <c r="L250" s="8">
        <f t="shared" si="31"/>
        <v>5.5681949816806645E-2</v>
      </c>
    </row>
    <row r="251" spans="1:12" x14ac:dyDescent="0.55000000000000004">
      <c r="A251" s="8">
        <v>250</v>
      </c>
      <c r="B251" s="9">
        <v>43846</v>
      </c>
      <c r="C251" s="8">
        <v>182.259995</v>
      </c>
      <c r="D251" s="8">
        <v>2215400</v>
      </c>
      <c r="E251" s="8">
        <f t="shared" si="24"/>
        <v>178.98194462558359</v>
      </c>
      <c r="F251" s="8">
        <f t="shared" si="25"/>
        <v>180.1118451685752</v>
      </c>
      <c r="G251" s="8">
        <f t="shared" si="26"/>
        <v>180.52659341462402</v>
      </c>
      <c r="H251" s="8">
        <f t="shared" si="27"/>
        <v>180.67100344230369</v>
      </c>
      <c r="I251" s="8">
        <f t="shared" si="28"/>
        <v>10.745614257211562</v>
      </c>
      <c r="J251" s="8">
        <f t="shared" si="29"/>
        <v>4.6145476982504086</v>
      </c>
      <c r="K251" s="8">
        <f t="shared" si="30"/>
        <v>3.0046810561839834</v>
      </c>
      <c r="L251" s="8">
        <f t="shared" si="31"/>
        <v>2.5248941704301697</v>
      </c>
    </row>
    <row r="252" spans="1:12" x14ac:dyDescent="0.55000000000000004">
      <c r="A252" s="8">
        <v>251</v>
      </c>
      <c r="B252" s="9">
        <v>43847</v>
      </c>
      <c r="C252" s="8">
        <v>183.229996</v>
      </c>
      <c r="D252" s="8">
        <v>2608000</v>
      </c>
      <c r="E252" s="8">
        <f t="shared" si="24"/>
        <v>179.47365218174605</v>
      </c>
      <c r="F252" s="8">
        <f t="shared" si="25"/>
        <v>180.86369760957388</v>
      </c>
      <c r="G252" s="8">
        <f t="shared" si="26"/>
        <v>181.47996428658081</v>
      </c>
      <c r="H252" s="8">
        <f t="shared" si="27"/>
        <v>181.86274711057592</v>
      </c>
      <c r="I252" s="8">
        <f t="shared" si="28"/>
        <v>14.110118880934685</v>
      </c>
      <c r="J252" s="8">
        <f t="shared" si="29"/>
        <v>5.5993680725332649</v>
      </c>
      <c r="K252" s="8">
        <f t="shared" si="30"/>
        <v>3.0626109979729068</v>
      </c>
      <c r="L252" s="8">
        <f t="shared" si="31"/>
        <v>1.8693695256313685</v>
      </c>
    </row>
    <row r="253" spans="1:12" x14ac:dyDescent="0.55000000000000004">
      <c r="A253" s="10">
        <v>252</v>
      </c>
      <c r="B253" s="11">
        <v>43851</v>
      </c>
      <c r="C253" s="8"/>
      <c r="D253" s="12"/>
      <c r="E253" s="13">
        <f t="shared" si="24"/>
        <v>180.03710375448415</v>
      </c>
      <c r="F253" s="13">
        <f t="shared" si="25"/>
        <v>181.69190204622302</v>
      </c>
      <c r="G253" s="13">
        <f t="shared" si="26"/>
        <v>182.44248172896135</v>
      </c>
      <c r="H253" s="13">
        <f t="shared" si="27"/>
        <v>182.88818377764397</v>
      </c>
      <c r="I253" s="10">
        <f>SUM(I3:I252)/COUNT(I3:I252)</f>
        <v>10.90673671486935</v>
      </c>
      <c r="J253" s="10">
        <f t="shared" ref="J253:L253" si="32">SUM(J3:J252)/COUNT(J3:J252)</f>
        <v>5.1576895461314152</v>
      </c>
      <c r="K253" s="10">
        <f t="shared" si="32"/>
        <v>3.8012735580119004</v>
      </c>
      <c r="L253" s="10">
        <f t="shared" si="32"/>
        <v>3.337024731779358</v>
      </c>
    </row>
    <row r="254" spans="1:12" x14ac:dyDescent="0.55000000000000004">
      <c r="H254" s="1"/>
      <c r="I254" s="14" t="s">
        <v>9</v>
      </c>
      <c r="J254" s="14"/>
      <c r="K254" s="14"/>
      <c r="L254" s="14"/>
    </row>
  </sheetData>
  <mergeCells count="1">
    <mergeCell ref="I254:L25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9B59-9ABF-4089-8E58-62E5D38DE8F7}">
  <dimension ref="A1:R253"/>
  <sheetViews>
    <sheetView topLeftCell="N1" zoomScale="81" workbookViewId="0">
      <selection activeCell="O4" sqref="O4"/>
    </sheetView>
  </sheetViews>
  <sheetFormatPr defaultRowHeight="14.4" x14ac:dyDescent="0.55000000000000004"/>
  <cols>
    <col min="1" max="1" width="6" bestFit="1" customWidth="1"/>
    <col min="2" max="2" width="10.15625" bestFit="1" customWidth="1"/>
    <col min="3" max="3" width="10.68359375" bestFit="1" customWidth="1"/>
    <col min="4" max="4" width="7.68359375" bestFit="1" customWidth="1"/>
    <col min="5" max="5" width="14.26171875" bestFit="1" customWidth="1"/>
    <col min="6" max="6" width="11.68359375" bestFit="1" customWidth="1"/>
    <col min="7" max="10" width="16.1015625" bestFit="1" customWidth="1"/>
    <col min="11" max="14" width="17.47265625" bestFit="1" customWidth="1"/>
    <col min="15" max="18" width="18.62890625" bestFit="1" customWidth="1"/>
  </cols>
  <sheetData>
    <row r="1" spans="1:18" x14ac:dyDescent="0.55000000000000004">
      <c r="A1" s="18" t="s">
        <v>0</v>
      </c>
      <c r="B1" s="18" t="s">
        <v>1</v>
      </c>
      <c r="C1" s="18" t="s">
        <v>2</v>
      </c>
      <c r="D1" s="18" t="s">
        <v>3</v>
      </c>
      <c r="E1" s="15" t="s">
        <v>8</v>
      </c>
      <c r="F1" s="15" t="s">
        <v>4</v>
      </c>
      <c r="G1" s="16" t="s">
        <v>10</v>
      </c>
      <c r="H1" s="16" t="s">
        <v>11</v>
      </c>
      <c r="I1" s="16" t="s">
        <v>12</v>
      </c>
      <c r="J1" s="16" t="s">
        <v>13</v>
      </c>
      <c r="K1" s="17" t="s">
        <v>14</v>
      </c>
      <c r="L1" s="17" t="s">
        <v>16</v>
      </c>
      <c r="M1" s="17" t="s">
        <v>15</v>
      </c>
      <c r="N1" s="17" t="s">
        <v>17</v>
      </c>
      <c r="O1" s="7" t="s">
        <v>49</v>
      </c>
      <c r="P1" s="7" t="s">
        <v>50</v>
      </c>
      <c r="Q1" s="7" t="s">
        <v>51</v>
      </c>
      <c r="R1" s="7" t="s">
        <v>52</v>
      </c>
    </row>
    <row r="2" spans="1:18" x14ac:dyDescent="0.55000000000000004">
      <c r="A2" s="8">
        <v>1</v>
      </c>
      <c r="B2" s="9">
        <v>43487</v>
      </c>
      <c r="C2" s="8">
        <v>139.820007</v>
      </c>
      <c r="D2" s="8">
        <v>3196500</v>
      </c>
      <c r="E2" s="8">
        <v>139.820007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f>E2+G2</f>
        <v>139.820007</v>
      </c>
      <c r="L2" s="8">
        <f>E2+H2</f>
        <v>139.820007</v>
      </c>
      <c r="M2" s="8">
        <f>E2+I2</f>
        <v>139.820007</v>
      </c>
      <c r="N2" s="8">
        <f>E2+J2</f>
        <v>139.820007</v>
      </c>
      <c r="O2" s="8">
        <v>0</v>
      </c>
      <c r="P2" s="8">
        <v>0</v>
      </c>
      <c r="Q2" s="8">
        <v>0</v>
      </c>
      <c r="R2" s="8">
        <v>0</v>
      </c>
    </row>
    <row r="3" spans="1:18" x14ac:dyDescent="0.55000000000000004">
      <c r="A3" s="8">
        <v>2</v>
      </c>
      <c r="B3" s="9">
        <v>43488</v>
      </c>
      <c r="C3" s="8">
        <v>140.740005</v>
      </c>
      <c r="D3" s="8">
        <v>2966300</v>
      </c>
      <c r="E3" s="8">
        <v>139.820007</v>
      </c>
      <c r="F3" s="8">
        <v>0.84639632000398624</v>
      </c>
      <c r="G3" s="8">
        <f>0.15*(E3-E2)+(1-0.15)*G2</f>
        <v>0</v>
      </c>
      <c r="H3" s="8">
        <f>0.25*(E3-E2)+(1-0.25)*H2</f>
        <v>0</v>
      </c>
      <c r="I3" s="8">
        <f>0.45*(E3-E2)+(1-0.45)*I2</f>
        <v>0</v>
      </c>
      <c r="J3" s="8">
        <f>0.85*(E3-E2)+(1-0.85)*J2</f>
        <v>0</v>
      </c>
      <c r="K3" s="8">
        <f>E3+G3</f>
        <v>139.820007</v>
      </c>
      <c r="L3" s="8">
        <f t="shared" ref="L3:L66" si="0">E3+H3</f>
        <v>139.820007</v>
      </c>
      <c r="M3" s="8">
        <f t="shared" ref="M3:M66" si="1">E3+I3</f>
        <v>139.820007</v>
      </c>
      <c r="N3" s="8">
        <f t="shared" ref="N3:N66" si="2">E3+J3</f>
        <v>139.820007</v>
      </c>
      <c r="O3" s="8">
        <f>(C3-K3)^2</f>
        <v>0.84639632000398624</v>
      </c>
      <c r="P3" s="8">
        <f>(C3-L3)^2</f>
        <v>0.84639632000398624</v>
      </c>
      <c r="Q3" s="8">
        <f>(C3-M3)^2</f>
        <v>0.84639632000398624</v>
      </c>
      <c r="R3" s="8">
        <f>(C3-N3)^2</f>
        <v>0.84639632000398624</v>
      </c>
    </row>
    <row r="4" spans="1:18" x14ac:dyDescent="0.55000000000000004">
      <c r="A4" s="8">
        <v>3</v>
      </c>
      <c r="B4" s="9">
        <v>43489</v>
      </c>
      <c r="C4" s="8">
        <v>141.179993</v>
      </c>
      <c r="D4" s="8">
        <v>2707200</v>
      </c>
      <c r="E4" s="8">
        <v>140.51000550000001</v>
      </c>
      <c r="F4" s="8">
        <v>0.44888325015623742</v>
      </c>
      <c r="G4" s="8">
        <f>0.15*(E4-E3)+(1-0.15)*G3</f>
        <v>0.10349977500000022</v>
      </c>
      <c r="H4" s="8">
        <f t="shared" ref="H4:H67" si="3">0.25*(E4-E3)+(1-0.25)*H3</f>
        <v>0.17249962500000038</v>
      </c>
      <c r="I4" s="8">
        <f t="shared" ref="I4:I67" si="4">0.45*(E4-E3)+(1-0.45)*I3</f>
        <v>0.31049932500000071</v>
      </c>
      <c r="J4" s="8">
        <f t="shared" ref="J4:J67" si="5">0.85*(E4-E3)+(1-0.85)*J3</f>
        <v>0.58649872500000122</v>
      </c>
      <c r="K4" s="8">
        <f>E4+G4</f>
        <v>140.61350527499999</v>
      </c>
      <c r="L4" s="8">
        <f t="shared" si="0"/>
        <v>140.68250512500001</v>
      </c>
      <c r="M4" s="8">
        <f t="shared" si="1"/>
        <v>140.820504825</v>
      </c>
      <c r="N4" s="8">
        <f t="shared" si="2"/>
        <v>141.09650422500002</v>
      </c>
      <c r="O4" s="8">
        <f t="shared" ref="O4:O67" si="6">(C4-K4)^2</f>
        <v>0.32090834257567763</v>
      </c>
      <c r="P4" s="8">
        <f t="shared" ref="P4:P67" si="7">(C4-L4)^2</f>
        <v>0.24749418577200594</v>
      </c>
      <c r="Q4" s="8">
        <f t="shared" ref="Q4:Q67" si="8">(C4-M4)^2</f>
        <v>0.12923174796482748</v>
      </c>
      <c r="R4" s="8">
        <f t="shared" ref="R4:R67" si="9">(C4-N4)^2</f>
        <v>6.9703755509969477E-3</v>
      </c>
    </row>
    <row r="5" spans="1:18" x14ac:dyDescent="0.55000000000000004">
      <c r="A5" s="8">
        <v>4</v>
      </c>
      <c r="B5" s="9">
        <v>43490</v>
      </c>
      <c r="C5" s="8">
        <v>141.71000699999999</v>
      </c>
      <c r="D5" s="8">
        <v>3206300</v>
      </c>
      <c r="E5" s="8">
        <v>141.01249612500001</v>
      </c>
      <c r="F5" s="8">
        <v>0.48652142074323446</v>
      </c>
      <c r="G5" s="8">
        <f t="shared" ref="G4:G67" si="10">0.15*(E5-E4)+(1-0.15)*G4</f>
        <v>0.16334840250000127</v>
      </c>
      <c r="H5" s="8">
        <f t="shared" si="3"/>
        <v>0.25499737500000208</v>
      </c>
      <c r="I5" s="8">
        <f t="shared" si="4"/>
        <v>0.39689541000000361</v>
      </c>
      <c r="J5" s="8">
        <f t="shared" si="5"/>
        <v>0.5150918400000063</v>
      </c>
      <c r="K5" s="8">
        <f t="shared" ref="K3:K66" si="11">E5+G5</f>
        <v>141.1758445275</v>
      </c>
      <c r="L5" s="8">
        <f t="shared" si="0"/>
        <v>141.2674935</v>
      </c>
      <c r="M5" s="8">
        <f t="shared" si="1"/>
        <v>141.40939153500003</v>
      </c>
      <c r="N5" s="8">
        <f t="shared" si="2"/>
        <v>141.52758796500001</v>
      </c>
      <c r="O5" s="8">
        <f t="shared" si="6"/>
        <v>0.28532954702729835</v>
      </c>
      <c r="P5" s="8">
        <f t="shared" si="7"/>
        <v>0.19581819768224096</v>
      </c>
      <c r="Q5" s="8">
        <f t="shared" si="8"/>
        <v>9.0369657797144815E-2</v>
      </c>
      <c r="R5" s="8">
        <f t="shared" si="9"/>
        <v>3.32767043303243E-2</v>
      </c>
    </row>
    <row r="6" spans="1:18" x14ac:dyDescent="0.55000000000000004">
      <c r="A6" s="8">
        <v>5</v>
      </c>
      <c r="B6" s="9">
        <v>43493</v>
      </c>
      <c r="C6" s="8">
        <v>140.479996</v>
      </c>
      <c r="D6" s="8">
        <v>3478300</v>
      </c>
      <c r="E6" s="8">
        <v>141.53562928124998</v>
      </c>
      <c r="F6" s="8">
        <v>1.1143616244826031</v>
      </c>
      <c r="G6" s="8">
        <f t="shared" si="10"/>
        <v>0.21731611556249641</v>
      </c>
      <c r="H6" s="8">
        <f t="shared" si="3"/>
        <v>0.32203132031249382</v>
      </c>
      <c r="I6" s="8">
        <f t="shared" si="4"/>
        <v>0.45370239581248806</v>
      </c>
      <c r="J6" s="8">
        <f t="shared" si="5"/>
        <v>0.52192695881247464</v>
      </c>
      <c r="K6" s="8">
        <f t="shared" si="11"/>
        <v>141.75294539681246</v>
      </c>
      <c r="L6" s="8">
        <f t="shared" si="0"/>
        <v>141.85766060156249</v>
      </c>
      <c r="M6" s="8">
        <f t="shared" si="1"/>
        <v>141.98933167706247</v>
      </c>
      <c r="N6" s="8">
        <f t="shared" si="2"/>
        <v>142.05755624006247</v>
      </c>
      <c r="O6" s="8">
        <f t="shared" si="6"/>
        <v>1.6204001668452168</v>
      </c>
      <c r="P6" s="8">
        <f t="shared" si="7"/>
        <v>1.897959754398324</v>
      </c>
      <c r="Q6" s="8">
        <f t="shared" si="8"/>
        <v>2.2780941860536146</v>
      </c>
      <c r="R6" s="8">
        <f t="shared" si="9"/>
        <v>2.4886963110259508</v>
      </c>
    </row>
    <row r="7" spans="1:18" x14ac:dyDescent="0.55000000000000004">
      <c r="A7" s="8">
        <v>6</v>
      </c>
      <c r="B7" s="9">
        <v>43494</v>
      </c>
      <c r="C7" s="8">
        <v>141.740005</v>
      </c>
      <c r="D7" s="8">
        <v>2424500</v>
      </c>
      <c r="E7" s="8">
        <v>140.74390432031248</v>
      </c>
      <c r="F7" s="8">
        <v>0.99221656407393011</v>
      </c>
      <c r="G7" s="8">
        <f t="shared" si="10"/>
        <v>6.5959954087496872E-2</v>
      </c>
      <c r="H7" s="8">
        <f t="shared" si="3"/>
        <v>4.3592249999995225E-2</v>
      </c>
      <c r="I7" s="8">
        <f t="shared" si="4"/>
        <v>-0.10673991472500682</v>
      </c>
      <c r="J7" s="8">
        <f t="shared" si="5"/>
        <v>-0.59467717297500422</v>
      </c>
      <c r="K7" s="8">
        <f t="shared" si="11"/>
        <v>140.80986427439998</v>
      </c>
      <c r="L7" s="8">
        <f t="shared" si="0"/>
        <v>140.78749657031247</v>
      </c>
      <c r="M7" s="8">
        <f t="shared" si="1"/>
        <v>140.63716440558747</v>
      </c>
      <c r="N7" s="8">
        <f t="shared" si="2"/>
        <v>140.14922714733748</v>
      </c>
      <c r="O7" s="8">
        <f t="shared" si="6"/>
        <v>0.86516176941971645</v>
      </c>
      <c r="P7" s="8">
        <f t="shared" si="7"/>
        <v>0.90727230862579733</v>
      </c>
      <c r="Q7" s="8">
        <f t="shared" si="8"/>
        <v>1.2162573766841753</v>
      </c>
      <c r="R7" s="8">
        <f t="shared" si="9"/>
        <v>2.5305741765215535</v>
      </c>
    </row>
    <row r="8" spans="1:18" x14ac:dyDescent="0.55000000000000004">
      <c r="A8" s="8">
        <v>7</v>
      </c>
      <c r="B8" s="9">
        <v>43495</v>
      </c>
      <c r="C8" s="8">
        <v>143.279999</v>
      </c>
      <c r="D8" s="8">
        <v>3112800</v>
      </c>
      <c r="E8" s="8">
        <v>141.49097983007812</v>
      </c>
      <c r="F8" s="8">
        <v>3.200589590347994</v>
      </c>
      <c r="G8" s="8">
        <f t="shared" si="10"/>
        <v>0.16812728743921782</v>
      </c>
      <c r="H8" s="8">
        <f t="shared" si="3"/>
        <v>0.21946306494140555</v>
      </c>
      <c r="I8" s="8">
        <f t="shared" si="4"/>
        <v>0.27747702629578269</v>
      </c>
      <c r="J8" s="8">
        <f t="shared" si="5"/>
        <v>0.5458126073545404</v>
      </c>
      <c r="K8" s="8">
        <f t="shared" si="11"/>
        <v>141.65910711751732</v>
      </c>
      <c r="L8" s="8">
        <f t="shared" si="0"/>
        <v>141.71044289501953</v>
      </c>
      <c r="M8" s="8">
        <f t="shared" si="1"/>
        <v>141.76845685637389</v>
      </c>
      <c r="N8" s="8">
        <f t="shared" si="2"/>
        <v>142.03679243743267</v>
      </c>
      <c r="O8" s="8">
        <f t="shared" si="6"/>
        <v>2.6272904946982494</v>
      </c>
      <c r="P8" s="8">
        <f t="shared" si="7"/>
        <v>2.4635063666814894</v>
      </c>
      <c r="Q8" s="8">
        <f t="shared" si="8"/>
        <v>2.2847596519578333</v>
      </c>
      <c r="R8" s="8">
        <f t="shared" si="9"/>
        <v>1.545562557210495</v>
      </c>
    </row>
    <row r="9" spans="1:18" x14ac:dyDescent="0.55000000000000004">
      <c r="A9" s="8">
        <v>8</v>
      </c>
      <c r="B9" s="9">
        <v>43496</v>
      </c>
      <c r="C9" s="8">
        <v>143.63000500000001</v>
      </c>
      <c r="D9" s="8">
        <v>3473600</v>
      </c>
      <c r="E9" s="8">
        <v>142.83274420751954</v>
      </c>
      <c r="F9" s="8">
        <v>0.63562477122659022</v>
      </c>
      <c r="G9" s="8">
        <f t="shared" si="10"/>
        <v>0.34417285093954841</v>
      </c>
      <c r="H9" s="8">
        <f t="shared" si="3"/>
        <v>0.50003839306640963</v>
      </c>
      <c r="I9" s="8">
        <f t="shared" si="4"/>
        <v>0.75640633431132032</v>
      </c>
      <c r="J9" s="8">
        <f t="shared" si="5"/>
        <v>1.2223716119283894</v>
      </c>
      <c r="K9" s="8">
        <f t="shared" si="11"/>
        <v>143.17691705845908</v>
      </c>
      <c r="L9" s="8">
        <f t="shared" si="0"/>
        <v>143.33278260058594</v>
      </c>
      <c r="M9" s="8">
        <f t="shared" si="1"/>
        <v>143.58915054183086</v>
      </c>
      <c r="N9" s="8">
        <f t="shared" si="2"/>
        <v>144.05511581944793</v>
      </c>
      <c r="O9" s="8">
        <f t="shared" si="6"/>
        <v>0.20528868276979612</v>
      </c>
      <c r="P9" s="8">
        <f t="shared" si="7"/>
        <v>8.8341154713455591E-2</v>
      </c>
      <c r="Q9" s="8">
        <f t="shared" si="8"/>
        <v>1.6690867522948371E-3</v>
      </c>
      <c r="R9" s="8">
        <f t="shared" si="9"/>
        <v>0.18071920881168455</v>
      </c>
    </row>
    <row r="10" spans="1:18" x14ac:dyDescent="0.55000000000000004">
      <c r="A10" s="8">
        <v>9</v>
      </c>
      <c r="B10" s="9">
        <v>43497</v>
      </c>
      <c r="C10" s="8">
        <v>144.71000699999999</v>
      </c>
      <c r="D10" s="8">
        <v>5536500</v>
      </c>
      <c r="E10" s="8">
        <v>143.43068980187991</v>
      </c>
      <c r="F10" s="8">
        <v>1.6366524934058193</v>
      </c>
      <c r="G10" s="8">
        <f t="shared" si="10"/>
        <v>0.38223876245267135</v>
      </c>
      <c r="H10" s="8">
        <f t="shared" si="3"/>
        <v>0.52451519338989927</v>
      </c>
      <c r="I10" s="8">
        <f t="shared" si="4"/>
        <v>0.68509900133339197</v>
      </c>
      <c r="J10" s="8">
        <f t="shared" si="5"/>
        <v>0.69160949699557139</v>
      </c>
      <c r="K10" s="8">
        <f t="shared" si="11"/>
        <v>143.81292856433257</v>
      </c>
      <c r="L10" s="8">
        <f t="shared" si="0"/>
        <v>143.95520499526981</v>
      </c>
      <c r="M10" s="8">
        <f t="shared" si="1"/>
        <v>144.11578880321329</v>
      </c>
      <c r="N10" s="8">
        <f t="shared" si="2"/>
        <v>144.12229929887548</v>
      </c>
      <c r="O10" s="8">
        <f t="shared" si="6"/>
        <v>0.80474971973951326</v>
      </c>
      <c r="P10" s="8">
        <f t="shared" si="7"/>
        <v>0.56972606634469936</v>
      </c>
      <c r="Q10" s="8">
        <f t="shared" si="8"/>
        <v>0.35309526539243569</v>
      </c>
      <c r="R10" s="8">
        <f t="shared" si="9"/>
        <v>0.34540034196106212</v>
      </c>
    </row>
    <row r="11" spans="1:18" x14ac:dyDescent="0.55000000000000004">
      <c r="A11" s="8">
        <v>10</v>
      </c>
      <c r="B11" s="9">
        <v>43500</v>
      </c>
      <c r="C11" s="8">
        <v>147.929993</v>
      </c>
      <c r="D11" s="8">
        <v>4692800</v>
      </c>
      <c r="E11" s="8">
        <v>144.39017770046996</v>
      </c>
      <c r="F11" s="8">
        <v>12.530292354786901</v>
      </c>
      <c r="G11" s="8">
        <f t="shared" si="10"/>
        <v>0.4688261328732789</v>
      </c>
      <c r="H11" s="8">
        <f t="shared" si="3"/>
        <v>0.63325836968993821</v>
      </c>
      <c r="I11" s="8">
        <f t="shared" si="4"/>
        <v>0.80857400509889032</v>
      </c>
      <c r="J11" s="8">
        <f t="shared" si="5"/>
        <v>0.91930613835088248</v>
      </c>
      <c r="K11" s="8">
        <f t="shared" si="11"/>
        <v>144.85900383334325</v>
      </c>
      <c r="L11" s="8">
        <f t="shared" si="0"/>
        <v>145.0234360701599</v>
      </c>
      <c r="M11" s="8">
        <f t="shared" si="1"/>
        <v>145.19875170556884</v>
      </c>
      <c r="N11" s="8">
        <f t="shared" si="2"/>
        <v>145.30948383882085</v>
      </c>
      <c r="O11" s="8">
        <f t="shared" si="6"/>
        <v>9.4309744617230855</v>
      </c>
      <c r="P11" s="8">
        <f t="shared" si="7"/>
        <v>8.4480731864014675</v>
      </c>
      <c r="Q11" s="8">
        <f t="shared" si="8"/>
        <v>7.4596790084059847</v>
      </c>
      <c r="R11" s="8">
        <f t="shared" si="9"/>
        <v>6.8670682638238159</v>
      </c>
    </row>
    <row r="12" spans="1:18" x14ac:dyDescent="0.55000000000000004">
      <c r="A12" s="8">
        <v>11</v>
      </c>
      <c r="B12" s="9">
        <v>43501</v>
      </c>
      <c r="C12" s="8">
        <v>148.69000199999999</v>
      </c>
      <c r="D12" s="8">
        <v>2962700</v>
      </c>
      <c r="E12" s="8">
        <v>147.04503917511749</v>
      </c>
      <c r="F12" s="8">
        <v>2.7059026952454075</v>
      </c>
      <c r="G12" s="8">
        <f t="shared" si="10"/>
        <v>0.79673143413941694</v>
      </c>
      <c r="H12" s="8">
        <f t="shared" si="3"/>
        <v>1.1386591459293367</v>
      </c>
      <c r="I12" s="8">
        <f t="shared" si="4"/>
        <v>1.6394033663957794</v>
      </c>
      <c r="J12" s="8">
        <f t="shared" si="5"/>
        <v>2.3945281742030344</v>
      </c>
      <c r="K12" s="8">
        <f t="shared" si="11"/>
        <v>147.84177060925691</v>
      </c>
      <c r="L12" s="8">
        <f t="shared" si="0"/>
        <v>148.18369832104682</v>
      </c>
      <c r="M12" s="8">
        <f t="shared" si="1"/>
        <v>148.68444254151328</v>
      </c>
      <c r="N12" s="8">
        <f t="shared" si="2"/>
        <v>149.43956734932053</v>
      </c>
      <c r="O12" s="8">
        <f t="shared" si="6"/>
        <v>0.7194964922419409</v>
      </c>
      <c r="P12" s="8">
        <f t="shared" si="7"/>
        <v>0.25634341532151833</v>
      </c>
      <c r="Q12" s="8">
        <f t="shared" si="8"/>
        <v>3.0907578665508882E-5</v>
      </c>
      <c r="R12" s="8">
        <f t="shared" si="9"/>
        <v>0.56184821290201392</v>
      </c>
    </row>
    <row r="13" spans="1:18" x14ac:dyDescent="0.55000000000000004">
      <c r="A13" s="8">
        <v>12</v>
      </c>
      <c r="B13" s="9">
        <v>43502</v>
      </c>
      <c r="C13" s="8">
        <v>148.89999399999999</v>
      </c>
      <c r="D13" s="8">
        <v>3147200</v>
      </c>
      <c r="E13" s="8">
        <v>148.27876129377938</v>
      </c>
      <c r="F13" s="8">
        <v>0.38593007527818274</v>
      </c>
      <c r="G13" s="8">
        <f t="shared" si="10"/>
        <v>0.86228003681778753</v>
      </c>
      <c r="H13" s="8">
        <f t="shared" si="3"/>
        <v>1.1624248891124744</v>
      </c>
      <c r="I13" s="8">
        <f t="shared" si="4"/>
        <v>1.4568468049155283</v>
      </c>
      <c r="J13" s="8">
        <f t="shared" si="5"/>
        <v>1.4078430269930595</v>
      </c>
      <c r="K13" s="8">
        <f t="shared" si="11"/>
        <v>149.14104133059718</v>
      </c>
      <c r="L13" s="8">
        <f t="shared" si="0"/>
        <v>149.44118618289187</v>
      </c>
      <c r="M13" s="8">
        <f t="shared" si="1"/>
        <v>149.73560809869491</v>
      </c>
      <c r="N13" s="8">
        <f t="shared" si="2"/>
        <v>149.68660432077243</v>
      </c>
      <c r="O13" s="8">
        <f t="shared" si="6"/>
        <v>5.8103815588027838E-2</v>
      </c>
      <c r="P13" s="8">
        <f t="shared" si="7"/>
        <v>0.29288897882327425</v>
      </c>
      <c r="Q13" s="8">
        <f t="shared" si="8"/>
        <v>0.69825092193772109</v>
      </c>
      <c r="R13" s="8">
        <f t="shared" si="9"/>
        <v>0.6187557967457199</v>
      </c>
    </row>
    <row r="14" spans="1:18" x14ac:dyDescent="0.55000000000000004">
      <c r="A14" s="8">
        <v>13</v>
      </c>
      <c r="B14" s="9">
        <v>43503</v>
      </c>
      <c r="C14" s="8">
        <v>148.14999399999999</v>
      </c>
      <c r="D14" s="8">
        <v>2961700</v>
      </c>
      <c r="E14" s="8">
        <v>148.74468582344485</v>
      </c>
      <c r="F14" s="8">
        <v>0.35365836487217456</v>
      </c>
      <c r="G14" s="8">
        <f t="shared" si="10"/>
        <v>0.80282671074494016</v>
      </c>
      <c r="H14" s="8">
        <f t="shared" si="3"/>
        <v>0.98829979925072375</v>
      </c>
      <c r="I14" s="8">
        <f t="shared" si="4"/>
        <v>1.010931781053003</v>
      </c>
      <c r="J14" s="8">
        <f t="shared" si="5"/>
        <v>0.60721230426460993</v>
      </c>
      <c r="K14" s="8">
        <f t="shared" si="11"/>
        <v>149.54751253418979</v>
      </c>
      <c r="L14" s="8">
        <f t="shared" si="0"/>
        <v>149.73298562269557</v>
      </c>
      <c r="M14" s="8">
        <f t="shared" si="1"/>
        <v>149.75561760449784</v>
      </c>
      <c r="N14" s="8">
        <f t="shared" si="2"/>
        <v>149.35189812770946</v>
      </c>
      <c r="O14" s="8">
        <f t="shared" si="6"/>
        <v>1.9530580534040065</v>
      </c>
      <c r="P14" s="8">
        <f t="shared" si="7"/>
        <v>2.5058624775243636</v>
      </c>
      <c r="Q14" s="8">
        <f t="shared" si="8"/>
        <v>2.5780271593206696</v>
      </c>
      <c r="R14" s="8">
        <f t="shared" si="9"/>
        <v>1.4445735322050588</v>
      </c>
    </row>
    <row r="15" spans="1:18" x14ac:dyDescent="0.55000000000000004">
      <c r="A15" s="8">
        <v>14</v>
      </c>
      <c r="B15" s="9">
        <v>43504</v>
      </c>
      <c r="C15" s="8">
        <v>148.61000100000001</v>
      </c>
      <c r="D15" s="8">
        <v>3952100</v>
      </c>
      <c r="E15" s="8">
        <v>148.29866695586122</v>
      </c>
      <c r="F15" s="8">
        <v>9.6928887039813463E-2</v>
      </c>
      <c r="G15" s="8">
        <f t="shared" si="10"/>
        <v>0.61549987399565431</v>
      </c>
      <c r="H15" s="8">
        <f t="shared" si="3"/>
        <v>0.62972013254213477</v>
      </c>
      <c r="I15" s="8">
        <f t="shared" si="4"/>
        <v>0.35530398916651723</v>
      </c>
      <c r="J15" s="8">
        <f t="shared" si="5"/>
        <v>-0.28803419180639572</v>
      </c>
      <c r="K15" s="8">
        <f t="shared" si="11"/>
        <v>148.91416682985687</v>
      </c>
      <c r="L15" s="8">
        <f t="shared" si="0"/>
        <v>148.92838708840335</v>
      </c>
      <c r="M15" s="8">
        <f t="shared" si="1"/>
        <v>148.65397094502774</v>
      </c>
      <c r="N15" s="8">
        <f t="shared" si="2"/>
        <v>148.01063276405483</v>
      </c>
      <c r="O15" s="8">
        <f t="shared" si="6"/>
        <v>9.251685205251009E-2</v>
      </c>
      <c r="P15" s="8">
        <f t="shared" si="7"/>
        <v>0.10136970128878173</v>
      </c>
      <c r="Q15" s="8">
        <f t="shared" si="8"/>
        <v>1.9333560657412462E-3</v>
      </c>
      <c r="R15" s="8">
        <f t="shared" si="9"/>
        <v>0.3592422822600348</v>
      </c>
    </row>
    <row r="16" spans="1:18" x14ac:dyDescent="0.55000000000000004">
      <c r="A16" s="8">
        <v>15</v>
      </c>
      <c r="B16" s="9">
        <v>43507</v>
      </c>
      <c r="C16" s="8">
        <v>148.479996</v>
      </c>
      <c r="D16" s="8">
        <v>2977700</v>
      </c>
      <c r="E16" s="8">
        <v>148.53216748896531</v>
      </c>
      <c r="F16" s="8">
        <v>2.7218642608578788E-3</v>
      </c>
      <c r="G16" s="8">
        <f t="shared" si="10"/>
        <v>0.55819997286191991</v>
      </c>
      <c r="H16" s="8">
        <f t="shared" si="3"/>
        <v>0.530665232682624</v>
      </c>
      <c r="I16" s="8">
        <f t="shared" si="4"/>
        <v>0.30049243393842584</v>
      </c>
      <c r="J16" s="8">
        <f t="shared" si="5"/>
        <v>0.15527032436751867</v>
      </c>
      <c r="K16" s="8">
        <f t="shared" si="11"/>
        <v>149.09036746182724</v>
      </c>
      <c r="L16" s="8">
        <f t="shared" si="0"/>
        <v>149.06283272164794</v>
      </c>
      <c r="M16" s="8">
        <f t="shared" si="1"/>
        <v>148.83265992290373</v>
      </c>
      <c r="N16" s="8">
        <f t="shared" si="2"/>
        <v>148.68743781333282</v>
      </c>
      <c r="O16" s="8">
        <f t="shared" si="6"/>
        <v>0.37255332141312436</v>
      </c>
      <c r="P16" s="8">
        <f t="shared" si="7"/>
        <v>0.33969864410131412</v>
      </c>
      <c r="Q16" s="8">
        <f t="shared" si="8"/>
        <v>0.12437184251784805</v>
      </c>
      <c r="R16" s="8">
        <f t="shared" si="9"/>
        <v>4.3032105918808891E-2</v>
      </c>
    </row>
    <row r="17" spans="1:18" x14ac:dyDescent="0.55000000000000004">
      <c r="A17" s="8">
        <v>16</v>
      </c>
      <c r="B17" s="9">
        <v>43508</v>
      </c>
      <c r="C17" s="8">
        <v>150.36000100000001</v>
      </c>
      <c r="D17" s="8">
        <v>2654900</v>
      </c>
      <c r="E17" s="8">
        <v>148.49303887224133</v>
      </c>
      <c r="F17" s="8">
        <v>3.4855475864852279</v>
      </c>
      <c r="G17" s="8">
        <f t="shared" si="10"/>
        <v>0.46860068442403413</v>
      </c>
      <c r="H17" s="8">
        <f t="shared" si="3"/>
        <v>0.38821677033097163</v>
      </c>
      <c r="I17" s="8">
        <f t="shared" si="4"/>
        <v>0.14766296114034078</v>
      </c>
      <c r="J17" s="8">
        <f t="shared" si="5"/>
        <v>-9.968775560259862E-3</v>
      </c>
      <c r="K17" s="8">
        <f t="shared" si="11"/>
        <v>148.96163955666538</v>
      </c>
      <c r="L17" s="8">
        <f t="shared" si="0"/>
        <v>148.88125564257231</v>
      </c>
      <c r="M17" s="8">
        <f t="shared" si="1"/>
        <v>148.64070183338166</v>
      </c>
      <c r="N17" s="8">
        <f t="shared" si="2"/>
        <v>148.48307009668108</v>
      </c>
      <c r="O17" s="8">
        <f t="shared" si="6"/>
        <v>1.9554147262049266</v>
      </c>
      <c r="P17" s="8">
        <f t="shared" si="7"/>
        <v>2.1866878321139707</v>
      </c>
      <c r="Q17" s="8">
        <f t="shared" si="8"/>
        <v>2.9559896243345731</v>
      </c>
      <c r="R17" s="8">
        <f t="shared" si="9"/>
        <v>3.5228696158336366</v>
      </c>
    </row>
    <row r="18" spans="1:18" x14ac:dyDescent="0.55000000000000004">
      <c r="A18" s="8">
        <v>17</v>
      </c>
      <c r="B18" s="9">
        <v>43509</v>
      </c>
      <c r="C18" s="8">
        <v>151.479996</v>
      </c>
      <c r="D18" s="8">
        <v>2759700</v>
      </c>
      <c r="E18" s="8">
        <v>149.89326046806033</v>
      </c>
      <c r="F18" s="8">
        <v>2.5177296483198566</v>
      </c>
      <c r="G18" s="8">
        <f t="shared" si="10"/>
        <v>0.60834382113327967</v>
      </c>
      <c r="H18" s="8">
        <f t="shared" si="3"/>
        <v>0.64121797670297997</v>
      </c>
      <c r="I18" s="8">
        <f t="shared" si="4"/>
        <v>0.71131434674573968</v>
      </c>
      <c r="J18" s="8">
        <f t="shared" si="5"/>
        <v>1.1886930401121152</v>
      </c>
      <c r="K18" s="8">
        <f t="shared" si="11"/>
        <v>150.50160428919361</v>
      </c>
      <c r="L18" s="8">
        <f t="shared" si="0"/>
        <v>150.53447844476332</v>
      </c>
      <c r="M18" s="8">
        <f t="shared" si="1"/>
        <v>150.60457481480609</v>
      </c>
      <c r="N18" s="8">
        <f t="shared" si="2"/>
        <v>151.08195350817246</v>
      </c>
      <c r="O18" s="8">
        <f t="shared" si="6"/>
        <v>0.95725033977465812</v>
      </c>
      <c r="P18" s="8">
        <f t="shared" si="7"/>
        <v>0.89400344726074221</v>
      </c>
      <c r="Q18" s="8">
        <f t="shared" si="8"/>
        <v>0.7663622514863182</v>
      </c>
      <c r="R18" s="8">
        <f t="shared" si="9"/>
        <v>0.15843782530027639</v>
      </c>
    </row>
    <row r="19" spans="1:18" x14ac:dyDescent="0.55000000000000004">
      <c r="A19" s="8">
        <v>18</v>
      </c>
      <c r="B19" s="9">
        <v>43510</v>
      </c>
      <c r="C19" s="8">
        <v>150.520004</v>
      </c>
      <c r="D19" s="8">
        <v>2110700</v>
      </c>
      <c r="E19" s="8">
        <v>151.08331211701508</v>
      </c>
      <c r="F19" s="8">
        <v>0.31731603469507857</v>
      </c>
      <c r="G19" s="8">
        <f t="shared" si="10"/>
        <v>0.69559999530650019</v>
      </c>
      <c r="H19" s="8">
        <f t="shared" si="3"/>
        <v>0.77842639476592246</v>
      </c>
      <c r="I19" s="8">
        <f t="shared" si="4"/>
        <v>0.92674613273979434</v>
      </c>
      <c r="J19" s="8">
        <f t="shared" si="5"/>
        <v>1.1898478576283547</v>
      </c>
      <c r="K19" s="8">
        <f t="shared" si="11"/>
        <v>151.77891211232159</v>
      </c>
      <c r="L19" s="8">
        <f t="shared" si="0"/>
        <v>151.861738511781</v>
      </c>
      <c r="M19" s="8">
        <f t="shared" si="1"/>
        <v>152.01005824975488</v>
      </c>
      <c r="N19" s="8">
        <f t="shared" si="2"/>
        <v>152.27315997464345</v>
      </c>
      <c r="O19" s="8">
        <f t="shared" si="6"/>
        <v>1.5848496352691139</v>
      </c>
      <c r="P19" s="8">
        <f t="shared" si="7"/>
        <v>1.8002515001041948</v>
      </c>
      <c r="Q19" s="8">
        <f t="shared" si="8"/>
        <v>2.2202616672125695</v>
      </c>
      <c r="R19" s="8">
        <f t="shared" si="9"/>
        <v>3.0735558714280189</v>
      </c>
    </row>
    <row r="20" spans="1:18" x14ac:dyDescent="0.55000000000000004">
      <c r="A20" s="8">
        <v>19</v>
      </c>
      <c r="B20" s="9">
        <v>43511</v>
      </c>
      <c r="C20" s="8">
        <v>153.320007</v>
      </c>
      <c r="D20" s="8">
        <v>3039400</v>
      </c>
      <c r="E20" s="8">
        <v>150.66083102925379</v>
      </c>
      <c r="F20" s="8">
        <v>7.0712168433940947</v>
      </c>
      <c r="G20" s="8">
        <f t="shared" si="10"/>
        <v>0.52788783284633045</v>
      </c>
      <c r="H20" s="8">
        <f t="shared" si="3"/>
        <v>0.47819952413411726</v>
      </c>
      <c r="I20" s="8">
        <f t="shared" si="4"/>
        <v>0.31959388351430273</v>
      </c>
      <c r="J20" s="8">
        <f t="shared" si="5"/>
        <v>-0.18063174595285014</v>
      </c>
      <c r="K20" s="8">
        <f t="shared" si="11"/>
        <v>151.1887188621001</v>
      </c>
      <c r="L20" s="8">
        <f t="shared" si="0"/>
        <v>151.1390305533879</v>
      </c>
      <c r="M20" s="8">
        <f t="shared" si="1"/>
        <v>150.98042491276809</v>
      </c>
      <c r="N20" s="8">
        <f t="shared" si="2"/>
        <v>150.48019928330095</v>
      </c>
      <c r="O20" s="8">
        <f t="shared" si="6"/>
        <v>4.5423891267528269</v>
      </c>
      <c r="P20" s="8">
        <f t="shared" si="7"/>
        <v>4.7566582606767716</v>
      </c>
      <c r="Q20" s="8">
        <f t="shared" si="8"/>
        <v>5.4736443428964572</v>
      </c>
      <c r="R20" s="8">
        <f t="shared" si="9"/>
        <v>8.0645078678235063</v>
      </c>
    </row>
    <row r="21" spans="1:18" x14ac:dyDescent="0.55000000000000004">
      <c r="A21" s="8">
        <v>20</v>
      </c>
      <c r="B21" s="9">
        <v>43515</v>
      </c>
      <c r="C21" s="8">
        <v>153.279999</v>
      </c>
      <c r="D21" s="8">
        <v>2479600</v>
      </c>
      <c r="E21" s="8">
        <v>152.65521300731345</v>
      </c>
      <c r="F21" s="8">
        <v>0.39035753665732326</v>
      </c>
      <c r="G21" s="8">
        <f t="shared" si="10"/>
        <v>0.74786195462833049</v>
      </c>
      <c r="H21" s="8">
        <f t="shared" si="3"/>
        <v>0.85724513761550392</v>
      </c>
      <c r="I21" s="8">
        <f t="shared" si="4"/>
        <v>1.0732485260597153</v>
      </c>
      <c r="J21" s="8">
        <f t="shared" si="5"/>
        <v>1.6681299194577868</v>
      </c>
      <c r="K21" s="8">
        <f t="shared" si="11"/>
        <v>153.40307496194177</v>
      </c>
      <c r="L21" s="8">
        <f t="shared" si="0"/>
        <v>153.51245814492896</v>
      </c>
      <c r="M21" s="8">
        <f t="shared" si="1"/>
        <v>153.72846153337318</v>
      </c>
      <c r="N21" s="8">
        <f t="shared" si="2"/>
        <v>154.32334292677123</v>
      </c>
      <c r="O21" s="8">
        <f t="shared" si="6"/>
        <v>1.5147692407890885E-2</v>
      </c>
      <c r="P21" s="8">
        <f t="shared" si="7"/>
        <v>5.4037254061099889E-2</v>
      </c>
      <c r="Q21" s="8">
        <f t="shared" si="8"/>
        <v>0.20111864383948538</v>
      </c>
      <c r="R21" s="8">
        <f t="shared" si="9"/>
        <v>1.0885665495304071</v>
      </c>
    </row>
    <row r="22" spans="1:18" x14ac:dyDescent="0.55000000000000004">
      <c r="A22" s="8">
        <v>21</v>
      </c>
      <c r="B22" s="9">
        <v>43516</v>
      </c>
      <c r="C22" s="8">
        <v>154.58000200000001</v>
      </c>
      <c r="D22" s="8">
        <v>2622400</v>
      </c>
      <c r="E22" s="8">
        <v>153.12380250182838</v>
      </c>
      <c r="F22" s="8">
        <v>2.120516978475302</v>
      </c>
      <c r="G22" s="8">
        <f t="shared" si="10"/>
        <v>0.70597108561132038</v>
      </c>
      <c r="H22" s="8">
        <f t="shared" si="3"/>
        <v>0.7600812268403605</v>
      </c>
      <c r="I22" s="8">
        <f t="shared" si="4"/>
        <v>0.80115196186456195</v>
      </c>
      <c r="J22" s="8">
        <f t="shared" si="5"/>
        <v>0.64852055825635857</v>
      </c>
      <c r="K22" s="8">
        <f t="shared" si="11"/>
        <v>153.82977358743969</v>
      </c>
      <c r="L22" s="8">
        <f t="shared" si="0"/>
        <v>153.88388372866874</v>
      </c>
      <c r="M22" s="8">
        <f t="shared" si="1"/>
        <v>153.92495446369293</v>
      </c>
      <c r="N22" s="8">
        <f t="shared" si="2"/>
        <v>153.77232306008474</v>
      </c>
      <c r="O22" s="8">
        <f t="shared" si="6"/>
        <v>0.56284267101277508</v>
      </c>
      <c r="P22" s="8">
        <f t="shared" si="7"/>
        <v>0.48458064768123893</v>
      </c>
      <c r="Q22" s="8">
        <f t="shared" si="8"/>
        <v>0.42908727482197562</v>
      </c>
      <c r="R22" s="8">
        <f t="shared" si="9"/>
        <v>0.65234526998264308</v>
      </c>
    </row>
    <row r="23" spans="1:18" x14ac:dyDescent="0.55000000000000004">
      <c r="A23" s="8">
        <v>22</v>
      </c>
      <c r="B23" s="9">
        <v>43517</v>
      </c>
      <c r="C23" s="8">
        <v>152.61000100000001</v>
      </c>
      <c r="D23" s="8">
        <v>2706300</v>
      </c>
      <c r="E23" s="8">
        <v>154.21595212545708</v>
      </c>
      <c r="F23" s="8">
        <v>2.5790790173568232</v>
      </c>
      <c r="G23" s="8">
        <f t="shared" si="10"/>
        <v>0.76389786631392731</v>
      </c>
      <c r="H23" s="8">
        <f t="shared" si="3"/>
        <v>0.84309832603744539</v>
      </c>
      <c r="I23" s="8">
        <f t="shared" si="4"/>
        <v>0.93210090965842407</v>
      </c>
      <c r="J23" s="8">
        <f t="shared" si="5"/>
        <v>1.0256052638228486</v>
      </c>
      <c r="K23" s="8">
        <f t="shared" si="11"/>
        <v>154.979849991771</v>
      </c>
      <c r="L23" s="8">
        <f t="shared" si="0"/>
        <v>155.05905045149453</v>
      </c>
      <c r="M23" s="8">
        <f t="shared" si="1"/>
        <v>155.14805303511551</v>
      </c>
      <c r="N23" s="8">
        <f t="shared" si="2"/>
        <v>155.24155738927993</v>
      </c>
      <c r="O23" s="8">
        <f t="shared" si="6"/>
        <v>5.6161842437979947</v>
      </c>
      <c r="P23" s="8">
        <f t="shared" si="7"/>
        <v>5.9978432158655943</v>
      </c>
      <c r="Q23" s="8">
        <f t="shared" si="8"/>
        <v>6.4417081329539236</v>
      </c>
      <c r="R23" s="8">
        <f t="shared" si="9"/>
        <v>6.9250890299599792</v>
      </c>
    </row>
    <row r="24" spans="1:18" x14ac:dyDescent="0.55000000000000004">
      <c r="A24" s="8">
        <v>23</v>
      </c>
      <c r="B24" s="9">
        <v>43518</v>
      </c>
      <c r="C24" s="8">
        <v>153.199997</v>
      </c>
      <c r="D24" s="8">
        <v>2868500</v>
      </c>
      <c r="E24" s="8">
        <v>153.01148878136428</v>
      </c>
      <c r="F24" s="8">
        <v>3.5535348493211695E-2</v>
      </c>
      <c r="G24" s="8">
        <f t="shared" si="10"/>
        <v>0.46864368475291807</v>
      </c>
      <c r="H24" s="8">
        <f t="shared" si="3"/>
        <v>0.3312079085048838</v>
      </c>
      <c r="I24" s="8">
        <f t="shared" si="4"/>
        <v>-2.9353004529627191E-2</v>
      </c>
      <c r="J24" s="8">
        <f t="shared" si="5"/>
        <v>-0.86995305290545355</v>
      </c>
      <c r="K24" s="8">
        <f t="shared" si="11"/>
        <v>153.4801324661172</v>
      </c>
      <c r="L24" s="8">
        <f t="shared" si="0"/>
        <v>153.34269668986917</v>
      </c>
      <c r="M24" s="8">
        <f t="shared" si="1"/>
        <v>152.98213577683464</v>
      </c>
      <c r="N24" s="8">
        <f t="shared" si="2"/>
        <v>152.14153572845882</v>
      </c>
      <c r="O24" s="8">
        <f t="shared" si="6"/>
        <v>7.847587937670164E-2</v>
      </c>
      <c r="P24" s="8">
        <f t="shared" si="7"/>
        <v>2.0363201488758861E-2</v>
      </c>
      <c r="Q24" s="8">
        <f t="shared" si="8"/>
        <v>4.7463512559105657E-2</v>
      </c>
      <c r="R24" s="8">
        <f t="shared" si="9"/>
        <v>1.1203402633525643</v>
      </c>
    </row>
    <row r="25" spans="1:18" x14ac:dyDescent="0.55000000000000004">
      <c r="A25" s="8">
        <v>24</v>
      </c>
      <c r="B25" s="9">
        <v>43521</v>
      </c>
      <c r="C25" s="8">
        <v>154.05999800000001</v>
      </c>
      <c r="D25" s="8">
        <v>2312500</v>
      </c>
      <c r="E25" s="8">
        <v>153.15286994534108</v>
      </c>
      <c r="F25" s="8">
        <v>0.82288130754928823</v>
      </c>
      <c r="G25" s="8">
        <f t="shared" si="10"/>
        <v>0.41955430663650078</v>
      </c>
      <c r="H25" s="8">
        <f t="shared" si="3"/>
        <v>0.28375122237286354</v>
      </c>
      <c r="I25" s="8">
        <f t="shared" si="4"/>
        <v>4.7477371298266291E-2</v>
      </c>
      <c r="J25" s="8">
        <f t="shared" si="5"/>
        <v>-1.0318968555535699E-2</v>
      </c>
      <c r="K25" s="8">
        <f t="shared" si="11"/>
        <v>153.57242425197759</v>
      </c>
      <c r="L25" s="8">
        <f t="shared" si="0"/>
        <v>153.43662116771395</v>
      </c>
      <c r="M25" s="8">
        <f t="shared" si="1"/>
        <v>153.20034731663935</v>
      </c>
      <c r="N25" s="8">
        <f t="shared" si="2"/>
        <v>153.14255097678554</v>
      </c>
      <c r="O25" s="8">
        <f t="shared" si="6"/>
        <v>0.23772815976062364</v>
      </c>
      <c r="P25" s="8">
        <f t="shared" si="7"/>
        <v>0.38859867503099704</v>
      </c>
      <c r="Q25" s="8">
        <f t="shared" si="8"/>
        <v>0.73899929740244186</v>
      </c>
      <c r="R25" s="8">
        <f t="shared" si="9"/>
        <v>0.84170904040508165</v>
      </c>
    </row>
    <row r="26" spans="1:18" x14ac:dyDescent="0.55000000000000004">
      <c r="A26" s="8">
        <v>25</v>
      </c>
      <c r="B26" s="9">
        <v>43522</v>
      </c>
      <c r="C26" s="8">
        <v>153.91999799999999</v>
      </c>
      <c r="D26" s="8">
        <v>1986300</v>
      </c>
      <c r="E26" s="8">
        <v>153.83321598633529</v>
      </c>
      <c r="F26" s="8">
        <v>7.5311178957006321E-3</v>
      </c>
      <c r="G26" s="8">
        <f t="shared" si="10"/>
        <v>0.45867306679015701</v>
      </c>
      <c r="H26" s="8">
        <f t="shared" si="3"/>
        <v>0.38289992702819992</v>
      </c>
      <c r="I26" s="8">
        <f t="shared" si="4"/>
        <v>0.33226827266144054</v>
      </c>
      <c r="J26" s="8">
        <f t="shared" si="5"/>
        <v>0.57674628956174723</v>
      </c>
      <c r="K26" s="8">
        <f t="shared" si="11"/>
        <v>154.29188905312546</v>
      </c>
      <c r="L26" s="8">
        <f t="shared" si="0"/>
        <v>154.2161159133635</v>
      </c>
      <c r="M26" s="8">
        <f t="shared" si="1"/>
        <v>154.16548425899674</v>
      </c>
      <c r="N26" s="8">
        <f t="shared" si="2"/>
        <v>154.40996227589704</v>
      </c>
      <c r="O26" s="8">
        <f t="shared" si="6"/>
        <v>0.1383029553947685</v>
      </c>
      <c r="P26" s="8">
        <f t="shared" si="7"/>
        <v>8.768581861475494E-2</v>
      </c>
      <c r="Q26" s="8">
        <f t="shared" si="8"/>
        <v>6.0263503356218946E-2</v>
      </c>
      <c r="R26" s="8">
        <f t="shared" si="9"/>
        <v>0.240064991655322</v>
      </c>
    </row>
    <row r="27" spans="1:18" x14ac:dyDescent="0.55000000000000004">
      <c r="A27" s="8">
        <v>26</v>
      </c>
      <c r="B27" s="9">
        <v>43523</v>
      </c>
      <c r="C27" s="8">
        <v>154.60000600000001</v>
      </c>
      <c r="D27" s="8">
        <v>1751400</v>
      </c>
      <c r="E27" s="8">
        <v>153.89830249658382</v>
      </c>
      <c r="F27" s="8">
        <v>0.49238780670654597</v>
      </c>
      <c r="G27" s="8">
        <f t="shared" si="10"/>
        <v>0.39963508330891356</v>
      </c>
      <c r="H27" s="8">
        <f t="shared" si="3"/>
        <v>0.30344657283328347</v>
      </c>
      <c r="I27" s="8">
        <f t="shared" si="4"/>
        <v>0.21203647957563262</v>
      </c>
      <c r="J27" s="8">
        <f t="shared" si="5"/>
        <v>0.14183547714551606</v>
      </c>
      <c r="K27" s="8">
        <f t="shared" si="11"/>
        <v>154.29793757989273</v>
      </c>
      <c r="L27" s="8">
        <f t="shared" si="0"/>
        <v>154.2017490694171</v>
      </c>
      <c r="M27" s="8">
        <f t="shared" si="1"/>
        <v>154.11033897615945</v>
      </c>
      <c r="N27" s="8">
        <f t="shared" si="2"/>
        <v>154.04013797372934</v>
      </c>
      <c r="O27" s="8">
        <f t="shared" si="6"/>
        <v>9.1245330426105428E-2</v>
      </c>
      <c r="P27" s="8">
        <f t="shared" si="7"/>
        <v>0.15860858275731532</v>
      </c>
      <c r="Q27" s="8">
        <f t="shared" si="8"/>
        <v>0.23977379423686507</v>
      </c>
      <c r="R27" s="8">
        <f t="shared" si="9"/>
        <v>0.31345220684020858</v>
      </c>
    </row>
    <row r="28" spans="1:18" x14ac:dyDescent="0.55000000000000004">
      <c r="A28" s="8">
        <v>27</v>
      </c>
      <c r="B28" s="9">
        <v>43524</v>
      </c>
      <c r="C28" s="8">
        <v>154.070007</v>
      </c>
      <c r="D28" s="8">
        <v>2843900</v>
      </c>
      <c r="E28" s="8">
        <v>154.42458012414596</v>
      </c>
      <c r="F28" s="8">
        <v>0.12572210036662479</v>
      </c>
      <c r="G28" s="8">
        <f t="shared" si="10"/>
        <v>0.41863146494689718</v>
      </c>
      <c r="H28" s="8">
        <f t="shared" si="3"/>
        <v>0.359154336515497</v>
      </c>
      <c r="I28" s="8">
        <f t="shared" si="4"/>
        <v>0.35344499616955993</v>
      </c>
      <c r="J28" s="8">
        <f t="shared" si="5"/>
        <v>0.46861130499964448</v>
      </c>
      <c r="K28" s="8">
        <f t="shared" si="11"/>
        <v>154.84321158909285</v>
      </c>
      <c r="L28" s="8">
        <f t="shared" si="0"/>
        <v>154.78373446066146</v>
      </c>
      <c r="M28" s="8">
        <f t="shared" si="1"/>
        <v>154.77802512031553</v>
      </c>
      <c r="N28" s="8">
        <f t="shared" si="2"/>
        <v>154.89319142914562</v>
      </c>
      <c r="O28" s="8">
        <f t="shared" si="6"/>
        <v>0.59784533659423045</v>
      </c>
      <c r="P28" s="8">
        <f t="shared" si="7"/>
        <v>0.50940688810225543</v>
      </c>
      <c r="Q28" s="8">
        <f t="shared" si="8"/>
        <v>0.50128965869513509</v>
      </c>
      <c r="R28" s="8">
        <f t="shared" si="9"/>
        <v>0.67763260438778827</v>
      </c>
    </row>
    <row r="29" spans="1:18" x14ac:dyDescent="0.55000000000000004">
      <c r="A29" s="8">
        <v>28</v>
      </c>
      <c r="B29" s="9">
        <v>43525</v>
      </c>
      <c r="C29" s="8">
        <v>155.720001</v>
      </c>
      <c r="D29" s="8">
        <v>3385400</v>
      </c>
      <c r="E29" s="8">
        <v>154.1586502810365</v>
      </c>
      <c r="F29" s="8">
        <v>2.4378160676078253</v>
      </c>
      <c r="G29" s="8">
        <f t="shared" si="10"/>
        <v>0.31594726873844342</v>
      </c>
      <c r="H29" s="8">
        <f t="shared" si="3"/>
        <v>0.20288329160925744</v>
      </c>
      <c r="I29" s="8">
        <f t="shared" si="4"/>
        <v>7.4726318494000424E-2</v>
      </c>
      <c r="J29" s="8">
        <f t="shared" si="5"/>
        <v>-0.15574867089309535</v>
      </c>
      <c r="K29" s="8">
        <f t="shared" si="11"/>
        <v>154.47459754977496</v>
      </c>
      <c r="L29" s="8">
        <f t="shared" si="0"/>
        <v>154.36153357264575</v>
      </c>
      <c r="M29" s="8">
        <f t="shared" si="1"/>
        <v>154.23337659953049</v>
      </c>
      <c r="N29" s="8">
        <f t="shared" si="2"/>
        <v>154.0029016101434</v>
      </c>
      <c r="O29" s="8">
        <f t="shared" si="6"/>
        <v>1.5510297538324358</v>
      </c>
      <c r="P29" s="8">
        <f t="shared" si="7"/>
        <v>1.8454337511824523</v>
      </c>
      <c r="Q29" s="8">
        <f t="shared" si="8"/>
        <v>2.2100521080713271</v>
      </c>
      <c r="R29" s="8">
        <f t="shared" si="9"/>
        <v>2.9484303146459068</v>
      </c>
    </row>
    <row r="30" spans="1:18" x14ac:dyDescent="0.55000000000000004">
      <c r="A30" s="8">
        <v>29</v>
      </c>
      <c r="B30" s="9">
        <v>43528</v>
      </c>
      <c r="C30" s="8">
        <v>154.5</v>
      </c>
      <c r="D30" s="8">
        <v>4068400</v>
      </c>
      <c r="E30" s="8">
        <v>155.3296633202591</v>
      </c>
      <c r="F30" s="8">
        <v>0.6883412249833557</v>
      </c>
      <c r="G30" s="8">
        <f t="shared" si="10"/>
        <v>0.44420713431106695</v>
      </c>
      <c r="H30" s="8">
        <f t="shared" si="3"/>
        <v>0.4449157285125932</v>
      </c>
      <c r="I30" s="8">
        <f t="shared" si="4"/>
        <v>0.56805534282187053</v>
      </c>
      <c r="J30" s="8">
        <f t="shared" si="5"/>
        <v>0.9719987827052462</v>
      </c>
      <c r="K30" s="8">
        <f t="shared" si="11"/>
        <v>155.77387045457016</v>
      </c>
      <c r="L30" s="8">
        <f t="shared" si="0"/>
        <v>155.7745790487717</v>
      </c>
      <c r="M30" s="8">
        <f t="shared" si="1"/>
        <v>155.89771866308098</v>
      </c>
      <c r="N30" s="8">
        <f t="shared" si="2"/>
        <v>156.30166210296434</v>
      </c>
      <c r="O30" s="8">
        <f t="shared" si="6"/>
        <v>1.622745935026781</v>
      </c>
      <c r="P30" s="8">
        <f t="shared" si="7"/>
        <v>1.6245517515677685</v>
      </c>
      <c r="Q30" s="8">
        <f t="shared" si="8"/>
        <v>1.9536174611248813</v>
      </c>
      <c r="R30" s="8">
        <f t="shared" si="9"/>
        <v>3.2459863332578993</v>
      </c>
    </row>
    <row r="31" spans="1:18" x14ac:dyDescent="0.55000000000000004">
      <c r="A31" s="8">
        <v>30</v>
      </c>
      <c r="B31" s="9">
        <v>43529</v>
      </c>
      <c r="C31" s="8">
        <v>154.14999399999999</v>
      </c>
      <c r="D31" s="8">
        <v>3381900</v>
      </c>
      <c r="E31" s="8">
        <v>154.70741583006478</v>
      </c>
      <c r="F31" s="8">
        <v>0.31071909663277164</v>
      </c>
      <c r="G31" s="8">
        <f t="shared" si="10"/>
        <v>0.28423894063525806</v>
      </c>
      <c r="H31" s="8">
        <f t="shared" si="3"/>
        <v>0.17812492383586342</v>
      </c>
      <c r="I31" s="8">
        <f t="shared" si="4"/>
        <v>3.2419067964582216E-2</v>
      </c>
      <c r="J31" s="8">
        <f t="shared" si="5"/>
        <v>-0.38311054925938992</v>
      </c>
      <c r="K31" s="8">
        <f t="shared" si="11"/>
        <v>154.99165477070002</v>
      </c>
      <c r="L31" s="8">
        <f t="shared" si="0"/>
        <v>154.88554075390064</v>
      </c>
      <c r="M31" s="8">
        <f t="shared" si="1"/>
        <v>154.73983489802936</v>
      </c>
      <c r="N31" s="8">
        <f t="shared" si="2"/>
        <v>154.32430528080539</v>
      </c>
      <c r="O31" s="8">
        <f t="shared" si="6"/>
        <v>0.70839285293537013</v>
      </c>
      <c r="P31" s="8">
        <f t="shared" si="7"/>
        <v>0.54102902717378298</v>
      </c>
      <c r="Q31" s="8">
        <f t="shared" si="8"/>
        <v>0.34791228498808802</v>
      </c>
      <c r="R31" s="8">
        <f t="shared" si="9"/>
        <v>3.038442261601829E-2</v>
      </c>
    </row>
    <row r="32" spans="1:18" x14ac:dyDescent="0.55000000000000004">
      <c r="A32" s="8">
        <v>31</v>
      </c>
      <c r="B32" s="9">
        <v>43530</v>
      </c>
      <c r="C32" s="8">
        <v>153.740005</v>
      </c>
      <c r="D32" s="8">
        <v>3929400</v>
      </c>
      <c r="E32" s="8">
        <v>154.28934945751618</v>
      </c>
      <c r="F32" s="8">
        <v>0.30177933300375109</v>
      </c>
      <c r="G32" s="8">
        <f t="shared" si="10"/>
        <v>0.17889314365768022</v>
      </c>
      <c r="H32" s="8">
        <f t="shared" si="3"/>
        <v>2.9077099739749007E-2</v>
      </c>
      <c r="I32" s="8">
        <f t="shared" si="4"/>
        <v>-0.17029938026634722</v>
      </c>
      <c r="J32" s="8">
        <f t="shared" si="5"/>
        <v>-0.41282299905521358</v>
      </c>
      <c r="K32" s="8">
        <f t="shared" si="11"/>
        <v>154.46824260117387</v>
      </c>
      <c r="L32" s="8">
        <f t="shared" si="0"/>
        <v>154.31842655725592</v>
      </c>
      <c r="M32" s="8">
        <f t="shared" si="1"/>
        <v>154.11905007724982</v>
      </c>
      <c r="N32" s="8">
        <f t="shared" si="2"/>
        <v>153.87652645846097</v>
      </c>
      <c r="O32" s="8">
        <f t="shared" si="6"/>
        <v>0.5303300037634775</v>
      </c>
      <c r="P32" s="8">
        <f t="shared" si="7"/>
        <v>0.33457149789836577</v>
      </c>
      <c r="Q32" s="8">
        <f t="shared" si="8"/>
        <v>0.14367517058732771</v>
      </c>
      <c r="R32" s="8">
        <f t="shared" si="9"/>
        <v>1.8638108620311986E-2</v>
      </c>
    </row>
    <row r="33" spans="1:18" x14ac:dyDescent="0.55000000000000004">
      <c r="A33" s="8">
        <v>32</v>
      </c>
      <c r="B33" s="9">
        <v>43531</v>
      </c>
      <c r="C33" s="8">
        <v>152.479996</v>
      </c>
      <c r="D33" s="8">
        <v>3579600</v>
      </c>
      <c r="E33" s="8">
        <v>153.87734111437905</v>
      </c>
      <c r="F33" s="8">
        <v>1.9525733686789999</v>
      </c>
      <c r="G33" s="8">
        <f t="shared" si="10"/>
        <v>9.02579206384585E-2</v>
      </c>
      <c r="H33" s="8">
        <f t="shared" si="3"/>
        <v>-8.1194260979471078E-2</v>
      </c>
      <c r="I33" s="8">
        <f t="shared" si="4"/>
        <v>-0.27906841355820006</v>
      </c>
      <c r="J33" s="8">
        <f t="shared" si="5"/>
        <v>-0.41213054152484363</v>
      </c>
      <c r="K33" s="8">
        <f t="shared" si="11"/>
        <v>153.96759903501751</v>
      </c>
      <c r="L33" s="8">
        <f t="shared" si="0"/>
        <v>153.79614685339959</v>
      </c>
      <c r="M33" s="8">
        <f t="shared" si="1"/>
        <v>153.59827270082084</v>
      </c>
      <c r="N33" s="8">
        <f t="shared" si="2"/>
        <v>153.4652105728542</v>
      </c>
      <c r="O33" s="8">
        <f t="shared" si="6"/>
        <v>2.2129627897933197</v>
      </c>
      <c r="P33" s="8">
        <f t="shared" si="7"/>
        <v>1.7322530689044726</v>
      </c>
      <c r="Q33" s="8">
        <f t="shared" si="8"/>
        <v>1.2505427795987492</v>
      </c>
      <c r="R33" s="8">
        <f t="shared" si="9"/>
        <v>0.97064775456429186</v>
      </c>
    </row>
    <row r="34" spans="1:18" x14ac:dyDescent="0.55000000000000004">
      <c r="A34" s="8">
        <v>33</v>
      </c>
      <c r="B34" s="9">
        <v>43532</v>
      </c>
      <c r="C34" s="8">
        <v>151.58999600000001</v>
      </c>
      <c r="D34" s="8">
        <v>2920700</v>
      </c>
      <c r="E34" s="8">
        <v>152.82933227859476</v>
      </c>
      <c r="F34" s="8">
        <v>1.5359544114410808</v>
      </c>
      <c r="G34" s="8">
        <f t="shared" si="10"/>
        <v>-8.0482092824953388E-2</v>
      </c>
      <c r="H34" s="8">
        <f t="shared" si="3"/>
        <v>-0.32289790468067514</v>
      </c>
      <c r="I34" s="8">
        <f t="shared" si="4"/>
        <v>-0.62509160355993942</v>
      </c>
      <c r="J34" s="8">
        <f t="shared" si="5"/>
        <v>-0.95262709164537085</v>
      </c>
      <c r="K34" s="8">
        <f t="shared" si="11"/>
        <v>152.74885018576981</v>
      </c>
      <c r="L34" s="8">
        <f t="shared" si="0"/>
        <v>152.50643437391409</v>
      </c>
      <c r="M34" s="8">
        <f t="shared" si="1"/>
        <v>152.20424067503481</v>
      </c>
      <c r="N34" s="8">
        <f t="shared" si="2"/>
        <v>151.87670518694938</v>
      </c>
      <c r="O34" s="8">
        <f t="shared" si="6"/>
        <v>1.3429430238761806</v>
      </c>
      <c r="P34" s="8">
        <f t="shared" si="7"/>
        <v>0.83985929318227581</v>
      </c>
      <c r="Q34" s="8">
        <f t="shared" si="8"/>
        <v>0.3772965208086036</v>
      </c>
      <c r="R34" s="8">
        <f t="shared" si="9"/>
        <v>8.2202157881166679E-2</v>
      </c>
    </row>
    <row r="35" spans="1:18" x14ac:dyDescent="0.55000000000000004">
      <c r="A35" s="8">
        <v>34</v>
      </c>
      <c r="B35" s="9">
        <v>43535</v>
      </c>
      <c r="C35" s="8">
        <v>153.19000199999999</v>
      </c>
      <c r="D35" s="8">
        <v>2792800</v>
      </c>
      <c r="E35" s="8">
        <v>151.89983006964869</v>
      </c>
      <c r="F35" s="8">
        <v>1.6645436098664157</v>
      </c>
      <c r="G35" s="8">
        <f t="shared" si="10"/>
        <v>-0.20783511024312173</v>
      </c>
      <c r="H35" s="8">
        <f t="shared" si="3"/>
        <v>-0.47454898074702534</v>
      </c>
      <c r="I35" s="8">
        <f t="shared" si="4"/>
        <v>-0.76207637598370082</v>
      </c>
      <c r="J35" s="8">
        <f t="shared" si="5"/>
        <v>-0.93297094135097014</v>
      </c>
      <c r="K35" s="8">
        <f t="shared" si="11"/>
        <v>151.69199495940558</v>
      </c>
      <c r="L35" s="8">
        <f t="shared" si="0"/>
        <v>151.42528108890167</v>
      </c>
      <c r="M35" s="8">
        <f t="shared" si="1"/>
        <v>151.13775369366499</v>
      </c>
      <c r="N35" s="8">
        <f t="shared" si="2"/>
        <v>150.96685912829773</v>
      </c>
      <c r="O35" s="8">
        <f t="shared" si="6"/>
        <v>2.2440250936704409</v>
      </c>
      <c r="P35" s="8">
        <f t="shared" si="7"/>
        <v>3.1142398940676941</v>
      </c>
      <c r="Q35" s="8">
        <f t="shared" si="8"/>
        <v>4.2117231108548854</v>
      </c>
      <c r="R35" s="8">
        <f t="shared" si="9"/>
        <v>4.9423642280005948</v>
      </c>
    </row>
    <row r="36" spans="1:18" x14ac:dyDescent="0.55000000000000004">
      <c r="A36" s="8">
        <v>35</v>
      </c>
      <c r="B36" s="9">
        <v>43536</v>
      </c>
      <c r="C36" s="8">
        <v>153.5</v>
      </c>
      <c r="D36" s="8">
        <v>1822000</v>
      </c>
      <c r="E36" s="8">
        <v>152.86745901741216</v>
      </c>
      <c r="F36" s="8">
        <v>0.40010809465319136</v>
      </c>
      <c r="G36" s="8">
        <f t="shared" si="10"/>
        <v>-3.151550154213259E-2</v>
      </c>
      <c r="H36" s="8">
        <f t="shared" si="3"/>
        <v>-0.11400449861940087</v>
      </c>
      <c r="I36" s="8">
        <f t="shared" si="4"/>
        <v>1.6291019702527165E-2</v>
      </c>
      <c r="J36" s="8">
        <f t="shared" si="5"/>
        <v>0.68253896439630612</v>
      </c>
      <c r="K36" s="8">
        <f t="shared" si="11"/>
        <v>152.83594351587001</v>
      </c>
      <c r="L36" s="8">
        <f t="shared" si="0"/>
        <v>152.75345451879275</v>
      </c>
      <c r="M36" s="8">
        <f t="shared" si="1"/>
        <v>152.88375003711468</v>
      </c>
      <c r="N36" s="8">
        <f t="shared" si="2"/>
        <v>153.54999798180847</v>
      </c>
      <c r="O36" s="8">
        <f t="shared" si="6"/>
        <v>0.44097101411507877</v>
      </c>
      <c r="P36" s="8">
        <f t="shared" si="7"/>
        <v>0.55733015551096354</v>
      </c>
      <c r="Q36" s="8">
        <f t="shared" si="8"/>
        <v>0.37976401675615795</v>
      </c>
      <c r="R36" s="8">
        <f t="shared" si="9"/>
        <v>2.4997981849204892E-3</v>
      </c>
    </row>
    <row r="37" spans="1:18" x14ac:dyDescent="0.55000000000000004">
      <c r="A37" s="8">
        <v>36</v>
      </c>
      <c r="B37" s="9">
        <v>43537</v>
      </c>
      <c r="C37" s="8">
        <v>155.03999300000001</v>
      </c>
      <c r="D37" s="8">
        <v>2533900</v>
      </c>
      <c r="E37" s="8">
        <v>153.34186475435303</v>
      </c>
      <c r="F37" s="8">
        <v>2.8836395386641041</v>
      </c>
      <c r="G37" s="8">
        <f t="shared" si="10"/>
        <v>4.4372684230317275E-2</v>
      </c>
      <c r="H37" s="8">
        <f t="shared" si="3"/>
        <v>3.3098060270665974E-2</v>
      </c>
      <c r="I37" s="8">
        <f t="shared" si="4"/>
        <v>0.22244264245977988</v>
      </c>
      <c r="J37" s="8">
        <f t="shared" si="5"/>
        <v>0.50562572105918246</v>
      </c>
      <c r="K37" s="8">
        <f t="shared" si="11"/>
        <v>153.38623743858335</v>
      </c>
      <c r="L37" s="8">
        <f t="shared" si="0"/>
        <v>153.3749628146237</v>
      </c>
      <c r="M37" s="8">
        <f t="shared" si="1"/>
        <v>153.56430739681281</v>
      </c>
      <c r="N37" s="8">
        <f t="shared" si="2"/>
        <v>153.8474904754122</v>
      </c>
      <c r="O37" s="8">
        <f t="shared" si="6"/>
        <v>2.7349074569165297</v>
      </c>
      <c r="P37" s="8">
        <f t="shared" si="7"/>
        <v>2.7723255182142679</v>
      </c>
      <c r="Q37" s="8">
        <f t="shared" si="8"/>
        <v>2.1776479994539759</v>
      </c>
      <c r="R37" s="8">
        <f t="shared" si="9"/>
        <v>1.4220622711482978</v>
      </c>
    </row>
    <row r="38" spans="1:18" x14ac:dyDescent="0.55000000000000004">
      <c r="A38" s="8">
        <v>37</v>
      </c>
      <c r="B38" s="9">
        <v>43538</v>
      </c>
      <c r="C38" s="8">
        <v>155.25</v>
      </c>
      <c r="D38" s="8">
        <v>2657600</v>
      </c>
      <c r="E38" s="8">
        <v>154.61546093858828</v>
      </c>
      <c r="F38" s="8">
        <v>0.40263982045726021</v>
      </c>
      <c r="G38" s="8">
        <f t="shared" si="10"/>
        <v>0.2287562092310586</v>
      </c>
      <c r="H38" s="8">
        <f t="shared" si="3"/>
        <v>0.34322259126181431</v>
      </c>
      <c r="I38" s="8">
        <f t="shared" si="4"/>
        <v>0.69546173625874563</v>
      </c>
      <c r="J38" s="8">
        <f t="shared" si="5"/>
        <v>1.1584006147588479</v>
      </c>
      <c r="K38" s="8">
        <f t="shared" si="11"/>
        <v>154.84421714781934</v>
      </c>
      <c r="L38" s="8">
        <f t="shared" si="0"/>
        <v>154.95868352985011</v>
      </c>
      <c r="M38" s="8">
        <f t="shared" si="1"/>
        <v>155.31092267484703</v>
      </c>
      <c r="N38" s="8">
        <f t="shared" si="2"/>
        <v>155.77386155334713</v>
      </c>
      <c r="O38" s="8">
        <f t="shared" si="6"/>
        <v>0.1646597231238747</v>
      </c>
      <c r="P38" s="8">
        <f t="shared" si="7"/>
        <v>8.4865285780594227E-2</v>
      </c>
      <c r="Q38" s="8">
        <f t="shared" si="8"/>
        <v>3.7115723105175316E-3</v>
      </c>
      <c r="R38" s="8">
        <f t="shared" si="9"/>
        <v>0.27443092707526984</v>
      </c>
    </row>
    <row r="39" spans="1:18" x14ac:dyDescent="0.55000000000000004">
      <c r="A39" s="8">
        <v>38</v>
      </c>
      <c r="B39" s="9">
        <v>43539</v>
      </c>
      <c r="C39" s="8">
        <v>155.35000600000001</v>
      </c>
      <c r="D39" s="8">
        <v>5287300</v>
      </c>
      <c r="E39" s="8">
        <v>155.09136523464707</v>
      </c>
      <c r="F39" s="8">
        <v>6.6895045502352674E-2</v>
      </c>
      <c r="G39" s="8">
        <f t="shared" si="10"/>
        <v>0.26582842225521774</v>
      </c>
      <c r="H39" s="8">
        <f t="shared" si="3"/>
        <v>0.3763930174610573</v>
      </c>
      <c r="I39" s="8">
        <f t="shared" si="4"/>
        <v>0.59666088816876395</v>
      </c>
      <c r="J39" s="8">
        <f t="shared" si="5"/>
        <v>0.57827874386379552</v>
      </c>
      <c r="K39" s="8">
        <f t="shared" si="11"/>
        <v>155.3571936569023</v>
      </c>
      <c r="L39" s="8">
        <f t="shared" si="0"/>
        <v>155.46775825210813</v>
      </c>
      <c r="M39" s="8">
        <f t="shared" si="1"/>
        <v>155.68802612281584</v>
      </c>
      <c r="N39" s="8">
        <f t="shared" si="2"/>
        <v>155.66964397851086</v>
      </c>
      <c r="O39" s="8">
        <f t="shared" si="6"/>
        <v>5.1662411745023616E-5</v>
      </c>
      <c r="P39" s="8">
        <f t="shared" si="7"/>
        <v>1.386559287653394E-2</v>
      </c>
      <c r="Q39" s="8">
        <f t="shared" si="8"/>
        <v>0.11425760342843161</v>
      </c>
      <c r="R39" s="8">
        <f t="shared" si="9"/>
        <v>0.10216843730650564</v>
      </c>
    </row>
    <row r="40" spans="1:18" x14ac:dyDescent="0.55000000000000004">
      <c r="A40" s="8">
        <v>39</v>
      </c>
      <c r="B40" s="9">
        <v>43542</v>
      </c>
      <c r="C40" s="8">
        <v>156.929993</v>
      </c>
      <c r="D40" s="8">
        <v>2395900</v>
      </c>
      <c r="E40" s="8">
        <v>155.28534580866176</v>
      </c>
      <c r="F40" s="8">
        <v>2.704864383976751</v>
      </c>
      <c r="G40" s="8">
        <f t="shared" si="10"/>
        <v>0.25505124501913828</v>
      </c>
      <c r="H40" s="8">
        <f t="shared" si="3"/>
        <v>0.330789906599465</v>
      </c>
      <c r="I40" s="8">
        <f t="shared" si="4"/>
        <v>0.41545474679942979</v>
      </c>
      <c r="J40" s="8">
        <f t="shared" si="5"/>
        <v>0.25162529949205414</v>
      </c>
      <c r="K40" s="8">
        <f t="shared" si="11"/>
        <v>155.54039705368089</v>
      </c>
      <c r="L40" s="8">
        <f t="shared" si="0"/>
        <v>155.61613571526124</v>
      </c>
      <c r="M40" s="8">
        <f t="shared" si="1"/>
        <v>155.7008005554612</v>
      </c>
      <c r="N40" s="8">
        <f t="shared" si="2"/>
        <v>155.53697110815381</v>
      </c>
      <c r="O40" s="8">
        <f t="shared" si="6"/>
        <v>1.9309768940264882</v>
      </c>
      <c r="P40" s="8">
        <f t="shared" si="7"/>
        <v>1.7262209646611053</v>
      </c>
      <c r="Q40" s="8">
        <f t="shared" si="8"/>
        <v>1.5109140657112619</v>
      </c>
      <c r="R40" s="8">
        <f t="shared" si="9"/>
        <v>1.9405099911627355</v>
      </c>
    </row>
    <row r="41" spans="1:18" x14ac:dyDescent="0.55000000000000004">
      <c r="A41" s="8">
        <v>40</v>
      </c>
      <c r="B41" s="9">
        <v>43543</v>
      </c>
      <c r="C41" s="8">
        <v>157.240005</v>
      </c>
      <c r="D41" s="8">
        <v>2694600</v>
      </c>
      <c r="E41" s="8">
        <v>156.51883120216544</v>
      </c>
      <c r="F41" s="8">
        <v>0.52009164668311203</v>
      </c>
      <c r="G41" s="8">
        <f t="shared" si="10"/>
        <v>0.40181636729182024</v>
      </c>
      <c r="H41" s="8">
        <f t="shared" si="3"/>
        <v>0.55646377832551996</v>
      </c>
      <c r="I41" s="8">
        <f t="shared" si="4"/>
        <v>0.78356853781634461</v>
      </c>
      <c r="J41" s="8">
        <f t="shared" si="5"/>
        <v>1.0862063794019401</v>
      </c>
      <c r="K41" s="8">
        <f t="shared" si="11"/>
        <v>156.92064756945726</v>
      </c>
      <c r="L41" s="8">
        <f t="shared" si="0"/>
        <v>157.07529498049095</v>
      </c>
      <c r="M41" s="8">
        <f t="shared" si="1"/>
        <v>157.30239973998178</v>
      </c>
      <c r="N41" s="8">
        <f t="shared" si="2"/>
        <v>157.60503758156739</v>
      </c>
      <c r="O41" s="8">
        <f t="shared" si="6"/>
        <v>0.10198916844285945</v>
      </c>
      <c r="P41" s="8">
        <f t="shared" si="7"/>
        <v>2.7129390526669826E-2</v>
      </c>
      <c r="Q41" s="8">
        <f t="shared" si="8"/>
        <v>3.8931035773943959E-3</v>
      </c>
      <c r="R41" s="8">
        <f t="shared" si="9"/>
        <v>0.13324878560575393</v>
      </c>
    </row>
    <row r="42" spans="1:18" x14ac:dyDescent="0.55000000000000004">
      <c r="A42" s="8">
        <v>41</v>
      </c>
      <c r="B42" s="9">
        <v>43544</v>
      </c>
      <c r="C42" s="8">
        <v>156.28999300000001</v>
      </c>
      <c r="D42" s="8">
        <v>2373700</v>
      </c>
      <c r="E42" s="8">
        <v>157.05971155054135</v>
      </c>
      <c r="F42" s="8">
        <v>0.59246664704746377</v>
      </c>
      <c r="G42" s="8">
        <f t="shared" si="10"/>
        <v>0.42267596445443328</v>
      </c>
      <c r="H42" s="8">
        <f t="shared" si="3"/>
        <v>0.55256792083811679</v>
      </c>
      <c r="I42" s="8">
        <f t="shared" si="4"/>
        <v>0.67435885256814787</v>
      </c>
      <c r="J42" s="8">
        <f t="shared" si="5"/>
        <v>0.6226792530298122</v>
      </c>
      <c r="K42" s="8">
        <f t="shared" si="11"/>
        <v>157.48238751499579</v>
      </c>
      <c r="L42" s="8">
        <f t="shared" si="0"/>
        <v>157.61227947137948</v>
      </c>
      <c r="M42" s="8">
        <f t="shared" si="1"/>
        <v>157.73407040310951</v>
      </c>
      <c r="N42" s="8">
        <f t="shared" si="2"/>
        <v>157.68239080357117</v>
      </c>
      <c r="O42" s="8">
        <f t="shared" si="6"/>
        <v>1.4218046793920287</v>
      </c>
      <c r="P42" s="8">
        <f t="shared" si="7"/>
        <v>1.7484415123931716</v>
      </c>
      <c r="Q42" s="8">
        <f t="shared" si="8"/>
        <v>2.0853595461714867</v>
      </c>
      <c r="R42" s="8">
        <f t="shared" si="9"/>
        <v>1.9387716433897824</v>
      </c>
    </row>
    <row r="43" spans="1:18" x14ac:dyDescent="0.55000000000000004">
      <c r="A43" s="8">
        <v>42</v>
      </c>
      <c r="B43" s="9">
        <v>43545</v>
      </c>
      <c r="C43" s="8">
        <v>158.449997</v>
      </c>
      <c r="D43" s="8">
        <v>1951900</v>
      </c>
      <c r="E43" s="8">
        <v>156.48242263763535</v>
      </c>
      <c r="F43" s="8">
        <v>3.8713488714346354</v>
      </c>
      <c r="G43" s="8">
        <f t="shared" si="10"/>
        <v>0.27268123285036838</v>
      </c>
      <c r="H43" s="8">
        <f t="shared" si="3"/>
        <v>0.27010371240208786</v>
      </c>
      <c r="I43" s="8">
        <f t="shared" si="4"/>
        <v>0.11111735810478179</v>
      </c>
      <c r="J43" s="8">
        <f t="shared" si="5"/>
        <v>-0.39729368801562731</v>
      </c>
      <c r="K43" s="8">
        <f t="shared" si="11"/>
        <v>156.75510387048573</v>
      </c>
      <c r="L43" s="8">
        <f t="shared" si="0"/>
        <v>156.75252635003744</v>
      </c>
      <c r="M43" s="8">
        <f t="shared" si="1"/>
        <v>156.59353999574014</v>
      </c>
      <c r="N43" s="8">
        <f t="shared" si="2"/>
        <v>156.08512894961973</v>
      </c>
      <c r="O43" s="8">
        <f t="shared" si="6"/>
        <v>2.872662720474676</v>
      </c>
      <c r="P43" s="8">
        <f t="shared" si="7"/>
        <v>2.8814066074842954</v>
      </c>
      <c r="Q43" s="8">
        <f t="shared" si="8"/>
        <v>3.4464326086654635</v>
      </c>
      <c r="R43" s="8">
        <f t="shared" si="9"/>
        <v>5.5926008957093636</v>
      </c>
    </row>
    <row r="44" spans="1:18" x14ac:dyDescent="0.55000000000000004">
      <c r="A44" s="8">
        <v>43</v>
      </c>
      <c r="B44" s="9">
        <v>43546</v>
      </c>
      <c r="C44" s="8">
        <v>155.83000200000001</v>
      </c>
      <c r="D44" s="8">
        <v>2430900</v>
      </c>
      <c r="E44" s="8">
        <v>157.95810340940884</v>
      </c>
      <c r="F44" s="8">
        <v>4.5288156087278395</v>
      </c>
      <c r="G44" s="8">
        <f t="shared" si="10"/>
        <v>0.45313116368883555</v>
      </c>
      <c r="H44" s="8">
        <f t="shared" si="3"/>
        <v>0.57149797724493667</v>
      </c>
      <c r="I44" s="8">
        <f t="shared" si="4"/>
        <v>0.72517089425569736</v>
      </c>
      <c r="J44" s="8">
        <f t="shared" si="5"/>
        <v>1.1947346028051165</v>
      </c>
      <c r="K44" s="8">
        <f t="shared" si="11"/>
        <v>158.41123457309766</v>
      </c>
      <c r="L44" s="8">
        <f t="shared" si="0"/>
        <v>158.52960138665378</v>
      </c>
      <c r="M44" s="8">
        <f t="shared" si="1"/>
        <v>158.68327430366452</v>
      </c>
      <c r="N44" s="8">
        <f t="shared" si="2"/>
        <v>159.15283801221395</v>
      </c>
      <c r="O44" s="8">
        <f t="shared" si="6"/>
        <v>6.6627615964203208</v>
      </c>
      <c r="P44" s="8">
        <f t="shared" si="7"/>
        <v>7.2878368484214278</v>
      </c>
      <c r="Q44" s="8">
        <f t="shared" si="8"/>
        <v>8.1411628388589854</v>
      </c>
      <c r="R44" s="8">
        <f t="shared" si="9"/>
        <v>11.041239164065843</v>
      </c>
    </row>
    <row r="45" spans="1:18" x14ac:dyDescent="0.55000000000000004">
      <c r="A45" s="8">
        <v>44</v>
      </c>
      <c r="B45" s="9">
        <v>43549</v>
      </c>
      <c r="C45" s="8">
        <v>155.929993</v>
      </c>
      <c r="D45" s="8">
        <v>2048500</v>
      </c>
      <c r="E45" s="8">
        <v>156.36202735235221</v>
      </c>
      <c r="F45" s="8">
        <v>0.18665368161240073</v>
      </c>
      <c r="G45" s="8">
        <f t="shared" si="10"/>
        <v>0.14575008057701708</v>
      </c>
      <c r="H45" s="8">
        <f t="shared" si="3"/>
        <v>2.9604468669547301E-2</v>
      </c>
      <c r="I45" s="8">
        <f t="shared" si="4"/>
        <v>-0.31939023383484577</v>
      </c>
      <c r="J45" s="8">
        <f t="shared" si="5"/>
        <v>-1.1774544580773603</v>
      </c>
      <c r="K45" s="8">
        <f t="shared" si="11"/>
        <v>156.50777743292923</v>
      </c>
      <c r="L45" s="8">
        <f t="shared" si="0"/>
        <v>156.39163182102178</v>
      </c>
      <c r="M45" s="8">
        <f t="shared" si="1"/>
        <v>156.04263711851738</v>
      </c>
      <c r="N45" s="8">
        <f t="shared" si="2"/>
        <v>155.18457289427485</v>
      </c>
      <c r="O45" s="8">
        <f t="shared" si="6"/>
        <v>0.33383485093535764</v>
      </c>
      <c r="P45" s="8">
        <f t="shared" si="7"/>
        <v>0.21311040107437831</v>
      </c>
      <c r="Q45" s="8">
        <f t="shared" si="8"/>
        <v>1.2688697436557624E-2</v>
      </c>
      <c r="R45" s="8">
        <f t="shared" si="9"/>
        <v>0.55565113401928679</v>
      </c>
    </row>
    <row r="46" spans="1:18" x14ac:dyDescent="0.55000000000000004">
      <c r="A46" s="8">
        <v>45</v>
      </c>
      <c r="B46" s="9">
        <v>43550</v>
      </c>
      <c r="C46" s="8">
        <v>157.479996</v>
      </c>
      <c r="D46" s="8">
        <v>2214400</v>
      </c>
      <c r="E46" s="8">
        <v>156.03800158808806</v>
      </c>
      <c r="F46" s="8">
        <v>2.0793478839852471</v>
      </c>
      <c r="G46" s="8">
        <f t="shared" si="10"/>
        <v>7.5283703850842071E-2</v>
      </c>
      <c r="H46" s="8">
        <f t="shared" si="3"/>
        <v>-5.8803089563876906E-2</v>
      </c>
      <c r="I46" s="8">
        <f t="shared" si="4"/>
        <v>-0.32147622252803248</v>
      </c>
      <c r="J46" s="8">
        <f t="shared" si="5"/>
        <v>-0.45204006833613114</v>
      </c>
      <c r="K46" s="8">
        <f t="shared" si="11"/>
        <v>156.11328529193889</v>
      </c>
      <c r="L46" s="8">
        <f t="shared" si="0"/>
        <v>155.9791984985242</v>
      </c>
      <c r="M46" s="8">
        <f t="shared" si="1"/>
        <v>155.71652536556005</v>
      </c>
      <c r="N46" s="8">
        <f t="shared" si="2"/>
        <v>155.58596151975195</v>
      </c>
      <c r="O46" s="8">
        <f t="shared" si="6"/>
        <v>1.8678981595288899</v>
      </c>
      <c r="P46" s="8">
        <f t="shared" si="7"/>
        <v>2.2523931404360091</v>
      </c>
      <c r="Q46" s="8">
        <f t="shared" si="8"/>
        <v>3.1098286785320561</v>
      </c>
      <c r="R46" s="8">
        <f t="shared" si="9"/>
        <v>3.58736661236851</v>
      </c>
    </row>
    <row r="47" spans="1:18" x14ac:dyDescent="0.55000000000000004">
      <c r="A47" s="8">
        <v>46</v>
      </c>
      <c r="B47" s="9">
        <v>43551</v>
      </c>
      <c r="C47" s="8">
        <v>157.11000100000001</v>
      </c>
      <c r="D47" s="8">
        <v>2764700</v>
      </c>
      <c r="E47" s="8">
        <v>157.119497397022</v>
      </c>
      <c r="F47" s="8">
        <v>9.0181556399275499E-5</v>
      </c>
      <c r="G47" s="8">
        <f t="shared" si="10"/>
        <v>0.2262155196133063</v>
      </c>
      <c r="H47" s="8">
        <f t="shared" si="3"/>
        <v>0.22627163506057657</v>
      </c>
      <c r="I47" s="8">
        <f t="shared" si="4"/>
        <v>0.30986119162985382</v>
      </c>
      <c r="J47" s="8">
        <f t="shared" si="5"/>
        <v>0.85146542734342678</v>
      </c>
      <c r="K47" s="8">
        <f t="shared" si="11"/>
        <v>157.34571291663531</v>
      </c>
      <c r="L47" s="8">
        <f t="shared" si="0"/>
        <v>157.34576903208259</v>
      </c>
      <c r="M47" s="8">
        <f t="shared" si="1"/>
        <v>157.42935858865187</v>
      </c>
      <c r="N47" s="8">
        <f t="shared" si="2"/>
        <v>157.97096282436542</v>
      </c>
      <c r="O47" s="8">
        <f t="shared" si="6"/>
        <v>5.5560107643884679E-2</v>
      </c>
      <c r="P47" s="8">
        <f t="shared" si="7"/>
        <v>5.558656495209012E-2</v>
      </c>
      <c r="Q47" s="8">
        <f t="shared" si="8"/>
        <v>0.1019892694295271</v>
      </c>
      <c r="R47" s="8">
        <f t="shared" si="9"/>
        <v>0.74125526301460476</v>
      </c>
    </row>
    <row r="48" spans="1:18" x14ac:dyDescent="0.55000000000000004">
      <c r="A48" s="8">
        <v>47</v>
      </c>
      <c r="B48" s="9">
        <v>43552</v>
      </c>
      <c r="C48" s="8">
        <v>158.53999300000001</v>
      </c>
      <c r="D48" s="8">
        <v>2179200</v>
      </c>
      <c r="E48" s="8">
        <v>157.1123750992555</v>
      </c>
      <c r="F48" s="8">
        <v>2.0380928705261558</v>
      </c>
      <c r="G48" s="8">
        <f t="shared" si="10"/>
        <v>0.19121484700633534</v>
      </c>
      <c r="H48" s="8">
        <f t="shared" si="3"/>
        <v>0.16792315185380738</v>
      </c>
      <c r="I48" s="8">
        <f t="shared" si="4"/>
        <v>0.16721862140149452</v>
      </c>
      <c r="J48" s="8">
        <f t="shared" si="5"/>
        <v>0.12166586099998887</v>
      </c>
      <c r="K48" s="8">
        <f t="shared" si="11"/>
        <v>157.30358994626184</v>
      </c>
      <c r="L48" s="8">
        <f t="shared" si="0"/>
        <v>157.28029825110931</v>
      </c>
      <c r="M48" s="8">
        <f t="shared" si="1"/>
        <v>157.279593720657</v>
      </c>
      <c r="N48" s="8">
        <f t="shared" si="2"/>
        <v>157.2340409602555</v>
      </c>
      <c r="O48" s="8">
        <f t="shared" si="6"/>
        <v>1.5286925112930778</v>
      </c>
      <c r="P48" s="8">
        <f t="shared" si="7"/>
        <v>1.5868308603827908</v>
      </c>
      <c r="Q48" s="8">
        <f t="shared" si="8"/>
        <v>1.5886063433683668</v>
      </c>
      <c r="R48" s="8">
        <f t="shared" si="9"/>
        <v>1.7055107301128494</v>
      </c>
    </row>
    <row r="49" spans="1:18" x14ac:dyDescent="0.55000000000000004">
      <c r="A49" s="8">
        <v>48</v>
      </c>
      <c r="B49" s="9">
        <v>43553</v>
      </c>
      <c r="C49" s="8">
        <v>158.91999799999999</v>
      </c>
      <c r="D49" s="8">
        <v>2704700</v>
      </c>
      <c r="E49" s="8">
        <v>158.18308852481388</v>
      </c>
      <c r="F49" s="8">
        <v>0.54303557461906782</v>
      </c>
      <c r="G49" s="8">
        <f t="shared" si="10"/>
        <v>0.32313963378914218</v>
      </c>
      <c r="H49" s="8">
        <f t="shared" si="3"/>
        <v>0.39362072027995076</v>
      </c>
      <c r="I49" s="8">
        <f t="shared" si="4"/>
        <v>0.5737912832720935</v>
      </c>
      <c r="J49" s="8">
        <f t="shared" si="5"/>
        <v>0.92835629087462213</v>
      </c>
      <c r="K49" s="8">
        <f t="shared" si="11"/>
        <v>158.50622815860302</v>
      </c>
      <c r="L49" s="8">
        <f t="shared" si="0"/>
        <v>158.57670924509384</v>
      </c>
      <c r="M49" s="8">
        <f t="shared" si="1"/>
        <v>158.75687980808598</v>
      </c>
      <c r="N49" s="8">
        <f t="shared" si="2"/>
        <v>159.11144481568851</v>
      </c>
      <c r="O49" s="8">
        <f t="shared" si="6"/>
        <v>0.17120548164967384</v>
      </c>
      <c r="P49" s="8">
        <f t="shared" si="7"/>
        <v>0.11784716924501798</v>
      </c>
      <c r="Q49" s="8">
        <f t="shared" si="8"/>
        <v>2.6607544533295471E-2</v>
      </c>
      <c r="R49" s="8">
        <f t="shared" si="9"/>
        <v>3.6651883237274939E-2</v>
      </c>
    </row>
    <row r="50" spans="1:18" x14ac:dyDescent="0.55000000000000004">
      <c r="A50" s="8">
        <v>49</v>
      </c>
      <c r="B50" s="9">
        <v>43556</v>
      </c>
      <c r="C50" s="8">
        <v>161.470001</v>
      </c>
      <c r="D50" s="8">
        <v>2393600</v>
      </c>
      <c r="E50" s="8">
        <v>158.73577063120348</v>
      </c>
      <c r="F50" s="8">
        <v>7.476015709649138</v>
      </c>
      <c r="G50" s="8">
        <f t="shared" si="10"/>
        <v>0.35757100467921032</v>
      </c>
      <c r="H50" s="8">
        <f t="shared" si="3"/>
        <v>0.43338606680736225</v>
      </c>
      <c r="I50" s="8">
        <f t="shared" si="4"/>
        <v>0.56429215367496988</v>
      </c>
      <c r="J50" s="8">
        <f t="shared" si="5"/>
        <v>0.60903323406235044</v>
      </c>
      <c r="K50" s="8">
        <f t="shared" si="11"/>
        <v>159.09334163588269</v>
      </c>
      <c r="L50" s="8">
        <f t="shared" si="0"/>
        <v>159.16915669801085</v>
      </c>
      <c r="M50" s="8">
        <f t="shared" si="1"/>
        <v>159.30006278487846</v>
      </c>
      <c r="N50" s="8">
        <f t="shared" si="2"/>
        <v>159.34480386526582</v>
      </c>
      <c r="O50" s="8">
        <f t="shared" si="6"/>
        <v>5.6485097330464571</v>
      </c>
      <c r="P50" s="8">
        <f t="shared" si="7"/>
        <v>5.2938845019959135</v>
      </c>
      <c r="Q50" s="8">
        <f t="shared" si="8"/>
        <v>4.7086318574448249</v>
      </c>
      <c r="R50" s="8">
        <f t="shared" si="9"/>
        <v>4.5164628614823661</v>
      </c>
    </row>
    <row r="51" spans="1:18" x14ac:dyDescent="0.55000000000000004">
      <c r="A51" s="8">
        <v>50</v>
      </c>
      <c r="B51" s="9">
        <v>43557</v>
      </c>
      <c r="C51" s="8">
        <v>161.03999300000001</v>
      </c>
      <c r="D51" s="8">
        <v>3332700</v>
      </c>
      <c r="E51" s="8">
        <v>160.78644340780085</v>
      </c>
      <c r="F51" s="8">
        <v>6.4287395704362343E-2</v>
      </c>
      <c r="G51" s="8">
        <f t="shared" si="10"/>
        <v>0.61153627046693382</v>
      </c>
      <c r="H51" s="8">
        <f t="shared" si="3"/>
        <v>0.83770774425486327</v>
      </c>
      <c r="I51" s="8">
        <f t="shared" si="4"/>
        <v>1.2331634339900484</v>
      </c>
      <c r="J51" s="8">
        <f t="shared" si="5"/>
        <v>1.8344268452171142</v>
      </c>
      <c r="K51" s="8">
        <f t="shared" si="11"/>
        <v>161.39797967826777</v>
      </c>
      <c r="L51" s="8">
        <f t="shared" si="0"/>
        <v>161.6241511520557</v>
      </c>
      <c r="M51" s="8">
        <f t="shared" si="1"/>
        <v>162.0196068417909</v>
      </c>
      <c r="N51" s="8">
        <f t="shared" si="2"/>
        <v>162.62087025301796</v>
      </c>
      <c r="O51" s="8">
        <f t="shared" si="6"/>
        <v>0.12815446181718765</v>
      </c>
      <c r="P51" s="8">
        <f t="shared" si="7"/>
        <v>0.34124074661312198</v>
      </c>
      <c r="Q51" s="8">
        <f t="shared" si="8"/>
        <v>0.9596432790283137</v>
      </c>
      <c r="R51" s="8">
        <f t="shared" si="9"/>
        <v>2.4991728891095648</v>
      </c>
    </row>
    <row r="52" spans="1:18" x14ac:dyDescent="0.55000000000000004">
      <c r="A52" s="8">
        <v>51</v>
      </c>
      <c r="B52" s="9">
        <v>43558</v>
      </c>
      <c r="C52" s="8">
        <v>160.28999300000001</v>
      </c>
      <c r="D52" s="8">
        <v>3815200</v>
      </c>
      <c r="E52" s="8">
        <v>160.97660560195021</v>
      </c>
      <c r="F52" s="8">
        <v>0.47143686515682642</v>
      </c>
      <c r="G52" s="8">
        <f t="shared" si="10"/>
        <v>0.5483301590192986</v>
      </c>
      <c r="H52" s="8">
        <f t="shared" si="3"/>
        <v>0.67582135672848898</v>
      </c>
      <c r="I52" s="8">
        <f t="shared" si="4"/>
        <v>0.76381287606174131</v>
      </c>
      <c r="J52" s="8">
        <f t="shared" si="5"/>
        <v>0.43680189180952816</v>
      </c>
      <c r="K52" s="8">
        <f t="shared" si="11"/>
        <v>161.5249357609695</v>
      </c>
      <c r="L52" s="8">
        <f t="shared" si="0"/>
        <v>161.65242695867869</v>
      </c>
      <c r="M52" s="8">
        <f t="shared" si="1"/>
        <v>161.74041847801195</v>
      </c>
      <c r="N52" s="8">
        <f t="shared" si="2"/>
        <v>161.41340749375973</v>
      </c>
      <c r="O52" s="8">
        <f t="shared" si="6"/>
        <v>1.5250836228709432</v>
      </c>
      <c r="P52" s="8">
        <f t="shared" si="7"/>
        <v>1.8562262917608561</v>
      </c>
      <c r="Q52" s="8">
        <f t="shared" si="8"/>
        <v>2.1037340672661551</v>
      </c>
      <c r="R52" s="8">
        <f t="shared" si="9"/>
        <v>1.2620601247894192</v>
      </c>
    </row>
    <row r="53" spans="1:18" x14ac:dyDescent="0.55000000000000004">
      <c r="A53" s="8">
        <v>52</v>
      </c>
      <c r="B53" s="9">
        <v>43559</v>
      </c>
      <c r="C53" s="8">
        <v>161.070007</v>
      </c>
      <c r="D53" s="8">
        <v>1967300</v>
      </c>
      <c r="E53" s="8">
        <v>160.46164615048758</v>
      </c>
      <c r="F53" s="8">
        <v>0.3701029232194763</v>
      </c>
      <c r="G53" s="8">
        <f t="shared" si="10"/>
        <v>0.38883671744700932</v>
      </c>
      <c r="H53" s="8">
        <f t="shared" si="3"/>
        <v>0.3781261546807092</v>
      </c>
      <c r="I53" s="8">
        <f t="shared" si="4"/>
        <v>0.18836532867577421</v>
      </c>
      <c r="J53" s="8">
        <f t="shared" si="5"/>
        <v>-0.37219524997180631</v>
      </c>
      <c r="K53" s="8">
        <f t="shared" si="11"/>
        <v>160.8504828679346</v>
      </c>
      <c r="L53" s="8">
        <f t="shared" si="0"/>
        <v>160.83977230516828</v>
      </c>
      <c r="M53" s="8">
        <f t="shared" si="1"/>
        <v>160.65001147916337</v>
      </c>
      <c r="N53" s="8">
        <f t="shared" si="2"/>
        <v>160.08945090051577</v>
      </c>
      <c r="O53" s="8">
        <f t="shared" si="6"/>
        <v>4.8190844559068059E-2</v>
      </c>
      <c r="P53" s="8">
        <f t="shared" si="7"/>
        <v>5.300801470425625E-2</v>
      </c>
      <c r="Q53" s="8">
        <f t="shared" si="8"/>
        <v>0.17639623752283728</v>
      </c>
      <c r="R53" s="8">
        <f t="shared" si="9"/>
        <v>0.96149026423573181</v>
      </c>
    </row>
    <row r="54" spans="1:18" x14ac:dyDescent="0.55000000000000004">
      <c r="A54" s="8">
        <v>53</v>
      </c>
      <c r="B54" s="9">
        <v>43560</v>
      </c>
      <c r="C54" s="8">
        <v>161.699997</v>
      </c>
      <c r="D54" s="8">
        <v>1745000</v>
      </c>
      <c r="E54" s="8">
        <v>160.91791678762189</v>
      </c>
      <c r="F54" s="8">
        <v>0.61164945859338182</v>
      </c>
      <c r="G54" s="8">
        <f t="shared" si="10"/>
        <v>0.39895180540010433</v>
      </c>
      <c r="H54" s="8">
        <f t="shared" si="3"/>
        <v>0.39766227529410936</v>
      </c>
      <c r="I54" s="8">
        <f t="shared" si="4"/>
        <v>0.30892271748211519</v>
      </c>
      <c r="J54" s="8">
        <f t="shared" si="5"/>
        <v>0.33200075406839225</v>
      </c>
      <c r="K54" s="8">
        <f t="shared" si="11"/>
        <v>161.31686859302201</v>
      </c>
      <c r="L54" s="8">
        <f t="shared" si="0"/>
        <v>161.31557906291599</v>
      </c>
      <c r="M54" s="8">
        <f t="shared" si="1"/>
        <v>161.22683950510401</v>
      </c>
      <c r="N54" s="8">
        <f t="shared" si="2"/>
        <v>161.24991754169028</v>
      </c>
      <c r="O54" s="8">
        <f t="shared" si="6"/>
        <v>0.14678737623349106</v>
      </c>
      <c r="P54" s="8">
        <f t="shared" si="7"/>
        <v>0.14777715035192548</v>
      </c>
      <c r="Q54" s="8">
        <f t="shared" si="8"/>
        <v>0.22387801497624504</v>
      </c>
      <c r="R54" s="8">
        <f t="shared" si="9"/>
        <v>0.20257151879236746</v>
      </c>
    </row>
    <row r="55" spans="1:18" x14ac:dyDescent="0.55000000000000004">
      <c r="A55" s="8">
        <v>54</v>
      </c>
      <c r="B55" s="9">
        <v>43563</v>
      </c>
      <c r="C55" s="8">
        <v>162.05999800000001</v>
      </c>
      <c r="D55" s="8">
        <v>1854000</v>
      </c>
      <c r="E55" s="8">
        <v>161.50447694690547</v>
      </c>
      <c r="F55" s="8">
        <v>0.30860364043126381</v>
      </c>
      <c r="G55" s="8">
        <f t="shared" si="10"/>
        <v>0.42709305848262547</v>
      </c>
      <c r="H55" s="8">
        <f t="shared" si="3"/>
        <v>0.44488674629147673</v>
      </c>
      <c r="I55" s="8">
        <f t="shared" si="4"/>
        <v>0.43385956629277378</v>
      </c>
      <c r="J55" s="8">
        <f t="shared" si="5"/>
        <v>0.54837624850130073</v>
      </c>
      <c r="K55" s="8">
        <f t="shared" si="11"/>
        <v>161.9315700053881</v>
      </c>
      <c r="L55" s="8">
        <f t="shared" si="0"/>
        <v>161.94936369319694</v>
      </c>
      <c r="M55" s="8">
        <f t="shared" si="1"/>
        <v>161.93833651319824</v>
      </c>
      <c r="N55" s="8">
        <f t="shared" si="2"/>
        <v>162.05285319540678</v>
      </c>
      <c r="O55" s="8">
        <f t="shared" si="6"/>
        <v>1.6493749800037129E-2</v>
      </c>
      <c r="P55" s="8">
        <f t="shared" si="7"/>
        <v>1.2239949841794485E-2</v>
      </c>
      <c r="Q55" s="8">
        <f t="shared" si="8"/>
        <v>1.4801517370817262E-2</v>
      </c>
      <c r="R55" s="8">
        <f t="shared" si="9"/>
        <v>5.1048232675359167E-5</v>
      </c>
    </row>
    <row r="56" spans="1:18" x14ac:dyDescent="0.55000000000000004">
      <c r="A56" s="8">
        <v>55</v>
      </c>
      <c r="B56" s="9">
        <v>43564</v>
      </c>
      <c r="C56" s="8">
        <v>160.85000600000001</v>
      </c>
      <c r="D56" s="8">
        <v>1932500</v>
      </c>
      <c r="E56" s="8">
        <v>161.92111773672639</v>
      </c>
      <c r="F56" s="8">
        <v>1.1472803525530011</v>
      </c>
      <c r="G56" s="8">
        <f t="shared" si="10"/>
        <v>0.42552521818336919</v>
      </c>
      <c r="H56" s="8">
        <f t="shared" si="3"/>
        <v>0.43782525717383686</v>
      </c>
      <c r="I56" s="8">
        <f t="shared" si="4"/>
        <v>0.42611111688043835</v>
      </c>
      <c r="J56" s="8">
        <f t="shared" si="5"/>
        <v>0.43640110862297476</v>
      </c>
      <c r="K56" s="8">
        <f t="shared" si="11"/>
        <v>162.34664295490975</v>
      </c>
      <c r="L56" s="8">
        <f t="shared" si="0"/>
        <v>162.35894299390023</v>
      </c>
      <c r="M56" s="8">
        <f t="shared" si="1"/>
        <v>162.34722885360682</v>
      </c>
      <c r="N56" s="8">
        <f t="shared" si="2"/>
        <v>162.35751884534938</v>
      </c>
      <c r="O56" s="8">
        <f t="shared" si="6"/>
        <v>2.2399221748015186</v>
      </c>
      <c r="P56" s="8">
        <f t="shared" si="7"/>
        <v>2.2768908515606356</v>
      </c>
      <c r="Q56" s="8">
        <f t="shared" si="8"/>
        <v>2.2416762733625322</v>
      </c>
      <c r="R56" s="8">
        <f t="shared" si="9"/>
        <v>2.2725949788933462</v>
      </c>
    </row>
    <row r="57" spans="1:18" x14ac:dyDescent="0.55000000000000004">
      <c r="A57" s="8">
        <v>56</v>
      </c>
      <c r="B57" s="9">
        <v>43565</v>
      </c>
      <c r="C57" s="8">
        <v>159.970001</v>
      </c>
      <c r="D57" s="8">
        <v>2381000</v>
      </c>
      <c r="E57" s="8">
        <v>161.1177839341816</v>
      </c>
      <c r="F57" s="8">
        <v>1.3174056639985372</v>
      </c>
      <c r="G57" s="8">
        <f t="shared" si="10"/>
        <v>0.24119636507414613</v>
      </c>
      <c r="H57" s="8">
        <f t="shared" si="3"/>
        <v>0.12753549224418148</v>
      </c>
      <c r="I57" s="8">
        <f t="shared" si="4"/>
        <v>-0.12713909686091202</v>
      </c>
      <c r="J57" s="8">
        <f t="shared" si="5"/>
        <v>-0.61737356586962078</v>
      </c>
      <c r="K57" s="8">
        <f t="shared" si="11"/>
        <v>161.35898029925576</v>
      </c>
      <c r="L57" s="8">
        <f t="shared" si="0"/>
        <v>161.24531942642579</v>
      </c>
      <c r="M57" s="8">
        <f t="shared" si="1"/>
        <v>160.9906448373207</v>
      </c>
      <c r="N57" s="8">
        <f t="shared" si="2"/>
        <v>160.50041036831198</v>
      </c>
      <c r="O57" s="8">
        <f t="shared" si="6"/>
        <v>1.9292634937610385</v>
      </c>
      <c r="P57" s="8">
        <f t="shared" si="7"/>
        <v>1.6264370887811741</v>
      </c>
      <c r="Q57" s="8">
        <f t="shared" si="8"/>
        <v>1.0417138426607337</v>
      </c>
      <c r="R57" s="8">
        <f t="shared" si="9"/>
        <v>0.28133409799311243</v>
      </c>
    </row>
    <row r="58" spans="1:18" x14ac:dyDescent="0.55000000000000004">
      <c r="A58" s="8">
        <v>57</v>
      </c>
      <c r="B58" s="9">
        <v>43566</v>
      </c>
      <c r="C58" s="8">
        <v>160.89999399999999</v>
      </c>
      <c r="D58" s="8">
        <v>1756200</v>
      </c>
      <c r="E58" s="8">
        <v>160.25694673354539</v>
      </c>
      <c r="F58" s="8">
        <v>0.41350978689473544</v>
      </c>
      <c r="G58" s="8">
        <f t="shared" si="10"/>
        <v>7.5891330217592451E-2</v>
      </c>
      <c r="H58" s="8">
        <f t="shared" si="3"/>
        <v>-0.11955768097591682</v>
      </c>
      <c r="I58" s="8">
        <f t="shared" si="4"/>
        <v>-0.4573032435597969</v>
      </c>
      <c r="J58" s="8">
        <f t="shared" si="5"/>
        <v>-0.82431765542122315</v>
      </c>
      <c r="K58" s="8">
        <f t="shared" si="11"/>
        <v>160.33283806376298</v>
      </c>
      <c r="L58" s="8">
        <f t="shared" si="0"/>
        <v>160.13738905256946</v>
      </c>
      <c r="M58" s="8">
        <f t="shared" si="1"/>
        <v>159.79964348998558</v>
      </c>
      <c r="N58" s="8">
        <f t="shared" si="2"/>
        <v>159.43262907812417</v>
      </c>
      <c r="O58" s="8">
        <f t="shared" si="6"/>
        <v>0.32166585600888464</v>
      </c>
      <c r="P58" s="8">
        <f t="shared" si="7"/>
        <v>0.58156630584552427</v>
      </c>
      <c r="Q58" s="8">
        <f t="shared" si="8"/>
        <v>1.2107712448889683</v>
      </c>
      <c r="R58" s="8">
        <f t="shared" si="9"/>
        <v>2.1531598139516523</v>
      </c>
    </row>
    <row r="59" spans="1:18" x14ac:dyDescent="0.55000000000000004">
      <c r="A59" s="8">
        <v>58</v>
      </c>
      <c r="B59" s="9">
        <v>43567</v>
      </c>
      <c r="C59" s="8">
        <v>162.470001</v>
      </c>
      <c r="D59" s="8">
        <v>2118900</v>
      </c>
      <c r="E59" s="8">
        <v>160.73923218338635</v>
      </c>
      <c r="F59" s="8">
        <v>2.995560696562205</v>
      </c>
      <c r="G59" s="8">
        <f t="shared" si="10"/>
        <v>0.13685044816109732</v>
      </c>
      <c r="H59" s="8">
        <f t="shared" si="3"/>
        <v>3.0903101728301963E-2</v>
      </c>
      <c r="I59" s="8">
        <f t="shared" si="4"/>
        <v>-3.4488331529457045E-2</v>
      </c>
      <c r="J59" s="8">
        <f t="shared" si="5"/>
        <v>0.28629498405163112</v>
      </c>
      <c r="K59" s="8">
        <f t="shared" si="11"/>
        <v>160.87608263154743</v>
      </c>
      <c r="L59" s="8">
        <f t="shared" si="0"/>
        <v>160.77013528511466</v>
      </c>
      <c r="M59" s="8">
        <f t="shared" si="1"/>
        <v>160.7047438518569</v>
      </c>
      <c r="N59" s="8">
        <f t="shared" si="2"/>
        <v>161.02552716743799</v>
      </c>
      <c r="O59" s="8">
        <f t="shared" si="6"/>
        <v>2.5405757652904808</v>
      </c>
      <c r="P59" s="8">
        <f t="shared" si="7"/>
        <v>2.8895434486426277</v>
      </c>
      <c r="Q59" s="8">
        <f t="shared" si="8"/>
        <v>3.1161327990702841</v>
      </c>
      <c r="R59" s="8">
        <f t="shared" si="9"/>
        <v>2.0865046529563838</v>
      </c>
    </row>
    <row r="60" spans="1:18" x14ac:dyDescent="0.55000000000000004">
      <c r="A60" s="8">
        <v>59</v>
      </c>
      <c r="B60" s="9">
        <v>43570</v>
      </c>
      <c r="C60" s="8">
        <v>162</v>
      </c>
      <c r="D60" s="8">
        <v>2392800</v>
      </c>
      <c r="E60" s="8">
        <v>162.03730879584657</v>
      </c>
      <c r="F60" s="8">
        <v>1.3919462475210627E-3</v>
      </c>
      <c r="G60" s="8">
        <f t="shared" si="10"/>
        <v>0.31103437280596591</v>
      </c>
      <c r="H60" s="8">
        <f t="shared" si="3"/>
        <v>0.34769647941128179</v>
      </c>
      <c r="I60" s="8">
        <f t="shared" si="4"/>
        <v>0.56516589326589817</v>
      </c>
      <c r="J60" s="8">
        <f t="shared" si="5"/>
        <v>1.1463093681989327</v>
      </c>
      <c r="K60" s="8">
        <f t="shared" si="11"/>
        <v>162.34834316865255</v>
      </c>
      <c r="L60" s="8">
        <f t="shared" si="0"/>
        <v>162.38500527525784</v>
      </c>
      <c r="M60" s="8">
        <f t="shared" si="1"/>
        <v>162.60247468911246</v>
      </c>
      <c r="N60" s="8">
        <f t="shared" si="2"/>
        <v>163.1836181640455</v>
      </c>
      <c r="O60" s="8">
        <f t="shared" si="6"/>
        <v>0.12134296314689734</v>
      </c>
      <c r="P60" s="8">
        <f t="shared" si="7"/>
        <v>0.14822906197636454</v>
      </c>
      <c r="Q60" s="8">
        <f t="shared" si="8"/>
        <v>0.36297575102114937</v>
      </c>
      <c r="R60" s="8">
        <f t="shared" si="9"/>
        <v>1.4009519582584358</v>
      </c>
    </row>
    <row r="61" spans="1:18" x14ac:dyDescent="0.55000000000000004">
      <c r="A61" s="8">
        <v>60</v>
      </c>
      <c r="B61" s="9">
        <v>43571</v>
      </c>
      <c r="C61" s="8">
        <v>162.86000100000001</v>
      </c>
      <c r="D61" s="8">
        <v>3007100</v>
      </c>
      <c r="E61" s="8">
        <v>162.00932719896164</v>
      </c>
      <c r="F61" s="8">
        <v>0.72364591577306581</v>
      </c>
      <c r="G61" s="8">
        <f t="shared" si="10"/>
        <v>0.26018197735233184</v>
      </c>
      <c r="H61" s="8">
        <f t="shared" si="3"/>
        <v>0.25377696033722941</v>
      </c>
      <c r="I61" s="8">
        <f t="shared" si="4"/>
        <v>0.29824952269802651</v>
      </c>
      <c r="J61" s="8">
        <f t="shared" si="5"/>
        <v>0.14816204787765133</v>
      </c>
      <c r="K61" s="8">
        <f t="shared" si="11"/>
        <v>162.26950917631399</v>
      </c>
      <c r="L61" s="8">
        <f t="shared" si="0"/>
        <v>162.26310415929888</v>
      </c>
      <c r="M61" s="8">
        <f t="shared" si="1"/>
        <v>162.30757672165967</v>
      </c>
      <c r="N61" s="8">
        <f t="shared" si="2"/>
        <v>162.1574892468393</v>
      </c>
      <c r="O61" s="8">
        <f t="shared" si="6"/>
        <v>0.34868059384004479</v>
      </c>
      <c r="P61" s="8">
        <f t="shared" si="7"/>
        <v>0.35628583843899564</v>
      </c>
      <c r="Q61" s="8">
        <f t="shared" si="8"/>
        <v>0.30517258329984487</v>
      </c>
      <c r="R61" s="8">
        <f t="shared" si="9"/>
        <v>0.49352276332892953</v>
      </c>
    </row>
    <row r="62" spans="1:18" x14ac:dyDescent="0.55000000000000004">
      <c r="A62" s="8">
        <v>61</v>
      </c>
      <c r="B62" s="9">
        <v>43572</v>
      </c>
      <c r="C62" s="8">
        <v>162.88999899999999</v>
      </c>
      <c r="D62" s="8">
        <v>3416400</v>
      </c>
      <c r="E62" s="8">
        <v>162.64733254974041</v>
      </c>
      <c r="F62" s="8">
        <v>5.8887006081583759E-2</v>
      </c>
      <c r="G62" s="8">
        <f t="shared" si="10"/>
        <v>0.31685548336629743</v>
      </c>
      <c r="H62" s="8">
        <f t="shared" si="3"/>
        <v>0.34983405794761435</v>
      </c>
      <c r="I62" s="8">
        <f t="shared" si="4"/>
        <v>0.45113964533436079</v>
      </c>
      <c r="J62" s="8">
        <f t="shared" si="5"/>
        <v>0.56452885534360153</v>
      </c>
      <c r="K62" s="8">
        <f t="shared" si="11"/>
        <v>162.96418803310672</v>
      </c>
      <c r="L62" s="8">
        <f t="shared" si="0"/>
        <v>162.99716660768803</v>
      </c>
      <c r="M62" s="8">
        <f t="shared" si="1"/>
        <v>163.09847219507478</v>
      </c>
      <c r="N62" s="8">
        <f t="shared" si="2"/>
        <v>163.21186140508402</v>
      </c>
      <c r="O62" s="8">
        <f t="shared" si="6"/>
        <v>5.5040126333120529E-3</v>
      </c>
      <c r="P62" s="8">
        <f t="shared" si="7"/>
        <v>1.1484896137577819E-2</v>
      </c>
      <c r="Q62" s="8">
        <f t="shared" si="8"/>
        <v>4.3461073064690617E-2</v>
      </c>
      <c r="R62" s="8">
        <f t="shared" si="9"/>
        <v>0.10359540780647834</v>
      </c>
    </row>
    <row r="63" spans="1:18" x14ac:dyDescent="0.55000000000000004">
      <c r="A63" s="8">
        <v>62</v>
      </c>
      <c r="B63" s="9">
        <v>43573</v>
      </c>
      <c r="C63" s="8">
        <v>169.05999800000001</v>
      </c>
      <c r="D63" s="8">
        <v>6376900</v>
      </c>
      <c r="E63" s="8">
        <v>162.8293323874351</v>
      </c>
      <c r="F63" s="8">
        <v>38.82119397559881</v>
      </c>
      <c r="G63" s="8">
        <f t="shared" si="10"/>
        <v>0.29662713651555633</v>
      </c>
      <c r="H63" s="8">
        <f t="shared" si="3"/>
        <v>0.30787550288438326</v>
      </c>
      <c r="I63" s="8">
        <f t="shared" si="4"/>
        <v>0.33002673189650888</v>
      </c>
      <c r="J63" s="8">
        <f t="shared" si="5"/>
        <v>0.23937919034202665</v>
      </c>
      <c r="K63" s="8">
        <f t="shared" si="11"/>
        <v>163.12595952395066</v>
      </c>
      <c r="L63" s="8">
        <f t="shared" si="0"/>
        <v>163.13720789031947</v>
      </c>
      <c r="M63" s="8">
        <f t="shared" si="1"/>
        <v>163.15935911933161</v>
      </c>
      <c r="N63" s="8">
        <f t="shared" si="2"/>
        <v>163.06871157777712</v>
      </c>
      <c r="O63" s="8">
        <f t="shared" si="6"/>
        <v>35.212812635234116</v>
      </c>
      <c r="P63" s="8">
        <f t="shared" si="7"/>
        <v>35.079442683329553</v>
      </c>
      <c r="Q63" s="8">
        <f t="shared" si="8"/>
        <v>34.817539200055577</v>
      </c>
      <c r="R63" s="8">
        <f t="shared" si="9"/>
        <v>35.895512993112298</v>
      </c>
    </row>
    <row r="64" spans="1:18" x14ac:dyDescent="0.55000000000000004">
      <c r="A64" s="8">
        <v>63</v>
      </c>
      <c r="B64" s="9">
        <v>43577</v>
      </c>
      <c r="C64" s="8">
        <v>168.240005</v>
      </c>
      <c r="D64" s="8">
        <v>3264700</v>
      </c>
      <c r="E64" s="8">
        <v>167.50233159685877</v>
      </c>
      <c r="F64" s="8">
        <v>0.54416204970196325</v>
      </c>
      <c r="G64" s="8">
        <f t="shared" si="10"/>
        <v>0.95308294745177258</v>
      </c>
      <c r="H64" s="8">
        <f t="shared" si="3"/>
        <v>1.3991564295192036</v>
      </c>
      <c r="I64" s="8">
        <f t="shared" si="4"/>
        <v>2.2843643467837293</v>
      </c>
      <c r="J64" s="8">
        <f t="shared" si="5"/>
        <v>4.0079562065614196</v>
      </c>
      <c r="K64" s="8">
        <f t="shared" si="11"/>
        <v>168.45541454431054</v>
      </c>
      <c r="L64" s="8">
        <f t="shared" si="0"/>
        <v>168.90148802637796</v>
      </c>
      <c r="M64" s="8">
        <f t="shared" si="1"/>
        <v>169.78669594364248</v>
      </c>
      <c r="N64" s="8">
        <f t="shared" si="2"/>
        <v>171.5102878034202</v>
      </c>
      <c r="O64" s="8">
        <f t="shared" si="6"/>
        <v>4.640127178007715E-2</v>
      </c>
      <c r="P64" s="8">
        <f t="shared" si="7"/>
        <v>0.43755979418615176</v>
      </c>
      <c r="Q64" s="8">
        <f t="shared" si="8"/>
        <v>2.3922528751456915</v>
      </c>
      <c r="R64" s="8">
        <f t="shared" si="9"/>
        <v>10.694749614345891</v>
      </c>
    </row>
    <row r="65" spans="1:18" x14ac:dyDescent="0.55000000000000004">
      <c r="A65" s="8">
        <v>64</v>
      </c>
      <c r="B65" s="9">
        <v>43578</v>
      </c>
      <c r="C65" s="8">
        <v>171.80999800000001</v>
      </c>
      <c r="D65" s="8">
        <v>4169400</v>
      </c>
      <c r="E65" s="8">
        <v>168.05558664921469</v>
      </c>
      <c r="F65" s="8">
        <v>14.095604590905639</v>
      </c>
      <c r="G65" s="8">
        <f t="shared" si="10"/>
        <v>0.89310876318739507</v>
      </c>
      <c r="H65" s="8">
        <f t="shared" si="3"/>
        <v>1.1876810852283832</v>
      </c>
      <c r="I65" s="8">
        <f t="shared" si="4"/>
        <v>1.5053651642912163</v>
      </c>
      <c r="J65" s="8">
        <f t="shared" si="5"/>
        <v>1.0714602254867471</v>
      </c>
      <c r="K65" s="8">
        <f t="shared" si="11"/>
        <v>168.94869541240209</v>
      </c>
      <c r="L65" s="8">
        <f t="shared" si="0"/>
        <v>169.24326773444307</v>
      </c>
      <c r="M65" s="8">
        <f t="shared" si="1"/>
        <v>169.56095181350591</v>
      </c>
      <c r="N65" s="8">
        <f t="shared" si="2"/>
        <v>169.12704687470145</v>
      </c>
      <c r="O65" s="8">
        <f t="shared" si="6"/>
        <v>8.1870524977945465</v>
      </c>
      <c r="P65" s="8">
        <f t="shared" si="7"/>
        <v>6.588104256126007</v>
      </c>
      <c r="Q65" s="8">
        <f t="shared" si="8"/>
        <v>5.0582087489836463</v>
      </c>
      <c r="R65" s="8">
        <f t="shared" si="9"/>
        <v>7.1982267407408003</v>
      </c>
    </row>
    <row r="66" spans="1:18" x14ac:dyDescent="0.55000000000000004">
      <c r="A66" s="8">
        <v>65</v>
      </c>
      <c r="B66" s="9">
        <v>43579</v>
      </c>
      <c r="C66" s="8">
        <v>171.28999300000001</v>
      </c>
      <c r="D66" s="8">
        <v>3825200</v>
      </c>
      <c r="E66" s="8">
        <v>170.87139516230368</v>
      </c>
      <c r="F66" s="8">
        <v>0.17522414972403874</v>
      </c>
      <c r="G66" s="8">
        <f t="shared" si="10"/>
        <v>1.1815137256726351</v>
      </c>
      <c r="H66" s="8">
        <f t="shared" si="3"/>
        <v>1.5947129421935364</v>
      </c>
      <c r="I66" s="8">
        <f t="shared" si="4"/>
        <v>2.095064671250217</v>
      </c>
      <c r="J66" s="8">
        <f t="shared" si="5"/>
        <v>2.5541562699486584</v>
      </c>
      <c r="K66" s="8">
        <f t="shared" si="11"/>
        <v>172.05290888797632</v>
      </c>
      <c r="L66" s="8">
        <f t="shared" si="0"/>
        <v>172.46610810449721</v>
      </c>
      <c r="M66" s="8">
        <f t="shared" si="1"/>
        <v>172.9664598335539</v>
      </c>
      <c r="N66" s="8">
        <f t="shared" si="2"/>
        <v>173.42555143225235</v>
      </c>
      <c r="O66" s="8">
        <f t="shared" si="6"/>
        <v>0.58204065212667455</v>
      </c>
      <c r="P66" s="8">
        <f t="shared" si="7"/>
        <v>1.3832467390264587</v>
      </c>
      <c r="Q66" s="8">
        <f t="shared" si="8"/>
        <v>2.8105410440062015</v>
      </c>
      <c r="R66" s="8">
        <f t="shared" si="9"/>
        <v>4.5606098175640657</v>
      </c>
    </row>
    <row r="67" spans="1:18" x14ac:dyDescent="0.55000000000000004">
      <c r="A67" s="8">
        <v>66</v>
      </c>
      <c r="B67" s="9">
        <v>43580</v>
      </c>
      <c r="C67" s="8">
        <v>170.41999799999999</v>
      </c>
      <c r="D67" s="8">
        <v>3340300</v>
      </c>
      <c r="E67" s="8">
        <v>171.18534354057593</v>
      </c>
      <c r="F67" s="8">
        <v>0.58575379647947168</v>
      </c>
      <c r="G67" s="8">
        <f t="shared" si="10"/>
        <v>1.0513789235625763</v>
      </c>
      <c r="H67" s="8">
        <f t="shared" si="3"/>
        <v>1.2745218012132131</v>
      </c>
      <c r="I67" s="8">
        <f t="shared" si="4"/>
        <v>1.2935623394101292</v>
      </c>
      <c r="J67" s="8">
        <f t="shared" si="5"/>
        <v>0.64997956202370588</v>
      </c>
      <c r="K67" s="8">
        <f t="shared" ref="K67:K130" si="12">E67+G67</f>
        <v>172.2367224641385</v>
      </c>
      <c r="L67" s="8">
        <f t="shared" ref="L67:L130" si="13">E67+H67</f>
        <v>172.45986534178914</v>
      </c>
      <c r="M67" s="8">
        <f t="shared" ref="M67:M130" si="14">E67+I67</f>
        <v>172.47890587998606</v>
      </c>
      <c r="N67" s="8">
        <f t="shared" ref="N67:N130" si="15">E67+J67</f>
        <v>171.83532310259963</v>
      </c>
      <c r="O67" s="8">
        <f t="shared" si="6"/>
        <v>3.300487778599329</v>
      </c>
      <c r="P67" s="8">
        <f t="shared" si="7"/>
        <v>4.1610587720979222</v>
      </c>
      <c r="Q67" s="8">
        <f t="shared" si="8"/>
        <v>4.2391016582687158</v>
      </c>
      <c r="R67" s="8">
        <f t="shared" si="9"/>
        <v>2.0031451460486767</v>
      </c>
    </row>
    <row r="68" spans="1:18" x14ac:dyDescent="0.55000000000000004">
      <c r="A68" s="8">
        <v>67</v>
      </c>
      <c r="B68" s="9">
        <v>43581</v>
      </c>
      <c r="C68" s="8">
        <v>172.25</v>
      </c>
      <c r="D68" s="8">
        <v>2703300</v>
      </c>
      <c r="E68" s="8">
        <v>170.61133438514398</v>
      </c>
      <c r="F68" s="8">
        <v>2.6852249973114692</v>
      </c>
      <c r="G68" s="8">
        <f t="shared" ref="G68:G131" si="16">0.15*(E68-E67)+(1-0.15)*G67</f>
        <v>0.807570711713397</v>
      </c>
      <c r="H68" s="8">
        <f t="shared" ref="H68:H131" si="17">0.25*(E68-E67)+(1-0.25)*H67</f>
        <v>0.81238906205192185</v>
      </c>
      <c r="I68" s="8">
        <f t="shared" ref="I68:I131" si="18">0.45*(E68-E67)+(1-0.45)*I67</f>
        <v>0.45315516673119272</v>
      </c>
      <c r="J68" s="8">
        <f t="shared" ref="J68:J131" si="19">0.85*(E68-E67)+(1-0.85)*J67</f>
        <v>-0.3904108478136033</v>
      </c>
      <c r="K68" s="8">
        <f t="shared" si="12"/>
        <v>171.41890509685737</v>
      </c>
      <c r="L68" s="8">
        <f t="shared" si="13"/>
        <v>171.4237234471959</v>
      </c>
      <c r="M68" s="8">
        <f t="shared" si="14"/>
        <v>171.06448955187517</v>
      </c>
      <c r="N68" s="8">
        <f t="shared" si="15"/>
        <v>170.22092353733038</v>
      </c>
      <c r="O68" s="8">
        <f t="shared" ref="O68:O131" si="20">(C68-K68)^2</f>
        <v>0.69071873802965356</v>
      </c>
      <c r="P68" s="8">
        <f t="shared" ref="P68:P131" si="21">(C68-L68)^2</f>
        <v>0.68273294171383148</v>
      </c>
      <c r="Q68" s="8">
        <f t="shared" ref="Q68:Q131" si="22">(C68-M68)^2</f>
        <v>1.4054350226131362</v>
      </c>
      <c r="R68" s="8">
        <f t="shared" ref="R68:R131" si="23">(C68-N68)^2</f>
        <v>4.117151291359864</v>
      </c>
    </row>
    <row r="69" spans="1:18" x14ac:dyDescent="0.55000000000000004">
      <c r="A69" s="8">
        <v>68</v>
      </c>
      <c r="B69" s="9">
        <v>43584</v>
      </c>
      <c r="C69" s="8">
        <v>172.550003</v>
      </c>
      <c r="D69" s="8">
        <v>2943100</v>
      </c>
      <c r="E69" s="8">
        <v>171.840333596286</v>
      </c>
      <c r="F69" s="8">
        <v>0.50363066256778799</v>
      </c>
      <c r="G69" s="8">
        <f t="shared" si="16"/>
        <v>0.87078498662769122</v>
      </c>
      <c r="H69" s="8">
        <f t="shared" si="17"/>
        <v>0.91654159932444756</v>
      </c>
      <c r="I69" s="8">
        <f t="shared" si="18"/>
        <v>0.80228498671606718</v>
      </c>
      <c r="J69" s="8">
        <f t="shared" si="19"/>
        <v>0.98608770229868037</v>
      </c>
      <c r="K69" s="8">
        <f t="shared" si="12"/>
        <v>172.71111858291368</v>
      </c>
      <c r="L69" s="8">
        <f t="shared" si="13"/>
        <v>172.75687519561046</v>
      </c>
      <c r="M69" s="8">
        <f t="shared" si="14"/>
        <v>172.64261858300208</v>
      </c>
      <c r="N69" s="8">
        <f t="shared" si="15"/>
        <v>172.82642129858468</v>
      </c>
      <c r="O69" s="8">
        <f t="shared" si="20"/>
        <v>2.5958231057615074E-2</v>
      </c>
      <c r="P69" s="8">
        <f t="shared" si="21"/>
        <v>4.2796105316691688E-2</v>
      </c>
      <c r="Q69" s="8">
        <f t="shared" si="22"/>
        <v>8.5776462148136595E-3</v>
      </c>
      <c r="R69" s="8">
        <f t="shared" si="23"/>
        <v>7.6407075792445461E-2</v>
      </c>
    </row>
    <row r="70" spans="1:18" x14ac:dyDescent="0.55000000000000004">
      <c r="A70" s="8">
        <v>69</v>
      </c>
      <c r="B70" s="9">
        <v>43585</v>
      </c>
      <c r="C70" s="8">
        <v>173.63000500000001</v>
      </c>
      <c r="D70" s="8">
        <v>3651700</v>
      </c>
      <c r="E70" s="8">
        <v>172.37258564907148</v>
      </c>
      <c r="F70" s="8">
        <v>1.5811034240895241</v>
      </c>
      <c r="G70" s="8">
        <f t="shared" si="16"/>
        <v>0.82000504655135964</v>
      </c>
      <c r="H70" s="8">
        <f t="shared" si="17"/>
        <v>0.82046921268970585</v>
      </c>
      <c r="I70" s="8">
        <f t="shared" si="18"/>
        <v>0.68077016644730326</v>
      </c>
      <c r="J70" s="8">
        <f t="shared" si="19"/>
        <v>0.60032740021246056</v>
      </c>
      <c r="K70" s="8">
        <f t="shared" si="12"/>
        <v>173.19259069562284</v>
      </c>
      <c r="L70" s="8">
        <f t="shared" si="13"/>
        <v>173.1930548617612</v>
      </c>
      <c r="M70" s="8">
        <f t="shared" si="14"/>
        <v>173.05335581551878</v>
      </c>
      <c r="N70" s="8">
        <f t="shared" si="15"/>
        <v>172.97291304928393</v>
      </c>
      <c r="O70" s="8">
        <f t="shared" si="20"/>
        <v>0.1913312736737644</v>
      </c>
      <c r="P70" s="8">
        <f t="shared" si="21"/>
        <v>0.19092542330691839</v>
      </c>
      <c r="Q70" s="8">
        <f t="shared" si="22"/>
        <v>0.3325242819628636</v>
      </c>
      <c r="R70" s="8">
        <f t="shared" si="23"/>
        <v>0.43176983169586264</v>
      </c>
    </row>
    <row r="71" spans="1:18" x14ac:dyDescent="0.55000000000000004">
      <c r="A71" s="8">
        <v>70</v>
      </c>
      <c r="B71" s="9">
        <v>43586</v>
      </c>
      <c r="C71" s="8">
        <v>170.94000199999999</v>
      </c>
      <c r="D71" s="8">
        <v>3762200</v>
      </c>
      <c r="E71" s="8">
        <v>173.3156501622679</v>
      </c>
      <c r="F71" s="8">
        <v>5.6437041908868864</v>
      </c>
      <c r="G71" s="8">
        <f t="shared" si="16"/>
        <v>0.83846396654811839</v>
      </c>
      <c r="H71" s="8">
        <f t="shared" si="17"/>
        <v>0.85111803781638395</v>
      </c>
      <c r="I71" s="8">
        <f t="shared" si="18"/>
        <v>0.79880262248440514</v>
      </c>
      <c r="J71" s="8">
        <f t="shared" si="19"/>
        <v>0.89165394624882466</v>
      </c>
      <c r="K71" s="8">
        <f t="shared" si="12"/>
        <v>174.15411412881602</v>
      </c>
      <c r="L71" s="8">
        <f t="shared" si="13"/>
        <v>174.16676820008428</v>
      </c>
      <c r="M71" s="8">
        <f t="shared" si="14"/>
        <v>174.1144527847523</v>
      </c>
      <c r="N71" s="8">
        <f t="shared" si="15"/>
        <v>174.20730410851672</v>
      </c>
      <c r="O71" s="8">
        <f t="shared" si="20"/>
        <v>10.330516776602289</v>
      </c>
      <c r="P71" s="8">
        <f t="shared" si="21"/>
        <v>10.412020110006374</v>
      </c>
      <c r="Q71" s="8">
        <f t="shared" si="22"/>
        <v>10.077137784814553</v>
      </c>
      <c r="R71" s="8">
        <f t="shared" si="23"/>
        <v>10.675263068317873</v>
      </c>
    </row>
    <row r="72" spans="1:18" x14ac:dyDescent="0.55000000000000004">
      <c r="A72" s="8">
        <v>71</v>
      </c>
      <c r="B72" s="9">
        <v>43587</v>
      </c>
      <c r="C72" s="8">
        <v>171.38000500000001</v>
      </c>
      <c r="D72" s="8">
        <v>4421600</v>
      </c>
      <c r="E72" s="8">
        <v>171.53391404056697</v>
      </c>
      <c r="F72" s="8">
        <v>2.3687992768241618E-2</v>
      </c>
      <c r="G72" s="8">
        <f t="shared" si="16"/>
        <v>0.44543395331076108</v>
      </c>
      <c r="H72" s="8">
        <f t="shared" si="17"/>
        <v>0.19290449793705533</v>
      </c>
      <c r="I72" s="8">
        <f t="shared" si="18"/>
        <v>-0.36243981239899598</v>
      </c>
      <c r="J72" s="8">
        <f t="shared" si="19"/>
        <v>-1.3807276115084672</v>
      </c>
      <c r="K72" s="8">
        <f t="shared" si="12"/>
        <v>171.97934799387772</v>
      </c>
      <c r="L72" s="8">
        <f t="shared" si="13"/>
        <v>171.72681853850403</v>
      </c>
      <c r="M72" s="8">
        <f t="shared" si="14"/>
        <v>171.17147422816797</v>
      </c>
      <c r="N72" s="8">
        <f t="shared" si="15"/>
        <v>170.15318642905851</v>
      </c>
      <c r="O72" s="8">
        <f t="shared" si="20"/>
        <v>0.35921202431029986</v>
      </c>
      <c r="P72" s="8">
        <f t="shared" si="21"/>
        <v>0.12027963048968127</v>
      </c>
      <c r="Q72" s="8">
        <f t="shared" si="22"/>
        <v>4.3485082800868435E-2</v>
      </c>
      <c r="R72" s="8">
        <f t="shared" si="23"/>
        <v>1.5050838060069531</v>
      </c>
    </row>
    <row r="73" spans="1:18" x14ac:dyDescent="0.55000000000000004">
      <c r="A73" s="8">
        <v>72</v>
      </c>
      <c r="B73" s="9">
        <v>43588</v>
      </c>
      <c r="C73" s="8">
        <v>173.53999300000001</v>
      </c>
      <c r="D73" s="8">
        <v>4128600</v>
      </c>
      <c r="E73" s="8">
        <v>171.41848226014176</v>
      </c>
      <c r="F73" s="8">
        <v>4.5008078193339065</v>
      </c>
      <c r="G73" s="8">
        <f t="shared" si="16"/>
        <v>0.36130409325036517</v>
      </c>
      <c r="H73" s="8">
        <f t="shared" si="17"/>
        <v>0.11582042834648859</v>
      </c>
      <c r="I73" s="8">
        <f t="shared" si="18"/>
        <v>-0.25128619801079305</v>
      </c>
      <c r="J73" s="8">
        <f t="shared" si="19"/>
        <v>-0.30522615508770001</v>
      </c>
      <c r="K73" s="8">
        <f t="shared" si="12"/>
        <v>171.77978635339213</v>
      </c>
      <c r="L73" s="8">
        <f t="shared" si="13"/>
        <v>171.53430268848825</v>
      </c>
      <c r="M73" s="8">
        <f t="shared" si="14"/>
        <v>171.16719606213096</v>
      </c>
      <c r="N73" s="8">
        <f t="shared" si="15"/>
        <v>171.11325610505406</v>
      </c>
      <c r="O73" s="8">
        <f t="shared" si="20"/>
        <v>3.0983274387625719</v>
      </c>
      <c r="P73" s="8">
        <f t="shared" si="21"/>
        <v>4.0227936256921266</v>
      </c>
      <c r="Q73" s="8">
        <f t="shared" si="22"/>
        <v>5.6301653083607617</v>
      </c>
      <c r="R73" s="8">
        <f t="shared" si="23"/>
        <v>5.8890519572918949</v>
      </c>
    </row>
    <row r="74" spans="1:18" x14ac:dyDescent="0.55000000000000004">
      <c r="A74" s="8">
        <v>73</v>
      </c>
      <c r="B74" s="9">
        <v>43591</v>
      </c>
      <c r="C74" s="8">
        <v>172.61000100000001</v>
      </c>
      <c r="D74" s="8">
        <v>3001700</v>
      </c>
      <c r="E74" s="8">
        <v>173.00961531503546</v>
      </c>
      <c r="F74" s="8">
        <v>0.15969160078125177</v>
      </c>
      <c r="G74" s="8">
        <f t="shared" si="16"/>
        <v>0.54577843749686583</v>
      </c>
      <c r="H74" s="8">
        <f t="shared" si="17"/>
        <v>0.48464858498329222</v>
      </c>
      <c r="I74" s="8">
        <f t="shared" si="18"/>
        <v>0.57780246579623018</v>
      </c>
      <c r="J74" s="8">
        <f t="shared" si="19"/>
        <v>1.3066791733964926</v>
      </c>
      <c r="K74" s="8">
        <f t="shared" si="12"/>
        <v>173.55539375253232</v>
      </c>
      <c r="L74" s="8">
        <f t="shared" si="13"/>
        <v>173.49426390001875</v>
      </c>
      <c r="M74" s="8">
        <f t="shared" si="14"/>
        <v>173.58741778083169</v>
      </c>
      <c r="N74" s="8">
        <f t="shared" si="15"/>
        <v>174.31629448843196</v>
      </c>
      <c r="O74" s="8">
        <f t="shared" si="20"/>
        <v>0.89376745654062473</v>
      </c>
      <c r="P74" s="8">
        <f t="shared" si="21"/>
        <v>0.78192087634955232</v>
      </c>
      <c r="Q74" s="8">
        <f t="shared" si="22"/>
        <v>0.95534356345135407</v>
      </c>
      <c r="R74" s="8">
        <f t="shared" si="23"/>
        <v>2.9114374686652837</v>
      </c>
    </row>
    <row r="75" spans="1:18" x14ac:dyDescent="0.55000000000000004">
      <c r="A75" s="8">
        <v>74</v>
      </c>
      <c r="B75" s="9">
        <v>43592</v>
      </c>
      <c r="C75" s="8">
        <v>169.85000600000001</v>
      </c>
      <c r="D75" s="8">
        <v>4683900</v>
      </c>
      <c r="E75" s="8">
        <v>172.70990457875888</v>
      </c>
      <c r="F75" s="8">
        <v>8.1790198807870222</v>
      </c>
      <c r="G75" s="8">
        <f t="shared" si="16"/>
        <v>0.41895506143084893</v>
      </c>
      <c r="H75" s="8">
        <f t="shared" si="17"/>
        <v>0.28855875466832409</v>
      </c>
      <c r="I75" s="8">
        <f t="shared" si="18"/>
        <v>0.1829215248634655</v>
      </c>
      <c r="J75" s="8">
        <f t="shared" si="19"/>
        <v>-5.8752249825619302E-2</v>
      </c>
      <c r="K75" s="8">
        <f t="shared" si="12"/>
        <v>173.12885964018972</v>
      </c>
      <c r="L75" s="8">
        <f t="shared" si="13"/>
        <v>172.9984633334272</v>
      </c>
      <c r="M75" s="8">
        <f t="shared" si="14"/>
        <v>172.89282610362235</v>
      </c>
      <c r="N75" s="8">
        <f t="shared" si="15"/>
        <v>172.65115232893325</v>
      </c>
      <c r="O75" s="8">
        <f t="shared" si="20"/>
        <v>10.750881193785306</v>
      </c>
      <c r="P75" s="8">
        <f t="shared" si="21"/>
        <v>9.9127835804114426</v>
      </c>
      <c r="Q75" s="8">
        <f t="shared" si="22"/>
        <v>9.2587541830083104</v>
      </c>
      <c r="R75" s="8">
        <f t="shared" si="23"/>
        <v>7.8464207560961814</v>
      </c>
    </row>
    <row r="76" spans="1:18" x14ac:dyDescent="0.55000000000000004">
      <c r="A76" s="8">
        <v>75</v>
      </c>
      <c r="B76" s="9">
        <v>43593</v>
      </c>
      <c r="C76" s="8">
        <v>170.36000100000001</v>
      </c>
      <c r="D76" s="8">
        <v>2899600</v>
      </c>
      <c r="E76" s="8">
        <v>170.56498064468974</v>
      </c>
      <c r="F76" s="8">
        <v>4.2016654737127526E-2</v>
      </c>
      <c r="G76" s="8">
        <f t="shared" si="16"/>
        <v>3.4373212105850481E-2</v>
      </c>
      <c r="H76" s="8">
        <f t="shared" si="17"/>
        <v>-0.3198119175160421</v>
      </c>
      <c r="I76" s="8">
        <f t="shared" si="18"/>
        <v>-0.86460893165620722</v>
      </c>
      <c r="J76" s="8">
        <f t="shared" si="19"/>
        <v>-1.8319981814326125</v>
      </c>
      <c r="K76" s="8">
        <f t="shared" si="12"/>
        <v>170.5993538567956</v>
      </c>
      <c r="L76" s="8">
        <f t="shared" si="13"/>
        <v>170.24516872717371</v>
      </c>
      <c r="M76" s="8">
        <f t="shared" si="14"/>
        <v>169.70037171303352</v>
      </c>
      <c r="N76" s="8">
        <f t="shared" si="15"/>
        <v>168.73298246325712</v>
      </c>
      <c r="O76" s="8">
        <f t="shared" si="20"/>
        <v>5.7289790056210765E-2</v>
      </c>
      <c r="P76" s="8">
        <f t="shared" si="21"/>
        <v>1.3186450882455032E-2</v>
      </c>
      <c r="Q76" s="8">
        <f t="shared" si="22"/>
        <v>0.43511079622392285</v>
      </c>
      <c r="R76" s="8">
        <f t="shared" si="23"/>
        <v>2.6471893189049913</v>
      </c>
    </row>
    <row r="77" spans="1:18" x14ac:dyDescent="0.55000000000000004">
      <c r="A77" s="8">
        <v>76</v>
      </c>
      <c r="B77" s="9">
        <v>43594</v>
      </c>
      <c r="C77" s="8">
        <v>170.38999899999999</v>
      </c>
      <c r="D77" s="8">
        <v>2959600</v>
      </c>
      <c r="E77" s="8">
        <v>170.41124591117244</v>
      </c>
      <c r="F77" s="8">
        <v>4.5143123437017075E-4</v>
      </c>
      <c r="G77" s="8">
        <f t="shared" si="16"/>
        <v>6.1570202623783994E-3</v>
      </c>
      <c r="H77" s="8">
        <f t="shared" si="17"/>
        <v>-0.27829262151635575</v>
      </c>
      <c r="I77" s="8">
        <f t="shared" si="18"/>
        <v>-0.54471554249369758</v>
      </c>
      <c r="J77" s="8">
        <f t="shared" si="19"/>
        <v>-0.40547425070459414</v>
      </c>
      <c r="K77" s="8">
        <f t="shared" si="12"/>
        <v>170.41740293143482</v>
      </c>
      <c r="L77" s="8">
        <f t="shared" si="13"/>
        <v>170.13295328965609</v>
      </c>
      <c r="M77" s="8">
        <f t="shared" si="14"/>
        <v>169.86653036867875</v>
      </c>
      <c r="N77" s="8">
        <f t="shared" si="15"/>
        <v>170.00577166046784</v>
      </c>
      <c r="O77" s="8">
        <f t="shared" si="20"/>
        <v>7.5097545808502193E-4</v>
      </c>
      <c r="P77" s="8">
        <f t="shared" si="21"/>
        <v>6.6072497206201453E-2</v>
      </c>
      <c r="Q77" s="8">
        <f t="shared" si="22"/>
        <v>0.27401940797732854</v>
      </c>
      <c r="R77" s="8">
        <f t="shared" si="23"/>
        <v>0.14763064844395071</v>
      </c>
    </row>
    <row r="78" spans="1:18" x14ac:dyDescent="0.55000000000000004">
      <c r="A78" s="8">
        <v>77</v>
      </c>
      <c r="B78" s="9">
        <v>43595</v>
      </c>
      <c r="C78" s="8">
        <v>171.63000500000001</v>
      </c>
      <c r="D78" s="8">
        <v>2342300</v>
      </c>
      <c r="E78" s="8">
        <v>170.39531072779312</v>
      </c>
      <c r="F78" s="8">
        <v>1.5244699458205131</v>
      </c>
      <c r="G78" s="8">
        <f t="shared" si="16"/>
        <v>2.8431897161226428E-3</v>
      </c>
      <c r="H78" s="8">
        <f t="shared" si="17"/>
        <v>-0.21270326198209849</v>
      </c>
      <c r="I78" s="8">
        <f t="shared" si="18"/>
        <v>-0.30676438089223068</v>
      </c>
      <c r="J78" s="8">
        <f t="shared" si="19"/>
        <v>-7.4366043478116775E-2</v>
      </c>
      <c r="K78" s="8">
        <f t="shared" si="12"/>
        <v>170.39815391750923</v>
      </c>
      <c r="L78" s="8">
        <f t="shared" si="13"/>
        <v>170.18260746581103</v>
      </c>
      <c r="M78" s="8">
        <f t="shared" si="14"/>
        <v>170.0885463469009</v>
      </c>
      <c r="N78" s="8">
        <f t="shared" si="15"/>
        <v>170.32094468431501</v>
      </c>
      <c r="O78" s="8">
        <f t="shared" si="20"/>
        <v>1.5174570894337005</v>
      </c>
      <c r="P78" s="8">
        <f t="shared" si="21"/>
        <v>2.0949596219763387</v>
      </c>
      <c r="Q78" s="8">
        <f t="shared" si="22"/>
        <v>2.3760947792141316</v>
      </c>
      <c r="R78" s="8">
        <f t="shared" si="23"/>
        <v>1.7136389101013179</v>
      </c>
    </row>
    <row r="79" spans="1:18" x14ac:dyDescent="0.55000000000000004">
      <c r="A79" s="8">
        <v>78</v>
      </c>
      <c r="B79" s="9">
        <v>43598</v>
      </c>
      <c r="C79" s="8">
        <v>166.820007</v>
      </c>
      <c r="D79" s="8">
        <v>3704800</v>
      </c>
      <c r="E79" s="8">
        <v>171.32133143194829</v>
      </c>
      <c r="F79" s="8">
        <v>20.261921641654602</v>
      </c>
      <c r="G79" s="8">
        <f t="shared" si="16"/>
        <v>0.14131981688198095</v>
      </c>
      <c r="H79" s="8">
        <f t="shared" si="17"/>
        <v>7.1977729552220648E-2</v>
      </c>
      <c r="I79" s="8">
        <f t="shared" si="18"/>
        <v>0.2479889073791032</v>
      </c>
      <c r="J79" s="8">
        <f t="shared" si="19"/>
        <v>0.77596269201018386</v>
      </c>
      <c r="K79" s="8">
        <f t="shared" si="12"/>
        <v>171.46265124883027</v>
      </c>
      <c r="L79" s="8">
        <f t="shared" si="13"/>
        <v>171.39330916150053</v>
      </c>
      <c r="M79" s="8">
        <f t="shared" si="14"/>
        <v>171.56932033932739</v>
      </c>
      <c r="N79" s="8">
        <f t="shared" si="15"/>
        <v>172.09729412395848</v>
      </c>
      <c r="O79" s="8">
        <f t="shared" si="20"/>
        <v>21.554145621196739</v>
      </c>
      <c r="P79" s="8">
        <f t="shared" si="21"/>
        <v>20.915092660385341</v>
      </c>
      <c r="Q79" s="8">
        <f t="shared" si="22"/>
        <v>22.555977195113051</v>
      </c>
      <c r="R79" s="8">
        <f t="shared" si="23"/>
        <v>27.849759388697894</v>
      </c>
    </row>
    <row r="80" spans="1:18" x14ac:dyDescent="0.55000000000000004">
      <c r="A80" s="8">
        <v>79</v>
      </c>
      <c r="B80" s="9">
        <v>43599</v>
      </c>
      <c r="C80" s="8">
        <v>168.16000399999999</v>
      </c>
      <c r="D80" s="8">
        <v>2620700</v>
      </c>
      <c r="E80" s="8">
        <v>167.94533810798708</v>
      </c>
      <c r="F80" s="8">
        <v>4.6081445193695225E-2</v>
      </c>
      <c r="G80" s="8">
        <f t="shared" si="16"/>
        <v>-0.38627715424449777</v>
      </c>
      <c r="H80" s="8">
        <f t="shared" si="17"/>
        <v>-0.79001503382613725</v>
      </c>
      <c r="I80" s="8">
        <f t="shared" si="18"/>
        <v>-1.3828030967240383</v>
      </c>
      <c r="J80" s="8">
        <f t="shared" si="19"/>
        <v>-2.7531999215655016</v>
      </c>
      <c r="K80" s="8">
        <f t="shared" si="12"/>
        <v>167.55906095374257</v>
      </c>
      <c r="L80" s="8">
        <f t="shared" si="13"/>
        <v>167.15532307416095</v>
      </c>
      <c r="M80" s="8">
        <f t="shared" si="14"/>
        <v>166.56253501126304</v>
      </c>
      <c r="N80" s="8">
        <f t="shared" si="15"/>
        <v>165.19213818642157</v>
      </c>
      <c r="O80" s="8">
        <f t="shared" si="20"/>
        <v>0.36113254484513924</v>
      </c>
      <c r="P80" s="8">
        <f t="shared" si="21"/>
        <v>1.0093837627447899</v>
      </c>
      <c r="Q80" s="8">
        <f t="shared" si="22"/>
        <v>2.5519071699762517</v>
      </c>
      <c r="R80" s="8">
        <f t="shared" si="23"/>
        <v>8.8082274874074571</v>
      </c>
    </row>
    <row r="81" spans="1:18" x14ac:dyDescent="0.55000000000000004">
      <c r="A81" s="8">
        <v>80</v>
      </c>
      <c r="B81" s="9">
        <v>43600</v>
      </c>
      <c r="C81" s="8">
        <v>169.38000500000001</v>
      </c>
      <c r="D81" s="8">
        <v>1869400</v>
      </c>
      <c r="E81" s="8">
        <v>168.10633752699675</v>
      </c>
      <c r="F81" s="8">
        <v>1.6222288317865039</v>
      </c>
      <c r="G81" s="8">
        <f t="shared" si="16"/>
        <v>-0.30418566825637255</v>
      </c>
      <c r="H81" s="8">
        <f t="shared" si="17"/>
        <v>-0.55226142061718542</v>
      </c>
      <c r="I81" s="8">
        <f t="shared" si="18"/>
        <v>-0.68809196464386968</v>
      </c>
      <c r="J81" s="8">
        <f t="shared" si="19"/>
        <v>-0.27613048207660584</v>
      </c>
      <c r="K81" s="8">
        <f t="shared" si="12"/>
        <v>167.80215185874039</v>
      </c>
      <c r="L81" s="8">
        <f t="shared" si="13"/>
        <v>167.55407610637957</v>
      </c>
      <c r="M81" s="8">
        <f t="shared" si="14"/>
        <v>167.41824556235289</v>
      </c>
      <c r="N81" s="8">
        <f t="shared" si="15"/>
        <v>167.83020704492014</v>
      </c>
      <c r="O81" s="8">
        <f t="shared" si="20"/>
        <v>2.489620535382862</v>
      </c>
      <c r="P81" s="8">
        <f t="shared" si="21"/>
        <v>3.3340163245579739</v>
      </c>
      <c r="Q81" s="8">
        <f t="shared" si="22"/>
        <v>3.8485000911975344</v>
      </c>
      <c r="R81" s="8">
        <f t="shared" si="23"/>
        <v>2.4018737015697389</v>
      </c>
    </row>
    <row r="82" spans="1:18" x14ac:dyDescent="0.55000000000000004">
      <c r="A82" s="8">
        <v>81</v>
      </c>
      <c r="B82" s="9">
        <v>43601</v>
      </c>
      <c r="C82" s="8">
        <v>170.78999300000001</v>
      </c>
      <c r="D82" s="8">
        <v>3032800</v>
      </c>
      <c r="E82" s="8">
        <v>169.0615881317492</v>
      </c>
      <c r="F82" s="8">
        <v>2.9873833885930852</v>
      </c>
      <c r="G82" s="8">
        <f t="shared" si="16"/>
        <v>-0.11527022730504913</v>
      </c>
      <c r="H82" s="8">
        <f t="shared" si="17"/>
        <v>-0.17538341427477649</v>
      </c>
      <c r="I82" s="8">
        <f t="shared" si="18"/>
        <v>5.1412191584474298E-2</v>
      </c>
      <c r="J82" s="8">
        <f t="shared" si="19"/>
        <v>0.77054344172809186</v>
      </c>
      <c r="K82" s="8">
        <f t="shared" si="12"/>
        <v>168.94631790444416</v>
      </c>
      <c r="L82" s="8">
        <f t="shared" si="13"/>
        <v>168.88620471747441</v>
      </c>
      <c r="M82" s="8">
        <f t="shared" si="14"/>
        <v>169.11300032333367</v>
      </c>
      <c r="N82" s="8">
        <f t="shared" si="15"/>
        <v>169.83213157347728</v>
      </c>
      <c r="O82" s="8">
        <f t="shared" si="20"/>
        <v>3.3991378579728813</v>
      </c>
      <c r="P82" s="8">
        <f t="shared" si="21"/>
        <v>3.6244098246817598</v>
      </c>
      <c r="Q82" s="8">
        <f t="shared" si="22"/>
        <v>2.8123044375925508</v>
      </c>
      <c r="R82" s="8">
        <f t="shared" si="23"/>
        <v>0.91749851242015135</v>
      </c>
    </row>
    <row r="83" spans="1:18" x14ac:dyDescent="0.55000000000000004">
      <c r="A83" s="8">
        <v>82</v>
      </c>
      <c r="B83" s="9">
        <v>43602</v>
      </c>
      <c r="C83" s="8">
        <v>169.949997</v>
      </c>
      <c r="D83" s="8">
        <v>2095000</v>
      </c>
      <c r="E83" s="8">
        <v>170.35789178293732</v>
      </c>
      <c r="F83" s="8">
        <v>0.16637815394748273</v>
      </c>
      <c r="G83" s="8">
        <f t="shared" si="16"/>
        <v>9.6465854468924944E-2</v>
      </c>
      <c r="H83" s="8">
        <f t="shared" si="17"/>
        <v>0.1925383520909455</v>
      </c>
      <c r="I83" s="8">
        <f t="shared" si="18"/>
        <v>0.61161334840611103</v>
      </c>
      <c r="J83" s="8">
        <f t="shared" si="19"/>
        <v>1.2174396197691084</v>
      </c>
      <c r="K83" s="8">
        <f t="shared" si="12"/>
        <v>170.45435763740625</v>
      </c>
      <c r="L83" s="8">
        <f t="shared" si="13"/>
        <v>170.55043013502825</v>
      </c>
      <c r="M83" s="8">
        <f t="shared" si="14"/>
        <v>170.96950513134342</v>
      </c>
      <c r="N83" s="8">
        <f t="shared" si="15"/>
        <v>171.57533140270641</v>
      </c>
      <c r="O83" s="8">
        <f t="shared" si="20"/>
        <v>0.25437965256483935</v>
      </c>
      <c r="P83" s="8">
        <f t="shared" si="21"/>
        <v>0.36051994963985767</v>
      </c>
      <c r="Q83" s="8">
        <f t="shared" si="22"/>
        <v>1.0393968298753697</v>
      </c>
      <c r="R83" s="8">
        <f t="shared" si="23"/>
        <v>2.6417119206210171</v>
      </c>
    </row>
    <row r="84" spans="1:18" x14ac:dyDescent="0.55000000000000004">
      <c r="A84" s="8">
        <v>83</v>
      </c>
      <c r="B84" s="9">
        <v>43605</v>
      </c>
      <c r="C84" s="8">
        <v>168.61999499999999</v>
      </c>
      <c r="D84" s="8">
        <v>2061700</v>
      </c>
      <c r="E84" s="8">
        <v>170.05197069573433</v>
      </c>
      <c r="F84" s="8">
        <v>2.0505543931738393</v>
      </c>
      <c r="G84" s="8">
        <f t="shared" si="16"/>
        <v>3.6107813218137788E-2</v>
      </c>
      <c r="H84" s="8">
        <f t="shared" si="17"/>
        <v>6.7923492267461777E-2</v>
      </c>
      <c r="I84" s="8">
        <f t="shared" si="18"/>
        <v>0.19872285238201587</v>
      </c>
      <c r="J84" s="8">
        <f t="shared" si="19"/>
        <v>-7.7416981157174686E-2</v>
      </c>
      <c r="K84" s="8">
        <f t="shared" si="12"/>
        <v>170.08807850895246</v>
      </c>
      <c r="L84" s="8">
        <f t="shared" si="13"/>
        <v>170.11989418800178</v>
      </c>
      <c r="M84" s="8">
        <f t="shared" si="14"/>
        <v>170.25069354811635</v>
      </c>
      <c r="N84" s="8">
        <f t="shared" si="15"/>
        <v>169.97455371457716</v>
      </c>
      <c r="O84" s="8">
        <f t="shared" si="20"/>
        <v>2.1552691892582114</v>
      </c>
      <c r="P84" s="8">
        <f t="shared" si="21"/>
        <v>2.2496975741684322</v>
      </c>
      <c r="Q84" s="8">
        <f t="shared" si="22"/>
        <v>2.6591777548287929</v>
      </c>
      <c r="R84" s="8">
        <f t="shared" si="23"/>
        <v>1.8348293112369449</v>
      </c>
    </row>
    <row r="85" spans="1:18" x14ac:dyDescent="0.55000000000000004">
      <c r="A85" s="8">
        <v>84</v>
      </c>
      <c r="B85" s="9">
        <v>43606</v>
      </c>
      <c r="C85" s="8">
        <v>169.60000600000001</v>
      </c>
      <c r="D85" s="8">
        <v>2536400</v>
      </c>
      <c r="E85" s="8">
        <v>168.97798892393357</v>
      </c>
      <c r="F85" s="8">
        <v>0.38690524291824546</v>
      </c>
      <c r="G85" s="8">
        <f t="shared" si="16"/>
        <v>-0.13040562453469687</v>
      </c>
      <c r="H85" s="8">
        <f t="shared" si="17"/>
        <v>-0.21755282374959367</v>
      </c>
      <c r="I85" s="8">
        <f t="shared" si="18"/>
        <v>-0.37399422850023334</v>
      </c>
      <c r="J85" s="8">
        <f t="shared" si="19"/>
        <v>-0.92449705320422215</v>
      </c>
      <c r="K85" s="8">
        <f t="shared" si="12"/>
        <v>168.84758329939888</v>
      </c>
      <c r="L85" s="8">
        <f t="shared" si="13"/>
        <v>168.76043610018397</v>
      </c>
      <c r="M85" s="8">
        <f t="shared" si="14"/>
        <v>168.60399469543333</v>
      </c>
      <c r="N85" s="8">
        <f t="shared" si="15"/>
        <v>168.05349187072935</v>
      </c>
      <c r="O85" s="8">
        <f t="shared" si="20"/>
        <v>0.56613992037989791</v>
      </c>
      <c r="P85" s="8">
        <f t="shared" si="21"/>
        <v>0.70487761667711757</v>
      </c>
      <c r="Q85" s="8">
        <f t="shared" si="22"/>
        <v>0.99203851882461724</v>
      </c>
      <c r="R85" s="8">
        <f t="shared" si="23"/>
        <v>2.3917059520337935</v>
      </c>
    </row>
    <row r="86" spans="1:18" x14ac:dyDescent="0.55000000000000004">
      <c r="A86" s="8">
        <v>85</v>
      </c>
      <c r="B86" s="9">
        <v>43607</v>
      </c>
      <c r="C86" s="8">
        <v>169.30999800000001</v>
      </c>
      <c r="D86" s="8">
        <v>2251500</v>
      </c>
      <c r="E86" s="8">
        <v>169.4445017309834</v>
      </c>
      <c r="F86" s="8">
        <v>1.8091253648454021E-2</v>
      </c>
      <c r="G86" s="8">
        <f t="shared" si="16"/>
        <v>-4.0867859797016584E-2</v>
      </c>
      <c r="H86" s="8">
        <f t="shared" si="17"/>
        <v>-4.6536416049735685E-2</v>
      </c>
      <c r="I86" s="8">
        <f t="shared" si="18"/>
        <v>4.2339374972989174E-3</v>
      </c>
      <c r="J86" s="8">
        <f t="shared" si="19"/>
        <v>0.25786132801172923</v>
      </c>
      <c r="K86" s="8">
        <f t="shared" si="12"/>
        <v>169.4036338711864</v>
      </c>
      <c r="L86" s="8">
        <f t="shared" si="13"/>
        <v>169.39796531493366</v>
      </c>
      <c r="M86" s="8">
        <f t="shared" si="14"/>
        <v>169.44873566848071</v>
      </c>
      <c r="N86" s="8">
        <f t="shared" si="15"/>
        <v>169.70236305899513</v>
      </c>
      <c r="O86" s="8">
        <f t="shared" si="20"/>
        <v>8.7676763728348137E-3</v>
      </c>
      <c r="P86" s="8">
        <f t="shared" si="21"/>
        <v>7.7382484966359152E-3</v>
      </c>
      <c r="Q86" s="8">
        <f t="shared" si="22"/>
        <v>1.924814065546087E-2</v>
      </c>
      <c r="R86" s="8">
        <f t="shared" si="23"/>
        <v>0.15395033952024798</v>
      </c>
    </row>
    <row r="87" spans="1:18" x14ac:dyDescent="0.55000000000000004">
      <c r="A87" s="8">
        <v>86</v>
      </c>
      <c r="B87" s="9">
        <v>43608</v>
      </c>
      <c r="C87" s="8">
        <v>166.44000199999999</v>
      </c>
      <c r="D87" s="8">
        <v>2716300</v>
      </c>
      <c r="E87" s="8">
        <v>169.34362393274586</v>
      </c>
      <c r="F87" s="8">
        <v>8.4310203283228269</v>
      </c>
      <c r="G87" s="8">
        <f t="shared" si="16"/>
        <v>-4.9869350563096257E-2</v>
      </c>
      <c r="H87" s="8">
        <f t="shared" si="17"/>
        <v>-6.0121761596688694E-2</v>
      </c>
      <c r="I87" s="8">
        <f t="shared" si="18"/>
        <v>-4.3066343583382072E-2</v>
      </c>
      <c r="J87" s="8">
        <f t="shared" si="19"/>
        <v>-4.7066929300156164E-2</v>
      </c>
      <c r="K87" s="8">
        <f t="shared" si="12"/>
        <v>169.29375458218277</v>
      </c>
      <c r="L87" s="8">
        <f t="shared" si="13"/>
        <v>169.28350217114917</v>
      </c>
      <c r="M87" s="8">
        <f t="shared" si="14"/>
        <v>169.30055758916248</v>
      </c>
      <c r="N87" s="8">
        <f t="shared" si="15"/>
        <v>169.29655700344571</v>
      </c>
      <c r="O87" s="8">
        <f t="shared" si="20"/>
        <v>8.1439038003148756</v>
      </c>
      <c r="P87" s="8">
        <f t="shared" si="21"/>
        <v>8.0854932233253791</v>
      </c>
      <c r="Q87" s="8">
        <f t="shared" si="22"/>
        <v>8.1827782786887457</v>
      </c>
      <c r="R87" s="8">
        <f t="shared" si="23"/>
        <v>8.1599064877107796</v>
      </c>
    </row>
    <row r="88" spans="1:18" x14ac:dyDescent="0.55000000000000004">
      <c r="A88" s="8">
        <v>87</v>
      </c>
      <c r="B88" s="9">
        <v>43609</v>
      </c>
      <c r="C88" s="8">
        <v>166.679993</v>
      </c>
      <c r="D88" s="8">
        <v>2035500</v>
      </c>
      <c r="E88" s="8">
        <v>167.16590748318646</v>
      </c>
      <c r="F88" s="8">
        <v>0.23611288497036703</v>
      </c>
      <c r="G88" s="8">
        <f t="shared" si="16"/>
        <v>-0.36904641541254146</v>
      </c>
      <c r="H88" s="8">
        <f t="shared" si="17"/>
        <v>-0.58952043358736606</v>
      </c>
      <c r="I88" s="8">
        <f t="shared" si="18"/>
        <v>-1.0036588912725892</v>
      </c>
      <c r="J88" s="8">
        <f t="shared" si="19"/>
        <v>-1.8581190215205117</v>
      </c>
      <c r="K88" s="8">
        <f t="shared" si="12"/>
        <v>166.7968610677739</v>
      </c>
      <c r="L88" s="8">
        <f t="shared" si="13"/>
        <v>166.57638704959911</v>
      </c>
      <c r="M88" s="8">
        <f t="shared" si="14"/>
        <v>166.16224859191388</v>
      </c>
      <c r="N88" s="8">
        <f t="shared" si="15"/>
        <v>165.30778846166595</v>
      </c>
      <c r="O88" s="8">
        <f t="shared" si="20"/>
        <v>1.3658145265206654E-2</v>
      </c>
      <c r="P88" s="8">
        <f t="shared" si="21"/>
        <v>1.0734192958471757E-2</v>
      </c>
      <c r="Q88" s="8">
        <f t="shared" si="22"/>
        <v>0.26805927210444308</v>
      </c>
      <c r="R88" s="8">
        <f t="shared" si="23"/>
        <v>1.8829452950245518</v>
      </c>
    </row>
    <row r="89" spans="1:18" x14ac:dyDescent="0.55000000000000004">
      <c r="A89" s="8">
        <v>88</v>
      </c>
      <c r="B89" s="9">
        <v>43613</v>
      </c>
      <c r="C89" s="8">
        <v>165.259995</v>
      </c>
      <c r="D89" s="8">
        <v>3877400</v>
      </c>
      <c r="E89" s="8">
        <v>166.80147162079663</v>
      </c>
      <c r="F89" s="8">
        <v>2.3761501724625957</v>
      </c>
      <c r="G89" s="8">
        <f t="shared" si="16"/>
        <v>-0.36835483245913403</v>
      </c>
      <c r="H89" s="8">
        <f t="shared" si="17"/>
        <v>-0.53324929078798089</v>
      </c>
      <c r="I89" s="8">
        <f t="shared" si="18"/>
        <v>-0.71600852827534567</v>
      </c>
      <c r="J89" s="8">
        <f t="shared" si="19"/>
        <v>-0.58848833625942853</v>
      </c>
      <c r="K89" s="8">
        <f t="shared" si="12"/>
        <v>166.43311678833749</v>
      </c>
      <c r="L89" s="8">
        <f t="shared" si="13"/>
        <v>166.26822233000865</v>
      </c>
      <c r="M89" s="8">
        <f t="shared" si="14"/>
        <v>166.08546309252128</v>
      </c>
      <c r="N89" s="8">
        <f t="shared" si="15"/>
        <v>166.21298328453722</v>
      </c>
      <c r="O89" s="8">
        <f t="shared" si="20"/>
        <v>1.376214730272133</v>
      </c>
      <c r="P89" s="8">
        <f t="shared" si="21"/>
        <v>1.0165223489763737</v>
      </c>
      <c r="Q89" s="8">
        <f t="shared" si="22"/>
        <v>0.68139757177071503</v>
      </c>
      <c r="R89" s="8">
        <f t="shared" si="23"/>
        <v>0.90818667046517976</v>
      </c>
    </row>
    <row r="90" spans="1:18" x14ac:dyDescent="0.55000000000000004">
      <c r="A90" s="8">
        <v>89</v>
      </c>
      <c r="B90" s="9">
        <v>43614</v>
      </c>
      <c r="C90" s="8">
        <v>164.36999499999999</v>
      </c>
      <c r="D90" s="8">
        <v>2527900</v>
      </c>
      <c r="E90" s="8">
        <v>165.64536415519916</v>
      </c>
      <c r="F90" s="8">
        <v>1.62656648203345</v>
      </c>
      <c r="G90" s="8">
        <f t="shared" si="16"/>
        <v>-0.48651772742988475</v>
      </c>
      <c r="H90" s="8">
        <f t="shared" si="17"/>
        <v>-0.6889638344903537</v>
      </c>
      <c r="I90" s="8">
        <f t="shared" si="18"/>
        <v>-0.91405305007030258</v>
      </c>
      <c r="J90" s="8">
        <f t="shared" si="19"/>
        <v>-1.0709645961967655</v>
      </c>
      <c r="K90" s="8">
        <f t="shared" si="12"/>
        <v>165.15884642776928</v>
      </c>
      <c r="L90" s="8">
        <f t="shared" si="13"/>
        <v>164.95640032070881</v>
      </c>
      <c r="M90" s="8">
        <f t="shared" si="14"/>
        <v>164.73131110512887</v>
      </c>
      <c r="N90" s="8">
        <f t="shared" si="15"/>
        <v>164.57439955900239</v>
      </c>
      <c r="O90" s="8">
        <f t="shared" si="20"/>
        <v>0.62228657509364382</v>
      </c>
      <c r="P90" s="8">
        <f t="shared" si="21"/>
        <v>0.34387120015561456</v>
      </c>
      <c r="Q90" s="8">
        <f t="shared" si="22"/>
        <v>0.13054932782550274</v>
      </c>
      <c r="R90" s="8">
        <f t="shared" si="23"/>
        <v>4.1781223740964969E-2</v>
      </c>
    </row>
    <row r="91" spans="1:18" x14ac:dyDescent="0.55000000000000004">
      <c r="A91" s="8">
        <v>90</v>
      </c>
      <c r="B91" s="9">
        <v>43615</v>
      </c>
      <c r="C91" s="8">
        <v>165.449997</v>
      </c>
      <c r="D91" s="8">
        <v>1951600</v>
      </c>
      <c r="E91" s="8">
        <v>164.68883728879979</v>
      </c>
      <c r="F91" s="8">
        <v>0.57936410595438304</v>
      </c>
      <c r="G91" s="8">
        <f t="shared" si="16"/>
        <v>-0.55701909827530782</v>
      </c>
      <c r="H91" s="8">
        <f t="shared" si="17"/>
        <v>-0.75585459246760833</v>
      </c>
      <c r="I91" s="8">
        <f t="shared" si="18"/>
        <v>-0.93316626741838382</v>
      </c>
      <c r="J91" s="8">
        <f t="shared" si="19"/>
        <v>-0.97369252586898103</v>
      </c>
      <c r="K91" s="8">
        <f t="shared" si="12"/>
        <v>164.13181819052448</v>
      </c>
      <c r="L91" s="8">
        <f t="shared" si="13"/>
        <v>163.93298269633218</v>
      </c>
      <c r="M91" s="8">
        <f t="shared" si="14"/>
        <v>163.7556710213814</v>
      </c>
      <c r="N91" s="8">
        <f t="shared" si="15"/>
        <v>163.71514476293081</v>
      </c>
      <c r="O91" s="8">
        <f t="shared" si="20"/>
        <v>1.7375953737502783</v>
      </c>
      <c r="P91" s="8">
        <f t="shared" si="21"/>
        <v>2.3013323975327644</v>
      </c>
      <c r="Q91" s="8">
        <f t="shared" si="22"/>
        <v>2.8707405218218542</v>
      </c>
      <c r="R91" s="8">
        <f t="shared" si="23"/>
        <v>3.0097122844639763</v>
      </c>
    </row>
    <row r="92" spans="1:18" x14ac:dyDescent="0.55000000000000004">
      <c r="A92" s="8">
        <v>91</v>
      </c>
      <c r="B92" s="9">
        <v>43616</v>
      </c>
      <c r="C92" s="8">
        <v>164.30999800000001</v>
      </c>
      <c r="D92" s="8">
        <v>1895500</v>
      </c>
      <c r="E92" s="8">
        <v>165.25970707219994</v>
      </c>
      <c r="F92" s="8">
        <v>0.90194732181886528</v>
      </c>
      <c r="G92" s="8">
        <f t="shared" si="16"/>
        <v>-0.38783576602398828</v>
      </c>
      <c r="H92" s="8">
        <f t="shared" si="17"/>
        <v>-0.42417349850066732</v>
      </c>
      <c r="I92" s="8">
        <f t="shared" si="18"/>
        <v>-0.25635004455004112</v>
      </c>
      <c r="J92" s="8">
        <f t="shared" si="19"/>
        <v>0.33918543700978498</v>
      </c>
      <c r="K92" s="8">
        <f t="shared" si="12"/>
        <v>164.87187130617596</v>
      </c>
      <c r="L92" s="8">
        <f t="shared" si="13"/>
        <v>164.83553357369928</v>
      </c>
      <c r="M92" s="8">
        <f t="shared" si="14"/>
        <v>165.00335702764991</v>
      </c>
      <c r="N92" s="8">
        <f t="shared" si="15"/>
        <v>165.59889250920972</v>
      </c>
      <c r="O92" s="8">
        <f t="shared" si="20"/>
        <v>0.31570161219309761</v>
      </c>
      <c r="P92" s="8">
        <f t="shared" si="21"/>
        <v>0.2761876392234236</v>
      </c>
      <c r="Q92" s="8">
        <f t="shared" si="22"/>
        <v>0.48074674122362121</v>
      </c>
      <c r="R92" s="8">
        <f t="shared" si="23"/>
        <v>1.6612490558709436</v>
      </c>
    </row>
    <row r="93" spans="1:18" x14ac:dyDescent="0.55000000000000004">
      <c r="A93" s="8">
        <v>92</v>
      </c>
      <c r="B93" s="9">
        <v>43619</v>
      </c>
      <c r="C93" s="8">
        <v>166.470001</v>
      </c>
      <c r="D93" s="8">
        <v>2384800</v>
      </c>
      <c r="E93" s="8">
        <v>164.54742526805001</v>
      </c>
      <c r="F93" s="8">
        <v>3.6962974450830419</v>
      </c>
      <c r="G93" s="8">
        <f t="shared" si="16"/>
        <v>-0.43650267174288082</v>
      </c>
      <c r="H93" s="8">
        <f t="shared" si="17"/>
        <v>-0.49620057491298514</v>
      </c>
      <c r="I93" s="8">
        <f t="shared" si="18"/>
        <v>-0.46151933636999504</v>
      </c>
      <c r="J93" s="8">
        <f t="shared" si="19"/>
        <v>-0.55456171797597997</v>
      </c>
      <c r="K93" s="8">
        <f t="shared" si="12"/>
        <v>164.11092259630712</v>
      </c>
      <c r="L93" s="8">
        <f t="shared" si="13"/>
        <v>164.05122469313702</v>
      </c>
      <c r="M93" s="8">
        <f t="shared" si="14"/>
        <v>164.08590593168</v>
      </c>
      <c r="N93" s="8">
        <f t="shared" si="15"/>
        <v>163.99286355007402</v>
      </c>
      <c r="O93" s="8">
        <f t="shared" si="20"/>
        <v>5.5652509147701315</v>
      </c>
      <c r="P93" s="8">
        <f t="shared" si="21"/>
        <v>5.8504788226417199</v>
      </c>
      <c r="Q93" s="8">
        <f t="shared" si="22"/>
        <v>5.6839092947877141</v>
      </c>
      <c r="R93" s="8">
        <f t="shared" si="23"/>
        <v>6.1362099458257688</v>
      </c>
    </row>
    <row r="94" spans="1:18" x14ac:dyDescent="0.55000000000000004">
      <c r="A94" s="8">
        <v>93</v>
      </c>
      <c r="B94" s="9">
        <v>43620</v>
      </c>
      <c r="C94" s="8">
        <v>168.14999399999999</v>
      </c>
      <c r="D94" s="8">
        <v>2700200</v>
      </c>
      <c r="E94" s="8">
        <v>165.98935706701249</v>
      </c>
      <c r="F94" s="8">
        <v>4.6683519561896345</v>
      </c>
      <c r="G94" s="8">
        <f t="shared" si="16"/>
        <v>-0.15473750113707579</v>
      </c>
      <c r="H94" s="8">
        <f t="shared" si="17"/>
        <v>-1.1667481444117389E-2</v>
      </c>
      <c r="I94" s="8">
        <f t="shared" si="18"/>
        <v>0.39503367452962129</v>
      </c>
      <c r="J94" s="8">
        <f t="shared" si="19"/>
        <v>1.1424577714217159</v>
      </c>
      <c r="K94" s="8">
        <f t="shared" si="12"/>
        <v>165.83461956587541</v>
      </c>
      <c r="L94" s="8">
        <f t="shared" si="13"/>
        <v>165.97768958556838</v>
      </c>
      <c r="M94" s="8">
        <f t="shared" si="14"/>
        <v>166.38439074154212</v>
      </c>
      <c r="N94" s="8">
        <f t="shared" si="15"/>
        <v>167.1318148384342</v>
      </c>
      <c r="O94" s="8">
        <f t="shared" si="20"/>
        <v>5.3609587701977111</v>
      </c>
      <c r="P94" s="8">
        <f t="shared" si="21"/>
        <v>4.7189064689590499</v>
      </c>
      <c r="Q94" s="8">
        <f t="shared" si="22"/>
        <v>3.1173548662770569</v>
      </c>
      <c r="R94" s="8">
        <f t="shared" si="23"/>
        <v>1.0366888050468297</v>
      </c>
    </row>
    <row r="95" spans="1:18" x14ac:dyDescent="0.55000000000000004">
      <c r="A95" s="8">
        <v>94</v>
      </c>
      <c r="B95" s="9">
        <v>43621</v>
      </c>
      <c r="C95" s="8">
        <v>169.41000399999999</v>
      </c>
      <c r="D95" s="8">
        <v>2707400</v>
      </c>
      <c r="E95" s="8">
        <v>167.60983476675312</v>
      </c>
      <c r="F95" s="8">
        <v>3.2406092683285959</v>
      </c>
      <c r="G95" s="8">
        <f t="shared" si="16"/>
        <v>0.11154477899458048</v>
      </c>
      <c r="H95" s="8">
        <f t="shared" si="17"/>
        <v>0.39636881385207012</v>
      </c>
      <c r="I95" s="8">
        <f t="shared" si="18"/>
        <v>0.94648348587457654</v>
      </c>
      <c r="J95" s="8">
        <f t="shared" si="19"/>
        <v>1.5487747104927951</v>
      </c>
      <c r="K95" s="8">
        <f t="shared" si="12"/>
        <v>167.72137954574771</v>
      </c>
      <c r="L95" s="8">
        <f t="shared" si="13"/>
        <v>168.00620358060519</v>
      </c>
      <c r="M95" s="8">
        <f t="shared" si="14"/>
        <v>168.5563182526277</v>
      </c>
      <c r="N95" s="8">
        <f t="shared" si="15"/>
        <v>169.15860947724593</v>
      </c>
      <c r="O95" s="8">
        <f t="shared" si="20"/>
        <v>2.8514525474988019</v>
      </c>
      <c r="P95" s="8">
        <f t="shared" si="21"/>
        <v>1.9706556174930119</v>
      </c>
      <c r="Q95" s="8">
        <f t="shared" si="22"/>
        <v>0.72877935526657145</v>
      </c>
      <c r="R95" s="8">
        <f t="shared" si="23"/>
        <v>6.3199206070738881E-2</v>
      </c>
    </row>
    <row r="96" spans="1:18" x14ac:dyDescent="0.55000000000000004">
      <c r="A96" s="8">
        <v>95</v>
      </c>
      <c r="B96" s="9">
        <v>43622</v>
      </c>
      <c r="C96" s="8">
        <v>170.259995</v>
      </c>
      <c r="D96" s="8">
        <v>2229200</v>
      </c>
      <c r="E96" s="8">
        <v>168.95996169168828</v>
      </c>
      <c r="F96" s="8">
        <v>1.6900866027199299</v>
      </c>
      <c r="G96" s="8">
        <f t="shared" si="16"/>
        <v>0.29733210088566647</v>
      </c>
      <c r="H96" s="8">
        <f t="shared" si="17"/>
        <v>0.63480834162284105</v>
      </c>
      <c r="I96" s="8">
        <f t="shared" si="18"/>
        <v>1.1281230334518364</v>
      </c>
      <c r="J96" s="8">
        <f t="shared" si="19"/>
        <v>1.3799240927687999</v>
      </c>
      <c r="K96" s="8">
        <f t="shared" si="12"/>
        <v>169.25729379257393</v>
      </c>
      <c r="L96" s="8">
        <f t="shared" si="13"/>
        <v>169.59477003331111</v>
      </c>
      <c r="M96" s="8">
        <f t="shared" si="14"/>
        <v>170.08808472514011</v>
      </c>
      <c r="N96" s="8">
        <f t="shared" si="15"/>
        <v>170.33988578445707</v>
      </c>
      <c r="O96" s="8">
        <f t="shared" si="20"/>
        <v>1.0054097113737008</v>
      </c>
      <c r="P96" s="8">
        <f t="shared" si="21"/>
        <v>0.4425242563062432</v>
      </c>
      <c r="Q96" s="8">
        <f t="shared" si="22"/>
        <v>2.9553142602405359E-2</v>
      </c>
      <c r="R96" s="8">
        <f t="shared" si="23"/>
        <v>6.3825374411649862E-3</v>
      </c>
    </row>
    <row r="97" spans="1:18" x14ac:dyDescent="0.55000000000000004">
      <c r="A97" s="8">
        <v>96</v>
      </c>
      <c r="B97" s="9">
        <v>43623</v>
      </c>
      <c r="C97" s="8">
        <v>172.259995</v>
      </c>
      <c r="D97" s="8">
        <v>2027800</v>
      </c>
      <c r="E97" s="8">
        <v>169.93498667292207</v>
      </c>
      <c r="F97" s="8">
        <v>5.405663720981754</v>
      </c>
      <c r="G97" s="8">
        <f t="shared" si="16"/>
        <v>0.39898603293788448</v>
      </c>
      <c r="H97" s="8">
        <f t="shared" si="17"/>
        <v>0.71986250152557751</v>
      </c>
      <c r="I97" s="8">
        <f t="shared" si="18"/>
        <v>1.0592289099537142</v>
      </c>
      <c r="J97" s="8">
        <f t="shared" si="19"/>
        <v>1.0357598479640389</v>
      </c>
      <c r="K97" s="8">
        <f t="shared" si="12"/>
        <v>170.33397270585996</v>
      </c>
      <c r="L97" s="8">
        <f t="shared" si="13"/>
        <v>170.65484917444763</v>
      </c>
      <c r="M97" s="8">
        <f t="shared" si="14"/>
        <v>170.99421558287577</v>
      </c>
      <c r="N97" s="8">
        <f t="shared" si="15"/>
        <v>170.97074652088611</v>
      </c>
      <c r="O97" s="8">
        <f t="shared" si="20"/>
        <v>3.7095618775244628</v>
      </c>
      <c r="P97" s="8">
        <f t="shared" si="21"/>
        <v>2.5764931212881987</v>
      </c>
      <c r="Q97" s="8">
        <f t="shared" si="22"/>
        <v>1.6021975328153701</v>
      </c>
      <c r="R97" s="8">
        <f t="shared" si="23"/>
        <v>1.6621616408974889</v>
      </c>
    </row>
    <row r="98" spans="1:18" x14ac:dyDescent="0.55000000000000004">
      <c r="A98" s="8">
        <v>97</v>
      </c>
      <c r="B98" s="9">
        <v>43626</v>
      </c>
      <c r="C98" s="8">
        <v>171.279999</v>
      </c>
      <c r="D98" s="8">
        <v>3015800</v>
      </c>
      <c r="E98" s="8">
        <v>171.67874291823051</v>
      </c>
      <c r="F98" s="8">
        <v>0.15899671232581816</v>
      </c>
      <c r="G98" s="8">
        <f t="shared" si="16"/>
        <v>0.60070156479346881</v>
      </c>
      <c r="H98" s="8">
        <f t="shared" si="17"/>
        <v>0.97583593747129482</v>
      </c>
      <c r="I98" s="8">
        <f t="shared" si="18"/>
        <v>1.367266210863344</v>
      </c>
      <c r="J98" s="8">
        <f t="shared" si="19"/>
        <v>1.6375567857067854</v>
      </c>
      <c r="K98" s="8">
        <f t="shared" si="12"/>
        <v>172.27944448302398</v>
      </c>
      <c r="L98" s="8">
        <f t="shared" si="13"/>
        <v>172.6545788557018</v>
      </c>
      <c r="M98" s="8">
        <f t="shared" si="14"/>
        <v>173.04600912909385</v>
      </c>
      <c r="N98" s="8">
        <f t="shared" si="15"/>
        <v>173.31629970393729</v>
      </c>
      <c r="O98" s="8">
        <f t="shared" si="20"/>
        <v>0.99889127353702878</v>
      </c>
      <c r="P98" s="8">
        <f t="shared" si="21"/>
        <v>1.8894697797011712</v>
      </c>
      <c r="Q98" s="8">
        <f t="shared" si="22"/>
        <v>3.1187917760620514</v>
      </c>
      <c r="R98" s="8">
        <f t="shared" si="23"/>
        <v>4.1465205568554868</v>
      </c>
    </row>
    <row r="99" spans="1:18" x14ac:dyDescent="0.55000000000000004">
      <c r="A99" s="8">
        <v>98</v>
      </c>
      <c r="B99" s="9">
        <v>43627</v>
      </c>
      <c r="C99" s="8">
        <v>171.64999399999999</v>
      </c>
      <c r="D99" s="8">
        <v>1726700</v>
      </c>
      <c r="E99" s="8">
        <v>171.37968497955762</v>
      </c>
      <c r="F99" s="8">
        <v>7.3066966532512961E-2</v>
      </c>
      <c r="G99" s="8">
        <f t="shared" si="16"/>
        <v>0.46573763927351525</v>
      </c>
      <c r="H99" s="8">
        <f t="shared" si="17"/>
        <v>0.65711246843524906</v>
      </c>
      <c r="I99" s="8">
        <f t="shared" si="18"/>
        <v>0.61742034357203956</v>
      </c>
      <c r="J99" s="8">
        <f t="shared" si="19"/>
        <v>-8.5657300159371064E-3</v>
      </c>
      <c r="K99" s="8">
        <f t="shared" si="12"/>
        <v>171.84542261883115</v>
      </c>
      <c r="L99" s="8">
        <f t="shared" si="13"/>
        <v>172.03679744799288</v>
      </c>
      <c r="M99" s="8">
        <f t="shared" si="14"/>
        <v>171.99710532312966</v>
      </c>
      <c r="N99" s="8">
        <f t="shared" si="15"/>
        <v>171.37111924954169</v>
      </c>
      <c r="O99" s="8">
        <f t="shared" si="20"/>
        <v>3.819234505825423E-2</v>
      </c>
      <c r="P99" s="8">
        <f t="shared" si="21"/>
        <v>0.14961690737918795</v>
      </c>
      <c r="Q99" s="8">
        <f t="shared" si="22"/>
        <v>0.12048627064482807</v>
      </c>
      <c r="R99" s="8">
        <f t="shared" si="23"/>
        <v>7.7771126443179101E-2</v>
      </c>
    </row>
    <row r="100" spans="1:18" x14ac:dyDescent="0.55000000000000004">
      <c r="A100" s="8">
        <v>99</v>
      </c>
      <c r="B100" s="9">
        <v>43628</v>
      </c>
      <c r="C100" s="8">
        <v>172.89999399999999</v>
      </c>
      <c r="D100" s="8">
        <v>1570800</v>
      </c>
      <c r="E100" s="8">
        <v>171.5824167448894</v>
      </c>
      <c r="F100" s="8">
        <v>1.7360098231847625</v>
      </c>
      <c r="G100" s="8">
        <f t="shared" si="16"/>
        <v>0.42628675818225442</v>
      </c>
      <c r="H100" s="8">
        <f t="shared" si="17"/>
        <v>0.54351729265938098</v>
      </c>
      <c r="I100" s="8">
        <f t="shared" si="18"/>
        <v>0.4308104833639213</v>
      </c>
      <c r="J100" s="8">
        <f t="shared" si="19"/>
        <v>0.17103714102961953</v>
      </c>
      <c r="K100" s="8">
        <f t="shared" si="12"/>
        <v>172.00870350307164</v>
      </c>
      <c r="L100" s="8">
        <f t="shared" si="13"/>
        <v>172.12593403754877</v>
      </c>
      <c r="M100" s="8">
        <f t="shared" si="14"/>
        <v>172.01322722825333</v>
      </c>
      <c r="N100" s="8">
        <f t="shared" si="15"/>
        <v>171.75345388591901</v>
      </c>
      <c r="O100" s="8">
        <f t="shared" si="20"/>
        <v>0.79439874991478299</v>
      </c>
      <c r="P100" s="8">
        <f t="shared" si="21"/>
        <v>0.59916882546998185</v>
      </c>
      <c r="Q100" s="8">
        <f t="shared" si="22"/>
        <v>0.78635530747400095</v>
      </c>
      <c r="R100" s="8">
        <f t="shared" si="23"/>
        <v>1.3145542331968207</v>
      </c>
    </row>
    <row r="101" spans="1:18" x14ac:dyDescent="0.55000000000000004">
      <c r="A101" s="8">
        <v>100</v>
      </c>
      <c r="B101" s="9">
        <v>43629</v>
      </c>
      <c r="C101" s="8">
        <v>173.19000199999999</v>
      </c>
      <c r="D101" s="8">
        <v>1400700</v>
      </c>
      <c r="E101" s="8">
        <v>172.57059968622235</v>
      </c>
      <c r="F101" s="8">
        <v>0.38365922631309551</v>
      </c>
      <c r="G101" s="8">
        <f t="shared" si="16"/>
        <v>0.51057118565485893</v>
      </c>
      <c r="H101" s="8">
        <f t="shared" si="17"/>
        <v>0.6546837048277736</v>
      </c>
      <c r="I101" s="8">
        <f t="shared" si="18"/>
        <v>0.68162808944998476</v>
      </c>
      <c r="J101" s="8">
        <f t="shared" si="19"/>
        <v>0.86561107128745152</v>
      </c>
      <c r="K101" s="8">
        <f t="shared" si="12"/>
        <v>173.08117087187722</v>
      </c>
      <c r="L101" s="8">
        <f t="shared" si="13"/>
        <v>173.22528339105011</v>
      </c>
      <c r="M101" s="8">
        <f t="shared" si="14"/>
        <v>173.25222777567234</v>
      </c>
      <c r="N101" s="8">
        <f t="shared" si="15"/>
        <v>173.4362107575098</v>
      </c>
      <c r="O101" s="8">
        <f t="shared" si="20"/>
        <v>1.1844214448475471E-2</v>
      </c>
      <c r="P101" s="8">
        <f t="shared" si="21"/>
        <v>1.244776554431469E-3</v>
      </c>
      <c r="Q101" s="8">
        <f t="shared" si="22"/>
        <v>3.8720471580250852E-3</v>
      </c>
      <c r="R101" s="8">
        <f t="shared" si="23"/>
        <v>6.0618752274522111E-2</v>
      </c>
    </row>
    <row r="102" spans="1:18" x14ac:dyDescent="0.55000000000000004">
      <c r="A102" s="8">
        <v>101</v>
      </c>
      <c r="B102" s="9">
        <v>43630</v>
      </c>
      <c r="C102" s="8">
        <v>172.80999800000001</v>
      </c>
      <c r="D102" s="8">
        <v>1627600</v>
      </c>
      <c r="E102" s="8">
        <v>173.03515142155555</v>
      </c>
      <c r="F102" s="8">
        <v>5.069406323816969E-2</v>
      </c>
      <c r="G102" s="8">
        <f t="shared" si="16"/>
        <v>0.50366826810661047</v>
      </c>
      <c r="H102" s="8">
        <f t="shared" si="17"/>
        <v>0.60715071245413088</v>
      </c>
      <c r="I102" s="8">
        <f t="shared" si="18"/>
        <v>0.58394373009743272</v>
      </c>
      <c r="J102" s="8">
        <f t="shared" si="19"/>
        <v>0.5247106357263398</v>
      </c>
      <c r="K102" s="8">
        <f t="shared" si="12"/>
        <v>173.53881968966218</v>
      </c>
      <c r="L102" s="8">
        <f t="shared" si="13"/>
        <v>173.6423021340097</v>
      </c>
      <c r="M102" s="8">
        <f t="shared" si="14"/>
        <v>173.619095151653</v>
      </c>
      <c r="N102" s="8">
        <f t="shared" si="15"/>
        <v>173.55986205728189</v>
      </c>
      <c r="O102" s="8">
        <f t="shared" si="20"/>
        <v>0.53118105532201909</v>
      </c>
      <c r="P102" s="8">
        <f t="shared" si="21"/>
        <v>0.6927301714896188</v>
      </c>
      <c r="Q102" s="8">
        <f t="shared" si="22"/>
        <v>0.65463820081298452</v>
      </c>
      <c r="R102" s="8">
        <f t="shared" si="23"/>
        <v>0.56229610440324695</v>
      </c>
    </row>
    <row r="103" spans="1:18" x14ac:dyDescent="0.55000000000000004">
      <c r="A103" s="8">
        <v>102</v>
      </c>
      <c r="B103" s="9">
        <v>43633</v>
      </c>
      <c r="C103" s="8">
        <v>172.36000100000001</v>
      </c>
      <c r="D103" s="8">
        <v>1646400</v>
      </c>
      <c r="E103" s="8">
        <v>172.86628635538892</v>
      </c>
      <c r="F103" s="8">
        <v>0.25632486108127622</v>
      </c>
      <c r="G103" s="8">
        <f t="shared" si="16"/>
        <v>0.40278826796562411</v>
      </c>
      <c r="H103" s="8">
        <f t="shared" si="17"/>
        <v>0.41314676779894027</v>
      </c>
      <c r="I103" s="8">
        <f t="shared" si="18"/>
        <v>0.24517977177860384</v>
      </c>
      <c r="J103" s="8">
        <f t="shared" si="19"/>
        <v>-6.4828710882685839E-2</v>
      </c>
      <c r="K103" s="8">
        <f t="shared" si="12"/>
        <v>173.26907462335456</v>
      </c>
      <c r="L103" s="8">
        <f t="shared" si="13"/>
        <v>173.27943312318786</v>
      </c>
      <c r="M103" s="8">
        <f t="shared" si="14"/>
        <v>173.11146612716752</v>
      </c>
      <c r="N103" s="8">
        <f t="shared" si="15"/>
        <v>172.80145764450623</v>
      </c>
      <c r="O103" s="8">
        <f t="shared" si="20"/>
        <v>0.82641485267895975</v>
      </c>
      <c r="P103" s="8">
        <f t="shared" si="21"/>
        <v>0.84535542914971074</v>
      </c>
      <c r="Q103" s="8">
        <f t="shared" si="22"/>
        <v>0.56469983734887652</v>
      </c>
      <c r="R103" s="8">
        <f t="shared" si="23"/>
        <v>0.19488396897868915</v>
      </c>
    </row>
    <row r="104" spans="1:18" x14ac:dyDescent="0.55000000000000004">
      <c r="A104" s="8">
        <v>103</v>
      </c>
      <c r="B104" s="9">
        <v>43634</v>
      </c>
      <c r="C104" s="8">
        <v>175.75</v>
      </c>
      <c r="D104" s="8">
        <v>2883700</v>
      </c>
      <c r="E104" s="8">
        <v>172.48657233884722</v>
      </c>
      <c r="F104" s="8">
        <v>10.649960099577074</v>
      </c>
      <c r="G104" s="8">
        <f t="shared" si="16"/>
        <v>0.28541292528952583</v>
      </c>
      <c r="H104" s="8">
        <f t="shared" si="17"/>
        <v>0.2149315717137808</v>
      </c>
      <c r="I104" s="8">
        <f t="shared" si="18"/>
        <v>-3.6022432965531842E-2</v>
      </c>
      <c r="J104" s="8">
        <f t="shared" si="19"/>
        <v>-0.33248122069284586</v>
      </c>
      <c r="K104" s="8">
        <f t="shared" si="12"/>
        <v>172.77198526413676</v>
      </c>
      <c r="L104" s="8">
        <f t="shared" si="13"/>
        <v>172.701503910561</v>
      </c>
      <c r="M104" s="8">
        <f t="shared" si="14"/>
        <v>172.4505499058817</v>
      </c>
      <c r="N104" s="8">
        <f t="shared" si="15"/>
        <v>172.15409111815438</v>
      </c>
      <c r="O104" s="8">
        <f t="shared" si="20"/>
        <v>8.8685717670186062</v>
      </c>
      <c r="P104" s="8">
        <f t="shared" si="21"/>
        <v>9.2933284073248661</v>
      </c>
      <c r="Q104" s="8">
        <f t="shared" si="22"/>
        <v>10.886370923577253</v>
      </c>
      <c r="R104" s="8">
        <f t="shared" si="23"/>
        <v>12.930560686536193</v>
      </c>
    </row>
    <row r="105" spans="1:18" x14ac:dyDescent="0.55000000000000004">
      <c r="A105" s="8">
        <v>104</v>
      </c>
      <c r="B105" s="9">
        <v>43635</v>
      </c>
      <c r="C105" s="8">
        <v>175.41000399999999</v>
      </c>
      <c r="D105" s="8">
        <v>2187000</v>
      </c>
      <c r="E105" s="8">
        <v>174.93414308471182</v>
      </c>
      <c r="F105" s="8">
        <v>0.22644361069889118</v>
      </c>
      <c r="G105" s="8">
        <f t="shared" si="16"/>
        <v>0.60973659837578631</v>
      </c>
      <c r="H105" s="8">
        <f t="shared" si="17"/>
        <v>0.77309136525148459</v>
      </c>
      <c r="I105" s="8">
        <f t="shared" si="18"/>
        <v>1.0815944975080256</v>
      </c>
      <c r="J105" s="8">
        <f t="shared" si="19"/>
        <v>2.0305629508809795</v>
      </c>
      <c r="K105" s="8">
        <f t="shared" si="12"/>
        <v>175.5438796830876</v>
      </c>
      <c r="L105" s="8">
        <f t="shared" si="13"/>
        <v>175.70723444996329</v>
      </c>
      <c r="M105" s="8">
        <f t="shared" si="14"/>
        <v>176.01573758221986</v>
      </c>
      <c r="N105" s="8">
        <f t="shared" si="15"/>
        <v>176.9647060355928</v>
      </c>
      <c r="O105" s="8">
        <f t="shared" si="20"/>
        <v>1.7922698522174006E-2</v>
      </c>
      <c r="P105" s="8">
        <f t="shared" si="21"/>
        <v>8.8345940385390703E-2</v>
      </c>
      <c r="Q105" s="8">
        <f t="shared" si="22"/>
        <v>0.36691317262891543</v>
      </c>
      <c r="R105" s="8">
        <f t="shared" si="23"/>
        <v>2.4170984194764307</v>
      </c>
    </row>
    <row r="106" spans="1:18" x14ac:dyDescent="0.55000000000000004">
      <c r="A106" s="8">
        <v>105</v>
      </c>
      <c r="B106" s="9">
        <v>43636</v>
      </c>
      <c r="C106" s="8">
        <v>176.28999300000001</v>
      </c>
      <c r="D106" s="8">
        <v>4234300</v>
      </c>
      <c r="E106" s="8">
        <v>175.29103877117797</v>
      </c>
      <c r="F106" s="8">
        <v>0.99790955128144354</v>
      </c>
      <c r="G106" s="8">
        <f t="shared" si="16"/>
        <v>0.57181046158934024</v>
      </c>
      <c r="H106" s="8">
        <f t="shared" si="17"/>
        <v>0.66904244555514991</v>
      </c>
      <c r="I106" s="8">
        <f t="shared" si="18"/>
        <v>0.75548003253917984</v>
      </c>
      <c r="J106" s="8">
        <f t="shared" si="19"/>
        <v>0.60794577612837097</v>
      </c>
      <c r="K106" s="8">
        <f t="shared" si="12"/>
        <v>175.8628492327673</v>
      </c>
      <c r="L106" s="8">
        <f t="shared" si="13"/>
        <v>175.96008121673313</v>
      </c>
      <c r="M106" s="8">
        <f t="shared" si="14"/>
        <v>176.04651880371713</v>
      </c>
      <c r="N106" s="8">
        <f t="shared" si="15"/>
        <v>175.89898454730633</v>
      </c>
      <c r="O106" s="8">
        <f t="shared" si="20"/>
        <v>0.18245179788574878</v>
      </c>
      <c r="P106" s="8">
        <f t="shared" si="21"/>
        <v>0.10884178473833271</v>
      </c>
      <c r="Q106" s="8">
        <f t="shared" si="22"/>
        <v>5.9279684255592067E-2</v>
      </c>
      <c r="R106" s="8">
        <f t="shared" si="23"/>
        <v>0.15288761007790796</v>
      </c>
    </row>
    <row r="107" spans="1:18" x14ac:dyDescent="0.55000000000000004">
      <c r="A107" s="8">
        <v>106</v>
      </c>
      <c r="B107" s="9">
        <v>43637</v>
      </c>
      <c r="C107" s="8">
        <v>174.30999800000001</v>
      </c>
      <c r="D107" s="8">
        <v>3813800</v>
      </c>
      <c r="E107" s="8">
        <v>176.04025444279449</v>
      </c>
      <c r="F107" s="8">
        <v>2.993787357831823</v>
      </c>
      <c r="G107" s="8">
        <f t="shared" si="16"/>
        <v>0.59842124309341793</v>
      </c>
      <c r="H107" s="8">
        <f t="shared" si="17"/>
        <v>0.68908575207049383</v>
      </c>
      <c r="I107" s="8">
        <f t="shared" si="18"/>
        <v>0.75266107012398542</v>
      </c>
      <c r="J107" s="8">
        <f t="shared" si="19"/>
        <v>0.72802518729330234</v>
      </c>
      <c r="K107" s="8">
        <f t="shared" si="12"/>
        <v>176.6386756858879</v>
      </c>
      <c r="L107" s="8">
        <f t="shared" si="13"/>
        <v>176.72934019486499</v>
      </c>
      <c r="M107" s="8">
        <f t="shared" si="14"/>
        <v>176.79291551291848</v>
      </c>
      <c r="N107" s="8">
        <f t="shared" si="15"/>
        <v>176.76827963008779</v>
      </c>
      <c r="O107" s="8">
        <f t="shared" si="20"/>
        <v>5.4227397647522091</v>
      </c>
      <c r="P107" s="8">
        <f t="shared" si="21"/>
        <v>5.8532166558541059</v>
      </c>
      <c r="Q107" s="8">
        <f t="shared" si="22"/>
        <v>6.1648793759572715</v>
      </c>
      <c r="R107" s="8">
        <f t="shared" si="23"/>
        <v>6.043148572827044</v>
      </c>
    </row>
    <row r="108" spans="1:18" x14ac:dyDescent="0.55000000000000004">
      <c r="A108" s="8">
        <v>107</v>
      </c>
      <c r="B108" s="9">
        <v>43640</v>
      </c>
      <c r="C108" s="8">
        <v>174.61000100000001</v>
      </c>
      <c r="D108" s="8">
        <v>1795600</v>
      </c>
      <c r="E108" s="8">
        <v>174.74256211069866</v>
      </c>
      <c r="F108" s="8">
        <v>1.757244806965861E-2</v>
      </c>
      <c r="G108" s="8">
        <f t="shared" si="16"/>
        <v>0.31400420681503</v>
      </c>
      <c r="H108" s="8">
        <f t="shared" si="17"/>
        <v>0.19239123102891165</v>
      </c>
      <c r="I108" s="8">
        <f t="shared" si="18"/>
        <v>-0.16999796087493368</v>
      </c>
      <c r="J108" s="8">
        <f t="shared" si="19"/>
        <v>-0.99383470418746422</v>
      </c>
      <c r="K108" s="8">
        <f t="shared" si="12"/>
        <v>175.0565663175137</v>
      </c>
      <c r="L108" s="8">
        <f t="shared" si="13"/>
        <v>174.93495334172758</v>
      </c>
      <c r="M108" s="8">
        <f t="shared" si="14"/>
        <v>174.57256414982373</v>
      </c>
      <c r="N108" s="8">
        <f t="shared" si="15"/>
        <v>173.74872740651119</v>
      </c>
      <c r="O108" s="8">
        <f t="shared" si="20"/>
        <v>0.19942058280610087</v>
      </c>
      <c r="P108" s="8">
        <f t="shared" si="21"/>
        <v>0.10559402439422937</v>
      </c>
      <c r="Q108" s="8">
        <f t="shared" si="22"/>
        <v>1.4015177511210414E-3</v>
      </c>
      <c r="R108" s="8">
        <f t="shared" si="23"/>
        <v>0.74179220284114145</v>
      </c>
    </row>
    <row r="109" spans="1:18" x14ac:dyDescent="0.55000000000000004">
      <c r="A109" s="8">
        <v>108</v>
      </c>
      <c r="B109" s="9">
        <v>43641</v>
      </c>
      <c r="C109" s="8">
        <v>173.94000199999999</v>
      </c>
      <c r="D109" s="8">
        <v>1843700</v>
      </c>
      <c r="E109" s="8">
        <v>174.64314127767466</v>
      </c>
      <c r="F109" s="8">
        <v>0.49440484380885058</v>
      </c>
      <c r="G109" s="8">
        <f t="shared" si="16"/>
        <v>0.25199045083917576</v>
      </c>
      <c r="H109" s="8">
        <f t="shared" si="17"/>
        <v>0.11943821501568411</v>
      </c>
      <c r="I109" s="8">
        <f t="shared" si="18"/>
        <v>-0.13823825334201287</v>
      </c>
      <c r="J109" s="8">
        <f t="shared" si="19"/>
        <v>-0.23358291369851839</v>
      </c>
      <c r="K109" s="8">
        <f t="shared" si="12"/>
        <v>174.89513172851383</v>
      </c>
      <c r="L109" s="8">
        <f t="shared" si="13"/>
        <v>174.76257949269035</v>
      </c>
      <c r="M109" s="8">
        <f t="shared" si="14"/>
        <v>174.50490302433263</v>
      </c>
      <c r="N109" s="8">
        <f t="shared" si="15"/>
        <v>174.40955836397615</v>
      </c>
      <c r="O109" s="8">
        <f t="shared" si="20"/>
        <v>0.91227279829091967</v>
      </c>
      <c r="P109" s="8">
        <f t="shared" si="21"/>
        <v>0.67663373148075412</v>
      </c>
      <c r="Q109" s="8">
        <f t="shared" si="22"/>
        <v>0.31911316729206768</v>
      </c>
      <c r="R109" s="8">
        <f t="shared" si="23"/>
        <v>0.22048317895050554</v>
      </c>
    </row>
    <row r="110" spans="1:18" x14ac:dyDescent="0.55000000000000004">
      <c r="A110" s="8">
        <v>109</v>
      </c>
      <c r="B110" s="9">
        <v>43642</v>
      </c>
      <c r="C110" s="8">
        <v>173.58999600000001</v>
      </c>
      <c r="D110" s="8">
        <v>1815800</v>
      </c>
      <c r="E110" s="8">
        <v>174.11578681941864</v>
      </c>
      <c r="F110" s="8">
        <v>0.27645598578491581</v>
      </c>
      <c r="G110" s="8">
        <f t="shared" si="16"/>
        <v>0.13508871447489734</v>
      </c>
      <c r="H110" s="8">
        <f t="shared" si="17"/>
        <v>-4.2259953302240277E-2</v>
      </c>
      <c r="I110" s="8">
        <f t="shared" si="18"/>
        <v>-0.31334054555331314</v>
      </c>
      <c r="J110" s="8">
        <f t="shared" si="19"/>
        <v>-0.48328872657238919</v>
      </c>
      <c r="K110" s="8">
        <f t="shared" si="12"/>
        <v>174.25087553389355</v>
      </c>
      <c r="L110" s="8">
        <f t="shared" si="13"/>
        <v>174.0735268661164</v>
      </c>
      <c r="M110" s="8">
        <f t="shared" si="14"/>
        <v>173.80244627386534</v>
      </c>
      <c r="N110" s="8">
        <f t="shared" si="15"/>
        <v>173.63249809284625</v>
      </c>
      <c r="O110" s="8">
        <f t="shared" si="20"/>
        <v>0.43676175831933628</v>
      </c>
      <c r="P110" s="8">
        <f t="shared" si="21"/>
        <v>0.23380209848725872</v>
      </c>
      <c r="Q110" s="8">
        <f t="shared" si="22"/>
        <v>4.5135118865453343E-2</v>
      </c>
      <c r="R110" s="8">
        <f t="shared" si="23"/>
        <v>1.8064278963099395E-3</v>
      </c>
    </row>
    <row r="111" spans="1:18" x14ac:dyDescent="0.55000000000000004">
      <c r="A111" s="8">
        <v>110</v>
      </c>
      <c r="B111" s="9">
        <v>43643</v>
      </c>
      <c r="C111" s="8">
        <v>173.83999600000001</v>
      </c>
      <c r="D111" s="8">
        <v>1811600</v>
      </c>
      <c r="E111" s="8">
        <v>173.72144370485466</v>
      </c>
      <c r="F111" s="8">
        <v>1.4054646684230003E-2</v>
      </c>
      <c r="G111" s="8">
        <f t="shared" si="16"/>
        <v>5.5673940119065644E-2</v>
      </c>
      <c r="H111" s="8">
        <f t="shared" si="17"/>
        <v>-0.13028074361767536</v>
      </c>
      <c r="I111" s="8">
        <f t="shared" si="18"/>
        <v>-0.34979170160811357</v>
      </c>
      <c r="J111" s="8">
        <f t="shared" si="19"/>
        <v>-0.40768495636524188</v>
      </c>
      <c r="K111" s="8">
        <f t="shared" si="12"/>
        <v>173.77711764497374</v>
      </c>
      <c r="L111" s="8">
        <f t="shared" si="13"/>
        <v>173.59116296123699</v>
      </c>
      <c r="M111" s="8">
        <f t="shared" si="14"/>
        <v>173.37165200324654</v>
      </c>
      <c r="N111" s="8">
        <f t="shared" si="15"/>
        <v>173.31375874848942</v>
      </c>
      <c r="O111" s="8">
        <f t="shared" si="20"/>
        <v>3.9536875308097841E-3</v>
      </c>
      <c r="P111" s="8">
        <f t="shared" si="21"/>
        <v>6.1917881180040706E-2</v>
      </c>
      <c r="Q111" s="8">
        <f t="shared" si="22"/>
        <v>0.21934609929501925</v>
      </c>
      <c r="R111" s="8">
        <f t="shared" si="23"/>
        <v>0.27692564487742388</v>
      </c>
    </row>
    <row r="112" spans="1:18" x14ac:dyDescent="0.55000000000000004">
      <c r="A112" s="8">
        <v>111</v>
      </c>
      <c r="B112" s="9">
        <v>43644</v>
      </c>
      <c r="C112" s="8">
        <v>174.58999600000001</v>
      </c>
      <c r="D112" s="8">
        <v>3551300</v>
      </c>
      <c r="E112" s="8">
        <v>173.81035792621367</v>
      </c>
      <c r="F112" s="8">
        <v>0.60783552609728142</v>
      </c>
      <c r="G112" s="8">
        <f t="shared" si="16"/>
        <v>6.0659982305056523E-2</v>
      </c>
      <c r="H112" s="8">
        <f t="shared" si="17"/>
        <v>-7.5482002373505303E-2</v>
      </c>
      <c r="I112" s="8">
        <f t="shared" si="18"/>
        <v>-0.1523740362729103</v>
      </c>
      <c r="J112" s="8">
        <f t="shared" si="19"/>
        <v>1.4424344700367818E-2</v>
      </c>
      <c r="K112" s="8">
        <f t="shared" si="12"/>
        <v>173.87101790851872</v>
      </c>
      <c r="L112" s="8">
        <f t="shared" si="13"/>
        <v>173.73487592384015</v>
      </c>
      <c r="M112" s="8">
        <f t="shared" si="14"/>
        <v>173.65798388994077</v>
      </c>
      <c r="N112" s="8">
        <f t="shared" si="15"/>
        <v>173.82478227091403</v>
      </c>
      <c r="O112" s="8">
        <f t="shared" si="20"/>
        <v>0.51692949603007821</v>
      </c>
      <c r="P112" s="8">
        <f t="shared" si="21"/>
        <v>0.73123034465165093</v>
      </c>
      <c r="Q112" s="8">
        <f t="shared" si="22"/>
        <v>0.86864657329709061</v>
      </c>
      <c r="R112" s="8">
        <f t="shared" si="23"/>
        <v>0.58555205118167997</v>
      </c>
    </row>
    <row r="113" spans="1:18" x14ac:dyDescent="0.55000000000000004">
      <c r="A113" s="8">
        <v>112</v>
      </c>
      <c r="B113" s="9">
        <v>43647</v>
      </c>
      <c r="C113" s="8">
        <v>176.80999800000001</v>
      </c>
      <c r="D113" s="8">
        <v>1613600</v>
      </c>
      <c r="E113" s="8">
        <v>174.39508648155342</v>
      </c>
      <c r="F113" s="8">
        <v>5.8317976419260003</v>
      </c>
      <c r="G113" s="8">
        <f t="shared" si="16"/>
        <v>0.13927026826026073</v>
      </c>
      <c r="H113" s="8">
        <f t="shared" si="17"/>
        <v>8.9570637054808833E-2</v>
      </c>
      <c r="I113" s="8">
        <f t="shared" si="18"/>
        <v>0.1793221299527874</v>
      </c>
      <c r="J113" s="8">
        <f t="shared" si="19"/>
        <v>0.49918292374384371</v>
      </c>
      <c r="K113" s="8">
        <f t="shared" si="12"/>
        <v>174.53435674981367</v>
      </c>
      <c r="L113" s="8">
        <f t="shared" si="13"/>
        <v>174.48465711860823</v>
      </c>
      <c r="M113" s="8">
        <f t="shared" si="14"/>
        <v>174.57440861150621</v>
      </c>
      <c r="N113" s="8">
        <f t="shared" si="15"/>
        <v>174.89426940529725</v>
      </c>
      <c r="O113" s="8">
        <f t="shared" si="20"/>
        <v>5.1785430995496462</v>
      </c>
      <c r="P113" s="8">
        <f t="shared" si="21"/>
        <v>5.407210214671907</v>
      </c>
      <c r="Q113" s="8">
        <f t="shared" si="22"/>
        <v>4.9978599139460504</v>
      </c>
      <c r="R113" s="8">
        <f t="shared" si="23"/>
        <v>3.6700160485617963</v>
      </c>
    </row>
    <row r="114" spans="1:18" x14ac:dyDescent="0.55000000000000004">
      <c r="A114" s="8">
        <v>113</v>
      </c>
      <c r="B114" s="9">
        <v>43648</v>
      </c>
      <c r="C114" s="8">
        <v>176.61999499999999</v>
      </c>
      <c r="D114" s="8">
        <v>1407000</v>
      </c>
      <c r="E114" s="8">
        <v>176.20627012038838</v>
      </c>
      <c r="F114" s="8">
        <v>0.1711682760096386</v>
      </c>
      <c r="G114" s="8">
        <f t="shared" si="16"/>
        <v>0.39005727384646582</v>
      </c>
      <c r="H114" s="8">
        <f t="shared" si="17"/>
        <v>0.51997388749984697</v>
      </c>
      <c r="I114" s="8">
        <f t="shared" si="18"/>
        <v>0.91365980894976584</v>
      </c>
      <c r="J114" s="8">
        <f t="shared" si="19"/>
        <v>1.6143835315712938</v>
      </c>
      <c r="K114" s="8">
        <f t="shared" si="12"/>
        <v>176.59632739423483</v>
      </c>
      <c r="L114" s="8">
        <f t="shared" si="13"/>
        <v>176.72624400788823</v>
      </c>
      <c r="M114" s="8">
        <f t="shared" si="14"/>
        <v>177.11992992933816</v>
      </c>
      <c r="N114" s="8">
        <f t="shared" si="15"/>
        <v>177.82065365195967</v>
      </c>
      <c r="O114" s="8">
        <f t="shared" si="20"/>
        <v>5.601555626547996E-4</v>
      </c>
      <c r="P114" s="8">
        <f t="shared" si="21"/>
        <v>1.1288851677234788E-2</v>
      </c>
      <c r="Q114" s="8">
        <f t="shared" si="22"/>
        <v>0.24993493357235799</v>
      </c>
      <c r="R114" s="8">
        <f t="shared" si="23"/>
        <v>1.4415811985256484</v>
      </c>
    </row>
    <row r="115" spans="1:18" x14ac:dyDescent="0.55000000000000004">
      <c r="A115" s="8">
        <v>114</v>
      </c>
      <c r="B115" s="9">
        <v>43649</v>
      </c>
      <c r="C115" s="8">
        <v>178.39999399999999</v>
      </c>
      <c r="D115" s="8">
        <v>1240000</v>
      </c>
      <c r="E115" s="8">
        <v>176.51656378009707</v>
      </c>
      <c r="F115" s="8">
        <v>3.5473093932435602</v>
      </c>
      <c r="G115" s="8">
        <f t="shared" si="16"/>
        <v>0.3780927317257996</v>
      </c>
      <c r="H115" s="8">
        <f t="shared" si="17"/>
        <v>0.46755383055205796</v>
      </c>
      <c r="I115" s="8">
        <f t="shared" si="18"/>
        <v>0.64214504179128218</v>
      </c>
      <c r="J115" s="8">
        <f t="shared" si="19"/>
        <v>0.50590714048808139</v>
      </c>
      <c r="K115" s="8">
        <f t="shared" si="12"/>
        <v>176.89465651182286</v>
      </c>
      <c r="L115" s="8">
        <f t="shared" si="13"/>
        <v>176.98411761064912</v>
      </c>
      <c r="M115" s="8">
        <f t="shared" si="14"/>
        <v>177.15870882188835</v>
      </c>
      <c r="N115" s="8">
        <f t="shared" si="15"/>
        <v>177.02247092058516</v>
      </c>
      <c r="O115" s="8">
        <f t="shared" si="20"/>
        <v>2.2660409533114412</v>
      </c>
      <c r="P115" s="8">
        <f t="shared" si="21"/>
        <v>2.0047059499212581</v>
      </c>
      <c r="Q115" s="8">
        <f t="shared" si="22"/>
        <v>1.5407888933996428</v>
      </c>
      <c r="R115" s="8">
        <f t="shared" si="23"/>
        <v>1.8975698343205121</v>
      </c>
    </row>
    <row r="116" spans="1:18" x14ac:dyDescent="0.55000000000000004">
      <c r="A116" s="8">
        <v>115</v>
      </c>
      <c r="B116" s="9">
        <v>43651</v>
      </c>
      <c r="C116" s="8">
        <v>176.58999600000001</v>
      </c>
      <c r="D116" s="8">
        <v>1208800</v>
      </c>
      <c r="E116" s="8">
        <v>177.92913644502426</v>
      </c>
      <c r="F116" s="8">
        <v>1.7932971314997246</v>
      </c>
      <c r="G116" s="8">
        <f t="shared" si="16"/>
        <v>0.53326472170600703</v>
      </c>
      <c r="H116" s="8">
        <f t="shared" si="17"/>
        <v>0.70380853914583907</v>
      </c>
      <c r="I116" s="8">
        <f t="shared" si="18"/>
        <v>0.98883747220243734</v>
      </c>
      <c r="J116" s="8">
        <f t="shared" si="19"/>
        <v>1.2765728362613173</v>
      </c>
      <c r="K116" s="8">
        <f t="shared" si="12"/>
        <v>178.46240116673027</v>
      </c>
      <c r="L116" s="8">
        <f t="shared" si="13"/>
        <v>178.63294498417008</v>
      </c>
      <c r="M116" s="8">
        <f t="shared" si="14"/>
        <v>178.9179739172267</v>
      </c>
      <c r="N116" s="8">
        <f t="shared" si="15"/>
        <v>179.20570928128558</v>
      </c>
      <c r="O116" s="8">
        <f t="shared" si="20"/>
        <v>3.5059011083981741</v>
      </c>
      <c r="P116" s="8">
        <f t="shared" si="21"/>
        <v>4.1736405519215092</v>
      </c>
      <c r="Q116" s="8">
        <f t="shared" si="22"/>
        <v>5.4194811830951171</v>
      </c>
      <c r="R116" s="8">
        <f t="shared" si="23"/>
        <v>6.8419559698936974</v>
      </c>
    </row>
    <row r="117" spans="1:18" x14ac:dyDescent="0.55000000000000004">
      <c r="A117" s="8">
        <v>116</v>
      </c>
      <c r="B117" s="9">
        <v>43654</v>
      </c>
      <c r="C117" s="8">
        <v>175.66999799999999</v>
      </c>
      <c r="D117" s="8">
        <v>1573900</v>
      </c>
      <c r="E117" s="8">
        <v>176.92478111125607</v>
      </c>
      <c r="F117" s="8">
        <v>1.5744806562934739</v>
      </c>
      <c r="G117" s="8">
        <f t="shared" si="16"/>
        <v>0.30262171338487764</v>
      </c>
      <c r="H117" s="8">
        <f t="shared" si="17"/>
        <v>0.27676757091733217</v>
      </c>
      <c r="I117" s="8">
        <f t="shared" si="18"/>
        <v>9.190070951565571E-2</v>
      </c>
      <c r="J117" s="8">
        <f t="shared" si="19"/>
        <v>-0.66221610826376265</v>
      </c>
      <c r="K117" s="8">
        <f t="shared" si="12"/>
        <v>177.22740282464093</v>
      </c>
      <c r="L117" s="8">
        <f t="shared" si="13"/>
        <v>177.20154868217341</v>
      </c>
      <c r="M117" s="8">
        <f t="shared" si="14"/>
        <v>177.01668182077171</v>
      </c>
      <c r="N117" s="8">
        <f t="shared" si="15"/>
        <v>176.26256500299232</v>
      </c>
      <c r="O117" s="8">
        <f t="shared" si="20"/>
        <v>2.4255097878148786</v>
      </c>
      <c r="P117" s="8">
        <f t="shared" si="21"/>
        <v>2.3456474920658605</v>
      </c>
      <c r="Q117" s="8">
        <f t="shared" si="22"/>
        <v>1.8135573131283074</v>
      </c>
      <c r="R117" s="8">
        <f t="shared" si="23"/>
        <v>0.35113565303530653</v>
      </c>
    </row>
    <row r="118" spans="1:18" x14ac:dyDescent="0.55000000000000004">
      <c r="A118" s="8">
        <v>117</v>
      </c>
      <c r="B118" s="9">
        <v>43655</v>
      </c>
      <c r="C118" s="8">
        <v>175.520004</v>
      </c>
      <c r="D118" s="8">
        <v>1595900</v>
      </c>
      <c r="E118" s="8">
        <v>175.98369377781401</v>
      </c>
      <c r="F118" s="8">
        <v>0.21500821004920689</v>
      </c>
      <c r="G118" s="8">
        <f t="shared" si="16"/>
        <v>0.11606535636083762</v>
      </c>
      <c r="H118" s="8">
        <f t="shared" si="17"/>
        <v>-2.7696155172514808E-2</v>
      </c>
      <c r="I118" s="8">
        <f t="shared" si="18"/>
        <v>-0.37294390981531444</v>
      </c>
      <c r="J118" s="8">
        <f t="shared" si="19"/>
        <v>-0.89925664966531182</v>
      </c>
      <c r="K118" s="8">
        <f t="shared" si="12"/>
        <v>176.09975913417486</v>
      </c>
      <c r="L118" s="8">
        <f t="shared" si="13"/>
        <v>175.95599762264149</v>
      </c>
      <c r="M118" s="8">
        <f t="shared" si="14"/>
        <v>175.61074986799869</v>
      </c>
      <c r="N118" s="8">
        <f t="shared" si="15"/>
        <v>175.08443712814869</v>
      </c>
      <c r="O118" s="8">
        <f t="shared" si="20"/>
        <v>0.33611601560211007</v>
      </c>
      <c r="P118" s="8">
        <f t="shared" si="21"/>
        <v>0.19009043898405018</v>
      </c>
      <c r="Q118" s="8">
        <f t="shared" si="22"/>
        <v>8.2348125588359716E-3</v>
      </c>
      <c r="R118" s="8">
        <f t="shared" si="23"/>
        <v>0.18971849985433312</v>
      </c>
    </row>
    <row r="119" spans="1:18" x14ac:dyDescent="0.55000000000000004">
      <c r="A119" s="8">
        <v>118</v>
      </c>
      <c r="B119" s="9">
        <v>43656</v>
      </c>
      <c r="C119" s="8">
        <v>174.46000699999999</v>
      </c>
      <c r="D119" s="8">
        <v>1865600</v>
      </c>
      <c r="E119" s="8">
        <v>175.6359264444535</v>
      </c>
      <c r="F119" s="8">
        <v>1.3827865398438577</v>
      </c>
      <c r="G119" s="8">
        <f t="shared" si="16"/>
        <v>4.6490452902635739E-2</v>
      </c>
      <c r="H119" s="8">
        <f t="shared" si="17"/>
        <v>-0.10771394971951317</v>
      </c>
      <c r="I119" s="8">
        <f t="shared" si="18"/>
        <v>-0.36161445041065166</v>
      </c>
      <c r="J119" s="8">
        <f t="shared" si="19"/>
        <v>-0.43049073080622879</v>
      </c>
      <c r="K119" s="8">
        <f t="shared" si="12"/>
        <v>175.68241689735615</v>
      </c>
      <c r="L119" s="8">
        <f t="shared" si="13"/>
        <v>175.52821249473399</v>
      </c>
      <c r="M119" s="8">
        <f t="shared" si="14"/>
        <v>175.27431199404285</v>
      </c>
      <c r="N119" s="8">
        <f t="shared" si="15"/>
        <v>175.20543571364726</v>
      </c>
      <c r="O119" s="8">
        <f t="shared" si="20"/>
        <v>1.494285957154293</v>
      </c>
      <c r="P119" s="8">
        <f t="shared" si="21"/>
        <v>1.141062978979914</v>
      </c>
      <c r="Q119" s="8">
        <f t="shared" si="22"/>
        <v>0.66309262332313712</v>
      </c>
      <c r="R119" s="8">
        <f t="shared" si="23"/>
        <v>0.55566396712982591</v>
      </c>
    </row>
    <row r="120" spans="1:18" x14ac:dyDescent="0.55000000000000004">
      <c r="A120" s="8">
        <v>119</v>
      </c>
      <c r="B120" s="9">
        <v>43657</v>
      </c>
      <c r="C120" s="8">
        <v>174.53999300000001</v>
      </c>
      <c r="D120" s="8">
        <v>2426400</v>
      </c>
      <c r="E120" s="8">
        <v>174.75398686111336</v>
      </c>
      <c r="F120" s="8">
        <v>4.5793372594200417E-2</v>
      </c>
      <c r="G120" s="8">
        <f t="shared" si="16"/>
        <v>-9.2774052533780849E-2</v>
      </c>
      <c r="H120" s="8">
        <f t="shared" si="17"/>
        <v>-0.30127035812467029</v>
      </c>
      <c r="I120" s="8">
        <f t="shared" si="18"/>
        <v>-0.5957607602289221</v>
      </c>
      <c r="J120" s="8">
        <f t="shared" si="19"/>
        <v>-0.81422225546005456</v>
      </c>
      <c r="K120" s="8">
        <f t="shared" si="12"/>
        <v>174.66121280857959</v>
      </c>
      <c r="L120" s="8">
        <f t="shared" si="13"/>
        <v>174.45271650298869</v>
      </c>
      <c r="M120" s="8">
        <f t="shared" si="14"/>
        <v>174.15822610088443</v>
      </c>
      <c r="N120" s="8">
        <f t="shared" si="15"/>
        <v>173.93976460565329</v>
      </c>
      <c r="O120" s="8">
        <f t="shared" si="20"/>
        <v>1.4694241992070483E-2</v>
      </c>
      <c r="P120" s="8">
        <f t="shared" si="21"/>
        <v>7.6171869305663694E-3</v>
      </c>
      <c r="Q120" s="8">
        <f t="shared" si="22"/>
        <v>0.14574596526032207</v>
      </c>
      <c r="R120" s="8">
        <f t="shared" si="23"/>
        <v>0.36027412538003539</v>
      </c>
    </row>
    <row r="121" spans="1:18" x14ac:dyDescent="0.55000000000000004">
      <c r="A121" s="8">
        <v>120</v>
      </c>
      <c r="B121" s="9">
        <v>43658</v>
      </c>
      <c r="C121" s="8">
        <v>177.13999899999999</v>
      </c>
      <c r="D121" s="8">
        <v>2197200</v>
      </c>
      <c r="E121" s="8">
        <v>174.59349146527836</v>
      </c>
      <c r="F121" s="8">
        <v>6.4847006243940184</v>
      </c>
      <c r="G121" s="8">
        <f t="shared" si="16"/>
        <v>-0.10293225402896364</v>
      </c>
      <c r="H121" s="8">
        <f t="shared" si="17"/>
        <v>-0.26607661755225259</v>
      </c>
      <c r="I121" s="8">
        <f t="shared" si="18"/>
        <v>-0.39989134625165695</v>
      </c>
      <c r="J121" s="8">
        <f t="shared" si="19"/>
        <v>-0.25855442477875779</v>
      </c>
      <c r="K121" s="8">
        <f t="shared" si="12"/>
        <v>174.4905592112494</v>
      </c>
      <c r="L121" s="8">
        <f t="shared" si="13"/>
        <v>174.32741484772612</v>
      </c>
      <c r="M121" s="8">
        <f t="shared" si="14"/>
        <v>174.19360011902671</v>
      </c>
      <c r="N121" s="8">
        <f t="shared" si="15"/>
        <v>174.3349370404996</v>
      </c>
      <c r="O121" s="8">
        <f t="shared" si="20"/>
        <v>7.0195311942147391</v>
      </c>
      <c r="P121" s="8">
        <f t="shared" si="21"/>
        <v>7.9106296136221301</v>
      </c>
      <c r="Q121" s="8">
        <f t="shared" si="22"/>
        <v>8.6812663658005782</v>
      </c>
      <c r="R121" s="8">
        <f t="shared" si="23"/>
        <v>7.8683725966361804</v>
      </c>
    </row>
    <row r="122" spans="1:18" x14ac:dyDescent="0.55000000000000004">
      <c r="A122" s="8">
        <v>121</v>
      </c>
      <c r="B122" s="9">
        <v>43661</v>
      </c>
      <c r="C122" s="8">
        <v>175.009995</v>
      </c>
      <c r="D122" s="8">
        <v>1668000</v>
      </c>
      <c r="E122" s="8">
        <v>176.50337211631958</v>
      </c>
      <c r="F122" s="8">
        <v>2.23017521154698</v>
      </c>
      <c r="G122" s="8">
        <f t="shared" si="16"/>
        <v>0.19898968173156395</v>
      </c>
      <c r="H122" s="8">
        <f t="shared" si="17"/>
        <v>0.27791269959611564</v>
      </c>
      <c r="I122" s="8">
        <f t="shared" si="18"/>
        <v>0.63950605253013781</v>
      </c>
      <c r="J122" s="8">
        <f t="shared" si="19"/>
        <v>1.5846153896682236</v>
      </c>
      <c r="K122" s="8">
        <f t="shared" si="12"/>
        <v>176.70236179805116</v>
      </c>
      <c r="L122" s="8">
        <f t="shared" si="13"/>
        <v>176.78128481591571</v>
      </c>
      <c r="M122" s="8">
        <f t="shared" si="14"/>
        <v>177.14287816884973</v>
      </c>
      <c r="N122" s="8">
        <f t="shared" si="15"/>
        <v>178.0879875059878</v>
      </c>
      <c r="O122" s="8">
        <f t="shared" si="20"/>
        <v>2.864105379145915</v>
      </c>
      <c r="P122" s="8">
        <f t="shared" si="21"/>
        <v>3.1374676119667018</v>
      </c>
      <c r="Q122" s="8">
        <f t="shared" si="22"/>
        <v>4.5491906119624668</v>
      </c>
      <c r="R122" s="8">
        <f t="shared" si="23"/>
        <v>9.4740378669170191</v>
      </c>
    </row>
    <row r="123" spans="1:18" x14ac:dyDescent="0.55000000000000004">
      <c r="A123" s="8">
        <v>122</v>
      </c>
      <c r="B123" s="9">
        <v>43662</v>
      </c>
      <c r="C123" s="8">
        <v>174.779999</v>
      </c>
      <c r="D123" s="8">
        <v>1989000</v>
      </c>
      <c r="E123" s="8">
        <v>175.38333927907991</v>
      </c>
      <c r="F123" s="8">
        <v>0.36401949236021358</v>
      </c>
      <c r="G123" s="8">
        <f t="shared" si="16"/>
        <v>1.1363038858778485E-3</v>
      </c>
      <c r="H123" s="8">
        <f t="shared" si="17"/>
        <v>-7.1573684612832478E-2</v>
      </c>
      <c r="I123" s="8">
        <f t="shared" si="18"/>
        <v>-0.15228644786627871</v>
      </c>
      <c r="J123" s="8">
        <f t="shared" si="19"/>
        <v>-0.71433560320349165</v>
      </c>
      <c r="K123" s="8">
        <f t="shared" si="12"/>
        <v>175.38447558296579</v>
      </c>
      <c r="L123" s="8">
        <f t="shared" si="13"/>
        <v>175.31176559446706</v>
      </c>
      <c r="M123" s="8">
        <f t="shared" si="14"/>
        <v>175.23105283121362</v>
      </c>
      <c r="N123" s="8">
        <f t="shared" si="15"/>
        <v>174.66900367587641</v>
      </c>
      <c r="O123" s="8">
        <f t="shared" si="20"/>
        <v>0.36539193935399478</v>
      </c>
      <c r="P123" s="8">
        <f t="shared" si="21"/>
        <v>0.2827757109910925</v>
      </c>
      <c r="Q123" s="8">
        <f t="shared" si="22"/>
        <v>0.20344955865247885</v>
      </c>
      <c r="R123" s="8">
        <f t="shared" si="23"/>
        <v>1.2319961977301425E-2</v>
      </c>
    </row>
    <row r="124" spans="1:18" x14ac:dyDescent="0.55000000000000004">
      <c r="A124" s="8">
        <v>123</v>
      </c>
      <c r="B124" s="9">
        <v>43663</v>
      </c>
      <c r="C124" s="8">
        <v>168.61999499999999</v>
      </c>
      <c r="D124" s="8">
        <v>5475500</v>
      </c>
      <c r="E124" s="8">
        <v>174.93083406976999</v>
      </c>
      <c r="F124" s="8">
        <v>39.826689764535445</v>
      </c>
      <c r="G124" s="8">
        <f t="shared" si="16"/>
        <v>-6.6909923093491697E-2</v>
      </c>
      <c r="H124" s="8">
        <f t="shared" si="17"/>
        <v>-0.16680656578710412</v>
      </c>
      <c r="I124" s="8">
        <f t="shared" si="18"/>
        <v>-0.28738489051591687</v>
      </c>
      <c r="J124" s="8">
        <f t="shared" si="19"/>
        <v>-0.49177976839395499</v>
      </c>
      <c r="K124" s="8">
        <f t="shared" si="12"/>
        <v>174.86392414667648</v>
      </c>
      <c r="L124" s="8">
        <f t="shared" si="13"/>
        <v>174.76402750398287</v>
      </c>
      <c r="M124" s="8">
        <f t="shared" si="14"/>
        <v>174.64344917925408</v>
      </c>
      <c r="N124" s="8">
        <f t="shared" si="15"/>
        <v>174.43905430137602</v>
      </c>
      <c r="O124" s="8">
        <f t="shared" si="20"/>
        <v>38.986651188716237</v>
      </c>
      <c r="P124" s="8">
        <f t="shared" si="21"/>
        <v>37.749135409998196</v>
      </c>
      <c r="Q124" s="8">
        <f t="shared" si="22"/>
        <v>36.282000249573542</v>
      </c>
      <c r="R124" s="8">
        <f t="shared" si="23"/>
        <v>33.861451152930883</v>
      </c>
    </row>
    <row r="125" spans="1:18" x14ac:dyDescent="0.55000000000000004">
      <c r="A125" s="8">
        <v>124</v>
      </c>
      <c r="B125" s="9">
        <v>43664</v>
      </c>
      <c r="C125" s="8">
        <v>173.88000500000001</v>
      </c>
      <c r="D125" s="8">
        <v>4128000</v>
      </c>
      <c r="E125" s="8">
        <v>170.19770476744247</v>
      </c>
      <c r="F125" s="8">
        <v>13.559335002693294</v>
      </c>
      <c r="G125" s="8">
        <f t="shared" si="16"/>
        <v>-0.76684282997859476</v>
      </c>
      <c r="H125" s="8">
        <f t="shared" si="17"/>
        <v>-1.3083872499222062</v>
      </c>
      <c r="I125" s="8">
        <f t="shared" si="18"/>
        <v>-2.2879698758311346</v>
      </c>
      <c r="J125" s="8">
        <f t="shared" si="19"/>
        <v>-4.0969268722374785</v>
      </c>
      <c r="K125" s="8">
        <f t="shared" si="12"/>
        <v>169.43086193746387</v>
      </c>
      <c r="L125" s="8">
        <f t="shared" si="13"/>
        <v>168.88931751752025</v>
      </c>
      <c r="M125" s="8">
        <f t="shared" si="14"/>
        <v>167.90973489161135</v>
      </c>
      <c r="N125" s="8">
        <f t="shared" si="15"/>
        <v>166.100777895205</v>
      </c>
      <c r="O125" s="8">
        <f t="shared" si="20"/>
        <v>19.794873990913441</v>
      </c>
      <c r="P125" s="8">
        <f t="shared" si="21"/>
        <v>24.906961547780135</v>
      </c>
      <c r="Q125" s="8">
        <f t="shared" si="22"/>
        <v>35.644125167119149</v>
      </c>
      <c r="R125" s="8">
        <f t="shared" si="23"/>
        <v>60.51637434797739</v>
      </c>
    </row>
    <row r="126" spans="1:18" x14ac:dyDescent="0.55000000000000004">
      <c r="A126" s="8">
        <v>125</v>
      </c>
      <c r="B126" s="9">
        <v>43665</v>
      </c>
      <c r="C126" s="8">
        <v>172.990005</v>
      </c>
      <c r="D126" s="8">
        <v>3037900</v>
      </c>
      <c r="E126" s="8">
        <v>172.95942994186063</v>
      </c>
      <c r="F126" s="8">
        <v>9.3483418022539423E-4</v>
      </c>
      <c r="G126" s="8">
        <f t="shared" si="16"/>
        <v>-0.23755762931908153</v>
      </c>
      <c r="H126" s="8">
        <f t="shared" si="17"/>
        <v>-0.29085914383711464</v>
      </c>
      <c r="I126" s="8">
        <f t="shared" si="18"/>
        <v>-1.5607103218951979E-2</v>
      </c>
      <c r="J126" s="8">
        <f t="shared" si="19"/>
        <v>1.7329273674198142</v>
      </c>
      <c r="K126" s="8">
        <f t="shared" si="12"/>
        <v>172.72187231254156</v>
      </c>
      <c r="L126" s="8">
        <f t="shared" si="13"/>
        <v>172.66857079802352</v>
      </c>
      <c r="M126" s="8">
        <f t="shared" si="14"/>
        <v>172.94382283864169</v>
      </c>
      <c r="N126" s="8">
        <f t="shared" si="15"/>
        <v>174.69235730928045</v>
      </c>
      <c r="O126" s="8">
        <f t="shared" si="20"/>
        <v>7.1895138083681656E-2</v>
      </c>
      <c r="P126" s="8">
        <f t="shared" si="21"/>
        <v>0.10331994620025196</v>
      </c>
      <c r="Q126" s="8">
        <f t="shared" si="22"/>
        <v>2.1327920277243039E-3</v>
      </c>
      <c r="R126" s="8">
        <f t="shared" si="23"/>
        <v>2.8980033849125038</v>
      </c>
    </row>
    <row r="127" spans="1:18" x14ac:dyDescent="0.55000000000000004">
      <c r="A127" s="8">
        <v>126</v>
      </c>
      <c r="B127" s="9">
        <v>43668</v>
      </c>
      <c r="C127" s="8">
        <v>173.58000200000001</v>
      </c>
      <c r="D127" s="8">
        <v>1764200</v>
      </c>
      <c r="E127" s="8">
        <v>172.98236123546516</v>
      </c>
      <c r="F127" s="8">
        <v>0.35717448343379343</v>
      </c>
      <c r="G127" s="8">
        <f t="shared" si="16"/>
        <v>-0.19848429088053995</v>
      </c>
      <c r="H127" s="8">
        <f t="shared" si="17"/>
        <v>-0.21241153447670374</v>
      </c>
      <c r="I127" s="8">
        <f t="shared" si="18"/>
        <v>1.7351753516144375E-3</v>
      </c>
      <c r="J127" s="8">
        <f t="shared" si="19"/>
        <v>0.2794307046768218</v>
      </c>
      <c r="K127" s="8">
        <f t="shared" si="12"/>
        <v>172.78387694458462</v>
      </c>
      <c r="L127" s="8">
        <f t="shared" si="13"/>
        <v>172.76994970098846</v>
      </c>
      <c r="M127" s="8">
        <f t="shared" si="14"/>
        <v>172.98409641081679</v>
      </c>
      <c r="N127" s="8">
        <f t="shared" si="15"/>
        <v>173.26179194014199</v>
      </c>
      <c r="O127" s="8">
        <f t="shared" si="20"/>
        <v>0.63381510386015427</v>
      </c>
      <c r="P127" s="8">
        <f t="shared" si="21"/>
        <v>0.65618472713388964</v>
      </c>
      <c r="Q127" s="8">
        <f t="shared" si="22"/>
        <v>0.35510347121979807</v>
      </c>
      <c r="R127" s="8">
        <f t="shared" si="23"/>
        <v>0.10125764219484325</v>
      </c>
    </row>
    <row r="128" spans="1:18" x14ac:dyDescent="0.55000000000000004">
      <c r="A128" s="8">
        <v>127</v>
      </c>
      <c r="B128" s="9">
        <v>43669</v>
      </c>
      <c r="C128" s="8">
        <v>174.86000100000001</v>
      </c>
      <c r="D128" s="8">
        <v>2081300</v>
      </c>
      <c r="E128" s="8">
        <v>173.4305918088663</v>
      </c>
      <c r="F128" s="8">
        <v>2.0432106356975406</v>
      </c>
      <c r="G128" s="8">
        <f t="shared" si="16"/>
        <v>-0.10147706123828897</v>
      </c>
      <c r="H128" s="8">
        <f t="shared" si="17"/>
        <v>-4.725100750724448E-2</v>
      </c>
      <c r="I128" s="8">
        <f t="shared" si="18"/>
        <v>0.20265810447389795</v>
      </c>
      <c r="J128" s="8">
        <f t="shared" si="19"/>
        <v>0.42291059309248663</v>
      </c>
      <c r="K128" s="8">
        <f t="shared" si="12"/>
        <v>173.32911474762801</v>
      </c>
      <c r="L128" s="8">
        <f t="shared" si="13"/>
        <v>173.38334080135905</v>
      </c>
      <c r="M128" s="8">
        <f t="shared" si="14"/>
        <v>173.63324991334019</v>
      </c>
      <c r="N128" s="8">
        <f t="shared" si="15"/>
        <v>173.85350240195879</v>
      </c>
      <c r="O128" s="8">
        <f t="shared" si="20"/>
        <v>2.3436127177015855</v>
      </c>
      <c r="P128" s="8">
        <f t="shared" si="21"/>
        <v>2.1805253422503501</v>
      </c>
      <c r="Q128" s="8">
        <f t="shared" si="22"/>
        <v>1.5049182286210425</v>
      </c>
      <c r="R128" s="8">
        <f t="shared" si="23"/>
        <v>1.0130394278589392</v>
      </c>
    </row>
    <row r="129" spans="1:18" x14ac:dyDescent="0.55000000000000004">
      <c r="A129" s="8">
        <v>128</v>
      </c>
      <c r="B129" s="9">
        <v>43670</v>
      </c>
      <c r="C129" s="8">
        <v>173.96000699999999</v>
      </c>
      <c r="D129" s="8">
        <v>1751300</v>
      </c>
      <c r="E129" s="8">
        <v>174.50264870221659</v>
      </c>
      <c r="F129" s="8">
        <v>0.29446001698452839</v>
      </c>
      <c r="G129" s="8">
        <f t="shared" si="16"/>
        <v>7.455303194999835E-2</v>
      </c>
      <c r="H129" s="8">
        <f t="shared" si="17"/>
        <v>0.23257596770713995</v>
      </c>
      <c r="I129" s="8">
        <f t="shared" si="18"/>
        <v>0.59388755946827587</v>
      </c>
      <c r="J129" s="8">
        <f t="shared" si="19"/>
        <v>0.97468494831162222</v>
      </c>
      <c r="K129" s="8">
        <f t="shared" si="12"/>
        <v>174.57720173416658</v>
      </c>
      <c r="L129" s="8">
        <f t="shared" si="13"/>
        <v>174.73522466992372</v>
      </c>
      <c r="M129" s="8">
        <f t="shared" si="14"/>
        <v>175.09653626168486</v>
      </c>
      <c r="N129" s="8">
        <f t="shared" si="15"/>
        <v>175.47733365052821</v>
      </c>
      <c r="O129" s="8">
        <f t="shared" si="20"/>
        <v>0.38092933988296579</v>
      </c>
      <c r="P129" s="8">
        <f t="shared" si="21"/>
        <v>0.60096243576198316</v>
      </c>
      <c r="Q129" s="8">
        <f t="shared" si="22"/>
        <v>1.2916987626659571</v>
      </c>
      <c r="R129" s="8">
        <f t="shared" si="23"/>
        <v>2.3022801644031827</v>
      </c>
    </row>
    <row r="130" spans="1:18" x14ac:dyDescent="0.55000000000000004">
      <c r="A130" s="8">
        <v>129</v>
      </c>
      <c r="B130" s="9">
        <v>43671</v>
      </c>
      <c r="C130" s="8">
        <v>173.770004</v>
      </c>
      <c r="D130" s="8">
        <v>1759200</v>
      </c>
      <c r="E130" s="8">
        <v>174.09566742555413</v>
      </c>
      <c r="F130" s="8">
        <v>0.10605666674364761</v>
      </c>
      <c r="G130" s="8">
        <f t="shared" si="16"/>
        <v>2.322885658129048E-3</v>
      </c>
      <c r="H130" s="8">
        <f t="shared" si="17"/>
        <v>7.2686656614739054E-2</v>
      </c>
      <c r="I130" s="8">
        <f t="shared" si="18"/>
        <v>0.14349658320944314</v>
      </c>
      <c r="J130" s="8">
        <f t="shared" si="19"/>
        <v>-0.19973134291635075</v>
      </c>
      <c r="K130" s="8">
        <f t="shared" si="12"/>
        <v>174.09799031121224</v>
      </c>
      <c r="L130" s="8">
        <f t="shared" si="13"/>
        <v>174.16835408216886</v>
      </c>
      <c r="M130" s="8">
        <f t="shared" si="14"/>
        <v>174.23916400876357</v>
      </c>
      <c r="N130" s="8">
        <f t="shared" si="15"/>
        <v>173.89593608263777</v>
      </c>
      <c r="O130" s="8">
        <f t="shared" si="20"/>
        <v>0.10757502034261415</v>
      </c>
      <c r="P130" s="8">
        <f t="shared" si="21"/>
        <v>0.15868278796393817</v>
      </c>
      <c r="Q130" s="8">
        <f t="shared" si="22"/>
        <v>0.22011111382302964</v>
      </c>
      <c r="R130" s="8">
        <f t="shared" si="23"/>
        <v>1.585888943748728E-2</v>
      </c>
    </row>
    <row r="131" spans="1:18" x14ac:dyDescent="0.55000000000000004">
      <c r="A131" s="8">
        <v>130</v>
      </c>
      <c r="B131" s="9">
        <v>43672</v>
      </c>
      <c r="C131" s="8">
        <v>173.61000100000001</v>
      </c>
      <c r="D131" s="8">
        <v>1758900</v>
      </c>
      <c r="E131" s="8">
        <v>173.85141985638853</v>
      </c>
      <c r="F131" s="8">
        <v>5.8283064219941061E-2</v>
      </c>
      <c r="G131" s="8">
        <f t="shared" si="16"/>
        <v>-3.4662682565429453E-2</v>
      </c>
      <c r="H131" s="8">
        <f t="shared" si="17"/>
        <v>-6.5468998303442882E-3</v>
      </c>
      <c r="I131" s="8">
        <f t="shared" si="18"/>
        <v>-3.0988285359323714E-2</v>
      </c>
      <c r="J131" s="8">
        <f t="shared" si="19"/>
        <v>-0.23757013522820777</v>
      </c>
      <c r="K131" s="8">
        <f t="shared" ref="K131:K194" si="24">E131+G131</f>
        <v>173.81675717382311</v>
      </c>
      <c r="L131" s="8">
        <f t="shared" ref="L131:L194" si="25">E131+H131</f>
        <v>173.84487295655819</v>
      </c>
      <c r="M131" s="8">
        <f t="shared" ref="M131:M194" si="26">E131+I131</f>
        <v>173.82043157102922</v>
      </c>
      <c r="N131" s="8">
        <f t="shared" ref="N131:N194" si="27">E131+J131</f>
        <v>173.61384972116034</v>
      </c>
      <c r="O131" s="8">
        <f t="shared" si="20"/>
        <v>4.2748115413965858E-2</v>
      </c>
      <c r="P131" s="8">
        <f t="shared" si="21"/>
        <v>5.516483597746772E-2</v>
      </c>
      <c r="Q131" s="8">
        <f t="shared" si="22"/>
        <v>4.4281025223678008E-2</v>
      </c>
      <c r="R131" s="8">
        <f t="shared" si="23"/>
        <v>1.481265456992553E-5</v>
      </c>
    </row>
    <row r="132" spans="1:18" x14ac:dyDescent="0.55000000000000004">
      <c r="A132" s="8">
        <v>131</v>
      </c>
      <c r="B132" s="9">
        <v>43675</v>
      </c>
      <c r="C132" s="8">
        <v>174.529999</v>
      </c>
      <c r="D132" s="8">
        <v>1519800</v>
      </c>
      <c r="E132" s="8">
        <v>173.67035571409713</v>
      </c>
      <c r="F132" s="8">
        <v>0.73898657899789488</v>
      </c>
      <c r="G132" s="8">
        <f t="shared" ref="G132:G195" si="28">0.15*(E132-E131)+(1-0.15)*G131</f>
        <v>-5.6622901524325718E-2</v>
      </c>
      <c r="H132" s="8">
        <f t="shared" ref="H132:H195" si="29">0.25*(E132-E131)+(1-0.25)*H131</f>
        <v>-5.0176210445609354E-2</v>
      </c>
      <c r="I132" s="8">
        <f t="shared" ref="I132:I195" si="30">0.45*(E132-E131)+(1-0.45)*I131</f>
        <v>-9.85224209787601E-2</v>
      </c>
      <c r="J132" s="8">
        <f t="shared" ref="J132:J195" si="31">0.85*(E132-E131)+(1-0.85)*J131</f>
        <v>-0.18954004123192503</v>
      </c>
      <c r="K132" s="8">
        <f t="shared" si="24"/>
        <v>173.61373281257281</v>
      </c>
      <c r="L132" s="8">
        <f t="shared" si="25"/>
        <v>173.62017950365151</v>
      </c>
      <c r="M132" s="8">
        <f t="shared" si="26"/>
        <v>173.57183329311837</v>
      </c>
      <c r="N132" s="8">
        <f t="shared" si="27"/>
        <v>173.48081567286519</v>
      </c>
      <c r="O132" s="8">
        <f t="shared" ref="O132:O195" si="32">(C132-K132)^2</f>
        <v>0.83954372622237239</v>
      </c>
      <c r="P132" s="8">
        <f t="shared" ref="P132:P195" si="33">(C132-L132)^2</f>
        <v>0.82777151593581999</v>
      </c>
      <c r="Q132" s="8">
        <f t="shared" ref="Q132:Q195" si="34">(C132-M132)^2</f>
        <v>0.9180815218439734</v>
      </c>
      <c r="R132" s="8">
        <f t="shared" ref="R132:R195" si="35">(C132-N132)^2</f>
        <v>1.1007856539376755</v>
      </c>
    </row>
    <row r="133" spans="1:18" x14ac:dyDescent="0.55000000000000004">
      <c r="A133" s="8">
        <v>132</v>
      </c>
      <c r="B133" s="9">
        <v>43676</v>
      </c>
      <c r="C133" s="8">
        <v>173.91000399999999</v>
      </c>
      <c r="D133" s="8">
        <v>1433500</v>
      </c>
      <c r="E133" s="8">
        <v>174.31508817852429</v>
      </c>
      <c r="F133" s="8">
        <v>0.1640931916907111</v>
      </c>
      <c r="G133" s="8">
        <f t="shared" si="28"/>
        <v>4.8580403368397827E-2</v>
      </c>
      <c r="H133" s="8">
        <f t="shared" si="29"/>
        <v>0.12355095827258414</v>
      </c>
      <c r="I133" s="8">
        <f t="shared" si="30"/>
        <v>0.235942277453906</v>
      </c>
      <c r="J133" s="8">
        <f t="shared" si="31"/>
        <v>0.51959158857830112</v>
      </c>
      <c r="K133" s="8">
        <f t="shared" si="24"/>
        <v>174.36366858189268</v>
      </c>
      <c r="L133" s="8">
        <f t="shared" si="25"/>
        <v>174.43863913679687</v>
      </c>
      <c r="M133" s="8">
        <f t="shared" si="26"/>
        <v>174.55103045597821</v>
      </c>
      <c r="N133" s="8">
        <f t="shared" si="27"/>
        <v>174.83467976710259</v>
      </c>
      <c r="O133" s="8">
        <f t="shared" si="32"/>
        <v>0.20581155286387437</v>
      </c>
      <c r="P133" s="8">
        <f t="shared" si="33"/>
        <v>0.2794551078562551</v>
      </c>
      <c r="Q133" s="8">
        <f t="shared" si="34"/>
        <v>0.41091491726399759</v>
      </c>
      <c r="R133" s="8">
        <f t="shared" si="35"/>
        <v>0.85502527426677977</v>
      </c>
    </row>
    <row r="134" spans="1:18" x14ac:dyDescent="0.55000000000000004">
      <c r="A134" s="8">
        <v>133</v>
      </c>
      <c r="B134" s="9">
        <v>43677</v>
      </c>
      <c r="C134" s="8">
        <v>172.46000699999999</v>
      </c>
      <c r="D134" s="8">
        <v>2896900</v>
      </c>
      <c r="E134" s="8">
        <v>174.01127504463108</v>
      </c>
      <c r="F134" s="8">
        <v>2.406432546293555</v>
      </c>
      <c r="G134" s="8">
        <f t="shared" si="28"/>
        <v>-4.2786272208440376E-3</v>
      </c>
      <c r="H134" s="8">
        <f t="shared" si="29"/>
        <v>1.6709935231134454E-2</v>
      </c>
      <c r="I134" s="8">
        <f t="shared" si="30"/>
        <v>-6.9476576522982947E-3</v>
      </c>
      <c r="J134" s="8">
        <f t="shared" si="31"/>
        <v>-0.18030242552248721</v>
      </c>
      <c r="K134" s="8">
        <f t="shared" si="24"/>
        <v>174.00699641741022</v>
      </c>
      <c r="L134" s="8">
        <f t="shared" si="25"/>
        <v>174.02798497986223</v>
      </c>
      <c r="M134" s="8">
        <f t="shared" si="26"/>
        <v>174.00432738697879</v>
      </c>
      <c r="N134" s="8">
        <f t="shared" si="27"/>
        <v>173.83097261910859</v>
      </c>
      <c r="O134" s="8">
        <f t="shared" si="32"/>
        <v>2.393176257579245</v>
      </c>
      <c r="P134" s="8">
        <f t="shared" si="33"/>
        <v>2.458554945332855</v>
      </c>
      <c r="Q134" s="8">
        <f t="shared" si="34"/>
        <v>2.3849254576383396</v>
      </c>
      <c r="R134" s="8">
        <f t="shared" si="35"/>
        <v>1.879546728777834</v>
      </c>
    </row>
    <row r="135" spans="1:18" x14ac:dyDescent="0.55000000000000004">
      <c r="A135" s="8">
        <v>134</v>
      </c>
      <c r="B135" s="9">
        <v>43678</v>
      </c>
      <c r="C135" s="8">
        <v>169.550003</v>
      </c>
      <c r="D135" s="8">
        <v>2751600</v>
      </c>
      <c r="E135" s="8">
        <v>172.84782401115774</v>
      </c>
      <c r="F135" s="8">
        <v>10.875623421633438</v>
      </c>
      <c r="G135" s="8">
        <f t="shared" si="28"/>
        <v>-0.17815448815871787</v>
      </c>
      <c r="H135" s="8">
        <f t="shared" si="29"/>
        <v>-0.27833030694498323</v>
      </c>
      <c r="I135" s="8">
        <f t="shared" si="30"/>
        <v>-0.52737417677176546</v>
      </c>
      <c r="J135" s="8">
        <f t="shared" si="31"/>
        <v>-1.0159787422807089</v>
      </c>
      <c r="K135" s="8">
        <f t="shared" si="24"/>
        <v>172.66966952299902</v>
      </c>
      <c r="L135" s="8">
        <f t="shared" si="25"/>
        <v>172.56949370421276</v>
      </c>
      <c r="M135" s="8">
        <f t="shared" si="26"/>
        <v>172.32044983438598</v>
      </c>
      <c r="N135" s="8">
        <f t="shared" si="27"/>
        <v>171.83184526887703</v>
      </c>
      <c r="O135" s="8">
        <f t="shared" si="32"/>
        <v>9.7323192147207429</v>
      </c>
      <c r="P135" s="8">
        <f t="shared" si="33"/>
        <v>9.1173241128272497</v>
      </c>
      <c r="Q135" s="8">
        <f t="shared" si="34"/>
        <v>7.6753756621592908</v>
      </c>
      <c r="R135" s="8">
        <f t="shared" si="35"/>
        <v>5.2068041400338645</v>
      </c>
    </row>
    <row r="136" spans="1:18" x14ac:dyDescent="0.55000000000000004">
      <c r="A136" s="8">
        <v>135</v>
      </c>
      <c r="B136" s="9">
        <v>43679</v>
      </c>
      <c r="C136" s="8">
        <v>168.009995</v>
      </c>
      <c r="D136" s="8">
        <v>2154700</v>
      </c>
      <c r="E136" s="8">
        <v>170.37445825278945</v>
      </c>
      <c r="F136" s="8">
        <v>5.5906864737916599</v>
      </c>
      <c r="G136" s="8">
        <f t="shared" si="28"/>
        <v>-0.52243617869015346</v>
      </c>
      <c r="H136" s="8">
        <f t="shared" si="29"/>
        <v>-0.8270891698008096</v>
      </c>
      <c r="I136" s="8">
        <f t="shared" si="30"/>
        <v>-1.4030703884902009</v>
      </c>
      <c r="J136" s="8">
        <f t="shared" si="31"/>
        <v>-2.2547577059551513</v>
      </c>
      <c r="K136" s="8">
        <f t="shared" si="24"/>
        <v>169.8520220740993</v>
      </c>
      <c r="L136" s="8">
        <f t="shared" si="25"/>
        <v>169.54736908298864</v>
      </c>
      <c r="M136" s="8">
        <f t="shared" si="26"/>
        <v>168.97138786429926</v>
      </c>
      <c r="N136" s="8">
        <f t="shared" si="27"/>
        <v>168.11970054683431</v>
      </c>
      <c r="O136" s="8">
        <f t="shared" si="32"/>
        <v>3.3930637417147982</v>
      </c>
      <c r="P136" s="8">
        <f t="shared" si="33"/>
        <v>2.3635190710451446</v>
      </c>
      <c r="Q136" s="8">
        <f t="shared" si="34"/>
        <v>0.92427623952552806</v>
      </c>
      <c r="R136" s="8">
        <f t="shared" si="35"/>
        <v>1.2035307006214059E-2</v>
      </c>
    </row>
    <row r="137" spans="1:18" x14ac:dyDescent="0.55000000000000004">
      <c r="A137" s="8">
        <v>136</v>
      </c>
      <c r="B137" s="9">
        <v>43682</v>
      </c>
      <c r="C137" s="8">
        <v>162.009995</v>
      </c>
      <c r="D137" s="8">
        <v>3295400</v>
      </c>
      <c r="E137" s="8">
        <v>168.60111081319735</v>
      </c>
      <c r="F137" s="8">
        <v>43.442807662980137</v>
      </c>
      <c r="G137" s="8">
        <f t="shared" si="28"/>
        <v>-0.71007286782544554</v>
      </c>
      <c r="H137" s="8">
        <f t="shared" si="29"/>
        <v>-1.0636537372486323</v>
      </c>
      <c r="I137" s="8">
        <f t="shared" si="30"/>
        <v>-1.5696950614860559</v>
      </c>
      <c r="J137" s="8">
        <f t="shared" si="31"/>
        <v>-1.8455589795465583</v>
      </c>
      <c r="K137" s="8">
        <f t="shared" si="24"/>
        <v>167.89103794537192</v>
      </c>
      <c r="L137" s="8">
        <f t="shared" si="25"/>
        <v>167.53745707594871</v>
      </c>
      <c r="M137" s="8">
        <f t="shared" si="26"/>
        <v>167.03141575171131</v>
      </c>
      <c r="N137" s="8">
        <f t="shared" si="27"/>
        <v>166.7555518336508</v>
      </c>
      <c r="O137" s="8">
        <f t="shared" si="32"/>
        <v>34.586666125308788</v>
      </c>
      <c r="P137" s="8">
        <f t="shared" si="33"/>
        <v>30.552837001051167</v>
      </c>
      <c r="Q137" s="8">
        <f t="shared" si="34"/>
        <v>25.214666365716916</v>
      </c>
      <c r="R137" s="8">
        <f t="shared" si="35"/>
        <v>22.520309661409762</v>
      </c>
    </row>
    <row r="138" spans="1:18" x14ac:dyDescent="0.55000000000000004">
      <c r="A138" s="8">
        <v>137</v>
      </c>
      <c r="B138" s="9">
        <v>43683</v>
      </c>
      <c r="C138" s="8">
        <v>164.520004</v>
      </c>
      <c r="D138" s="8">
        <v>3604800</v>
      </c>
      <c r="E138" s="8">
        <v>163.65777395329934</v>
      </c>
      <c r="F138" s="8">
        <v>0.74344065343342169</v>
      </c>
      <c r="G138" s="8">
        <f t="shared" si="28"/>
        <v>-1.3450624666363304</v>
      </c>
      <c r="H138" s="8">
        <f t="shared" si="29"/>
        <v>-2.033574517910977</v>
      </c>
      <c r="I138" s="8">
        <f t="shared" si="30"/>
        <v>-3.0878338707714357</v>
      </c>
      <c r="J138" s="8">
        <f t="shared" si="31"/>
        <v>-4.4786701778452933</v>
      </c>
      <c r="K138" s="8">
        <f t="shared" si="24"/>
        <v>162.31271148666301</v>
      </c>
      <c r="L138" s="8">
        <f t="shared" si="25"/>
        <v>161.62419943538836</v>
      </c>
      <c r="M138" s="8">
        <f t="shared" si="26"/>
        <v>160.56994008252789</v>
      </c>
      <c r="N138" s="8">
        <f t="shared" si="27"/>
        <v>159.17910377545405</v>
      </c>
      <c r="O138" s="8">
        <f t="shared" si="32"/>
        <v>4.8721402394335476</v>
      </c>
      <c r="P138" s="8">
        <f t="shared" si="33"/>
        <v>8.385684076425596</v>
      </c>
      <c r="Q138" s="8">
        <f t="shared" si="34"/>
        <v>15.603004952115091</v>
      </c>
      <c r="R138" s="8">
        <f t="shared" si="35"/>
        <v>28.525215208554954</v>
      </c>
    </row>
    <row r="139" spans="1:18" x14ac:dyDescent="0.55000000000000004">
      <c r="A139" s="8">
        <v>138</v>
      </c>
      <c r="B139" s="9">
        <v>43684</v>
      </c>
      <c r="C139" s="8">
        <v>163.38999899999999</v>
      </c>
      <c r="D139" s="8">
        <v>3079200</v>
      </c>
      <c r="E139" s="8">
        <v>164.30444648832486</v>
      </c>
      <c r="F139" s="8">
        <v>0.83621420890365894</v>
      </c>
      <c r="G139" s="8">
        <f t="shared" si="28"/>
        <v>-1.0463022163870535</v>
      </c>
      <c r="H139" s="8">
        <f t="shared" si="29"/>
        <v>-1.3635127546768537</v>
      </c>
      <c r="I139" s="8">
        <f t="shared" si="30"/>
        <v>-1.4073059881628074</v>
      </c>
      <c r="J139" s="8">
        <f t="shared" si="31"/>
        <v>-0.12212887190510557</v>
      </c>
      <c r="K139" s="8">
        <f t="shared" si="24"/>
        <v>163.25814427193779</v>
      </c>
      <c r="L139" s="8">
        <f t="shared" si="25"/>
        <v>162.940933733648</v>
      </c>
      <c r="M139" s="8">
        <f t="shared" si="26"/>
        <v>162.89714050016204</v>
      </c>
      <c r="N139" s="8">
        <f t="shared" si="27"/>
        <v>164.18231761641974</v>
      </c>
      <c r="O139" s="8">
        <f t="shared" si="32"/>
        <v>1.738566931235519E-2</v>
      </c>
      <c r="P139" s="8">
        <f t="shared" si="33"/>
        <v>0.20165961344378716</v>
      </c>
      <c r="Q139" s="8">
        <f t="shared" si="34"/>
        <v>0.24290950086251514</v>
      </c>
      <c r="R139" s="8">
        <f t="shared" si="35"/>
        <v>0.62776878992530516</v>
      </c>
    </row>
    <row r="140" spans="1:18" x14ac:dyDescent="0.55000000000000004">
      <c r="A140" s="8">
        <v>139</v>
      </c>
      <c r="B140" s="9">
        <v>43685</v>
      </c>
      <c r="C140" s="8">
        <v>167.009995</v>
      </c>
      <c r="D140" s="8">
        <v>2428800</v>
      </c>
      <c r="E140" s="8">
        <v>163.61861087208121</v>
      </c>
      <c r="F140" s="8">
        <v>11.501486303099544</v>
      </c>
      <c r="G140" s="8">
        <f t="shared" si="28"/>
        <v>-0.99223222636554298</v>
      </c>
      <c r="H140" s="8">
        <f t="shared" si="29"/>
        <v>-1.194093470068553</v>
      </c>
      <c r="I140" s="8">
        <f t="shared" si="30"/>
        <v>-1.0826443207991869</v>
      </c>
      <c r="J140" s="8">
        <f t="shared" si="31"/>
        <v>-0.601279604592869</v>
      </c>
      <c r="K140" s="8">
        <f t="shared" si="24"/>
        <v>162.62637864571568</v>
      </c>
      <c r="L140" s="8">
        <f t="shared" si="25"/>
        <v>162.42451740201264</v>
      </c>
      <c r="M140" s="8">
        <f t="shared" si="26"/>
        <v>162.53596655128203</v>
      </c>
      <c r="N140" s="8">
        <f t="shared" si="27"/>
        <v>163.01733126748834</v>
      </c>
      <c r="O140" s="8">
        <f t="shared" si="32"/>
        <v>19.216092341549025</v>
      </c>
      <c r="P140" s="8">
        <f t="shared" si="33"/>
        <v>21.026604801643963</v>
      </c>
      <c r="Q140" s="8">
        <f t="shared" si="34"/>
        <v>20.016930559937759</v>
      </c>
      <c r="R140" s="8">
        <f t="shared" si="35"/>
        <v>15.941363680913931</v>
      </c>
    </row>
    <row r="141" spans="1:18" x14ac:dyDescent="0.55000000000000004">
      <c r="A141" s="8">
        <v>140</v>
      </c>
      <c r="B141" s="9">
        <v>43686</v>
      </c>
      <c r="C141" s="8">
        <v>166.66999799999999</v>
      </c>
      <c r="D141" s="8">
        <v>1802100</v>
      </c>
      <c r="E141" s="8">
        <v>166.16214896802029</v>
      </c>
      <c r="F141" s="8">
        <v>0.25791063928272107</v>
      </c>
      <c r="G141" s="8">
        <f t="shared" si="28"/>
        <v>-0.46186667801984893</v>
      </c>
      <c r="H141" s="8">
        <f t="shared" si="29"/>
        <v>-0.25968557856664376</v>
      </c>
      <c r="I141" s="8">
        <f t="shared" si="30"/>
        <v>0.54913776673303494</v>
      </c>
      <c r="J141" s="8">
        <f t="shared" si="31"/>
        <v>2.0718154408592913</v>
      </c>
      <c r="K141" s="8">
        <f t="shared" si="24"/>
        <v>165.70028229000044</v>
      </c>
      <c r="L141" s="8">
        <f t="shared" si="25"/>
        <v>165.90246338945366</v>
      </c>
      <c r="M141" s="8">
        <f t="shared" si="26"/>
        <v>166.71128673475332</v>
      </c>
      <c r="N141" s="8">
        <f t="shared" si="27"/>
        <v>168.23396440887959</v>
      </c>
      <c r="O141" s="8">
        <f t="shared" si="32"/>
        <v>0.94034855821992736</v>
      </c>
      <c r="P141" s="8">
        <f t="shared" si="33"/>
        <v>0.58910937838651378</v>
      </c>
      <c r="Q141" s="8">
        <f t="shared" si="34"/>
        <v>1.7047596175302495E-3</v>
      </c>
      <c r="R141" s="8">
        <f t="shared" si="35"/>
        <v>2.4459909281037331</v>
      </c>
    </row>
    <row r="142" spans="1:18" x14ac:dyDescent="0.55000000000000004">
      <c r="A142" s="8">
        <v>141</v>
      </c>
      <c r="B142" s="9">
        <v>43689</v>
      </c>
      <c r="C142" s="8">
        <v>164.96000699999999</v>
      </c>
      <c r="D142" s="8">
        <v>1381600</v>
      </c>
      <c r="E142" s="8">
        <v>166.54303574200509</v>
      </c>
      <c r="F142" s="8">
        <v>2.5059799980142428</v>
      </c>
      <c r="G142" s="8">
        <f t="shared" si="28"/>
        <v>-0.33545366021915185</v>
      </c>
      <c r="H142" s="8">
        <f t="shared" si="29"/>
        <v>-9.9542490428783242E-2</v>
      </c>
      <c r="I142" s="8">
        <f t="shared" si="30"/>
        <v>0.47342481999632846</v>
      </c>
      <c r="J142" s="8">
        <f t="shared" si="31"/>
        <v>0.63452607401597227</v>
      </c>
      <c r="K142" s="8">
        <f t="shared" si="24"/>
        <v>166.20758208178594</v>
      </c>
      <c r="L142" s="8">
        <f t="shared" si="25"/>
        <v>166.44349325157631</v>
      </c>
      <c r="M142" s="8">
        <f t="shared" si="26"/>
        <v>167.01646056200141</v>
      </c>
      <c r="N142" s="8">
        <f t="shared" si="27"/>
        <v>167.17756181602107</v>
      </c>
      <c r="O142" s="8">
        <f t="shared" si="32"/>
        <v>1.5564435846932285</v>
      </c>
      <c r="P142" s="8">
        <f t="shared" si="33"/>
        <v>2.2007314586159707</v>
      </c>
      <c r="Q142" s="8">
        <f t="shared" si="34"/>
        <v>4.2290012526683389</v>
      </c>
      <c r="R142" s="8">
        <f t="shared" si="35"/>
        <v>4.9175493620582778</v>
      </c>
    </row>
    <row r="143" spans="1:18" x14ac:dyDescent="0.55000000000000004">
      <c r="A143" s="8">
        <v>142</v>
      </c>
      <c r="B143" s="9">
        <v>43690</v>
      </c>
      <c r="C143" s="8">
        <v>167.979996</v>
      </c>
      <c r="D143" s="8">
        <v>3221800</v>
      </c>
      <c r="E143" s="8">
        <v>165.35576418550124</v>
      </c>
      <c r="F143" s="8">
        <v>6.8865926162274356</v>
      </c>
      <c r="G143" s="8">
        <f t="shared" si="28"/>
        <v>-0.46322634466185575</v>
      </c>
      <c r="H143" s="8">
        <f t="shared" si="29"/>
        <v>-0.37147475694754861</v>
      </c>
      <c r="I143" s="8">
        <f t="shared" si="30"/>
        <v>-0.27388854942874952</v>
      </c>
      <c r="J143" s="8">
        <f t="shared" si="31"/>
        <v>-0.9140019119258721</v>
      </c>
      <c r="K143" s="8">
        <f t="shared" si="24"/>
        <v>164.8925378408394</v>
      </c>
      <c r="L143" s="8">
        <f t="shared" si="25"/>
        <v>164.98428942855369</v>
      </c>
      <c r="M143" s="8">
        <f t="shared" si="26"/>
        <v>165.08187563607248</v>
      </c>
      <c r="N143" s="8">
        <f t="shared" si="27"/>
        <v>164.44176227357536</v>
      </c>
      <c r="O143" s="8">
        <f t="shared" si="32"/>
        <v>9.5323978845673896</v>
      </c>
      <c r="P143" s="8">
        <f t="shared" si="33"/>
        <v>8.9742578622065796</v>
      </c>
      <c r="Q143" s="8">
        <f t="shared" si="34"/>
        <v>8.3991016438113686</v>
      </c>
      <c r="R143" s="8">
        <f t="shared" si="35"/>
        <v>12.519097902808765</v>
      </c>
    </row>
    <row r="144" spans="1:18" x14ac:dyDescent="0.55000000000000004">
      <c r="A144" s="8">
        <v>143</v>
      </c>
      <c r="B144" s="9">
        <v>43691</v>
      </c>
      <c r="C144" s="8">
        <v>164.03999300000001</v>
      </c>
      <c r="D144" s="8">
        <v>2457300</v>
      </c>
      <c r="E144" s="8">
        <v>167.3239380463753</v>
      </c>
      <c r="F144" s="8">
        <v>10.784295067612831</v>
      </c>
      <c r="G144" s="8">
        <f t="shared" si="28"/>
        <v>-9.8516313831468361E-2</v>
      </c>
      <c r="H144" s="8">
        <f t="shared" si="29"/>
        <v>0.21343739750785362</v>
      </c>
      <c r="I144" s="8">
        <f t="shared" si="30"/>
        <v>0.73503953520751486</v>
      </c>
      <c r="J144" s="8">
        <f t="shared" si="31"/>
        <v>1.5358474949540704</v>
      </c>
      <c r="K144" s="8">
        <f t="shared" si="24"/>
        <v>167.22542173254382</v>
      </c>
      <c r="L144" s="8">
        <f t="shared" si="25"/>
        <v>167.53737544388315</v>
      </c>
      <c r="M144" s="8">
        <f t="shared" si="26"/>
        <v>168.05897758158281</v>
      </c>
      <c r="N144" s="8">
        <f t="shared" si="27"/>
        <v>168.85978554132939</v>
      </c>
      <c r="O144" s="8">
        <f t="shared" si="32"/>
        <v>10.146956210115677</v>
      </c>
      <c r="P144" s="8">
        <f t="shared" si="33"/>
        <v>12.231683958782005</v>
      </c>
      <c r="Q144" s="8">
        <f t="shared" si="34"/>
        <v>16.152237067000268</v>
      </c>
      <c r="R144" s="8">
        <f t="shared" si="35"/>
        <v>23.230400141454297</v>
      </c>
    </row>
    <row r="145" spans="1:18" x14ac:dyDescent="0.55000000000000004">
      <c r="A145" s="8">
        <v>144</v>
      </c>
      <c r="B145" s="9">
        <v>43692</v>
      </c>
      <c r="C145" s="8">
        <v>162.270004</v>
      </c>
      <c r="D145" s="8">
        <v>2220400</v>
      </c>
      <c r="E145" s="8">
        <v>164.86097926159385</v>
      </c>
      <c r="F145" s="8">
        <v>6.7131528061913421</v>
      </c>
      <c r="G145" s="8">
        <f t="shared" si="28"/>
        <v>-0.45318268447396548</v>
      </c>
      <c r="H145" s="8">
        <f t="shared" si="29"/>
        <v>-0.45566164806447207</v>
      </c>
      <c r="I145" s="8">
        <f t="shared" si="30"/>
        <v>-0.70405970878751889</v>
      </c>
      <c r="J145" s="8">
        <f t="shared" si="31"/>
        <v>-1.8631378428211212</v>
      </c>
      <c r="K145" s="8">
        <f t="shared" si="24"/>
        <v>164.40779657711988</v>
      </c>
      <c r="L145" s="8">
        <f t="shared" si="25"/>
        <v>164.40531761352938</v>
      </c>
      <c r="M145" s="8">
        <f t="shared" si="26"/>
        <v>164.15691955280633</v>
      </c>
      <c r="N145" s="8">
        <f t="shared" si="27"/>
        <v>162.99784141877274</v>
      </c>
      <c r="O145" s="8">
        <f t="shared" si="32"/>
        <v>4.5701571027888654</v>
      </c>
      <c r="P145" s="8">
        <f t="shared" si="33"/>
        <v>4.5595642281238842</v>
      </c>
      <c r="Q145" s="8">
        <f t="shared" si="34"/>
        <v>3.5604503034224138</v>
      </c>
      <c r="R145" s="8">
        <f t="shared" si="35"/>
        <v>0.52974730816575988</v>
      </c>
    </row>
    <row r="146" spans="1:18" x14ac:dyDescent="0.55000000000000004">
      <c r="A146" s="8">
        <v>145</v>
      </c>
      <c r="B146" s="9">
        <v>43693</v>
      </c>
      <c r="C146" s="8">
        <v>165.029999</v>
      </c>
      <c r="D146" s="8">
        <v>1748200</v>
      </c>
      <c r="E146" s="8">
        <v>162.91774781539846</v>
      </c>
      <c r="F146" s="8">
        <v>4.4616050668506384</v>
      </c>
      <c r="G146" s="8">
        <f t="shared" si="28"/>
        <v>-0.67668999873218039</v>
      </c>
      <c r="H146" s="8">
        <f t="shared" si="29"/>
        <v>-0.82755409759720355</v>
      </c>
      <c r="I146" s="8">
        <f t="shared" si="30"/>
        <v>-1.2616869906210646</v>
      </c>
      <c r="J146" s="8">
        <f t="shared" si="31"/>
        <v>-1.9312174056892564</v>
      </c>
      <c r="K146" s="8">
        <f t="shared" si="24"/>
        <v>162.24105781666628</v>
      </c>
      <c r="L146" s="8">
        <f t="shared" si="25"/>
        <v>162.09019371780124</v>
      </c>
      <c r="M146" s="8">
        <f t="shared" si="26"/>
        <v>161.6560608247774</v>
      </c>
      <c r="N146" s="8">
        <f t="shared" si="27"/>
        <v>160.98653040970919</v>
      </c>
      <c r="O146" s="8">
        <f t="shared" si="32"/>
        <v>7.7781929240948857</v>
      </c>
      <c r="P146" s="8">
        <f t="shared" si="33"/>
        <v>8.6424550972437419</v>
      </c>
      <c r="Q146" s="8">
        <f t="shared" si="34"/>
        <v>11.383458810224443</v>
      </c>
      <c r="R146" s="8">
        <f t="shared" si="35"/>
        <v>16.349638240668384</v>
      </c>
    </row>
    <row r="147" spans="1:18" x14ac:dyDescent="0.55000000000000004">
      <c r="A147" s="8">
        <v>146</v>
      </c>
      <c r="B147" s="9">
        <v>43696</v>
      </c>
      <c r="C147" s="8">
        <v>165.86000100000001</v>
      </c>
      <c r="D147" s="8">
        <v>1647200</v>
      </c>
      <c r="E147" s="8">
        <v>164.50193620384962</v>
      </c>
      <c r="F147" s="8">
        <v>1.8443399905429925</v>
      </c>
      <c r="G147" s="8">
        <f t="shared" si="28"/>
        <v>-0.33755824065467821</v>
      </c>
      <c r="H147" s="8">
        <f t="shared" si="29"/>
        <v>-0.22461847608511087</v>
      </c>
      <c r="I147" s="8">
        <f t="shared" si="30"/>
        <v>1.8956929961439828E-2</v>
      </c>
      <c r="J147" s="8">
        <f t="shared" si="31"/>
        <v>1.0568775193301037</v>
      </c>
      <c r="K147" s="8">
        <f t="shared" si="24"/>
        <v>164.16437796319494</v>
      </c>
      <c r="L147" s="8">
        <f t="shared" si="25"/>
        <v>164.27731772776451</v>
      </c>
      <c r="M147" s="8">
        <f t="shared" si="26"/>
        <v>164.52089313381106</v>
      </c>
      <c r="N147" s="8">
        <f t="shared" si="27"/>
        <v>165.55881372317972</v>
      </c>
      <c r="O147" s="8">
        <f t="shared" si="32"/>
        <v>2.8751374829440612</v>
      </c>
      <c r="P147" s="8">
        <f t="shared" si="33"/>
        <v>2.5048863402140675</v>
      </c>
      <c r="Q147" s="8">
        <f t="shared" si="34"/>
        <v>1.7932098772891327</v>
      </c>
      <c r="R147" s="8">
        <f t="shared" si="35"/>
        <v>9.0713775718419792E-2</v>
      </c>
    </row>
    <row r="148" spans="1:18" x14ac:dyDescent="0.55000000000000004">
      <c r="A148" s="8">
        <v>147</v>
      </c>
      <c r="B148" s="9">
        <v>43697</v>
      </c>
      <c r="C148" s="8">
        <v>163.470001</v>
      </c>
      <c r="D148" s="8">
        <v>1726200</v>
      </c>
      <c r="E148" s="8">
        <v>165.52048480096241</v>
      </c>
      <c r="F148" s="8">
        <v>4.2044838180092556</v>
      </c>
      <c r="G148" s="8">
        <f t="shared" si="28"/>
        <v>-0.13414221498955897</v>
      </c>
      <c r="H148" s="8">
        <f t="shared" si="29"/>
        <v>8.6173292214362651E-2</v>
      </c>
      <c r="I148" s="8">
        <f t="shared" si="30"/>
        <v>0.46877318017954439</v>
      </c>
      <c r="J148" s="8">
        <f t="shared" si="31"/>
        <v>1.0242979354453814</v>
      </c>
      <c r="K148" s="8">
        <f t="shared" si="24"/>
        <v>165.38634258597284</v>
      </c>
      <c r="L148" s="8">
        <f t="shared" si="25"/>
        <v>165.60665809317678</v>
      </c>
      <c r="M148" s="8">
        <f t="shared" si="26"/>
        <v>165.98925798114195</v>
      </c>
      <c r="N148" s="8">
        <f t="shared" si="27"/>
        <v>166.5447827364078</v>
      </c>
      <c r="O148" s="8">
        <f t="shared" si="32"/>
        <v>3.6723650741289173</v>
      </c>
      <c r="P148" s="8">
        <f t="shared" si="33"/>
        <v>4.5653035338226458</v>
      </c>
      <c r="Q148" s="8">
        <f t="shared" si="34"/>
        <v>6.346655737032453</v>
      </c>
      <c r="R148" s="8">
        <f t="shared" si="35"/>
        <v>9.4542827265469676</v>
      </c>
    </row>
    <row r="149" spans="1:18" x14ac:dyDescent="0.55000000000000004">
      <c r="A149" s="8">
        <v>148</v>
      </c>
      <c r="B149" s="9">
        <v>43698</v>
      </c>
      <c r="C149" s="8">
        <v>163.78999300000001</v>
      </c>
      <c r="D149" s="8">
        <v>1732200</v>
      </c>
      <c r="E149" s="8">
        <v>163.9826219502406</v>
      </c>
      <c r="F149" s="8">
        <v>3.7105912470791445E-2</v>
      </c>
      <c r="G149" s="8">
        <f t="shared" si="28"/>
        <v>-0.3447003103493963</v>
      </c>
      <c r="H149" s="8">
        <f t="shared" si="29"/>
        <v>-0.31983574351968003</v>
      </c>
      <c r="I149" s="8">
        <f t="shared" si="30"/>
        <v>-0.43421303372606429</v>
      </c>
      <c r="J149" s="8">
        <f t="shared" si="31"/>
        <v>-1.1535387327967297</v>
      </c>
      <c r="K149" s="8">
        <f t="shared" si="24"/>
        <v>163.6379216398912</v>
      </c>
      <c r="L149" s="8">
        <f t="shared" si="25"/>
        <v>163.66278620672091</v>
      </c>
      <c r="M149" s="8">
        <f t="shared" si="26"/>
        <v>163.54840891651455</v>
      </c>
      <c r="N149" s="8">
        <f t="shared" si="27"/>
        <v>162.82908321744387</v>
      </c>
      <c r="O149" s="8">
        <f t="shared" si="32"/>
        <v>2.3125698565342207E-2</v>
      </c>
      <c r="P149" s="8">
        <f t="shared" si="33"/>
        <v>1.6181568256351767E-2</v>
      </c>
      <c r="Q149" s="8">
        <f t="shared" si="34"/>
        <v>5.8362869393511374E-2</v>
      </c>
      <c r="R149" s="8">
        <f t="shared" si="35"/>
        <v>0.92334761021209488</v>
      </c>
    </row>
    <row r="150" spans="1:18" x14ac:dyDescent="0.55000000000000004">
      <c r="A150" s="8">
        <v>149</v>
      </c>
      <c r="B150" s="9">
        <v>43699</v>
      </c>
      <c r="C150" s="8">
        <v>162.89999399999999</v>
      </c>
      <c r="D150" s="8">
        <v>1940000</v>
      </c>
      <c r="E150" s="8">
        <v>163.83815023756017</v>
      </c>
      <c r="F150" s="8">
        <v>0.88013712607307071</v>
      </c>
      <c r="G150" s="8">
        <f t="shared" si="28"/>
        <v>-0.31466602069905103</v>
      </c>
      <c r="H150" s="8">
        <f t="shared" si="29"/>
        <v>-0.275994735809867</v>
      </c>
      <c r="I150" s="8">
        <f t="shared" si="30"/>
        <v>-0.30382943925552791</v>
      </c>
      <c r="J150" s="8">
        <f t="shared" si="31"/>
        <v>-0.29583176569787312</v>
      </c>
      <c r="K150" s="8">
        <f t="shared" si="24"/>
        <v>163.52348421686111</v>
      </c>
      <c r="L150" s="8">
        <f t="shared" si="25"/>
        <v>163.56215550175031</v>
      </c>
      <c r="M150" s="8">
        <f t="shared" si="26"/>
        <v>163.53432079830463</v>
      </c>
      <c r="N150" s="8">
        <f t="shared" si="27"/>
        <v>163.5423184718623</v>
      </c>
      <c r="O150" s="8">
        <f t="shared" si="32"/>
        <v>0.38874005052151933</v>
      </c>
      <c r="P150" s="8">
        <f t="shared" si="33"/>
        <v>0.43845785440023749</v>
      </c>
      <c r="Q150" s="8">
        <f t="shared" si="34"/>
        <v>0.40237048704741757</v>
      </c>
      <c r="R150" s="8">
        <f t="shared" si="35"/>
        <v>0.41258072715319494</v>
      </c>
    </row>
    <row r="151" spans="1:18" x14ac:dyDescent="0.55000000000000004">
      <c r="A151" s="8">
        <v>150</v>
      </c>
      <c r="B151" s="9">
        <v>43700</v>
      </c>
      <c r="C151" s="8">
        <v>156.490005</v>
      </c>
      <c r="D151" s="8">
        <v>4342900</v>
      </c>
      <c r="E151" s="8">
        <v>163.13453305939004</v>
      </c>
      <c r="F151" s="8">
        <v>44.14975313202158</v>
      </c>
      <c r="G151" s="8">
        <f t="shared" si="28"/>
        <v>-0.37300869431971351</v>
      </c>
      <c r="H151" s="8">
        <f t="shared" si="29"/>
        <v>-0.38290034639993376</v>
      </c>
      <c r="I151" s="8">
        <f t="shared" si="30"/>
        <v>-0.48373392176710073</v>
      </c>
      <c r="J151" s="8">
        <f t="shared" si="31"/>
        <v>-0.64244936629929494</v>
      </c>
      <c r="K151" s="8">
        <f t="shared" si="24"/>
        <v>162.76152436507033</v>
      </c>
      <c r="L151" s="8">
        <f t="shared" si="25"/>
        <v>162.7516327129901</v>
      </c>
      <c r="M151" s="8">
        <f t="shared" si="26"/>
        <v>162.65079913762293</v>
      </c>
      <c r="N151" s="8">
        <f t="shared" si="27"/>
        <v>162.49208369309073</v>
      </c>
      <c r="O151" s="8">
        <f t="shared" si="32"/>
        <v>39.331955146452188</v>
      </c>
      <c r="P151" s="8">
        <f t="shared" si="33"/>
        <v>39.207981616085696</v>
      </c>
      <c r="Q151" s="8">
        <f t="shared" si="34"/>
        <v>37.955384406169053</v>
      </c>
      <c r="R151" s="8">
        <f t="shared" si="35"/>
        <v>36.024948638053822</v>
      </c>
    </row>
    <row r="152" spans="1:18" x14ac:dyDescent="0.55000000000000004">
      <c r="A152" s="8">
        <v>151</v>
      </c>
      <c r="B152" s="9">
        <v>43703</v>
      </c>
      <c r="C152" s="8">
        <v>156.91000399999999</v>
      </c>
      <c r="D152" s="8">
        <v>3094000</v>
      </c>
      <c r="E152" s="8">
        <v>158.15113701484751</v>
      </c>
      <c r="F152" s="8">
        <v>1.5404111605444946</v>
      </c>
      <c r="G152" s="8">
        <f t="shared" si="28"/>
        <v>-1.064566796853136</v>
      </c>
      <c r="H152" s="8">
        <f t="shared" si="29"/>
        <v>-1.533024270935583</v>
      </c>
      <c r="I152" s="8">
        <f t="shared" si="30"/>
        <v>-2.5085818770160442</v>
      </c>
      <c r="J152" s="8">
        <f t="shared" si="31"/>
        <v>-4.3322540428060448</v>
      </c>
      <c r="K152" s="8">
        <f t="shared" si="24"/>
        <v>157.08657021799436</v>
      </c>
      <c r="L152" s="8">
        <f t="shared" si="25"/>
        <v>156.61811274391192</v>
      </c>
      <c r="M152" s="8">
        <f t="shared" si="26"/>
        <v>155.64255513783147</v>
      </c>
      <c r="N152" s="8">
        <f t="shared" si="27"/>
        <v>153.81888297204145</v>
      </c>
      <c r="O152" s="8">
        <f t="shared" si="32"/>
        <v>3.1175629336838016E-2</v>
      </c>
      <c r="P152" s="8">
        <f t="shared" si="33"/>
        <v>8.5200505380667882E-2</v>
      </c>
      <c r="Q152" s="8">
        <f t="shared" si="34"/>
        <v>1.6064266182122795</v>
      </c>
      <c r="R152" s="8">
        <f t="shared" si="35"/>
        <v>9.5550292094874365</v>
      </c>
    </row>
    <row r="153" spans="1:18" x14ac:dyDescent="0.55000000000000004">
      <c r="A153" s="8">
        <v>152</v>
      </c>
      <c r="B153" s="9">
        <v>43704</v>
      </c>
      <c r="C153" s="8">
        <v>157.479996</v>
      </c>
      <c r="D153" s="8">
        <v>2530200</v>
      </c>
      <c r="E153" s="8">
        <v>157.22028725371189</v>
      </c>
      <c r="F153" s="8">
        <v>6.7448632898542943E-2</v>
      </c>
      <c r="G153" s="8">
        <f t="shared" si="28"/>
        <v>-1.0445092414955084</v>
      </c>
      <c r="H153" s="8">
        <f t="shared" si="29"/>
        <v>-1.3824806434855921</v>
      </c>
      <c r="I153" s="8">
        <f t="shared" si="30"/>
        <v>-1.7986024248698529</v>
      </c>
      <c r="J153" s="8">
        <f t="shared" si="31"/>
        <v>-1.4410604033861827</v>
      </c>
      <c r="K153" s="8">
        <f t="shared" si="24"/>
        <v>156.17577801221637</v>
      </c>
      <c r="L153" s="8">
        <f t="shared" si="25"/>
        <v>155.83780661022629</v>
      </c>
      <c r="M153" s="8">
        <f t="shared" si="26"/>
        <v>155.42168482884205</v>
      </c>
      <c r="N153" s="8">
        <f t="shared" si="27"/>
        <v>155.7792268503257</v>
      </c>
      <c r="O153" s="8">
        <f t="shared" si="32"/>
        <v>1.7009845596583819</v>
      </c>
      <c r="P153" s="8">
        <f t="shared" si="33"/>
        <v>2.6967859918853336</v>
      </c>
      <c r="Q153" s="8">
        <f t="shared" si="34"/>
        <v>4.2366448773136254</v>
      </c>
      <c r="R153" s="8">
        <f t="shared" si="35"/>
        <v>2.892615700483844</v>
      </c>
    </row>
    <row r="154" spans="1:18" x14ac:dyDescent="0.55000000000000004">
      <c r="A154" s="8">
        <v>153</v>
      </c>
      <c r="B154" s="9">
        <v>43705</v>
      </c>
      <c r="C154" s="8">
        <v>159.550003</v>
      </c>
      <c r="D154" s="8">
        <v>2363400</v>
      </c>
      <c r="E154" s="8">
        <v>157.41506881342798</v>
      </c>
      <c r="F154" s="8">
        <v>4.5579439809939535</v>
      </c>
      <c r="G154" s="8">
        <f t="shared" si="28"/>
        <v>-0.85861562131376834</v>
      </c>
      <c r="H154" s="8">
        <f t="shared" si="29"/>
        <v>-0.98816509268517128</v>
      </c>
      <c r="I154" s="8">
        <f t="shared" si="30"/>
        <v>-0.90157963180617817</v>
      </c>
      <c r="J154" s="8">
        <f t="shared" si="31"/>
        <v>-5.0594734749249998E-2</v>
      </c>
      <c r="K154" s="8">
        <f t="shared" si="24"/>
        <v>156.55645319211422</v>
      </c>
      <c r="L154" s="8">
        <f t="shared" si="25"/>
        <v>156.42690372074281</v>
      </c>
      <c r="M154" s="8">
        <f t="shared" si="26"/>
        <v>156.51348918162179</v>
      </c>
      <c r="N154" s="8">
        <f t="shared" si="27"/>
        <v>157.36447407867874</v>
      </c>
      <c r="O154" s="8">
        <f t="shared" si="32"/>
        <v>8.9613404522930189</v>
      </c>
      <c r="P154" s="8">
        <f t="shared" si="33"/>
        <v>9.7537491080967769</v>
      </c>
      <c r="Q154" s="8">
        <f t="shared" si="34"/>
        <v>9.2204161692018207</v>
      </c>
      <c r="R154" s="8">
        <f t="shared" si="35"/>
        <v>4.7765366659316895</v>
      </c>
    </row>
    <row r="155" spans="1:18" x14ac:dyDescent="0.55000000000000004">
      <c r="A155" s="8">
        <v>154</v>
      </c>
      <c r="B155" s="9">
        <v>43706</v>
      </c>
      <c r="C155" s="8">
        <v>163.60000600000001</v>
      </c>
      <c r="D155" s="8">
        <v>3919300</v>
      </c>
      <c r="E155" s="8">
        <v>159.01626945335698</v>
      </c>
      <c r="F155" s="8">
        <v>21.010640729030918</v>
      </c>
      <c r="G155" s="8">
        <f t="shared" si="28"/>
        <v>-0.48964318212735247</v>
      </c>
      <c r="H155" s="8">
        <f t="shared" si="29"/>
        <v>-0.34082365953162741</v>
      </c>
      <c r="I155" s="8">
        <f t="shared" si="30"/>
        <v>0.22467149047465401</v>
      </c>
      <c r="J155" s="8">
        <f t="shared" si="31"/>
        <v>1.3534313337272661</v>
      </c>
      <c r="K155" s="8">
        <f t="shared" si="24"/>
        <v>158.52662627122962</v>
      </c>
      <c r="L155" s="8">
        <f t="shared" si="25"/>
        <v>158.67544579382536</v>
      </c>
      <c r="M155" s="8">
        <f t="shared" si="26"/>
        <v>159.24094094383165</v>
      </c>
      <c r="N155" s="8">
        <f t="shared" si="27"/>
        <v>160.36970078708424</v>
      </c>
      <c r="O155" s="8">
        <f t="shared" si="32"/>
        <v>25.739181872298325</v>
      </c>
      <c r="P155" s="8">
        <f t="shared" si="33"/>
        <v>24.251293224238879</v>
      </c>
      <c r="Q155" s="8">
        <f t="shared" si="34"/>
        <v>19.001448163908083</v>
      </c>
      <c r="R155" s="8">
        <f t="shared" si="35"/>
        <v>10.434871768590774</v>
      </c>
    </row>
    <row r="156" spans="1:18" x14ac:dyDescent="0.55000000000000004">
      <c r="A156" s="8">
        <v>155</v>
      </c>
      <c r="B156" s="9">
        <v>43707</v>
      </c>
      <c r="C156" s="8">
        <v>164.61999499999999</v>
      </c>
      <c r="D156" s="8">
        <v>3156600</v>
      </c>
      <c r="E156" s="8">
        <v>162.45407186333927</v>
      </c>
      <c r="F156" s="8">
        <v>4.6912230339222249</v>
      </c>
      <c r="G156" s="8">
        <f t="shared" si="28"/>
        <v>9.9473656689092749E-2</v>
      </c>
      <c r="H156" s="8">
        <f t="shared" si="29"/>
        <v>0.60383285784685004</v>
      </c>
      <c r="I156" s="8">
        <f t="shared" si="30"/>
        <v>1.6705804042530867</v>
      </c>
      <c r="J156" s="8">
        <f t="shared" si="31"/>
        <v>3.1251467485440299</v>
      </c>
      <c r="K156" s="8">
        <f t="shared" si="24"/>
        <v>162.55354552002836</v>
      </c>
      <c r="L156" s="8">
        <f t="shared" si="25"/>
        <v>163.05790472118611</v>
      </c>
      <c r="M156" s="8">
        <f t="shared" si="26"/>
        <v>164.12465226759235</v>
      </c>
      <c r="N156" s="8">
        <f t="shared" si="27"/>
        <v>165.57921861188331</v>
      </c>
      <c r="O156" s="8">
        <f t="shared" si="32"/>
        <v>4.2702134532749945</v>
      </c>
      <c r="P156" s="8">
        <f t="shared" si="33"/>
        <v>2.4401260391648365</v>
      </c>
      <c r="Q156" s="8">
        <f t="shared" si="34"/>
        <v>0.24536442254906271</v>
      </c>
      <c r="R156" s="8">
        <f t="shared" si="35"/>
        <v>0.92010993759447646</v>
      </c>
    </row>
    <row r="157" spans="1:18" x14ac:dyDescent="0.55000000000000004">
      <c r="A157" s="8">
        <v>156</v>
      </c>
      <c r="B157" s="9">
        <v>43711</v>
      </c>
      <c r="C157" s="8">
        <v>163.529999</v>
      </c>
      <c r="D157" s="8">
        <v>2799500</v>
      </c>
      <c r="E157" s="8">
        <v>164.07851421583479</v>
      </c>
      <c r="F157" s="8">
        <v>0.30086894200227859</v>
      </c>
      <c r="G157" s="8">
        <f t="shared" si="28"/>
        <v>0.32821896106005699</v>
      </c>
      <c r="H157" s="8">
        <f t="shared" si="29"/>
        <v>0.85898523150901773</v>
      </c>
      <c r="I157" s="8">
        <f t="shared" si="30"/>
        <v>1.6498182809621822</v>
      </c>
      <c r="J157" s="8">
        <f t="shared" si="31"/>
        <v>1.8495480119027974</v>
      </c>
      <c r="K157" s="8">
        <f t="shared" si="24"/>
        <v>164.40673317689485</v>
      </c>
      <c r="L157" s="8">
        <f t="shared" si="25"/>
        <v>164.93749944734381</v>
      </c>
      <c r="M157" s="8">
        <f t="shared" si="26"/>
        <v>165.72833249679698</v>
      </c>
      <c r="N157" s="8">
        <f t="shared" si="27"/>
        <v>165.9280622277376</v>
      </c>
      <c r="O157" s="8">
        <f t="shared" si="32"/>
        <v>0.76866281693547733</v>
      </c>
      <c r="P157" s="8">
        <f t="shared" si="33"/>
        <v>1.9810575092730172</v>
      </c>
      <c r="Q157" s="8">
        <f t="shared" si="34"/>
        <v>4.8326701631396238</v>
      </c>
      <c r="R157" s="8">
        <f t="shared" si="35"/>
        <v>5.7507072442272502</v>
      </c>
    </row>
    <row r="158" spans="1:18" x14ac:dyDescent="0.55000000000000004">
      <c r="A158" s="8">
        <v>157</v>
      </c>
      <c r="B158" s="9">
        <v>43712</v>
      </c>
      <c r="C158" s="8">
        <v>167.13999899999999</v>
      </c>
      <c r="D158" s="8">
        <v>3974700</v>
      </c>
      <c r="E158" s="8">
        <v>163.66712780395869</v>
      </c>
      <c r="F158" s="8">
        <v>12.060834344293307</v>
      </c>
      <c r="G158" s="8">
        <f t="shared" si="28"/>
        <v>0.21727815511963425</v>
      </c>
      <c r="H158" s="8">
        <f t="shared" si="29"/>
        <v>0.54139232066273968</v>
      </c>
      <c r="I158" s="8">
        <f t="shared" si="30"/>
        <v>0.72227616918495774</v>
      </c>
      <c r="J158" s="8">
        <f t="shared" si="31"/>
        <v>-7.2246248309260519E-2</v>
      </c>
      <c r="K158" s="8">
        <f t="shared" si="24"/>
        <v>163.88440595907832</v>
      </c>
      <c r="L158" s="8">
        <f t="shared" si="25"/>
        <v>164.20852012462143</v>
      </c>
      <c r="M158" s="8">
        <f t="shared" si="26"/>
        <v>164.38940397314366</v>
      </c>
      <c r="N158" s="8">
        <f t="shared" si="27"/>
        <v>163.59488155564944</v>
      </c>
      <c r="O158" s="8">
        <f t="shared" si="32"/>
        <v>10.598886048097588</v>
      </c>
      <c r="P158" s="8">
        <f t="shared" si="33"/>
        <v>8.5935683967907419</v>
      </c>
      <c r="Q158" s="8">
        <f t="shared" si="34"/>
        <v>7.5657730017667806</v>
      </c>
      <c r="R158" s="8">
        <f t="shared" si="35"/>
        <v>12.56785769423859</v>
      </c>
    </row>
    <row r="159" spans="1:18" x14ac:dyDescent="0.55000000000000004">
      <c r="A159" s="8">
        <v>158</v>
      </c>
      <c r="B159" s="9">
        <v>43713</v>
      </c>
      <c r="C159" s="8">
        <v>170.36999499999999</v>
      </c>
      <c r="D159" s="8">
        <v>4511600</v>
      </c>
      <c r="E159" s="8">
        <v>166.27178120098966</v>
      </c>
      <c r="F159" s="8">
        <v>16.795356342398634</v>
      </c>
      <c r="G159" s="8">
        <f t="shared" si="28"/>
        <v>0.57538444140633493</v>
      </c>
      <c r="H159" s="8">
        <f t="shared" si="29"/>
        <v>1.0572075897547979</v>
      </c>
      <c r="I159" s="8">
        <f t="shared" si="30"/>
        <v>1.5693459217156644</v>
      </c>
      <c r="J159" s="8">
        <f t="shared" si="31"/>
        <v>2.2031184502299372</v>
      </c>
      <c r="K159" s="8">
        <f t="shared" si="24"/>
        <v>166.84716564239599</v>
      </c>
      <c r="L159" s="8">
        <f t="shared" si="25"/>
        <v>167.32898879074446</v>
      </c>
      <c r="M159" s="8">
        <f t="shared" si="26"/>
        <v>167.84112712270533</v>
      </c>
      <c r="N159" s="8">
        <f t="shared" si="27"/>
        <v>168.4748996512196</v>
      </c>
      <c r="O159" s="8">
        <f t="shared" si="32"/>
        <v>12.410326682796583</v>
      </c>
      <c r="P159" s="8">
        <f t="shared" si="33"/>
        <v>9.247718764730676</v>
      </c>
      <c r="Q159" s="8">
        <f t="shared" si="34"/>
        <v>6.3951727408127903</v>
      </c>
      <c r="R159" s="8">
        <f t="shared" si="35"/>
        <v>3.5913863809690576</v>
      </c>
    </row>
    <row r="160" spans="1:18" x14ac:dyDescent="0.55000000000000004">
      <c r="A160" s="8">
        <v>159</v>
      </c>
      <c r="B160" s="9">
        <v>43714</v>
      </c>
      <c r="C160" s="8">
        <v>171.16000399999999</v>
      </c>
      <c r="D160" s="8">
        <v>3327800</v>
      </c>
      <c r="E160" s="8">
        <v>169.34544155024741</v>
      </c>
      <c r="F160" s="8">
        <v>3.2926368840520541</v>
      </c>
      <c r="G160" s="8">
        <f t="shared" si="28"/>
        <v>0.95012582758404718</v>
      </c>
      <c r="H160" s="8">
        <f t="shared" si="29"/>
        <v>1.5613207796305359</v>
      </c>
      <c r="I160" s="8">
        <f t="shared" si="30"/>
        <v>2.2462874141096032</v>
      </c>
      <c r="J160" s="8">
        <f t="shared" si="31"/>
        <v>2.943079064403578</v>
      </c>
      <c r="K160" s="8">
        <f t="shared" si="24"/>
        <v>170.29556737783147</v>
      </c>
      <c r="L160" s="8">
        <f t="shared" si="25"/>
        <v>170.90676232987795</v>
      </c>
      <c r="M160" s="8">
        <f t="shared" si="26"/>
        <v>171.59172896435703</v>
      </c>
      <c r="N160" s="8">
        <f t="shared" si="27"/>
        <v>172.28852061465099</v>
      </c>
      <c r="O160" s="8">
        <f t="shared" si="32"/>
        <v>0.74725067374610643</v>
      </c>
      <c r="P160" s="8">
        <f t="shared" si="33"/>
        <v>6.4131343486198616E-2</v>
      </c>
      <c r="Q160" s="8">
        <f t="shared" si="34"/>
        <v>0.18638644484909167</v>
      </c>
      <c r="R160" s="8">
        <f t="shared" si="35"/>
        <v>1.273549749543365</v>
      </c>
    </row>
    <row r="161" spans="1:18" x14ac:dyDescent="0.55000000000000004">
      <c r="A161" s="8">
        <v>160</v>
      </c>
      <c r="B161" s="9">
        <v>43717</v>
      </c>
      <c r="C161" s="8">
        <v>169.66000399999999</v>
      </c>
      <c r="D161" s="8">
        <v>4991800</v>
      </c>
      <c r="E161" s="8">
        <v>170.70636338756185</v>
      </c>
      <c r="F161" s="8">
        <v>1.0948679679388396</v>
      </c>
      <c r="G161" s="8">
        <f t="shared" si="28"/>
        <v>1.0117452290436055</v>
      </c>
      <c r="H161" s="8">
        <f t="shared" si="29"/>
        <v>1.5112210440515108</v>
      </c>
      <c r="I161" s="8">
        <f t="shared" si="30"/>
        <v>1.8478729045517781</v>
      </c>
      <c r="J161" s="8">
        <f t="shared" si="31"/>
        <v>1.5982454213778072</v>
      </c>
      <c r="K161" s="8">
        <f t="shared" si="24"/>
        <v>171.71810861660546</v>
      </c>
      <c r="L161" s="8">
        <f t="shared" si="25"/>
        <v>172.21758443161337</v>
      </c>
      <c r="M161" s="8">
        <f t="shared" si="26"/>
        <v>172.55423629211361</v>
      </c>
      <c r="N161" s="8">
        <f t="shared" si="27"/>
        <v>172.30460880893966</v>
      </c>
      <c r="O161" s="8">
        <f t="shared" si="32"/>
        <v>4.2357946128927741</v>
      </c>
      <c r="P161" s="8">
        <f t="shared" si="33"/>
        <v>6.5412176641717261</v>
      </c>
      <c r="Q161" s="8">
        <f t="shared" si="34"/>
        <v>8.3765805607133057</v>
      </c>
      <c r="R161" s="8">
        <f t="shared" si="35"/>
        <v>6.9939345954668575</v>
      </c>
    </row>
    <row r="162" spans="1:18" x14ac:dyDescent="0.55000000000000004">
      <c r="A162" s="8">
        <v>161</v>
      </c>
      <c r="B162" s="9">
        <v>43718</v>
      </c>
      <c r="C162" s="8">
        <v>169.61000100000001</v>
      </c>
      <c r="D162" s="8">
        <v>4221600</v>
      </c>
      <c r="E162" s="8">
        <v>169.92159384689046</v>
      </c>
      <c r="F162" s="8">
        <v>9.7090102233294492E-2</v>
      </c>
      <c r="G162" s="8">
        <f t="shared" si="28"/>
        <v>0.74226801358635597</v>
      </c>
      <c r="H162" s="8">
        <f t="shared" si="29"/>
        <v>0.93722339787078535</v>
      </c>
      <c r="I162" s="8">
        <f t="shared" si="30"/>
        <v>0.66318380420135215</v>
      </c>
      <c r="J162" s="8">
        <f t="shared" si="31"/>
        <v>-0.42731729636401122</v>
      </c>
      <c r="K162" s="8">
        <f t="shared" si="24"/>
        <v>170.66386186047683</v>
      </c>
      <c r="L162" s="8">
        <f t="shared" si="25"/>
        <v>170.85881724476124</v>
      </c>
      <c r="M162" s="8">
        <f t="shared" si="26"/>
        <v>170.5847776510918</v>
      </c>
      <c r="N162" s="8">
        <f t="shared" si="27"/>
        <v>169.49427655052645</v>
      </c>
      <c r="O162" s="8">
        <f t="shared" si="32"/>
        <v>1.1106227132449376</v>
      </c>
      <c r="P162" s="8">
        <f t="shared" si="33"/>
        <v>1.5595420131795394</v>
      </c>
      <c r="Q162" s="8">
        <f t="shared" si="34"/>
        <v>0.95018951951371944</v>
      </c>
      <c r="R162" s="8">
        <f t="shared" si="35"/>
        <v>1.3392148205958715E-2</v>
      </c>
    </row>
    <row r="163" spans="1:18" x14ac:dyDescent="0.55000000000000004">
      <c r="A163" s="8">
        <v>162</v>
      </c>
      <c r="B163" s="9">
        <v>43719</v>
      </c>
      <c r="C163" s="8">
        <v>171.279999</v>
      </c>
      <c r="D163" s="8">
        <v>4047500</v>
      </c>
      <c r="E163" s="8">
        <v>169.68789921172262</v>
      </c>
      <c r="F163" s="8">
        <v>2.5347817358328797</v>
      </c>
      <c r="G163" s="8">
        <f t="shared" si="28"/>
        <v>0.5958736162732271</v>
      </c>
      <c r="H163" s="8">
        <f t="shared" si="29"/>
        <v>0.64449388961112986</v>
      </c>
      <c r="I163" s="8">
        <f t="shared" si="30"/>
        <v>0.25958850648521731</v>
      </c>
      <c r="J163" s="8">
        <f t="shared" si="31"/>
        <v>-0.26273803434726262</v>
      </c>
      <c r="K163" s="8">
        <f t="shared" si="24"/>
        <v>170.28377282799585</v>
      </c>
      <c r="L163" s="8">
        <f t="shared" si="25"/>
        <v>170.33239310133376</v>
      </c>
      <c r="M163" s="8">
        <f t="shared" si="26"/>
        <v>169.94748771820784</v>
      </c>
      <c r="N163" s="8">
        <f t="shared" si="27"/>
        <v>169.42516117737537</v>
      </c>
      <c r="O163" s="8">
        <f t="shared" si="32"/>
        <v>0.99246658578605573</v>
      </c>
      <c r="P163" s="8">
        <f t="shared" si="33"/>
        <v>0.89795693918705133</v>
      </c>
      <c r="Q163" s="8">
        <f t="shared" si="34"/>
        <v>1.7755863161033985</v>
      </c>
      <c r="R163" s="8">
        <f t="shared" si="35"/>
        <v>3.4404233482388835</v>
      </c>
    </row>
    <row r="164" spans="1:18" x14ac:dyDescent="0.55000000000000004">
      <c r="A164" s="8">
        <v>163</v>
      </c>
      <c r="B164" s="9">
        <v>43720</v>
      </c>
      <c r="C164" s="8">
        <v>168.63000500000001</v>
      </c>
      <c r="D164" s="8">
        <v>2777500</v>
      </c>
      <c r="E164" s="8">
        <v>170.88197405293067</v>
      </c>
      <c r="F164" s="8">
        <v>5.071364615357421</v>
      </c>
      <c r="G164" s="8">
        <f t="shared" si="28"/>
        <v>0.68560380001345045</v>
      </c>
      <c r="H164" s="8">
        <f t="shared" si="29"/>
        <v>0.78188912751035977</v>
      </c>
      <c r="I164" s="8">
        <f t="shared" si="30"/>
        <v>0.68010735711049186</v>
      </c>
      <c r="J164" s="8">
        <f t="shared" si="31"/>
        <v>0.97555290987475252</v>
      </c>
      <c r="K164" s="8">
        <f t="shared" si="24"/>
        <v>171.56757785294411</v>
      </c>
      <c r="L164" s="8">
        <f t="shared" si="25"/>
        <v>171.66386318044104</v>
      </c>
      <c r="M164" s="8">
        <f t="shared" si="26"/>
        <v>171.56208141004117</v>
      </c>
      <c r="N164" s="8">
        <f t="shared" si="27"/>
        <v>171.85752696280542</v>
      </c>
      <c r="O164" s="8">
        <f t="shared" si="32"/>
        <v>8.6293342663541424</v>
      </c>
      <c r="P164" s="8">
        <f t="shared" si="33"/>
        <v>9.2042954590289554</v>
      </c>
      <c r="Q164" s="8">
        <f t="shared" si="34"/>
        <v>8.5970720743198701</v>
      </c>
      <c r="R164" s="8">
        <f t="shared" si="35"/>
        <v>10.416898020391297</v>
      </c>
    </row>
    <row r="165" spans="1:18" x14ac:dyDescent="0.55000000000000004">
      <c r="A165" s="8">
        <v>164</v>
      </c>
      <c r="B165" s="9">
        <v>43721</v>
      </c>
      <c r="C165" s="8">
        <v>167.71000699999999</v>
      </c>
      <c r="D165" s="8">
        <v>2739600</v>
      </c>
      <c r="E165" s="8">
        <v>169.19299726323268</v>
      </c>
      <c r="F165" s="8">
        <v>2.1992601208429736</v>
      </c>
      <c r="G165" s="8">
        <f t="shared" si="28"/>
        <v>0.32941671155673447</v>
      </c>
      <c r="H165" s="8">
        <f t="shared" si="29"/>
        <v>0.1641726482082726</v>
      </c>
      <c r="I165" s="8">
        <f t="shared" si="30"/>
        <v>-0.38598050895332453</v>
      </c>
      <c r="J165" s="8">
        <f t="shared" si="31"/>
        <v>-1.2892973347620778</v>
      </c>
      <c r="K165" s="8">
        <f t="shared" si="24"/>
        <v>169.52241397478943</v>
      </c>
      <c r="L165" s="8">
        <f t="shared" si="25"/>
        <v>169.35716991144096</v>
      </c>
      <c r="M165" s="8">
        <f t="shared" si="26"/>
        <v>168.80701675427935</v>
      </c>
      <c r="N165" s="8">
        <f t="shared" si="27"/>
        <v>167.90369992847062</v>
      </c>
      <c r="O165" s="8">
        <f t="shared" si="32"/>
        <v>3.2848190422654082</v>
      </c>
      <c r="P165" s="8">
        <f t="shared" si="33"/>
        <v>2.7131456568267001</v>
      </c>
      <c r="Q165" s="8">
        <f t="shared" si="34"/>
        <v>1.2034304009840515</v>
      </c>
      <c r="R165" s="8">
        <f t="shared" si="35"/>
        <v>3.751695053952675E-2</v>
      </c>
    </row>
    <row r="166" spans="1:18" x14ac:dyDescent="0.55000000000000004">
      <c r="A166" s="8">
        <v>165</v>
      </c>
      <c r="B166" s="9">
        <v>43724</v>
      </c>
      <c r="C166" s="8">
        <v>166.21000699999999</v>
      </c>
      <c r="D166" s="8">
        <v>2427700</v>
      </c>
      <c r="E166" s="8">
        <v>168.08075456580815</v>
      </c>
      <c r="F166" s="8">
        <v>3.4996964549771525</v>
      </c>
      <c r="G166" s="8">
        <f t="shared" si="28"/>
        <v>0.11316780020954417</v>
      </c>
      <c r="H166" s="8">
        <f t="shared" si="29"/>
        <v>-0.15493118819992913</v>
      </c>
      <c r="I166" s="8">
        <f t="shared" si="30"/>
        <v>-0.71279849376536886</v>
      </c>
      <c r="J166" s="8">
        <f t="shared" si="31"/>
        <v>-1.1388008930251659</v>
      </c>
      <c r="K166" s="8">
        <f t="shared" si="24"/>
        <v>168.19392236601769</v>
      </c>
      <c r="L166" s="8">
        <f t="shared" si="25"/>
        <v>167.92582337760822</v>
      </c>
      <c r="M166" s="8">
        <f t="shared" si="26"/>
        <v>167.36795607204277</v>
      </c>
      <c r="N166" s="8">
        <f t="shared" si="27"/>
        <v>166.94195367278297</v>
      </c>
      <c r="O166" s="8">
        <f t="shared" si="32"/>
        <v>3.9359201795211352</v>
      </c>
      <c r="P166" s="8">
        <f t="shared" si="33"/>
        <v>2.944025841668644</v>
      </c>
      <c r="Q166" s="8">
        <f t="shared" si="34"/>
        <v>1.3408460534447417</v>
      </c>
      <c r="R166" s="8">
        <f t="shared" si="35"/>
        <v>0.53574593179807772</v>
      </c>
    </row>
    <row r="167" spans="1:18" x14ac:dyDescent="0.55000000000000004">
      <c r="A167" s="8">
        <v>166</v>
      </c>
      <c r="B167" s="9">
        <v>43725</v>
      </c>
      <c r="C167" s="8">
        <v>166.46000699999999</v>
      </c>
      <c r="D167" s="8">
        <v>2287200</v>
      </c>
      <c r="E167" s="8">
        <v>166.67769389145201</v>
      </c>
      <c r="F167" s="8">
        <v>4.7387582710042876E-2</v>
      </c>
      <c r="G167" s="8">
        <f t="shared" si="28"/>
        <v>-0.11426647097530855</v>
      </c>
      <c r="H167" s="8">
        <f t="shared" si="29"/>
        <v>-0.46696355973898201</v>
      </c>
      <c r="I167" s="8">
        <f t="shared" si="30"/>
        <v>-1.0234164750312162</v>
      </c>
      <c r="J167" s="8">
        <f t="shared" si="31"/>
        <v>-1.3634217071564945</v>
      </c>
      <c r="K167" s="8">
        <f t="shared" si="24"/>
        <v>166.5634274204767</v>
      </c>
      <c r="L167" s="8">
        <f t="shared" si="25"/>
        <v>166.21073033171302</v>
      </c>
      <c r="M167" s="8">
        <f t="shared" si="26"/>
        <v>165.6542774164208</v>
      </c>
      <c r="N167" s="8">
        <f t="shared" si="27"/>
        <v>165.3142721842955</v>
      </c>
      <c r="O167" s="8">
        <f t="shared" si="32"/>
        <v>1.0695783371579351E-2</v>
      </c>
      <c r="P167" s="8">
        <f t="shared" si="33"/>
        <v>6.2138857352250658E-2</v>
      </c>
      <c r="Q167" s="8">
        <f t="shared" si="34"/>
        <v>0.64920016185470031</v>
      </c>
      <c r="R167" s="8">
        <f t="shared" si="35"/>
        <v>1.3127082679173929</v>
      </c>
    </row>
    <row r="168" spans="1:18" x14ac:dyDescent="0.55000000000000004">
      <c r="A168" s="8">
        <v>167</v>
      </c>
      <c r="B168" s="9">
        <v>43726</v>
      </c>
      <c r="C168" s="8">
        <v>167.970001</v>
      </c>
      <c r="D168" s="8">
        <v>1831700</v>
      </c>
      <c r="E168" s="8">
        <v>166.51442872286299</v>
      </c>
      <c r="F168" s="8">
        <v>2.1186906539698165</v>
      </c>
      <c r="G168" s="8">
        <f t="shared" si="28"/>
        <v>-0.1216162756173654</v>
      </c>
      <c r="H168" s="8">
        <f t="shared" si="29"/>
        <v>-0.39103896195149174</v>
      </c>
      <c r="I168" s="8">
        <f t="shared" si="30"/>
        <v>-0.63634838713222841</v>
      </c>
      <c r="J168" s="8">
        <f t="shared" si="31"/>
        <v>-0.34328864937414205</v>
      </c>
      <c r="K168" s="8">
        <f t="shared" si="24"/>
        <v>166.39281244724563</v>
      </c>
      <c r="L168" s="8">
        <f t="shared" si="25"/>
        <v>166.12338976091149</v>
      </c>
      <c r="M168" s="8">
        <f t="shared" si="26"/>
        <v>165.87808033573077</v>
      </c>
      <c r="N168" s="8">
        <f t="shared" si="27"/>
        <v>166.17114007348886</v>
      </c>
      <c r="O168" s="8">
        <f t="shared" si="32"/>
        <v>2.4875237309394067</v>
      </c>
      <c r="P168" s="8">
        <f t="shared" si="33"/>
        <v>3.4099730683279765</v>
      </c>
      <c r="Q168" s="8">
        <f t="shared" si="34"/>
        <v>4.3761320655965932</v>
      </c>
      <c r="R168" s="8">
        <f t="shared" si="35"/>
        <v>3.2359006329285145</v>
      </c>
    </row>
    <row r="169" spans="1:18" x14ac:dyDescent="0.55000000000000004">
      <c r="A169" s="8">
        <v>168</v>
      </c>
      <c r="B169" s="9">
        <v>43727</v>
      </c>
      <c r="C169" s="8">
        <v>166.770004</v>
      </c>
      <c r="D169" s="8">
        <v>1950200</v>
      </c>
      <c r="E169" s="8">
        <v>167.60610793071572</v>
      </c>
      <c r="F169" s="8">
        <v>0.69906978295828215</v>
      </c>
      <c r="G169" s="8">
        <f t="shared" si="28"/>
        <v>6.0378046903149671E-2</v>
      </c>
      <c r="H169" s="8">
        <f t="shared" si="29"/>
        <v>-2.0359419500435016E-2</v>
      </c>
      <c r="I169" s="8">
        <f t="shared" si="30"/>
        <v>0.14126403061100512</v>
      </c>
      <c r="J169" s="8">
        <f t="shared" si="31"/>
        <v>0.87643402926870351</v>
      </c>
      <c r="K169" s="8">
        <f t="shared" si="24"/>
        <v>167.66648597761886</v>
      </c>
      <c r="L169" s="8">
        <f t="shared" si="25"/>
        <v>167.58574851121529</v>
      </c>
      <c r="M169" s="8">
        <f t="shared" si="26"/>
        <v>167.74737196132673</v>
      </c>
      <c r="N169" s="8">
        <f t="shared" si="27"/>
        <v>168.48254195998442</v>
      </c>
      <c r="O169" s="8">
        <f t="shared" si="32"/>
        <v>0.80367993619542566</v>
      </c>
      <c r="P169" s="8">
        <f t="shared" si="33"/>
        <v>0.6654391075778654</v>
      </c>
      <c r="Q169" s="8">
        <f t="shared" si="34"/>
        <v>0.95524813182797774</v>
      </c>
      <c r="R169" s="8">
        <f t="shared" si="35"/>
        <v>2.9327862643875875</v>
      </c>
    </row>
    <row r="170" spans="1:18" x14ac:dyDescent="0.55000000000000004">
      <c r="A170" s="8">
        <v>169</v>
      </c>
      <c r="B170" s="9">
        <v>43728</v>
      </c>
      <c r="C170" s="8">
        <v>168.30999800000001</v>
      </c>
      <c r="D170" s="8">
        <v>5050400</v>
      </c>
      <c r="E170" s="8">
        <v>166.97902998267892</v>
      </c>
      <c r="F170" s="8">
        <v>1.7714758631316163</v>
      </c>
      <c r="G170" s="8">
        <f t="shared" si="28"/>
        <v>-4.2740352337842645E-2</v>
      </c>
      <c r="H170" s="8">
        <f t="shared" si="29"/>
        <v>-0.17203905163452604</v>
      </c>
      <c r="I170" s="8">
        <f t="shared" si="30"/>
        <v>-0.20448985978050679</v>
      </c>
      <c r="J170" s="8">
        <f t="shared" si="31"/>
        <v>-0.40155115144097375</v>
      </c>
      <c r="K170" s="8">
        <f t="shared" si="24"/>
        <v>166.93628963034109</v>
      </c>
      <c r="L170" s="8">
        <f t="shared" si="25"/>
        <v>166.8069909310444</v>
      </c>
      <c r="M170" s="8">
        <f t="shared" si="26"/>
        <v>166.77454012289843</v>
      </c>
      <c r="N170" s="8">
        <f t="shared" si="27"/>
        <v>166.57747883123795</v>
      </c>
      <c r="O170" s="8">
        <f t="shared" si="32"/>
        <v>1.8870746848709512</v>
      </c>
      <c r="P170" s="8">
        <f t="shared" si="33"/>
        <v>2.2590302493305372</v>
      </c>
      <c r="Q170" s="8">
        <f t="shared" si="34"/>
        <v>2.3576308923532849</v>
      </c>
      <c r="R170" s="8">
        <f t="shared" si="35"/>
        <v>3.0016226701279556</v>
      </c>
    </row>
    <row r="171" spans="1:18" x14ac:dyDescent="0.55000000000000004">
      <c r="A171" s="8">
        <v>170</v>
      </c>
      <c r="B171" s="9">
        <v>43731</v>
      </c>
      <c r="C171" s="8">
        <v>167.13999899999999</v>
      </c>
      <c r="D171" s="8">
        <v>2325500</v>
      </c>
      <c r="E171" s="8">
        <v>167.97725599566974</v>
      </c>
      <c r="F171" s="8">
        <v>0.70099927679793161</v>
      </c>
      <c r="G171" s="8">
        <f t="shared" si="28"/>
        <v>0.11340460246145566</v>
      </c>
      <c r="H171" s="8">
        <f t="shared" si="29"/>
        <v>0.12052721452180865</v>
      </c>
      <c r="I171" s="8">
        <f t="shared" si="30"/>
        <v>0.33673228296658697</v>
      </c>
      <c r="J171" s="8">
        <f t="shared" si="31"/>
        <v>0.78825943832604473</v>
      </c>
      <c r="K171" s="8">
        <f t="shared" si="24"/>
        <v>168.09066059813119</v>
      </c>
      <c r="L171" s="8">
        <f t="shared" si="25"/>
        <v>168.09778321019155</v>
      </c>
      <c r="M171" s="8">
        <f t="shared" si="26"/>
        <v>168.31398827863632</v>
      </c>
      <c r="N171" s="8">
        <f t="shared" si="27"/>
        <v>168.76551543399577</v>
      </c>
      <c r="O171" s="8">
        <f t="shared" si="32"/>
        <v>0.90375747416137708</v>
      </c>
      <c r="P171" s="8">
        <f t="shared" si="33"/>
        <v>0.91735059329227442</v>
      </c>
      <c r="Q171" s="8">
        <f t="shared" si="34"/>
        <v>1.3782508263530435</v>
      </c>
      <c r="R171" s="8">
        <f t="shared" si="35"/>
        <v>2.6423036771903714</v>
      </c>
    </row>
    <row r="172" spans="1:18" x14ac:dyDescent="0.55000000000000004">
      <c r="A172" s="8">
        <v>171</v>
      </c>
      <c r="B172" s="9">
        <v>43732</v>
      </c>
      <c r="C172" s="8">
        <v>165.759995</v>
      </c>
      <c r="D172" s="8">
        <v>2638200</v>
      </c>
      <c r="E172" s="8">
        <v>167.34931324891744</v>
      </c>
      <c r="F172" s="8">
        <v>2.5259324963419867</v>
      </c>
      <c r="G172" s="8">
        <f t="shared" si="28"/>
        <v>2.2025000793928495E-3</v>
      </c>
      <c r="H172" s="8">
        <f t="shared" si="29"/>
        <v>-6.6590275796717627E-2</v>
      </c>
      <c r="I172" s="8">
        <f t="shared" si="30"/>
        <v>-9.7371480406910571E-2</v>
      </c>
      <c r="J172" s="8">
        <f t="shared" si="31"/>
        <v>-0.4155124189905452</v>
      </c>
      <c r="K172" s="8">
        <f t="shared" si="24"/>
        <v>167.35151574899683</v>
      </c>
      <c r="L172" s="8">
        <f t="shared" si="25"/>
        <v>167.28272297312071</v>
      </c>
      <c r="M172" s="8">
        <f t="shared" si="26"/>
        <v>167.25194176851053</v>
      </c>
      <c r="N172" s="8">
        <f t="shared" si="27"/>
        <v>166.93380082992689</v>
      </c>
      <c r="O172" s="8">
        <f t="shared" si="32"/>
        <v>2.5329382944874248</v>
      </c>
      <c r="P172" s="8">
        <f t="shared" si="33"/>
        <v>2.3187004801243027</v>
      </c>
      <c r="Q172" s="8">
        <f t="shared" si="34"/>
        <v>2.2259051600690141</v>
      </c>
      <c r="R172" s="8">
        <f t="shared" si="35"/>
        <v>1.3778201263703584</v>
      </c>
    </row>
    <row r="173" spans="1:18" x14ac:dyDescent="0.55000000000000004">
      <c r="A173" s="8">
        <v>172</v>
      </c>
      <c r="B173" s="9">
        <v>43733</v>
      </c>
      <c r="C173" s="8">
        <v>166.929993</v>
      </c>
      <c r="D173" s="8">
        <v>1645000</v>
      </c>
      <c r="E173" s="8">
        <v>166.15732456222935</v>
      </c>
      <c r="F173" s="8">
        <v>0.59701651472693318</v>
      </c>
      <c r="G173" s="8">
        <f t="shared" si="28"/>
        <v>-0.17692617793572982</v>
      </c>
      <c r="H173" s="8">
        <f t="shared" si="29"/>
        <v>-0.3479398785195611</v>
      </c>
      <c r="I173" s="8">
        <f t="shared" si="30"/>
        <v>-0.58994922323344212</v>
      </c>
      <c r="J173" s="8">
        <f t="shared" si="31"/>
        <v>-1.0755172465334595</v>
      </c>
      <c r="K173" s="8">
        <f t="shared" si="24"/>
        <v>165.98039838429361</v>
      </c>
      <c r="L173" s="8">
        <f t="shared" si="25"/>
        <v>165.80938468370979</v>
      </c>
      <c r="M173" s="8">
        <f t="shared" si="26"/>
        <v>165.5673753389959</v>
      </c>
      <c r="N173" s="8">
        <f t="shared" si="27"/>
        <v>165.0818073156959</v>
      </c>
      <c r="O173" s="8">
        <f t="shared" si="32"/>
        <v>0.9017299341785634</v>
      </c>
      <c r="P173" s="8">
        <f t="shared" si="33"/>
        <v>1.2557629985387611</v>
      </c>
      <c r="Q173" s="8">
        <f t="shared" si="34"/>
        <v>1.8567268900802689</v>
      </c>
      <c r="R173" s="8">
        <f t="shared" si="35"/>
        <v>3.4157903236666094</v>
      </c>
    </row>
    <row r="174" spans="1:18" x14ac:dyDescent="0.55000000000000004">
      <c r="A174" s="8">
        <v>173</v>
      </c>
      <c r="B174" s="9">
        <v>43734</v>
      </c>
      <c r="C174" s="8">
        <v>167.029999</v>
      </c>
      <c r="D174" s="8">
        <v>1983000</v>
      </c>
      <c r="E174" s="8">
        <v>166.73682589055733</v>
      </c>
      <c r="F174" s="8">
        <v>8.5950472100287639E-2</v>
      </c>
      <c r="G174" s="8">
        <f t="shared" si="28"/>
        <v>-6.3462051996173538E-2</v>
      </c>
      <c r="H174" s="8">
        <f t="shared" si="29"/>
        <v>-0.11607957680767617</v>
      </c>
      <c r="I174" s="8">
        <f t="shared" si="30"/>
        <v>-6.3696475030802779E-2</v>
      </c>
      <c r="J174" s="8">
        <f t="shared" si="31"/>
        <v>0.33124854209876287</v>
      </c>
      <c r="K174" s="8">
        <f t="shared" si="24"/>
        <v>166.67336383856116</v>
      </c>
      <c r="L174" s="8">
        <f t="shared" si="25"/>
        <v>166.62074631374966</v>
      </c>
      <c r="M174" s="8">
        <f t="shared" si="26"/>
        <v>166.67312941552652</v>
      </c>
      <c r="N174" s="8">
        <f t="shared" si="27"/>
        <v>167.06807443265609</v>
      </c>
      <c r="O174" s="8">
        <f t="shared" si="32"/>
        <v>0.12718863837451119</v>
      </c>
      <c r="P174" s="8">
        <f t="shared" si="33"/>
        <v>0.16748776120311964</v>
      </c>
      <c r="Q174" s="8">
        <f t="shared" si="34"/>
        <v>0.12735590032227867</v>
      </c>
      <c r="R174" s="8">
        <f t="shared" si="35"/>
        <v>1.4497385719481517E-3</v>
      </c>
    </row>
    <row r="175" spans="1:18" x14ac:dyDescent="0.55000000000000004">
      <c r="A175" s="8">
        <v>174</v>
      </c>
      <c r="B175" s="9">
        <v>43735</v>
      </c>
      <c r="C175" s="8">
        <v>168.03999300000001</v>
      </c>
      <c r="D175" s="8">
        <v>2514800</v>
      </c>
      <c r="E175" s="8">
        <v>166.95670572263936</v>
      </c>
      <c r="F175" s="8">
        <v>1.1735113252914582</v>
      </c>
      <c r="G175" s="8">
        <f t="shared" si="28"/>
        <v>-2.0960769384443197E-2</v>
      </c>
      <c r="H175" s="8">
        <f t="shared" si="29"/>
        <v>-3.2089724585249932E-2</v>
      </c>
      <c r="I175" s="8">
        <f t="shared" si="30"/>
        <v>6.3912863169971426E-2</v>
      </c>
      <c r="J175" s="8">
        <f t="shared" si="31"/>
        <v>0.23658513858453889</v>
      </c>
      <c r="K175" s="8">
        <f t="shared" si="24"/>
        <v>166.93574495325493</v>
      </c>
      <c r="L175" s="8">
        <f t="shared" si="25"/>
        <v>166.92461599805409</v>
      </c>
      <c r="M175" s="8">
        <f t="shared" si="26"/>
        <v>167.02061858580933</v>
      </c>
      <c r="N175" s="8">
        <f t="shared" si="27"/>
        <v>167.19329086122389</v>
      </c>
      <c r="O175" s="8">
        <f t="shared" si="32"/>
        <v>1.2193637487403339</v>
      </c>
      <c r="P175" s="8">
        <f t="shared" si="33"/>
        <v>1.2440658564698597</v>
      </c>
      <c r="Q175" s="8">
        <f t="shared" si="34"/>
        <v>1.0391241963065903</v>
      </c>
      <c r="R175" s="8">
        <f t="shared" si="35"/>
        <v>0.71690451180806203</v>
      </c>
    </row>
    <row r="176" spans="1:18" x14ac:dyDescent="0.55000000000000004">
      <c r="A176" s="8">
        <v>175</v>
      </c>
      <c r="B176" s="9">
        <v>43738</v>
      </c>
      <c r="C176" s="8">
        <v>169.199997</v>
      </c>
      <c r="D176" s="8">
        <v>2079500</v>
      </c>
      <c r="E176" s="8">
        <v>167.76917118065984</v>
      </c>
      <c r="F176" s="8">
        <v>2.047262525290432</v>
      </c>
      <c r="G176" s="8">
        <f t="shared" si="28"/>
        <v>0.10405316472629578</v>
      </c>
      <c r="H176" s="8">
        <f t="shared" si="29"/>
        <v>0.17904907106618337</v>
      </c>
      <c r="I176" s="8">
        <f t="shared" si="30"/>
        <v>0.40076153085270183</v>
      </c>
      <c r="J176" s="8">
        <f t="shared" si="31"/>
        <v>0.72608341010509159</v>
      </c>
      <c r="K176" s="8">
        <f t="shared" si="24"/>
        <v>167.87322434538615</v>
      </c>
      <c r="L176" s="8">
        <f t="shared" si="25"/>
        <v>167.94822025172601</v>
      </c>
      <c r="M176" s="8">
        <f t="shared" si="26"/>
        <v>168.16993271151253</v>
      </c>
      <c r="N176" s="8">
        <f t="shared" si="27"/>
        <v>168.49525459076494</v>
      </c>
      <c r="O176" s="8">
        <f t="shared" si="32"/>
        <v>1.7603256770310762</v>
      </c>
      <c r="P176" s="8">
        <f t="shared" si="33"/>
        <v>1.5669450275193861</v>
      </c>
      <c r="Q176" s="8">
        <f t="shared" si="34"/>
        <v>1.0610324384171901</v>
      </c>
      <c r="R176" s="8">
        <f t="shared" si="35"/>
        <v>0.49666186337442619</v>
      </c>
    </row>
    <row r="177" spans="1:18" x14ac:dyDescent="0.55000000000000004">
      <c r="A177" s="8">
        <v>176</v>
      </c>
      <c r="B177" s="9">
        <v>43739</v>
      </c>
      <c r="C177" s="8">
        <v>164.19000199999999</v>
      </c>
      <c r="D177" s="8">
        <v>2793200</v>
      </c>
      <c r="E177" s="8">
        <v>168.84229054516496</v>
      </c>
      <c r="F177" s="8">
        <v>21.643788707473139</v>
      </c>
      <c r="G177" s="8">
        <f t="shared" si="28"/>
        <v>0.24941309469311906</v>
      </c>
      <c r="H177" s="8">
        <f t="shared" si="29"/>
        <v>0.40256664442591694</v>
      </c>
      <c r="I177" s="8">
        <f t="shared" si="30"/>
        <v>0.70332255599628901</v>
      </c>
      <c r="J177" s="8">
        <f t="shared" si="31"/>
        <v>1.021063971345114</v>
      </c>
      <c r="K177" s="8">
        <f t="shared" si="24"/>
        <v>169.09170363985808</v>
      </c>
      <c r="L177" s="8">
        <f t="shared" si="25"/>
        <v>169.24485718959087</v>
      </c>
      <c r="M177" s="8">
        <f t="shared" si="26"/>
        <v>169.54561310116125</v>
      </c>
      <c r="N177" s="8">
        <f t="shared" si="27"/>
        <v>169.86335451651007</v>
      </c>
      <c r="O177" s="8">
        <f t="shared" si="32"/>
        <v>24.026678966187482</v>
      </c>
      <c r="P177" s="8">
        <f t="shared" si="33"/>
        <v>25.551560987733868</v>
      </c>
      <c r="Q177" s="8">
        <f t="shared" si="34"/>
        <v>28.682570266881708</v>
      </c>
      <c r="R177" s="8">
        <f t="shared" si="35"/>
        <v>32.186928776591245</v>
      </c>
    </row>
    <row r="178" spans="1:18" x14ac:dyDescent="0.55000000000000004">
      <c r="A178" s="8">
        <v>177</v>
      </c>
      <c r="B178" s="9">
        <v>43740</v>
      </c>
      <c r="C178" s="8">
        <v>161.08000200000001</v>
      </c>
      <c r="D178" s="8">
        <v>4520100</v>
      </c>
      <c r="E178" s="8">
        <v>165.35307413629124</v>
      </c>
      <c r="F178" s="8">
        <v>18.259145481948526</v>
      </c>
      <c r="G178" s="8">
        <f t="shared" si="28"/>
        <v>-0.31138133084190617</v>
      </c>
      <c r="H178" s="8">
        <f t="shared" si="29"/>
        <v>-0.57037911889899129</v>
      </c>
      <c r="I178" s="8">
        <f t="shared" si="30"/>
        <v>-1.1833199781952133</v>
      </c>
      <c r="J178" s="8">
        <f t="shared" si="31"/>
        <v>-2.8126743518408914</v>
      </c>
      <c r="K178" s="8">
        <f t="shared" si="24"/>
        <v>165.04169280544934</v>
      </c>
      <c r="L178" s="8">
        <f t="shared" si="25"/>
        <v>164.78269501739226</v>
      </c>
      <c r="M178" s="8">
        <f t="shared" si="26"/>
        <v>164.16975415809603</v>
      </c>
      <c r="N178" s="8">
        <f t="shared" si="27"/>
        <v>162.54039978445036</v>
      </c>
      <c r="O178" s="8">
        <f t="shared" si="32"/>
        <v>15.694994037981813</v>
      </c>
      <c r="P178" s="8">
        <f t="shared" si="33"/>
        <v>13.70993558104532</v>
      </c>
      <c r="Q178" s="8">
        <f t="shared" si="34"/>
        <v>9.5465683984590051</v>
      </c>
      <c r="R178" s="8">
        <f t="shared" si="35"/>
        <v>2.1327616888274923</v>
      </c>
    </row>
    <row r="179" spans="1:18" x14ac:dyDescent="0.55000000000000004">
      <c r="A179" s="8">
        <v>178</v>
      </c>
      <c r="B179" s="9">
        <v>43741</v>
      </c>
      <c r="C179" s="8">
        <v>161.520004</v>
      </c>
      <c r="D179" s="8">
        <v>3088200</v>
      </c>
      <c r="E179" s="8">
        <v>162.14827003407282</v>
      </c>
      <c r="F179" s="8">
        <v>0.3947182095695933</v>
      </c>
      <c r="G179" s="8">
        <f t="shared" si="28"/>
        <v>-0.74539474654838289</v>
      </c>
      <c r="H179" s="8">
        <f t="shared" si="29"/>
        <v>-1.228985364728848</v>
      </c>
      <c r="I179" s="8">
        <f t="shared" si="30"/>
        <v>-2.0929878340056556</v>
      </c>
      <c r="J179" s="8">
        <f t="shared" si="31"/>
        <v>-3.1459846396617888</v>
      </c>
      <c r="K179" s="8">
        <f t="shared" si="24"/>
        <v>161.40287528752444</v>
      </c>
      <c r="L179" s="8">
        <f t="shared" si="25"/>
        <v>160.91928466934397</v>
      </c>
      <c r="M179" s="8">
        <f t="shared" si="26"/>
        <v>160.05528220006715</v>
      </c>
      <c r="N179" s="8">
        <f t="shared" si="27"/>
        <v>159.00228539441105</v>
      </c>
      <c r="O179" s="8">
        <f t="shared" si="32"/>
        <v>1.3719135286182927E-2</v>
      </c>
      <c r="P179" s="8">
        <f t="shared" si="33"/>
        <v>0.3608637142238334</v>
      </c>
      <c r="Q179" s="8">
        <f t="shared" si="34"/>
        <v>2.1454099511985163</v>
      </c>
      <c r="R179" s="8">
        <f t="shared" si="35"/>
        <v>6.3389069769287847</v>
      </c>
    </row>
    <row r="180" spans="1:18" x14ac:dyDescent="0.55000000000000004">
      <c r="A180" s="8">
        <v>179</v>
      </c>
      <c r="B180" s="9">
        <v>43742</v>
      </c>
      <c r="C180" s="8">
        <v>163.63000500000001</v>
      </c>
      <c r="D180" s="8">
        <v>2741600</v>
      </c>
      <c r="E180" s="8">
        <v>161.67707050851823</v>
      </c>
      <c r="F180" s="8">
        <v>3.8139531280192145</v>
      </c>
      <c r="G180" s="8">
        <f t="shared" si="28"/>
        <v>-0.70426546339931484</v>
      </c>
      <c r="H180" s="8">
        <f t="shared" si="29"/>
        <v>-1.039538904935285</v>
      </c>
      <c r="I180" s="8">
        <f t="shared" si="30"/>
        <v>-1.3631830952026787</v>
      </c>
      <c r="J180" s="8">
        <f t="shared" si="31"/>
        <v>-0.8724172926706748</v>
      </c>
      <c r="K180" s="8">
        <f t="shared" si="24"/>
        <v>160.97280504511892</v>
      </c>
      <c r="L180" s="8">
        <f t="shared" si="25"/>
        <v>160.63753160358294</v>
      </c>
      <c r="M180" s="8">
        <f t="shared" si="26"/>
        <v>160.31388741331554</v>
      </c>
      <c r="N180" s="8">
        <f t="shared" si="27"/>
        <v>160.80465321584757</v>
      </c>
      <c r="O180" s="8">
        <f t="shared" si="32"/>
        <v>7.0607116002200856</v>
      </c>
      <c r="P180" s="8">
        <f t="shared" si="33"/>
        <v>8.9548970282639058</v>
      </c>
      <c r="Q180" s="8">
        <f t="shared" si="34"/>
        <v>10.996635848718034</v>
      </c>
      <c r="R180" s="8">
        <f t="shared" si="35"/>
        <v>7.9826127042134072</v>
      </c>
    </row>
    <row r="181" spans="1:18" x14ac:dyDescent="0.55000000000000004">
      <c r="A181" s="8">
        <v>180</v>
      </c>
      <c r="B181" s="9">
        <v>43745</v>
      </c>
      <c r="C181" s="8">
        <v>163.179993</v>
      </c>
      <c r="D181" s="8">
        <v>2214400</v>
      </c>
      <c r="E181" s="8">
        <v>163.14177137712957</v>
      </c>
      <c r="F181" s="8">
        <v>1.4608924548488993E-3</v>
      </c>
      <c r="G181" s="8">
        <f t="shared" si="28"/>
        <v>-0.37892051359771584</v>
      </c>
      <c r="H181" s="8">
        <f t="shared" si="29"/>
        <v>-0.4134789615486274</v>
      </c>
      <c r="I181" s="8">
        <f t="shared" si="30"/>
        <v>-9.0635311486367942E-2</v>
      </c>
      <c r="J181" s="8">
        <f t="shared" si="31"/>
        <v>1.1141331444190421</v>
      </c>
      <c r="K181" s="8">
        <f t="shared" si="24"/>
        <v>162.76285086353187</v>
      </c>
      <c r="L181" s="8">
        <f t="shared" si="25"/>
        <v>162.72829241558094</v>
      </c>
      <c r="M181" s="8">
        <f t="shared" si="26"/>
        <v>163.05113606564319</v>
      </c>
      <c r="N181" s="8">
        <f t="shared" si="27"/>
        <v>164.25590452154862</v>
      </c>
      <c r="O181" s="8">
        <f t="shared" si="32"/>
        <v>0.17400756201719547</v>
      </c>
      <c r="P181" s="8">
        <f t="shared" si="33"/>
        <v>0.20403341796451838</v>
      </c>
      <c r="Q181" s="8">
        <f t="shared" si="34"/>
        <v>1.6604109531833756E-2</v>
      </c>
      <c r="R181" s="8">
        <f t="shared" si="35"/>
        <v>1.1575856022010644</v>
      </c>
    </row>
    <row r="182" spans="1:18" x14ac:dyDescent="0.55000000000000004">
      <c r="A182" s="8">
        <v>181</v>
      </c>
      <c r="B182" s="9">
        <v>43746</v>
      </c>
      <c r="C182" s="8">
        <v>158.61999499999999</v>
      </c>
      <c r="D182" s="8">
        <v>3418100</v>
      </c>
      <c r="E182" s="8">
        <v>163.17043759428239</v>
      </c>
      <c r="F182" s="8">
        <v>20.706527803859551</v>
      </c>
      <c r="G182" s="8">
        <f t="shared" si="28"/>
        <v>-0.3177825039851358</v>
      </c>
      <c r="H182" s="8">
        <f t="shared" si="29"/>
        <v>-0.3029426668732661</v>
      </c>
      <c r="I182" s="8">
        <f t="shared" si="30"/>
        <v>-3.6949623598734355E-2</v>
      </c>
      <c r="J182" s="8">
        <f t="shared" si="31"/>
        <v>0.19148625624275148</v>
      </c>
      <c r="K182" s="8">
        <f t="shared" si="24"/>
        <v>162.85265509029725</v>
      </c>
      <c r="L182" s="8">
        <f t="shared" si="25"/>
        <v>162.86749492740913</v>
      </c>
      <c r="M182" s="8">
        <f t="shared" si="26"/>
        <v>163.13348797068366</v>
      </c>
      <c r="N182" s="8">
        <f t="shared" si="27"/>
        <v>163.36192385052513</v>
      </c>
      <c r="O182" s="8">
        <f t="shared" si="32"/>
        <v>17.915411439995196</v>
      </c>
      <c r="P182" s="8">
        <f t="shared" si="33"/>
        <v>18.041255633340626</v>
      </c>
      <c r="Q182" s="8">
        <f t="shared" si="34"/>
        <v>20.371618796410914</v>
      </c>
      <c r="R182" s="8">
        <f t="shared" si="35"/>
        <v>22.48588922344269</v>
      </c>
    </row>
    <row r="183" spans="1:18" x14ac:dyDescent="0.55000000000000004">
      <c r="A183" s="8">
        <v>182</v>
      </c>
      <c r="B183" s="9">
        <v>43747</v>
      </c>
      <c r="C183" s="8">
        <v>159.83999600000001</v>
      </c>
      <c r="D183" s="8">
        <v>1680400</v>
      </c>
      <c r="E183" s="8">
        <v>159.75760564857057</v>
      </c>
      <c r="F183" s="8">
        <v>6.7881700086663988E-3</v>
      </c>
      <c r="G183" s="8">
        <f t="shared" si="28"/>
        <v>-0.78203992024413771</v>
      </c>
      <c r="H183" s="8">
        <f t="shared" si="29"/>
        <v>-1.0804149865829034</v>
      </c>
      <c r="I183" s="8">
        <f t="shared" si="30"/>
        <v>-1.5560966685496207</v>
      </c>
      <c r="J183" s="8">
        <f t="shared" si="31"/>
        <v>-2.8721842154186303</v>
      </c>
      <c r="K183" s="8">
        <f t="shared" si="24"/>
        <v>158.97556572832644</v>
      </c>
      <c r="L183" s="8">
        <f t="shared" si="25"/>
        <v>158.67719066198768</v>
      </c>
      <c r="M183" s="8">
        <f t="shared" si="26"/>
        <v>158.20150898002095</v>
      </c>
      <c r="N183" s="8">
        <f t="shared" si="27"/>
        <v>156.88542143315195</v>
      </c>
      <c r="O183" s="8">
        <f t="shared" si="32"/>
        <v>0.7472396945856411</v>
      </c>
      <c r="P183" s="8">
        <f t="shared" si="33"/>
        <v>1.3521162541099767</v>
      </c>
      <c r="Q183" s="8">
        <f t="shared" si="34"/>
        <v>2.684639714639883</v>
      </c>
      <c r="R183" s="8">
        <f t="shared" si="35"/>
        <v>8.7295108710654379</v>
      </c>
    </row>
    <row r="184" spans="1:18" x14ac:dyDescent="0.55000000000000004">
      <c r="A184" s="8">
        <v>183</v>
      </c>
      <c r="B184" s="9">
        <v>43748</v>
      </c>
      <c r="C184" s="8">
        <v>160.970001</v>
      </c>
      <c r="D184" s="8">
        <v>1613100</v>
      </c>
      <c r="E184" s="8">
        <v>159.81939841214265</v>
      </c>
      <c r="F184" s="8">
        <v>1.3238863151840299</v>
      </c>
      <c r="G184" s="8">
        <f t="shared" si="28"/>
        <v>-0.65546501767170628</v>
      </c>
      <c r="H184" s="8">
        <f t="shared" si="29"/>
        <v>-0.7948630490441595</v>
      </c>
      <c r="I184" s="8">
        <f t="shared" si="30"/>
        <v>-0.82804642409485918</v>
      </c>
      <c r="J184" s="8">
        <f t="shared" si="31"/>
        <v>-0.37830378327653358</v>
      </c>
      <c r="K184" s="8">
        <f t="shared" si="24"/>
        <v>159.16393339447094</v>
      </c>
      <c r="L184" s="8">
        <f t="shared" si="25"/>
        <v>159.02453536309849</v>
      </c>
      <c r="M184" s="8">
        <f t="shared" si="26"/>
        <v>158.9913519880478</v>
      </c>
      <c r="N184" s="8">
        <f t="shared" si="27"/>
        <v>159.44109462886613</v>
      </c>
      <c r="O184" s="8">
        <f t="shared" si="32"/>
        <v>3.2618801957414414</v>
      </c>
      <c r="P184" s="8">
        <f t="shared" si="33"/>
        <v>3.7848365443645693</v>
      </c>
      <c r="Q184" s="8">
        <f t="shared" si="34"/>
        <v>3.9150519124994174</v>
      </c>
      <c r="R184" s="8">
        <f t="shared" si="35"/>
        <v>2.3375546916937431</v>
      </c>
    </row>
    <row r="185" spans="1:18" x14ac:dyDescent="0.55000000000000004">
      <c r="A185" s="8">
        <v>184</v>
      </c>
      <c r="B185" s="9">
        <v>43749</v>
      </c>
      <c r="C185" s="8">
        <v>163.529999</v>
      </c>
      <c r="D185" s="8">
        <v>2244900</v>
      </c>
      <c r="E185" s="8">
        <v>160.68235035303564</v>
      </c>
      <c r="F185" s="8">
        <v>8.1091028165579448</v>
      </c>
      <c r="G185" s="8">
        <f t="shared" si="28"/>
        <v>-0.42770247388700061</v>
      </c>
      <c r="H185" s="8">
        <f t="shared" si="29"/>
        <v>-0.38040930155987018</v>
      </c>
      <c r="I185" s="8">
        <f t="shared" si="30"/>
        <v>-6.7097159850323496E-2</v>
      </c>
      <c r="J185" s="8">
        <f t="shared" si="31"/>
        <v>0.67676358226756816</v>
      </c>
      <c r="K185" s="8">
        <f t="shared" si="24"/>
        <v>160.25464787914865</v>
      </c>
      <c r="L185" s="8">
        <f t="shared" si="25"/>
        <v>160.30194105147578</v>
      </c>
      <c r="M185" s="8">
        <f t="shared" si="26"/>
        <v>160.61525319318531</v>
      </c>
      <c r="N185" s="8">
        <f t="shared" si="27"/>
        <v>161.35911393530321</v>
      </c>
      <c r="O185" s="8">
        <f t="shared" si="32"/>
        <v>10.727924964862224</v>
      </c>
      <c r="P185" s="8">
        <f t="shared" si="33"/>
        <v>10.420358119030423</v>
      </c>
      <c r="Q185" s="8">
        <f t="shared" si="34"/>
        <v>8.495743118343837</v>
      </c>
      <c r="R185" s="8">
        <f t="shared" si="35"/>
        <v>4.7127419641235875</v>
      </c>
    </row>
    <row r="186" spans="1:18" x14ac:dyDescent="0.55000000000000004">
      <c r="A186" s="8">
        <v>185</v>
      </c>
      <c r="B186" s="9">
        <v>43752</v>
      </c>
      <c r="C186" s="8">
        <v>162.979996</v>
      </c>
      <c r="D186" s="8">
        <v>1055900</v>
      </c>
      <c r="E186" s="8">
        <v>162.81808683825892</v>
      </c>
      <c r="F186" s="8">
        <v>2.6214576655698825E-2</v>
      </c>
      <c r="G186" s="8">
        <f t="shared" si="28"/>
        <v>-4.3186630020459083E-2</v>
      </c>
      <c r="H186" s="8">
        <f t="shared" si="29"/>
        <v>0.24862714513591644</v>
      </c>
      <c r="I186" s="8">
        <f t="shared" si="30"/>
        <v>0.92417798043279642</v>
      </c>
      <c r="J186" s="8">
        <f t="shared" si="31"/>
        <v>1.91689054977992</v>
      </c>
      <c r="K186" s="8">
        <f t="shared" si="24"/>
        <v>162.77490020823845</v>
      </c>
      <c r="L186" s="8">
        <f t="shared" si="25"/>
        <v>163.06671398339483</v>
      </c>
      <c r="M186" s="8">
        <f t="shared" si="26"/>
        <v>163.74226481869172</v>
      </c>
      <c r="N186" s="8">
        <f t="shared" si="27"/>
        <v>164.73497738803883</v>
      </c>
      <c r="O186" s="8">
        <f t="shared" si="32"/>
        <v>4.2064283798297318E-2</v>
      </c>
      <c r="P186" s="8">
        <f t="shared" si="33"/>
        <v>7.5200086440667339E-3</v>
      </c>
      <c r="Q186" s="8">
        <f t="shared" si="34"/>
        <v>0.5810537519496749</v>
      </c>
      <c r="R186" s="8">
        <f t="shared" si="35"/>
        <v>3.0799596723626932</v>
      </c>
    </row>
    <row r="187" spans="1:18" x14ac:dyDescent="0.55000000000000004">
      <c r="A187" s="8">
        <v>186</v>
      </c>
      <c r="B187" s="9">
        <v>43753</v>
      </c>
      <c r="C187" s="8">
        <v>163.63999899999999</v>
      </c>
      <c r="D187" s="8">
        <v>2814500</v>
      </c>
      <c r="E187" s="8">
        <v>162.93951870956471</v>
      </c>
      <c r="F187" s="8">
        <v>0.4906726372882943</v>
      </c>
      <c r="G187" s="8">
        <f t="shared" si="28"/>
        <v>-1.8493854821522045E-2</v>
      </c>
      <c r="H187" s="8">
        <f t="shared" si="29"/>
        <v>0.21682832667838428</v>
      </c>
      <c r="I187" s="8">
        <f t="shared" si="30"/>
        <v>0.56294223132564258</v>
      </c>
      <c r="J187" s="8">
        <f t="shared" si="31"/>
        <v>0.3907506730769077</v>
      </c>
      <c r="K187" s="8">
        <f t="shared" si="24"/>
        <v>162.92102485474319</v>
      </c>
      <c r="L187" s="8">
        <f t="shared" si="25"/>
        <v>163.15634703624309</v>
      </c>
      <c r="M187" s="8">
        <f t="shared" si="26"/>
        <v>163.50246094089036</v>
      </c>
      <c r="N187" s="8">
        <f t="shared" si="27"/>
        <v>163.3302693826416</v>
      </c>
      <c r="O187" s="8">
        <f t="shared" si="32"/>
        <v>0.51692382154773808</v>
      </c>
      <c r="P187" s="8">
        <f t="shared" si="33"/>
        <v>0.2339192220459041</v>
      </c>
      <c r="Q187" s="8">
        <f t="shared" si="34"/>
        <v>1.8916717703644143E-2</v>
      </c>
      <c r="R187" s="8">
        <f t="shared" si="35"/>
        <v>9.5932435868972002E-2</v>
      </c>
    </row>
    <row r="188" spans="1:18" x14ac:dyDescent="0.55000000000000004">
      <c r="A188" s="8">
        <v>187</v>
      </c>
      <c r="B188" s="9">
        <v>43754</v>
      </c>
      <c r="C188" s="8">
        <v>163.63000500000001</v>
      </c>
      <c r="D188" s="8">
        <v>3449800</v>
      </c>
      <c r="E188" s="8">
        <v>163.46487892739117</v>
      </c>
      <c r="F188" s="8">
        <v>2.7266619855220685E-2</v>
      </c>
      <c r="G188" s="8">
        <f t="shared" si="28"/>
        <v>6.3084256075675263E-2</v>
      </c>
      <c r="H188" s="8">
        <f t="shared" si="29"/>
        <v>0.29396129946540323</v>
      </c>
      <c r="I188" s="8">
        <f t="shared" si="30"/>
        <v>0.54603032525101047</v>
      </c>
      <c r="J188" s="8">
        <f t="shared" si="31"/>
        <v>0.50516878611402716</v>
      </c>
      <c r="K188" s="8">
        <f t="shared" si="24"/>
        <v>163.52796318346685</v>
      </c>
      <c r="L188" s="8">
        <f t="shared" si="25"/>
        <v>163.75884022685656</v>
      </c>
      <c r="M188" s="8">
        <f t="shared" si="26"/>
        <v>164.01090925264219</v>
      </c>
      <c r="N188" s="8">
        <f t="shared" si="27"/>
        <v>163.97004771350521</v>
      </c>
      <c r="O188" s="8">
        <f t="shared" si="32"/>
        <v>1.0412532321386909E-2</v>
      </c>
      <c r="P188" s="8">
        <f t="shared" si="33"/>
        <v>1.6598515679179165E-2</v>
      </c>
      <c r="Q188" s="8">
        <f t="shared" si="34"/>
        <v>0.14508804968089919</v>
      </c>
      <c r="R188" s="8">
        <f t="shared" si="35"/>
        <v>0.11562904700797846</v>
      </c>
    </row>
    <row r="189" spans="1:18" x14ac:dyDescent="0.55000000000000004">
      <c r="A189" s="8">
        <v>188</v>
      </c>
      <c r="B189" s="9">
        <v>43755</v>
      </c>
      <c r="C189" s="8">
        <v>167.520004</v>
      </c>
      <c r="D189" s="8">
        <v>3302700</v>
      </c>
      <c r="E189" s="8">
        <v>163.58872348184781</v>
      </c>
      <c r="F189" s="8">
        <v>15.45496651240297</v>
      </c>
      <c r="G189" s="8">
        <f t="shared" si="28"/>
        <v>7.2198300832819806E-2</v>
      </c>
      <c r="H189" s="8">
        <f t="shared" si="29"/>
        <v>0.25143211321321213</v>
      </c>
      <c r="I189" s="8">
        <f t="shared" si="30"/>
        <v>0.35604672839354329</v>
      </c>
      <c r="J189" s="8">
        <f t="shared" si="31"/>
        <v>0.18104318920524715</v>
      </c>
      <c r="K189" s="8">
        <f t="shared" si="24"/>
        <v>163.66092178268062</v>
      </c>
      <c r="L189" s="8">
        <f t="shared" si="25"/>
        <v>163.84015559506102</v>
      </c>
      <c r="M189" s="8">
        <f t="shared" si="26"/>
        <v>163.94477021024136</v>
      </c>
      <c r="N189" s="8">
        <f t="shared" si="27"/>
        <v>163.76976667105305</v>
      </c>
      <c r="O189" s="8">
        <f t="shared" si="32"/>
        <v>14.892515560030684</v>
      </c>
      <c r="P189" s="8">
        <f t="shared" si="33"/>
        <v>13.541284283331954</v>
      </c>
      <c r="Q189" s="8">
        <f t="shared" si="34"/>
        <v>12.782296651431938</v>
      </c>
      <c r="R189" s="8">
        <f t="shared" si="35"/>
        <v>14.064280023427166</v>
      </c>
    </row>
    <row r="190" spans="1:18" x14ac:dyDescent="0.55000000000000004">
      <c r="A190" s="8">
        <v>189</v>
      </c>
      <c r="B190" s="9">
        <v>43756</v>
      </c>
      <c r="C190" s="8">
        <v>165.570007</v>
      </c>
      <c r="D190" s="8">
        <v>4421900</v>
      </c>
      <c r="E190" s="8">
        <v>166.53718387046194</v>
      </c>
      <c r="F190" s="8">
        <v>0.93543109875655417</v>
      </c>
      <c r="G190" s="8">
        <f t="shared" si="28"/>
        <v>0.50363761400001739</v>
      </c>
      <c r="H190" s="8">
        <f t="shared" si="29"/>
        <v>0.92568918206344342</v>
      </c>
      <c r="I190" s="8">
        <f t="shared" si="30"/>
        <v>1.5226328754928105</v>
      </c>
      <c r="J190" s="8">
        <f t="shared" si="31"/>
        <v>2.5333478087028038</v>
      </c>
      <c r="K190" s="8">
        <f t="shared" si="24"/>
        <v>167.04082148446196</v>
      </c>
      <c r="L190" s="8">
        <f t="shared" si="25"/>
        <v>167.4628730525254</v>
      </c>
      <c r="M190" s="8">
        <f t="shared" si="26"/>
        <v>168.05981674595475</v>
      </c>
      <c r="N190" s="8">
        <f t="shared" si="27"/>
        <v>169.07053167916476</v>
      </c>
      <c r="O190" s="8">
        <f t="shared" si="32"/>
        <v>2.1632952477030836</v>
      </c>
      <c r="P190" s="8">
        <f t="shared" si="33"/>
        <v>3.582941892803059</v>
      </c>
      <c r="Q190" s="8">
        <f t="shared" si="34"/>
        <v>6.1991525710512283</v>
      </c>
      <c r="R190" s="8">
        <f t="shared" si="35"/>
        <v>12.253673029441511</v>
      </c>
    </row>
    <row r="191" spans="1:18" x14ac:dyDescent="0.55000000000000004">
      <c r="A191" s="8">
        <v>190</v>
      </c>
      <c r="B191" s="9">
        <v>43759</v>
      </c>
      <c r="C191" s="8">
        <v>168.94000199999999</v>
      </c>
      <c r="D191" s="8">
        <v>2534400</v>
      </c>
      <c r="E191" s="8">
        <v>165.81180121761548</v>
      </c>
      <c r="F191" s="8">
        <v>9.7856401349110644</v>
      </c>
      <c r="G191" s="8">
        <f t="shared" si="28"/>
        <v>0.31928457397304533</v>
      </c>
      <c r="H191" s="8">
        <f t="shared" si="29"/>
        <v>0.51292122333596679</v>
      </c>
      <c r="I191" s="8">
        <f t="shared" si="30"/>
        <v>0.51102588774013746</v>
      </c>
      <c r="J191" s="8">
        <f t="shared" si="31"/>
        <v>-0.23657308361407275</v>
      </c>
      <c r="K191" s="8">
        <f t="shared" si="24"/>
        <v>166.13108579158853</v>
      </c>
      <c r="L191" s="8">
        <f t="shared" si="25"/>
        <v>166.32472244095146</v>
      </c>
      <c r="M191" s="8">
        <f t="shared" si="26"/>
        <v>166.32282710535563</v>
      </c>
      <c r="N191" s="8">
        <f t="shared" si="27"/>
        <v>165.57522813400141</v>
      </c>
      <c r="O191" s="8">
        <f t="shared" si="32"/>
        <v>7.8900102658766151</v>
      </c>
      <c r="P191" s="8">
        <f t="shared" si="33"/>
        <v>6.8396871719770793</v>
      </c>
      <c r="Q191" s="8">
        <f t="shared" si="34"/>
        <v>6.8496044291567388</v>
      </c>
      <c r="R191" s="8">
        <f t="shared" si="35"/>
        <v>11.321703169307071</v>
      </c>
    </row>
    <row r="192" spans="1:18" x14ac:dyDescent="0.55000000000000004">
      <c r="A192" s="8">
        <v>191</v>
      </c>
      <c r="B192" s="9">
        <v>43760</v>
      </c>
      <c r="C192" s="8">
        <v>168.94000199999999</v>
      </c>
      <c r="D192" s="8">
        <v>3290100</v>
      </c>
      <c r="E192" s="8">
        <v>168.15795180440387</v>
      </c>
      <c r="F192" s="8">
        <v>0.61160250843194153</v>
      </c>
      <c r="G192" s="8">
        <f t="shared" si="28"/>
        <v>0.62331447589534594</v>
      </c>
      <c r="H192" s="8">
        <f t="shared" si="29"/>
        <v>0.97122856419907078</v>
      </c>
      <c r="I192" s="8">
        <f t="shared" si="30"/>
        <v>1.3368320023118481</v>
      </c>
      <c r="J192" s="8">
        <f t="shared" si="31"/>
        <v>1.9587420362280146</v>
      </c>
      <c r="K192" s="8">
        <f t="shared" si="24"/>
        <v>168.78126628029921</v>
      </c>
      <c r="L192" s="8">
        <f t="shared" si="25"/>
        <v>169.12918036860293</v>
      </c>
      <c r="M192" s="8">
        <f t="shared" si="26"/>
        <v>169.4947838067157</v>
      </c>
      <c r="N192" s="8">
        <f t="shared" si="27"/>
        <v>170.11669384063188</v>
      </c>
      <c r="O192" s="8">
        <f t="shared" si="32"/>
        <v>2.5197028708926549E-2</v>
      </c>
      <c r="P192" s="8">
        <f t="shared" si="33"/>
        <v>3.5788455147269256E-2</v>
      </c>
      <c r="Q192" s="8">
        <f t="shared" si="34"/>
        <v>0.30778285306274689</v>
      </c>
      <c r="R192" s="8">
        <f t="shared" si="35"/>
        <v>1.3846036878096637</v>
      </c>
    </row>
    <row r="193" spans="1:18" x14ac:dyDescent="0.55000000000000004">
      <c r="A193" s="8">
        <v>192</v>
      </c>
      <c r="B193" s="9">
        <v>43761</v>
      </c>
      <c r="C193" s="8">
        <v>169.85000600000001</v>
      </c>
      <c r="D193" s="8">
        <v>2379100</v>
      </c>
      <c r="E193" s="8">
        <v>168.74448945110095</v>
      </c>
      <c r="F193" s="8">
        <v>1.2221668398896901</v>
      </c>
      <c r="G193" s="8">
        <f t="shared" si="28"/>
        <v>0.61779795151560624</v>
      </c>
      <c r="H193" s="8">
        <f t="shared" si="29"/>
        <v>0.87505583482357352</v>
      </c>
      <c r="I193" s="8">
        <f t="shared" si="30"/>
        <v>0.99919954228520313</v>
      </c>
      <c r="J193" s="8">
        <f t="shared" si="31"/>
        <v>0.79236830512672152</v>
      </c>
      <c r="K193" s="8">
        <f t="shared" si="24"/>
        <v>169.36228740261654</v>
      </c>
      <c r="L193" s="8">
        <f t="shared" si="25"/>
        <v>169.61954528592452</v>
      </c>
      <c r="M193" s="8">
        <f t="shared" si="26"/>
        <v>169.74368899338614</v>
      </c>
      <c r="N193" s="8">
        <f t="shared" si="27"/>
        <v>169.53685775622768</v>
      </c>
      <c r="O193" s="8">
        <f t="shared" si="32"/>
        <v>0.23786943023369228</v>
      </c>
      <c r="P193" s="8">
        <f t="shared" si="33"/>
        <v>5.3112140732185245E-2</v>
      </c>
      <c r="Q193" s="8">
        <f t="shared" si="34"/>
        <v>1.1303305895332379E-2</v>
      </c>
      <c r="R193" s="8">
        <f t="shared" si="35"/>
        <v>9.8061822577695912E-2</v>
      </c>
    </row>
    <row r="194" spans="1:18" x14ac:dyDescent="0.55000000000000004">
      <c r="A194" s="8">
        <v>193</v>
      </c>
      <c r="B194" s="9">
        <v>43762</v>
      </c>
      <c r="C194" s="8">
        <v>171.46000699999999</v>
      </c>
      <c r="D194" s="8">
        <v>2181000</v>
      </c>
      <c r="E194" s="8">
        <v>169.57362686277526</v>
      </c>
      <c r="F194" s="8">
        <v>3.5584300221160055</v>
      </c>
      <c r="G194" s="8">
        <f t="shared" si="28"/>
        <v>0.6494988705394118</v>
      </c>
      <c r="H194" s="8">
        <f t="shared" si="29"/>
        <v>0.86357622903625764</v>
      </c>
      <c r="I194" s="8">
        <f t="shared" si="30"/>
        <v>0.92267158351030121</v>
      </c>
      <c r="J194" s="8">
        <f t="shared" si="31"/>
        <v>0.82362204569217168</v>
      </c>
      <c r="K194" s="8">
        <f t="shared" si="24"/>
        <v>170.22312573331467</v>
      </c>
      <c r="L194" s="8">
        <f t="shared" si="25"/>
        <v>170.43720309181151</v>
      </c>
      <c r="M194" s="8">
        <f t="shared" si="26"/>
        <v>170.49629844628555</v>
      </c>
      <c r="N194" s="8">
        <f t="shared" si="27"/>
        <v>170.39724890846742</v>
      </c>
      <c r="O194" s="8">
        <f t="shared" si="32"/>
        <v>1.5298752678770717</v>
      </c>
      <c r="P194" s="8">
        <f t="shared" si="33"/>
        <v>1.0461278346056262</v>
      </c>
      <c r="Q194" s="8">
        <f t="shared" si="34"/>
        <v>0.92873417650237788</v>
      </c>
      <c r="R194" s="8">
        <f t="shared" si="35"/>
        <v>1.1294547611179553</v>
      </c>
    </row>
    <row r="195" spans="1:18" x14ac:dyDescent="0.55000000000000004">
      <c r="A195" s="8">
        <v>194</v>
      </c>
      <c r="B195" s="9">
        <v>43763</v>
      </c>
      <c r="C195" s="8">
        <v>171.63000500000001</v>
      </c>
      <c r="D195" s="8">
        <v>1950000</v>
      </c>
      <c r="E195" s="8">
        <v>170.98841196569379</v>
      </c>
      <c r="F195" s="8">
        <v>0.41164162167026974</v>
      </c>
      <c r="G195" s="8">
        <f t="shared" si="28"/>
        <v>0.76429180539627939</v>
      </c>
      <c r="H195" s="8">
        <f t="shared" si="29"/>
        <v>1.0013784475068255</v>
      </c>
      <c r="I195" s="8">
        <f t="shared" si="30"/>
        <v>1.1441226672440039</v>
      </c>
      <c r="J195" s="8">
        <f t="shared" si="31"/>
        <v>1.3261106443345754</v>
      </c>
      <c r="K195" s="8">
        <f t="shared" ref="K195:K253" si="36">E195+G195</f>
        <v>171.75270377109007</v>
      </c>
      <c r="L195" s="8">
        <f t="shared" ref="L195:L253" si="37">E195+H195</f>
        <v>171.98979041320061</v>
      </c>
      <c r="M195" s="8">
        <f t="shared" ref="M195:M253" si="38">E195+I195</f>
        <v>172.13253463293779</v>
      </c>
      <c r="N195" s="8">
        <f t="shared" ref="N195:N253" si="39">E195+J195</f>
        <v>172.31452261002835</v>
      </c>
      <c r="O195" s="8">
        <f t="shared" si="32"/>
        <v>1.505498842701029E-2</v>
      </c>
      <c r="P195" s="8">
        <f t="shared" si="33"/>
        <v>0.12944554355192486</v>
      </c>
      <c r="Q195" s="8">
        <f t="shared" si="34"/>
        <v>0.25253603198057945</v>
      </c>
      <c r="R195" s="8">
        <f t="shared" si="35"/>
        <v>0.46856435843890615</v>
      </c>
    </row>
    <row r="196" spans="1:18" x14ac:dyDescent="0.55000000000000004">
      <c r="A196" s="8">
        <v>195</v>
      </c>
      <c r="B196" s="9">
        <v>43766</v>
      </c>
      <c r="C196" s="8">
        <v>172.679993</v>
      </c>
      <c r="D196" s="8">
        <v>2367200</v>
      </c>
      <c r="E196" s="8">
        <v>171.46960674142346</v>
      </c>
      <c r="F196" s="8">
        <v>1.4650348949509007</v>
      </c>
      <c r="G196" s="8">
        <f t="shared" ref="G196:G253" si="40">0.15*(E196-E195)+(1-0.15)*G195</f>
        <v>0.72182725094628897</v>
      </c>
      <c r="H196" s="8">
        <f t="shared" ref="H196:H253" si="41">0.25*(E196-E195)+(1-0.25)*H195</f>
        <v>0.87133252956253826</v>
      </c>
      <c r="I196" s="8">
        <f t="shared" ref="I196:I253" si="42">0.45*(E196-E195)+(1-0.45)*I195</f>
        <v>0.84580511606255659</v>
      </c>
      <c r="J196" s="8">
        <f t="shared" ref="J196:J253" si="43">0.85*(E196-E195)+(1-0.85)*J195</f>
        <v>0.60793215602041129</v>
      </c>
      <c r="K196" s="8">
        <f t="shared" si="36"/>
        <v>172.19143399236975</v>
      </c>
      <c r="L196" s="8">
        <f t="shared" si="37"/>
        <v>172.34093927098601</v>
      </c>
      <c r="M196" s="8">
        <f t="shared" si="38"/>
        <v>172.31541185748603</v>
      </c>
      <c r="N196" s="8">
        <f t="shared" si="39"/>
        <v>172.07753889744387</v>
      </c>
      <c r="O196" s="8">
        <f t="shared" ref="O196:O252" si="44">(C196-K196)^2</f>
        <v>0.23868990393664835</v>
      </c>
      <c r="P196" s="8">
        <f t="shared" ref="P196:P252" si="45">(C196-L196)^2</f>
        <v>0.11495743115828758</v>
      </c>
      <c r="Q196" s="8">
        <f t="shared" ref="Q196:Q252" si="46">(C196-M196)^2</f>
        <v>0.13291940947679154</v>
      </c>
      <c r="R196" s="8">
        <f t="shared" ref="R196:R252" si="47">(C196-N196)^2</f>
        <v>0.36295094568670405</v>
      </c>
    </row>
    <row r="197" spans="1:18" x14ac:dyDescent="0.55000000000000004">
      <c r="A197" s="8">
        <v>196</v>
      </c>
      <c r="B197" s="9">
        <v>43767</v>
      </c>
      <c r="C197" s="8">
        <v>173.16000399999999</v>
      </c>
      <c r="D197" s="8">
        <v>2714000</v>
      </c>
      <c r="E197" s="8">
        <v>172.37739643535588</v>
      </c>
      <c r="F197" s="8">
        <v>0.61247460023818445</v>
      </c>
      <c r="G197" s="8">
        <f t="shared" si="40"/>
        <v>0.74972161739420784</v>
      </c>
      <c r="H197" s="8">
        <f t="shared" si="41"/>
        <v>0.88044682065500735</v>
      </c>
      <c r="I197" s="8">
        <f t="shared" si="42"/>
        <v>0.87369817610399281</v>
      </c>
      <c r="J197" s="8">
        <f t="shared" si="43"/>
        <v>0.8628110632456143</v>
      </c>
      <c r="K197" s="8">
        <f t="shared" si="36"/>
        <v>173.12711805275009</v>
      </c>
      <c r="L197" s="8">
        <f t="shared" si="37"/>
        <v>173.25784325601089</v>
      </c>
      <c r="M197" s="8">
        <f t="shared" si="38"/>
        <v>173.25109461145988</v>
      </c>
      <c r="N197" s="8">
        <f t="shared" si="39"/>
        <v>173.24020749860148</v>
      </c>
      <c r="O197" s="8">
        <f t="shared" si="44"/>
        <v>1.0814855265228632E-3</v>
      </c>
      <c r="P197" s="8">
        <f t="shared" si="45"/>
        <v>9.57252001676644E-3</v>
      </c>
      <c r="Q197" s="8">
        <f t="shared" si="46"/>
        <v>8.297499496136675E-3</v>
      </c>
      <c r="R197" s="8">
        <f t="shared" si="47"/>
        <v>6.4326011879194773E-3</v>
      </c>
    </row>
    <row r="198" spans="1:18" x14ac:dyDescent="0.55000000000000004">
      <c r="A198" s="8">
        <v>197</v>
      </c>
      <c r="B198" s="9">
        <v>43768</v>
      </c>
      <c r="C198" s="8">
        <v>174.60000600000001</v>
      </c>
      <c r="D198" s="8">
        <v>1956400</v>
      </c>
      <c r="E198" s="8">
        <v>172.96435210883897</v>
      </c>
      <c r="F198" s="8">
        <v>2.6753636516702559</v>
      </c>
      <c r="G198" s="8">
        <f t="shared" si="40"/>
        <v>0.72530672580754008</v>
      </c>
      <c r="H198" s="8">
        <f t="shared" si="41"/>
        <v>0.80707403386202792</v>
      </c>
      <c r="I198" s="8">
        <f t="shared" si="42"/>
        <v>0.74466404992458624</v>
      </c>
      <c r="J198" s="8">
        <f t="shared" si="43"/>
        <v>0.62833398194746815</v>
      </c>
      <c r="K198" s="8">
        <f t="shared" si="36"/>
        <v>173.68965883464651</v>
      </c>
      <c r="L198" s="8">
        <f t="shared" si="37"/>
        <v>173.77142614270099</v>
      </c>
      <c r="M198" s="8">
        <f t="shared" si="38"/>
        <v>173.70901615876355</v>
      </c>
      <c r="N198" s="8">
        <f t="shared" si="39"/>
        <v>173.59268609078643</v>
      </c>
      <c r="O198" s="8">
        <f t="shared" si="44"/>
        <v>0.82873196146715189</v>
      </c>
      <c r="P198" s="8">
        <f t="shared" si="45"/>
        <v>0.6865445799216624</v>
      </c>
      <c r="Q198" s="8">
        <f t="shared" si="46"/>
        <v>0.79386289718657432</v>
      </c>
      <c r="R198" s="8">
        <f t="shared" si="47"/>
        <v>1.0146933994980512</v>
      </c>
    </row>
    <row r="199" spans="1:18" x14ac:dyDescent="0.55000000000000004">
      <c r="A199" s="8">
        <v>198</v>
      </c>
      <c r="B199" s="9">
        <v>43769</v>
      </c>
      <c r="C199" s="8">
        <v>172.729996</v>
      </c>
      <c r="D199" s="8">
        <v>2143200</v>
      </c>
      <c r="E199" s="8">
        <v>174.19109252720975</v>
      </c>
      <c r="F199" s="8">
        <v>2.1348030618243841</v>
      </c>
      <c r="G199" s="8">
        <f t="shared" si="40"/>
        <v>0.8005217796920262</v>
      </c>
      <c r="H199" s="8">
        <f t="shared" si="41"/>
        <v>0.91199062998921621</v>
      </c>
      <c r="I199" s="8">
        <f t="shared" si="42"/>
        <v>0.96159841572537408</v>
      </c>
      <c r="J199" s="8">
        <f t="shared" si="43"/>
        <v>1.1369794529072841</v>
      </c>
      <c r="K199" s="8">
        <f t="shared" si="36"/>
        <v>174.99161430690177</v>
      </c>
      <c r="L199" s="8">
        <f t="shared" si="37"/>
        <v>175.10308315719897</v>
      </c>
      <c r="M199" s="8">
        <f t="shared" si="38"/>
        <v>175.15269094293512</v>
      </c>
      <c r="N199" s="8">
        <f t="shared" si="39"/>
        <v>175.32807198011704</v>
      </c>
      <c r="O199" s="8">
        <f t="shared" si="44"/>
        <v>5.1149173661132128</v>
      </c>
      <c r="P199" s="8">
        <f t="shared" si="45"/>
        <v>5.6315426556626731</v>
      </c>
      <c r="Q199" s="8">
        <f t="shared" si="46"/>
        <v>5.869450786523422</v>
      </c>
      <c r="R199" s="8">
        <f t="shared" si="47"/>
        <v>6.749998798461144</v>
      </c>
    </row>
    <row r="200" spans="1:18" x14ac:dyDescent="0.55000000000000004">
      <c r="A200" s="8">
        <v>199</v>
      </c>
      <c r="B200" s="9">
        <v>43770</v>
      </c>
      <c r="C200" s="8">
        <v>176.11999499999999</v>
      </c>
      <c r="D200" s="8">
        <v>2835000</v>
      </c>
      <c r="E200" s="8">
        <v>173.09527013180244</v>
      </c>
      <c r="F200" s="8">
        <v>9.1489605282926991</v>
      </c>
      <c r="G200" s="8">
        <f t="shared" si="40"/>
        <v>0.5160701534271257</v>
      </c>
      <c r="H200" s="8">
        <f t="shared" si="41"/>
        <v>0.41003737364008452</v>
      </c>
      <c r="I200" s="8">
        <f t="shared" si="42"/>
        <v>3.5759050715666041E-2</v>
      </c>
      <c r="J200" s="8">
        <f t="shared" si="43"/>
        <v>-0.76090211816012121</v>
      </c>
      <c r="K200" s="8">
        <f t="shared" si="36"/>
        <v>173.61134028522957</v>
      </c>
      <c r="L200" s="8">
        <f t="shared" si="37"/>
        <v>173.50530750544252</v>
      </c>
      <c r="M200" s="8">
        <f t="shared" si="38"/>
        <v>173.13102918251809</v>
      </c>
      <c r="N200" s="8">
        <f t="shared" si="39"/>
        <v>172.33436801364232</v>
      </c>
      <c r="O200" s="8">
        <f t="shared" si="44"/>
        <v>6.2933484779398334</v>
      </c>
      <c r="P200" s="8">
        <f t="shared" si="45"/>
        <v>6.8365906941952321</v>
      </c>
      <c r="Q200" s="8">
        <f t="shared" si="46"/>
        <v>8.9339166580752281</v>
      </c>
      <c r="R200" s="8">
        <f t="shared" si="47"/>
        <v>14.330971679839454</v>
      </c>
    </row>
    <row r="201" spans="1:18" x14ac:dyDescent="0.55000000000000004">
      <c r="A201" s="8">
        <v>200</v>
      </c>
      <c r="B201" s="9">
        <v>43773</v>
      </c>
      <c r="C201" s="8">
        <v>180</v>
      </c>
      <c r="D201" s="8">
        <v>4383300</v>
      </c>
      <c r="E201" s="8">
        <v>175.36381378295059</v>
      </c>
      <c r="F201" s="8">
        <v>21.494222639158952</v>
      </c>
      <c r="G201" s="8">
        <f t="shared" si="40"/>
        <v>0.7789411780852793</v>
      </c>
      <c r="H201" s="8">
        <f t="shared" si="41"/>
        <v>0.87466394301710082</v>
      </c>
      <c r="I201" s="8">
        <f t="shared" si="42"/>
        <v>1.0405121209102839</v>
      </c>
      <c r="J201" s="8">
        <f t="shared" si="43"/>
        <v>1.8141267857519092</v>
      </c>
      <c r="K201" s="8">
        <f t="shared" si="36"/>
        <v>176.14275496103588</v>
      </c>
      <c r="L201" s="8">
        <f t="shared" si="37"/>
        <v>176.2384777259677</v>
      </c>
      <c r="M201" s="8">
        <f t="shared" si="38"/>
        <v>176.40432590386087</v>
      </c>
      <c r="N201" s="8">
        <f t="shared" si="39"/>
        <v>177.1779405687025</v>
      </c>
      <c r="O201" s="8">
        <f t="shared" si="44"/>
        <v>14.878339290613342</v>
      </c>
      <c r="P201" s="8">
        <f t="shared" si="45"/>
        <v>14.14904981804114</v>
      </c>
      <c r="Q201" s="8">
        <f t="shared" si="46"/>
        <v>12.928872205645984</v>
      </c>
      <c r="R201" s="8">
        <f t="shared" si="47"/>
        <v>7.9640194337751904</v>
      </c>
    </row>
    <row r="202" spans="1:18" x14ac:dyDescent="0.55000000000000004">
      <c r="A202" s="8">
        <v>201</v>
      </c>
      <c r="B202" s="9">
        <v>43774</v>
      </c>
      <c r="C202" s="8">
        <v>180.679993</v>
      </c>
      <c r="D202" s="8">
        <v>5155900</v>
      </c>
      <c r="E202" s="8">
        <v>178.84095344573765</v>
      </c>
      <c r="F202" s="8">
        <v>3.3820664821414348</v>
      </c>
      <c r="G202" s="8">
        <f t="shared" si="40"/>
        <v>1.1836709507905474</v>
      </c>
      <c r="H202" s="8">
        <f t="shared" si="41"/>
        <v>1.5252828729595924</v>
      </c>
      <c r="I202" s="8">
        <f t="shared" si="42"/>
        <v>2.1369945147548366</v>
      </c>
      <c r="J202" s="8">
        <f t="shared" si="43"/>
        <v>3.2276877312317933</v>
      </c>
      <c r="K202" s="8">
        <f t="shared" si="36"/>
        <v>180.0246243965282</v>
      </c>
      <c r="L202" s="8">
        <f t="shared" si="37"/>
        <v>180.36623631869725</v>
      </c>
      <c r="M202" s="8">
        <f t="shared" si="38"/>
        <v>180.97794796049249</v>
      </c>
      <c r="N202" s="8">
        <f t="shared" si="39"/>
        <v>182.06864117696944</v>
      </c>
      <c r="O202" s="8">
        <f t="shared" si="44"/>
        <v>0.42950800641657716</v>
      </c>
      <c r="P202" s="8">
        <f t="shared" si="45"/>
        <v>9.8443255062114821E-2</v>
      </c>
      <c r="Q202" s="8">
        <f t="shared" si="46"/>
        <v>8.8777158482081162E-2</v>
      </c>
      <c r="R202" s="8">
        <f t="shared" si="47"/>
        <v>1.9283437594005488</v>
      </c>
    </row>
    <row r="203" spans="1:18" x14ac:dyDescent="0.55000000000000004">
      <c r="A203" s="8">
        <v>202</v>
      </c>
      <c r="B203" s="9">
        <v>43775</v>
      </c>
      <c r="C203" s="8">
        <v>180.80999800000001</v>
      </c>
      <c r="D203" s="8">
        <v>2742000</v>
      </c>
      <c r="E203" s="8">
        <v>180.22023311143442</v>
      </c>
      <c r="F203" s="8">
        <v>0.34782262378477408</v>
      </c>
      <c r="G203" s="8">
        <f t="shared" si="40"/>
        <v>1.2130122580264808</v>
      </c>
      <c r="H203" s="8">
        <f t="shared" si="41"/>
        <v>1.4887820711438871</v>
      </c>
      <c r="I203" s="8">
        <f t="shared" si="42"/>
        <v>1.7960228326787071</v>
      </c>
      <c r="J203" s="8">
        <f t="shared" si="43"/>
        <v>1.6565408755270243</v>
      </c>
      <c r="K203" s="8">
        <f t="shared" si="36"/>
        <v>181.43324536946091</v>
      </c>
      <c r="L203" s="8">
        <f t="shared" si="37"/>
        <v>181.7090151825783</v>
      </c>
      <c r="M203" s="8">
        <f t="shared" si="38"/>
        <v>182.01625594411314</v>
      </c>
      <c r="N203" s="8">
        <f t="shared" si="39"/>
        <v>181.87677398696144</v>
      </c>
      <c r="O203" s="8">
        <f t="shared" si="44"/>
        <v>0.38843728353992962</v>
      </c>
      <c r="P203" s="8">
        <f t="shared" si="45"/>
        <v>0.80823189457100797</v>
      </c>
      <c r="Q203" s="8">
        <f t="shared" si="46"/>
        <v>1.4550582277360431</v>
      </c>
      <c r="R203" s="8">
        <f t="shared" si="47"/>
        <v>1.1380110063575362</v>
      </c>
    </row>
    <row r="204" spans="1:18" x14ac:dyDescent="0.55000000000000004">
      <c r="A204" s="8">
        <v>203</v>
      </c>
      <c r="B204" s="9">
        <v>43776</v>
      </c>
      <c r="C204" s="8">
        <v>179.66000399999999</v>
      </c>
      <c r="D204" s="8">
        <v>2548800</v>
      </c>
      <c r="E204" s="8">
        <v>180.66255677785864</v>
      </c>
      <c r="F204" s="8">
        <v>1.0051120723921028</v>
      </c>
      <c r="G204" s="8">
        <f t="shared" si="40"/>
        <v>1.0974089692861408</v>
      </c>
      <c r="H204" s="8">
        <f t="shared" si="41"/>
        <v>1.2271674699639692</v>
      </c>
      <c r="I204" s="8">
        <f t="shared" si="42"/>
        <v>1.1868582078641861</v>
      </c>
      <c r="J204" s="8">
        <f t="shared" si="43"/>
        <v>0.62445624778963671</v>
      </c>
      <c r="K204" s="8">
        <f t="shared" si="36"/>
        <v>181.75996574714478</v>
      </c>
      <c r="L204" s="8">
        <f t="shared" si="37"/>
        <v>181.88972424782261</v>
      </c>
      <c r="M204" s="8">
        <f t="shared" si="38"/>
        <v>181.84941498572283</v>
      </c>
      <c r="N204" s="8">
        <f t="shared" si="39"/>
        <v>181.28701302564826</v>
      </c>
      <c r="O204" s="8">
        <f t="shared" si="44"/>
        <v>4.4098393394713948</v>
      </c>
      <c r="P204" s="8">
        <f t="shared" si="45"/>
        <v>4.9716523835501958</v>
      </c>
      <c r="Q204" s="8">
        <f t="shared" si="46"/>
        <v>4.7935204644038771</v>
      </c>
      <c r="R204" s="8">
        <f t="shared" si="47"/>
        <v>2.6471583695409571</v>
      </c>
    </row>
    <row r="205" spans="1:18" x14ac:dyDescent="0.55000000000000004">
      <c r="A205" s="8">
        <v>204</v>
      </c>
      <c r="B205" s="9">
        <v>43777</v>
      </c>
      <c r="C205" s="8">
        <v>181.21000699999999</v>
      </c>
      <c r="D205" s="8">
        <v>1636800</v>
      </c>
      <c r="E205" s="8">
        <v>179.91064219446466</v>
      </c>
      <c r="F205" s="8">
        <v>1.6883488978638745</v>
      </c>
      <c r="G205" s="8">
        <f t="shared" si="40"/>
        <v>0.8200104363841223</v>
      </c>
      <c r="H205" s="8">
        <f t="shared" si="41"/>
        <v>0.73239695662448112</v>
      </c>
      <c r="I205" s="8">
        <f t="shared" si="42"/>
        <v>0.31441045179801003</v>
      </c>
      <c r="J205" s="8">
        <f t="shared" si="43"/>
        <v>-0.54545895871644012</v>
      </c>
      <c r="K205" s="8">
        <f t="shared" si="36"/>
        <v>180.73065263084877</v>
      </c>
      <c r="L205" s="8">
        <f t="shared" si="37"/>
        <v>180.64303915108914</v>
      </c>
      <c r="M205" s="8">
        <f t="shared" si="38"/>
        <v>180.22505264626267</v>
      </c>
      <c r="N205" s="8">
        <f t="shared" si="39"/>
        <v>179.36518323574822</v>
      </c>
      <c r="O205" s="8">
        <f t="shared" si="44"/>
        <v>0.22978061122436802</v>
      </c>
      <c r="P205" s="8">
        <f t="shared" si="45"/>
        <v>0.3214525416985955</v>
      </c>
      <c r="Q205" s="8">
        <f t="shared" si="46"/>
        <v>0.97013507894610607</v>
      </c>
      <c r="R205" s="8">
        <f t="shared" si="47"/>
        <v>3.403374721148074</v>
      </c>
    </row>
    <row r="206" spans="1:18" x14ac:dyDescent="0.55000000000000004">
      <c r="A206" s="8">
        <v>205</v>
      </c>
      <c r="B206" s="9">
        <v>43780</v>
      </c>
      <c r="C206" s="8">
        <v>180.83000200000001</v>
      </c>
      <c r="D206" s="8">
        <v>1594600</v>
      </c>
      <c r="E206" s="8">
        <v>180.88516579861616</v>
      </c>
      <c r="F206" s="8">
        <v>3.0430446777630982E-3</v>
      </c>
      <c r="G206" s="8">
        <f t="shared" si="40"/>
        <v>0.84318741154922894</v>
      </c>
      <c r="H206" s="8">
        <f t="shared" si="41"/>
        <v>0.79292861850623586</v>
      </c>
      <c r="I206" s="8">
        <f t="shared" si="42"/>
        <v>0.61146137035708059</v>
      </c>
      <c r="J206" s="8">
        <f t="shared" si="43"/>
        <v>0.74652621972130884</v>
      </c>
      <c r="K206" s="8">
        <f t="shared" si="36"/>
        <v>181.72835321016538</v>
      </c>
      <c r="L206" s="8">
        <f t="shared" si="37"/>
        <v>181.6780944171224</v>
      </c>
      <c r="M206" s="8">
        <f t="shared" si="38"/>
        <v>181.49662716897325</v>
      </c>
      <c r="N206" s="8">
        <f t="shared" si="39"/>
        <v>181.63169201833747</v>
      </c>
      <c r="O206" s="8">
        <f t="shared" si="44"/>
        <v>0.80703489680559015</v>
      </c>
      <c r="P206" s="8">
        <f t="shared" si="45"/>
        <v>0.71926074798049389</v>
      </c>
      <c r="Q206" s="8">
        <f t="shared" si="46"/>
        <v>0.44438911590860147</v>
      </c>
      <c r="R206" s="8">
        <f t="shared" si="47"/>
        <v>0.64270688550192867</v>
      </c>
    </row>
    <row r="207" spans="1:18" x14ac:dyDescent="0.55000000000000004">
      <c r="A207" s="8">
        <v>206</v>
      </c>
      <c r="B207" s="9">
        <v>43781</v>
      </c>
      <c r="C207" s="8">
        <v>182.009995</v>
      </c>
      <c r="D207" s="8">
        <v>1816900</v>
      </c>
      <c r="E207" s="8">
        <v>180.84379294965404</v>
      </c>
      <c r="F207" s="8">
        <v>1.360027222231118</v>
      </c>
      <c r="G207" s="8">
        <f t="shared" si="40"/>
        <v>0.71050337247252782</v>
      </c>
      <c r="H207" s="8">
        <f t="shared" si="41"/>
        <v>0.58435325163914886</v>
      </c>
      <c r="I207" s="8">
        <f t="shared" si="42"/>
        <v>0.31768597166344392</v>
      </c>
      <c r="J207" s="8">
        <f t="shared" si="43"/>
        <v>7.6812011340401026E-2</v>
      </c>
      <c r="K207" s="8">
        <f t="shared" si="36"/>
        <v>181.55429632212656</v>
      </c>
      <c r="L207" s="8">
        <f t="shared" si="37"/>
        <v>181.4281462012932</v>
      </c>
      <c r="M207" s="8">
        <f t="shared" si="38"/>
        <v>181.1614789213175</v>
      </c>
      <c r="N207" s="8">
        <f t="shared" si="39"/>
        <v>180.92060496099444</v>
      </c>
      <c r="O207" s="8">
        <f t="shared" si="44"/>
        <v>0.20766128501560366</v>
      </c>
      <c r="P207" s="8">
        <f t="shared" si="45"/>
        <v>0.33854802455654748</v>
      </c>
      <c r="Q207" s="8">
        <f t="shared" si="46"/>
        <v>0.71997953578273954</v>
      </c>
      <c r="R207" s="8">
        <f t="shared" si="47"/>
        <v>1.1867706570845462</v>
      </c>
    </row>
    <row r="208" spans="1:18" x14ac:dyDescent="0.55000000000000004">
      <c r="A208" s="8">
        <v>207</v>
      </c>
      <c r="B208" s="9">
        <v>43782</v>
      </c>
      <c r="C208" s="8">
        <v>181.949997</v>
      </c>
      <c r="D208" s="8">
        <v>1855200</v>
      </c>
      <c r="E208" s="8">
        <v>181.71844448741351</v>
      </c>
      <c r="F208" s="8">
        <v>5.3616566085116356E-2</v>
      </c>
      <c r="G208" s="8">
        <f t="shared" si="40"/>
        <v>0.73512559726556792</v>
      </c>
      <c r="H208" s="8">
        <f t="shared" si="41"/>
        <v>0.65692782316922715</v>
      </c>
      <c r="I208" s="8">
        <f t="shared" si="42"/>
        <v>0.56832047640665206</v>
      </c>
      <c r="J208" s="8">
        <f t="shared" si="43"/>
        <v>0.75497560879660286</v>
      </c>
      <c r="K208" s="8">
        <f t="shared" si="36"/>
        <v>182.45357008467909</v>
      </c>
      <c r="L208" s="8">
        <f t="shared" si="37"/>
        <v>182.37537231058275</v>
      </c>
      <c r="M208" s="8">
        <f t="shared" si="38"/>
        <v>182.28676496382016</v>
      </c>
      <c r="N208" s="8">
        <f t="shared" si="39"/>
        <v>182.47342009621011</v>
      </c>
      <c r="O208" s="8">
        <f t="shared" si="44"/>
        <v>0.25358585161321373</v>
      </c>
      <c r="P208" s="8">
        <f t="shared" si="45"/>
        <v>0.18094415485337217</v>
      </c>
      <c r="Q208" s="8">
        <f t="shared" si="46"/>
        <v>0.11341266145558</v>
      </c>
      <c r="R208" s="8">
        <f t="shared" si="47"/>
        <v>0.27397173764617744</v>
      </c>
    </row>
    <row r="209" spans="1:18" x14ac:dyDescent="0.55000000000000004">
      <c r="A209" s="8">
        <v>208</v>
      </c>
      <c r="B209" s="9">
        <v>43783</v>
      </c>
      <c r="C209" s="8">
        <v>179.64999399999999</v>
      </c>
      <c r="D209" s="8">
        <v>2208300</v>
      </c>
      <c r="E209" s="8">
        <v>181.8921088718534</v>
      </c>
      <c r="F209" s="8">
        <v>5.0270790985862011</v>
      </c>
      <c r="G209" s="8">
        <f t="shared" si="40"/>
        <v>0.65090641534171589</v>
      </c>
      <c r="H209" s="8">
        <f t="shared" si="41"/>
        <v>0.5361119634868925</v>
      </c>
      <c r="I209" s="8">
        <f t="shared" si="42"/>
        <v>0.3907252350216085</v>
      </c>
      <c r="J209" s="8">
        <f t="shared" si="43"/>
        <v>0.2608610680933956</v>
      </c>
      <c r="K209" s="8">
        <f t="shared" si="36"/>
        <v>182.54301528719512</v>
      </c>
      <c r="L209" s="8">
        <f t="shared" si="37"/>
        <v>182.42822083534028</v>
      </c>
      <c r="M209" s="8">
        <f t="shared" si="38"/>
        <v>182.28283410687501</v>
      </c>
      <c r="N209" s="8">
        <f t="shared" si="39"/>
        <v>182.15296993994679</v>
      </c>
      <c r="O209" s="8">
        <f t="shared" si="44"/>
        <v>8.3695721681641402</v>
      </c>
      <c r="P209" s="8">
        <f t="shared" si="45"/>
        <v>7.7185443486049294</v>
      </c>
      <c r="Q209" s="8">
        <f t="shared" si="46"/>
        <v>6.9318470283696794</v>
      </c>
      <c r="R209" s="8">
        <f t="shared" si="47"/>
        <v>6.2648885559525338</v>
      </c>
    </row>
    <row r="210" spans="1:18" x14ac:dyDescent="0.55000000000000004">
      <c r="A210" s="8">
        <v>209</v>
      </c>
      <c r="B210" s="9">
        <v>43784</v>
      </c>
      <c r="C210" s="8">
        <v>181.75</v>
      </c>
      <c r="D210" s="8">
        <v>3242700</v>
      </c>
      <c r="E210" s="8">
        <v>180.21052271796333</v>
      </c>
      <c r="F210" s="8">
        <v>2.3699903019070163</v>
      </c>
      <c r="G210" s="8">
        <f t="shared" si="40"/>
        <v>0.30103252995694857</v>
      </c>
      <c r="H210" s="8">
        <f t="shared" si="41"/>
        <v>-1.8312565857347196E-2</v>
      </c>
      <c r="I210" s="8">
        <f t="shared" si="42"/>
        <v>-0.54181488998864513</v>
      </c>
      <c r="J210" s="8">
        <f t="shared" si="43"/>
        <v>-1.390219070592547</v>
      </c>
      <c r="K210" s="8">
        <f t="shared" si="36"/>
        <v>180.51155524792028</v>
      </c>
      <c r="L210" s="8">
        <f t="shared" si="37"/>
        <v>180.19221015210599</v>
      </c>
      <c r="M210" s="8">
        <f t="shared" si="38"/>
        <v>179.66870782797469</v>
      </c>
      <c r="N210" s="8">
        <f t="shared" si="39"/>
        <v>178.82030364737079</v>
      </c>
      <c r="O210" s="8">
        <f t="shared" si="44"/>
        <v>1.5337454039537874</v>
      </c>
      <c r="P210" s="8">
        <f t="shared" si="45"/>
        <v>2.4267092102016559</v>
      </c>
      <c r="Q210" s="8">
        <f t="shared" si="46"/>
        <v>4.3317771053338507</v>
      </c>
      <c r="R210" s="8">
        <f t="shared" si="47"/>
        <v>8.5831207186088818</v>
      </c>
    </row>
    <row r="211" spans="1:18" x14ac:dyDescent="0.55000000000000004">
      <c r="A211" s="8">
        <v>210</v>
      </c>
      <c r="B211" s="9">
        <v>43787</v>
      </c>
      <c r="C211" s="8">
        <v>179.800003</v>
      </c>
      <c r="D211" s="8">
        <v>2405800</v>
      </c>
      <c r="E211" s="8">
        <v>181.36513067949085</v>
      </c>
      <c r="F211" s="8">
        <v>2.4496246531083901</v>
      </c>
      <c r="G211" s="8">
        <f t="shared" si="40"/>
        <v>0.42906884469253392</v>
      </c>
      <c r="H211" s="8">
        <f t="shared" si="41"/>
        <v>0.27491756598886896</v>
      </c>
      <c r="I211" s="8">
        <f t="shared" si="42"/>
        <v>0.22157539319362812</v>
      </c>
      <c r="J211" s="8">
        <f t="shared" si="43"/>
        <v>0.7728839067095078</v>
      </c>
      <c r="K211" s="8">
        <f t="shared" si="36"/>
        <v>181.79419952418337</v>
      </c>
      <c r="L211" s="8">
        <f t="shared" si="37"/>
        <v>181.6400482454797</v>
      </c>
      <c r="M211" s="8">
        <f t="shared" si="38"/>
        <v>181.58670607268448</v>
      </c>
      <c r="N211" s="8">
        <f t="shared" si="39"/>
        <v>182.13801458620034</v>
      </c>
      <c r="O211" s="8">
        <f t="shared" si="44"/>
        <v>3.9768197770650171</v>
      </c>
      <c r="P211" s="8">
        <f t="shared" si="45"/>
        <v>3.3857665054124513</v>
      </c>
      <c r="Q211" s="8">
        <f t="shared" si="46"/>
        <v>3.192307869940143</v>
      </c>
      <c r="R211" s="8">
        <f t="shared" si="47"/>
        <v>5.4662981772070198</v>
      </c>
    </row>
    <row r="212" spans="1:18" x14ac:dyDescent="0.55000000000000004">
      <c r="A212" s="8">
        <v>211</v>
      </c>
      <c r="B212" s="9">
        <v>43788</v>
      </c>
      <c r="C212" s="8">
        <v>180.11999499999999</v>
      </c>
      <c r="D212" s="8">
        <v>2673200</v>
      </c>
      <c r="E212" s="8">
        <v>180.19128491987271</v>
      </c>
      <c r="F212" s="8">
        <v>5.0822526754596515E-3</v>
      </c>
      <c r="G212" s="8">
        <f t="shared" si="40"/>
        <v>0.18863165404593404</v>
      </c>
      <c r="H212" s="8">
        <f t="shared" si="41"/>
        <v>-8.7273265412881273E-2</v>
      </c>
      <c r="I212" s="8">
        <f t="shared" si="42"/>
        <v>-0.40636412557166396</v>
      </c>
      <c r="J212" s="8">
        <f t="shared" si="43"/>
        <v>-0.88183630966898596</v>
      </c>
      <c r="K212" s="8">
        <f t="shared" si="36"/>
        <v>180.37991657391865</v>
      </c>
      <c r="L212" s="8">
        <f t="shared" si="37"/>
        <v>180.10401165445984</v>
      </c>
      <c r="M212" s="8">
        <f t="shared" si="38"/>
        <v>179.78492079430106</v>
      </c>
      <c r="N212" s="8">
        <f t="shared" si="39"/>
        <v>179.30944861020373</v>
      </c>
      <c r="O212" s="8">
        <f t="shared" si="44"/>
        <v>6.7559224588353659E-2</v>
      </c>
      <c r="P212" s="8">
        <f t="shared" si="45"/>
        <v>2.554673346558228E-4</v>
      </c>
      <c r="Q212" s="8">
        <f t="shared" si="46"/>
        <v>0.11227472332476914</v>
      </c>
      <c r="R212" s="8">
        <f t="shared" si="47"/>
        <v>0.65698545001174724</v>
      </c>
    </row>
    <row r="213" spans="1:18" x14ac:dyDescent="0.55000000000000004">
      <c r="A213" s="8">
        <v>212</v>
      </c>
      <c r="B213" s="9">
        <v>43789</v>
      </c>
      <c r="C213" s="8">
        <v>177.220001</v>
      </c>
      <c r="D213" s="8">
        <v>4190700</v>
      </c>
      <c r="E213" s="8">
        <v>180.13781747996816</v>
      </c>
      <c r="F213" s="8">
        <v>8.5136530107738224</v>
      </c>
      <c r="G213" s="8">
        <f t="shared" si="40"/>
        <v>0.15231678995336123</v>
      </c>
      <c r="H213" s="8">
        <f t="shared" si="41"/>
        <v>-7.8821809035798801E-2</v>
      </c>
      <c r="I213" s="8">
        <f t="shared" si="42"/>
        <v>-0.24756061702146331</v>
      </c>
      <c r="J213" s="8">
        <f t="shared" si="43"/>
        <v>-0.17772277036921658</v>
      </c>
      <c r="K213" s="8">
        <f t="shared" si="36"/>
        <v>180.29013426992154</v>
      </c>
      <c r="L213" s="8">
        <f t="shared" si="37"/>
        <v>180.05899567093238</v>
      </c>
      <c r="M213" s="8">
        <f t="shared" si="38"/>
        <v>179.8902568629467</v>
      </c>
      <c r="N213" s="8">
        <f t="shared" si="39"/>
        <v>179.96009470959893</v>
      </c>
      <c r="O213" s="8">
        <f t="shared" si="44"/>
        <v>9.4257182950791361</v>
      </c>
      <c r="P213" s="8">
        <f t="shared" si="45"/>
        <v>8.0598907415824499</v>
      </c>
      <c r="Q213" s="8">
        <f t="shared" si="46"/>
        <v>7.1302663736012439</v>
      </c>
      <c r="R213" s="8">
        <f t="shared" si="47"/>
        <v>7.508113537383668</v>
      </c>
    </row>
    <row r="214" spans="1:18" x14ac:dyDescent="0.55000000000000004">
      <c r="A214" s="8">
        <v>213</v>
      </c>
      <c r="B214" s="9">
        <v>43790</v>
      </c>
      <c r="C214" s="8">
        <v>176.529999</v>
      </c>
      <c r="D214" s="8">
        <v>3135100</v>
      </c>
      <c r="E214" s="8">
        <v>177.94945511999202</v>
      </c>
      <c r="F214" s="8">
        <v>2.0148556765828003</v>
      </c>
      <c r="G214" s="8">
        <f t="shared" si="40"/>
        <v>-0.19878508253606383</v>
      </c>
      <c r="H214" s="8">
        <f t="shared" si="41"/>
        <v>-0.60620694677088394</v>
      </c>
      <c r="I214" s="8">
        <f t="shared" si="42"/>
        <v>-1.1209214013510675</v>
      </c>
      <c r="J214" s="8">
        <f t="shared" si="43"/>
        <v>-1.8867664215351008</v>
      </c>
      <c r="K214" s="8">
        <f t="shared" si="36"/>
        <v>177.75067003745596</v>
      </c>
      <c r="L214" s="8">
        <f t="shared" si="37"/>
        <v>177.34324817322113</v>
      </c>
      <c r="M214" s="8">
        <f t="shared" si="38"/>
        <v>176.82853371864095</v>
      </c>
      <c r="N214" s="8">
        <f t="shared" si="39"/>
        <v>176.06268869845692</v>
      </c>
      <c r="O214" s="8">
        <f t="shared" si="44"/>
        <v>1.4900377816838042</v>
      </c>
      <c r="P214" s="8">
        <f t="shared" si="45"/>
        <v>0.66137421774484106</v>
      </c>
      <c r="Q214" s="8">
        <f t="shared" si="46"/>
        <v>8.9122978234031938E-2</v>
      </c>
      <c r="R214" s="8">
        <f t="shared" si="47"/>
        <v>0.21837891792828409</v>
      </c>
    </row>
    <row r="215" spans="1:18" x14ac:dyDescent="0.55000000000000004">
      <c r="A215" s="8">
        <v>214</v>
      </c>
      <c r="B215" s="9">
        <v>43791</v>
      </c>
      <c r="C215" s="8">
        <v>176.78999300000001</v>
      </c>
      <c r="D215" s="8">
        <v>1852200</v>
      </c>
      <c r="E215" s="8">
        <v>176.88486302999803</v>
      </c>
      <c r="F215" s="8">
        <v>9.0003225918252709E-3</v>
      </c>
      <c r="G215" s="8">
        <f t="shared" si="40"/>
        <v>-0.32865613365475332</v>
      </c>
      <c r="H215" s="8">
        <f t="shared" si="41"/>
        <v>-0.72080323257666135</v>
      </c>
      <c r="I215" s="8">
        <f t="shared" si="42"/>
        <v>-1.0955732112403844</v>
      </c>
      <c r="J215" s="8">
        <f t="shared" si="43"/>
        <v>-1.1879182397251598</v>
      </c>
      <c r="K215" s="8">
        <f t="shared" si="36"/>
        <v>176.55620689634327</v>
      </c>
      <c r="L215" s="8">
        <f t="shared" si="37"/>
        <v>176.16405979742137</v>
      </c>
      <c r="M215" s="8">
        <f t="shared" si="38"/>
        <v>175.78928981875765</v>
      </c>
      <c r="N215" s="8">
        <f t="shared" si="39"/>
        <v>175.69694479027288</v>
      </c>
      <c r="O215" s="8">
        <f t="shared" si="44"/>
        <v>5.4655942263000142E-2</v>
      </c>
      <c r="P215" s="8">
        <f t="shared" si="45"/>
        <v>0.39179237409034823</v>
      </c>
      <c r="Q215" s="8">
        <f t="shared" si="46"/>
        <v>1.001406856948575</v>
      </c>
      <c r="R215" s="8">
        <f t="shared" si="47"/>
        <v>1.1947543887876828</v>
      </c>
    </row>
    <row r="216" spans="1:18" x14ac:dyDescent="0.55000000000000004">
      <c r="A216" s="8">
        <v>215</v>
      </c>
      <c r="B216" s="9">
        <v>43794</v>
      </c>
      <c r="C216" s="8">
        <v>176.509995</v>
      </c>
      <c r="D216" s="8">
        <v>2657500</v>
      </c>
      <c r="E216" s="8">
        <v>176.81371050749954</v>
      </c>
      <c r="F216" s="8">
        <v>9.2243109495698625E-2</v>
      </c>
      <c r="G216" s="8">
        <f t="shared" si="40"/>
        <v>-0.29003059198131442</v>
      </c>
      <c r="H216" s="8">
        <f t="shared" si="41"/>
        <v>-0.55839055505711954</v>
      </c>
      <c r="I216" s="8">
        <f t="shared" si="42"/>
        <v>-0.63458390130653375</v>
      </c>
      <c r="J216" s="8">
        <f t="shared" si="43"/>
        <v>-0.2386673800824938</v>
      </c>
      <c r="K216" s="8">
        <f t="shared" si="36"/>
        <v>176.52367991551822</v>
      </c>
      <c r="L216" s="8">
        <f t="shared" si="37"/>
        <v>176.25531995244242</v>
      </c>
      <c r="M216" s="8">
        <f t="shared" si="38"/>
        <v>176.17912660619299</v>
      </c>
      <c r="N216" s="8">
        <f t="shared" si="39"/>
        <v>176.57504312741705</v>
      </c>
      <c r="O216" s="8">
        <f t="shared" si="44"/>
        <v>1.8727691274059789E-4</v>
      </c>
      <c r="P216" s="8">
        <f t="shared" si="45"/>
        <v>6.4859379848457369E-2</v>
      </c>
      <c r="Q216" s="8">
        <f t="shared" si="46"/>
        <v>0.10947389402042995</v>
      </c>
      <c r="R216" s="8">
        <f t="shared" si="47"/>
        <v>4.2312588804638788E-3</v>
      </c>
    </row>
    <row r="217" spans="1:18" x14ac:dyDescent="0.55000000000000004">
      <c r="A217" s="8">
        <v>216</v>
      </c>
      <c r="B217" s="9">
        <v>43795</v>
      </c>
      <c r="C217" s="8">
        <v>178.520004</v>
      </c>
      <c r="D217" s="8">
        <v>4578900</v>
      </c>
      <c r="E217" s="8">
        <v>176.58592387687489</v>
      </c>
      <c r="F217" s="8">
        <v>3.7406659226676542</v>
      </c>
      <c r="G217" s="8">
        <f t="shared" si="40"/>
        <v>-0.28069399777781467</v>
      </c>
      <c r="H217" s="8">
        <f t="shared" si="41"/>
        <v>-0.47573957394900201</v>
      </c>
      <c r="I217" s="8">
        <f t="shared" si="42"/>
        <v>-0.45152512949968587</v>
      </c>
      <c r="J217" s="8">
        <f t="shared" si="43"/>
        <v>-0.22941874304332607</v>
      </c>
      <c r="K217" s="8">
        <f t="shared" si="36"/>
        <v>176.30522987909708</v>
      </c>
      <c r="L217" s="8">
        <f t="shared" si="37"/>
        <v>176.11018430292589</v>
      </c>
      <c r="M217" s="8">
        <f t="shared" si="38"/>
        <v>176.1343987473752</v>
      </c>
      <c r="N217" s="8">
        <f t="shared" si="39"/>
        <v>176.35650513383155</v>
      </c>
      <c r="O217" s="8">
        <f t="shared" si="44"/>
        <v>4.9052244066212856</v>
      </c>
      <c r="P217" s="8">
        <f t="shared" si="45"/>
        <v>5.8072309724063684</v>
      </c>
      <c r="Q217" s="8">
        <f t="shared" si="46"/>
        <v>5.6911124213510327</v>
      </c>
      <c r="R217" s="8">
        <f t="shared" si="47"/>
        <v>4.6807273439121824</v>
      </c>
    </row>
    <row r="218" spans="1:18" x14ac:dyDescent="0.55000000000000004">
      <c r="A218" s="8">
        <v>217</v>
      </c>
      <c r="B218" s="9">
        <v>43796</v>
      </c>
      <c r="C218" s="8">
        <v>179.41999799999999</v>
      </c>
      <c r="D218" s="8">
        <v>1044800</v>
      </c>
      <c r="E218" s="8">
        <v>178.03648396921872</v>
      </c>
      <c r="F218" s="8">
        <v>1.9141110733686391</v>
      </c>
      <c r="G218" s="8">
        <f t="shared" si="40"/>
        <v>-2.1005884259567231E-2</v>
      </c>
      <c r="H218" s="8">
        <f t="shared" si="41"/>
        <v>5.8353426242072626E-3</v>
      </c>
      <c r="I218" s="8">
        <f t="shared" si="42"/>
        <v>0.40441322032989852</v>
      </c>
      <c r="J218" s="8">
        <f t="shared" si="43"/>
        <v>1.1985632670357609</v>
      </c>
      <c r="K218" s="8">
        <f t="shared" si="36"/>
        <v>178.01547808495914</v>
      </c>
      <c r="L218" s="8">
        <f t="shared" si="37"/>
        <v>178.04231931184293</v>
      </c>
      <c r="M218" s="8">
        <f t="shared" si="38"/>
        <v>178.44089718954862</v>
      </c>
      <c r="N218" s="8">
        <f t="shared" si="39"/>
        <v>179.23504723625447</v>
      </c>
      <c r="O218" s="8">
        <f t="shared" si="44"/>
        <v>1.9726761917463584</v>
      </c>
      <c r="P218" s="8">
        <f t="shared" si="45"/>
        <v>1.897998567802162</v>
      </c>
      <c r="Q218" s="8">
        <f t="shared" si="46"/>
        <v>0.95863839702653109</v>
      </c>
      <c r="R218" s="8">
        <f t="shared" si="47"/>
        <v>3.4206785010050783E-2</v>
      </c>
    </row>
    <row r="219" spans="1:18" x14ac:dyDescent="0.55000000000000004">
      <c r="A219" s="8">
        <v>218</v>
      </c>
      <c r="B219" s="9">
        <v>43798</v>
      </c>
      <c r="C219" s="8">
        <v>178.550003</v>
      </c>
      <c r="D219" s="8">
        <v>1633100</v>
      </c>
      <c r="E219" s="8">
        <v>179.07411949230467</v>
      </c>
      <c r="F219" s="8">
        <v>0.2746980975057523</v>
      </c>
      <c r="G219" s="8">
        <f t="shared" si="40"/>
        <v>0.13779032684226081</v>
      </c>
      <c r="H219" s="8">
        <f t="shared" si="41"/>
        <v>0.26378538773964372</v>
      </c>
      <c r="I219" s="8">
        <f t="shared" si="42"/>
        <v>0.6893632565701231</v>
      </c>
      <c r="J219" s="8">
        <f t="shared" si="43"/>
        <v>1.0617746846784242</v>
      </c>
      <c r="K219" s="8">
        <f t="shared" si="36"/>
        <v>179.21190981914694</v>
      </c>
      <c r="L219" s="8">
        <f t="shared" si="37"/>
        <v>179.33790488004431</v>
      </c>
      <c r="M219" s="8">
        <f t="shared" si="38"/>
        <v>179.76348274887479</v>
      </c>
      <c r="N219" s="8">
        <f t="shared" si="39"/>
        <v>180.1358941769831</v>
      </c>
      <c r="O219" s="8">
        <f t="shared" si="44"/>
        <v>0.43812063723321371</v>
      </c>
      <c r="P219" s="8">
        <f t="shared" si="45"/>
        <v>0.62078937257734579</v>
      </c>
      <c r="Q219" s="8">
        <f t="shared" si="46"/>
        <v>1.4725331009292215</v>
      </c>
      <c r="R219" s="8">
        <f t="shared" si="47"/>
        <v>2.5150508252328319</v>
      </c>
    </row>
    <row r="220" spans="1:18" x14ac:dyDescent="0.55000000000000004">
      <c r="A220" s="8">
        <v>219</v>
      </c>
      <c r="B220" s="9">
        <v>43801</v>
      </c>
      <c r="C220" s="8">
        <v>174.320007</v>
      </c>
      <c r="D220" s="8">
        <v>3053500</v>
      </c>
      <c r="E220" s="8">
        <v>178.68103212307616</v>
      </c>
      <c r="F220" s="8">
        <v>19.018540124101442</v>
      </c>
      <c r="G220" s="8">
        <f t="shared" si="40"/>
        <v>5.8158672431645131E-2</v>
      </c>
      <c r="H220" s="8">
        <f t="shared" si="41"/>
        <v>9.9567198497605203E-2</v>
      </c>
      <c r="I220" s="8">
        <f t="shared" si="42"/>
        <v>0.20226047496073804</v>
      </c>
      <c r="J220" s="8">
        <f t="shared" si="43"/>
        <v>-0.17485806114247018</v>
      </c>
      <c r="K220" s="8">
        <f t="shared" si="36"/>
        <v>178.7391907955078</v>
      </c>
      <c r="L220" s="8">
        <f t="shared" si="37"/>
        <v>178.78059932157376</v>
      </c>
      <c r="M220" s="8">
        <f t="shared" si="38"/>
        <v>178.88329259803689</v>
      </c>
      <c r="N220" s="8">
        <f t="shared" si="39"/>
        <v>178.50617406193371</v>
      </c>
      <c r="O220" s="8">
        <f t="shared" si="44"/>
        <v>19.529185418478651</v>
      </c>
      <c r="P220" s="8">
        <f t="shared" si="45"/>
        <v>19.896883859282752</v>
      </c>
      <c r="Q220" s="8">
        <f t="shared" si="46"/>
        <v>20.823575449250846</v>
      </c>
      <c r="R220" s="8">
        <f t="shared" si="47"/>
        <v>17.523994670418642</v>
      </c>
    </row>
    <row r="221" spans="1:18" x14ac:dyDescent="0.55000000000000004">
      <c r="A221" s="8">
        <v>220</v>
      </c>
      <c r="B221" s="9">
        <v>43802</v>
      </c>
      <c r="C221" s="8">
        <v>172.550003</v>
      </c>
      <c r="D221" s="8">
        <v>3775500</v>
      </c>
      <c r="E221" s="8">
        <v>175.41026328076904</v>
      </c>
      <c r="F221" s="8">
        <v>8.1810888737449883</v>
      </c>
      <c r="G221" s="8">
        <f t="shared" si="40"/>
        <v>-0.44118045477916967</v>
      </c>
      <c r="H221" s="8">
        <f t="shared" si="41"/>
        <v>-0.74301681170357625</v>
      </c>
      <c r="I221" s="8">
        <f t="shared" si="42"/>
        <v>-1.3606027178097981</v>
      </c>
      <c r="J221" s="8">
        <f t="shared" si="43"/>
        <v>-2.8063822251324231</v>
      </c>
      <c r="K221" s="8">
        <f t="shared" si="36"/>
        <v>174.96908282598989</v>
      </c>
      <c r="L221" s="8">
        <f t="shared" si="37"/>
        <v>174.66724646906547</v>
      </c>
      <c r="M221" s="8">
        <f t="shared" si="38"/>
        <v>174.04966056295925</v>
      </c>
      <c r="N221" s="8">
        <f t="shared" si="39"/>
        <v>172.60388105563663</v>
      </c>
      <c r="O221" s="8">
        <f t="shared" si="44"/>
        <v>5.8519472045112408</v>
      </c>
      <c r="P221" s="8">
        <f t="shared" si="45"/>
        <v>4.4827199073003907</v>
      </c>
      <c r="Q221" s="8">
        <f t="shared" si="46"/>
        <v>2.2489728061408552</v>
      </c>
      <c r="R221" s="8">
        <f t="shared" si="47"/>
        <v>2.9028448791838524E-3</v>
      </c>
    </row>
    <row r="222" spans="1:18" x14ac:dyDescent="0.55000000000000004">
      <c r="A222" s="8">
        <v>221</v>
      </c>
      <c r="B222" s="9">
        <v>43803</v>
      </c>
      <c r="C222" s="8">
        <v>173.21000699999999</v>
      </c>
      <c r="D222" s="8">
        <v>2933400</v>
      </c>
      <c r="E222" s="8">
        <v>173.26506807019226</v>
      </c>
      <c r="F222" s="8">
        <v>3.0317214507176952E-3</v>
      </c>
      <c r="G222" s="8">
        <f t="shared" si="40"/>
        <v>-0.69678266814881229</v>
      </c>
      <c r="H222" s="8">
        <f t="shared" si="41"/>
        <v>-1.093561411421879</v>
      </c>
      <c r="I222" s="8">
        <f t="shared" si="42"/>
        <v>-1.7136693395549434</v>
      </c>
      <c r="J222" s="8">
        <f t="shared" si="43"/>
        <v>-2.2443732627601327</v>
      </c>
      <c r="K222" s="8">
        <f t="shared" si="36"/>
        <v>172.56828540204344</v>
      </c>
      <c r="L222" s="8">
        <f t="shared" si="37"/>
        <v>172.17150665877037</v>
      </c>
      <c r="M222" s="8">
        <f t="shared" si="38"/>
        <v>171.55139873063732</v>
      </c>
      <c r="N222" s="8">
        <f t="shared" si="39"/>
        <v>171.02069480743214</v>
      </c>
      <c r="O222" s="8">
        <f t="shared" si="44"/>
        <v>0.41180660928390406</v>
      </c>
      <c r="P222" s="8">
        <f t="shared" si="45"/>
        <v>1.0784829587340401</v>
      </c>
      <c r="Q222" s="8">
        <f t="shared" si="46"/>
        <v>2.750981391198243</v>
      </c>
      <c r="R222" s="8">
        <f t="shared" si="47"/>
        <v>4.7930878765262657</v>
      </c>
    </row>
    <row r="223" spans="1:18" x14ac:dyDescent="0.55000000000000004">
      <c r="A223" s="8">
        <v>222</v>
      </c>
      <c r="B223" s="9">
        <v>43804</v>
      </c>
      <c r="C223" s="8">
        <v>174.009995</v>
      </c>
      <c r="D223" s="8">
        <v>2342100</v>
      </c>
      <c r="E223" s="8">
        <v>173.22377226754804</v>
      </c>
      <c r="F223" s="8">
        <v>0.61814618502422758</v>
      </c>
      <c r="G223" s="8">
        <f t="shared" si="40"/>
        <v>-0.59845963832312254</v>
      </c>
      <c r="H223" s="8">
        <f t="shared" si="41"/>
        <v>-0.83049500922746278</v>
      </c>
      <c r="I223" s="8">
        <f t="shared" si="42"/>
        <v>-0.9611012479451152</v>
      </c>
      <c r="J223" s="8">
        <f t="shared" si="43"/>
        <v>-0.37175742166160192</v>
      </c>
      <c r="K223" s="8">
        <f t="shared" si="36"/>
        <v>172.62531262922491</v>
      </c>
      <c r="L223" s="8">
        <f t="shared" si="37"/>
        <v>172.39327725832058</v>
      </c>
      <c r="M223" s="8">
        <f t="shared" si="38"/>
        <v>172.26267101960292</v>
      </c>
      <c r="N223" s="8">
        <f t="shared" si="39"/>
        <v>172.85201484588643</v>
      </c>
      <c r="O223" s="8">
        <f t="shared" si="44"/>
        <v>1.9173452679353395</v>
      </c>
      <c r="P223" s="8">
        <f t="shared" si="45"/>
        <v>2.6137762562610143</v>
      </c>
      <c r="Q223" s="8">
        <f t="shared" si="46"/>
        <v>3.0531410924707099</v>
      </c>
      <c r="R223" s="8">
        <f t="shared" si="47"/>
        <v>1.340918037320896</v>
      </c>
    </row>
    <row r="224" spans="1:18" x14ac:dyDescent="0.55000000000000004">
      <c r="A224" s="8">
        <v>223</v>
      </c>
      <c r="B224" s="9">
        <v>43805</v>
      </c>
      <c r="C224" s="8">
        <v>175.46000699999999</v>
      </c>
      <c r="D224" s="8">
        <v>2118000</v>
      </c>
      <c r="E224" s="8">
        <v>173.81343931688701</v>
      </c>
      <c r="F224" s="8">
        <v>2.7111851350720371</v>
      </c>
      <c r="G224" s="8">
        <f t="shared" si="40"/>
        <v>-0.42024063517380855</v>
      </c>
      <c r="H224" s="8">
        <f t="shared" si="41"/>
        <v>-0.47545449458585443</v>
      </c>
      <c r="I224" s="8">
        <f t="shared" si="42"/>
        <v>-0.26325551416727661</v>
      </c>
      <c r="J224" s="8">
        <f t="shared" si="43"/>
        <v>0.44545337868888468</v>
      </c>
      <c r="K224" s="8">
        <f t="shared" si="36"/>
        <v>173.39319868171322</v>
      </c>
      <c r="L224" s="8">
        <f t="shared" si="37"/>
        <v>173.33798482230117</v>
      </c>
      <c r="M224" s="8">
        <f t="shared" si="38"/>
        <v>173.55018380271974</v>
      </c>
      <c r="N224" s="8">
        <f t="shared" si="39"/>
        <v>174.2588926955759</v>
      </c>
      <c r="O224" s="8">
        <f t="shared" si="44"/>
        <v>4.2716966245394055</v>
      </c>
      <c r="P224" s="8">
        <f t="shared" si="45"/>
        <v>4.5029781226456596</v>
      </c>
      <c r="Q224" s="8">
        <f t="shared" si="46"/>
        <v>3.6474246448697438</v>
      </c>
      <c r="R224" s="8">
        <f t="shared" si="47"/>
        <v>1.4426755722921782</v>
      </c>
    </row>
    <row r="225" spans="1:18" x14ac:dyDescent="0.55000000000000004">
      <c r="A225" s="8">
        <v>224</v>
      </c>
      <c r="B225" s="9">
        <v>43808</v>
      </c>
      <c r="C225" s="8">
        <v>174.490005</v>
      </c>
      <c r="D225" s="8">
        <v>1556500</v>
      </c>
      <c r="E225" s="8">
        <v>175.04836507922175</v>
      </c>
      <c r="F225" s="8">
        <v>0.31176597806852641</v>
      </c>
      <c r="G225" s="8">
        <f t="shared" si="40"/>
        <v>-0.17196567554752629</v>
      </c>
      <c r="H225" s="8">
        <f t="shared" si="41"/>
        <v>-4.7859430355705834E-2</v>
      </c>
      <c r="I225" s="8">
        <f t="shared" si="42"/>
        <v>0.41092606025863077</v>
      </c>
      <c r="J225" s="8">
        <f t="shared" si="43"/>
        <v>1.1165049047878615</v>
      </c>
      <c r="K225" s="8">
        <f t="shared" si="36"/>
        <v>174.87639940367421</v>
      </c>
      <c r="L225" s="8">
        <f t="shared" si="37"/>
        <v>175.00050564886604</v>
      </c>
      <c r="M225" s="8">
        <f t="shared" si="38"/>
        <v>175.45929113948037</v>
      </c>
      <c r="N225" s="8">
        <f t="shared" si="39"/>
        <v>176.16486998400961</v>
      </c>
      <c r="O225" s="8">
        <f t="shared" si="44"/>
        <v>0.14930063519075365</v>
      </c>
      <c r="P225" s="8">
        <f t="shared" si="45"/>
        <v>0.26061091249265012</v>
      </c>
      <c r="Q225" s="8">
        <f t="shared" si="46"/>
        <v>0.93951562018876744</v>
      </c>
      <c r="R225" s="8">
        <f t="shared" si="47"/>
        <v>2.8051727146615324</v>
      </c>
    </row>
    <row r="226" spans="1:18" x14ac:dyDescent="0.55000000000000004">
      <c r="A226" s="8">
        <v>225</v>
      </c>
      <c r="B226" s="9">
        <v>43809</v>
      </c>
      <c r="C226" s="8">
        <v>174.03999300000001</v>
      </c>
      <c r="D226" s="8">
        <v>2027800</v>
      </c>
      <c r="E226" s="8">
        <v>174.62959501980544</v>
      </c>
      <c r="F226" s="8">
        <v>0.34763054175863789</v>
      </c>
      <c r="G226" s="8">
        <f t="shared" si="40"/>
        <v>-0.20898633312784498</v>
      </c>
      <c r="H226" s="8">
        <f t="shared" si="41"/>
        <v>-0.14058708762085875</v>
      </c>
      <c r="I226" s="8">
        <f t="shared" si="42"/>
        <v>3.7562806404904059E-2</v>
      </c>
      <c r="J226" s="8">
        <f t="shared" si="43"/>
        <v>-0.18847881478569062</v>
      </c>
      <c r="K226" s="8">
        <f t="shared" si="36"/>
        <v>174.42060868667758</v>
      </c>
      <c r="L226" s="8">
        <f t="shared" si="37"/>
        <v>174.48900793218456</v>
      </c>
      <c r="M226" s="8">
        <f t="shared" si="38"/>
        <v>174.66715782621034</v>
      </c>
      <c r="N226" s="8">
        <f t="shared" si="39"/>
        <v>174.44111620501974</v>
      </c>
      <c r="O226" s="8">
        <f t="shared" si="44"/>
        <v>0.14486830094503989</v>
      </c>
      <c r="P226" s="8">
        <f t="shared" si="45"/>
        <v>0.20161440932469923</v>
      </c>
      <c r="Q226" s="8">
        <f t="shared" si="46"/>
        <v>0.39333571923543675</v>
      </c>
      <c r="R226" s="8">
        <f t="shared" si="47"/>
        <v>0.16089982560529981</v>
      </c>
    </row>
    <row r="227" spans="1:18" x14ac:dyDescent="0.55000000000000004">
      <c r="A227" s="8">
        <v>226</v>
      </c>
      <c r="B227" s="9">
        <v>43810</v>
      </c>
      <c r="C227" s="8">
        <v>176.009995</v>
      </c>
      <c r="D227" s="8">
        <v>2174100</v>
      </c>
      <c r="E227" s="8">
        <v>174.18739350495139</v>
      </c>
      <c r="F227" s="8">
        <v>3.3218762097534502</v>
      </c>
      <c r="G227" s="8">
        <f t="shared" si="40"/>
        <v>-0.24396861038677545</v>
      </c>
      <c r="H227" s="8">
        <f t="shared" si="41"/>
        <v>-0.21599069442915608</v>
      </c>
      <c r="I227" s="8">
        <f t="shared" si="42"/>
        <v>-0.17833113816162444</v>
      </c>
      <c r="J227" s="8">
        <f t="shared" si="43"/>
        <v>-0.40414310984379453</v>
      </c>
      <c r="K227" s="8">
        <f t="shared" si="36"/>
        <v>173.9434248945646</v>
      </c>
      <c r="L227" s="8">
        <f t="shared" si="37"/>
        <v>173.97140281052222</v>
      </c>
      <c r="M227" s="8">
        <f t="shared" si="38"/>
        <v>174.00906236678975</v>
      </c>
      <c r="N227" s="8">
        <f t="shared" si="39"/>
        <v>173.78325039510759</v>
      </c>
      <c r="O227" s="8">
        <f t="shared" si="44"/>
        <v>4.2707120006792927</v>
      </c>
      <c r="P227" s="8">
        <f t="shared" si="45"/>
        <v>4.1558581149998179</v>
      </c>
      <c r="Q227" s="8">
        <f t="shared" si="46"/>
        <v>4.0037314026457231</v>
      </c>
      <c r="R227" s="8">
        <f t="shared" si="47"/>
        <v>4.958391535417487</v>
      </c>
    </row>
    <row r="228" spans="1:18" x14ac:dyDescent="0.55000000000000004">
      <c r="A228" s="8">
        <v>227</v>
      </c>
      <c r="B228" s="9">
        <v>43811</v>
      </c>
      <c r="C228" s="8">
        <v>177.38999899999999</v>
      </c>
      <c r="D228" s="8">
        <v>2277600</v>
      </c>
      <c r="E228" s="8">
        <v>175.55434462623785</v>
      </c>
      <c r="F228" s="8">
        <v>3.3696269799120722</v>
      </c>
      <c r="G228" s="8">
        <f t="shared" si="40"/>
        <v>-2.3306506357898271E-3</v>
      </c>
      <c r="H228" s="8">
        <f t="shared" si="41"/>
        <v>0.17974475949974844</v>
      </c>
      <c r="I228" s="8">
        <f t="shared" si="42"/>
        <v>0.5170458785900145</v>
      </c>
      <c r="J228" s="8">
        <f t="shared" si="43"/>
        <v>1.1012869866169235</v>
      </c>
      <c r="K228" s="8">
        <f t="shared" si="36"/>
        <v>175.55201397560205</v>
      </c>
      <c r="L228" s="8">
        <f t="shared" si="37"/>
        <v>175.7340893857376</v>
      </c>
      <c r="M228" s="8">
        <f t="shared" si="38"/>
        <v>176.07139050482786</v>
      </c>
      <c r="N228" s="8">
        <f t="shared" si="39"/>
        <v>176.65563161285476</v>
      </c>
      <c r="O228" s="8">
        <f t="shared" si="44"/>
        <v>3.3781889499110873</v>
      </c>
      <c r="P228" s="8">
        <f t="shared" si="45"/>
        <v>2.7420366506065985</v>
      </c>
      <c r="Q228" s="8">
        <f t="shared" si="46"/>
        <v>1.738728363540105</v>
      </c>
      <c r="R228" s="8">
        <f t="shared" si="47"/>
        <v>0.53929545930250733</v>
      </c>
    </row>
    <row r="229" spans="1:18" x14ac:dyDescent="0.55000000000000004">
      <c r="A229" s="8">
        <v>228</v>
      </c>
      <c r="B229" s="9">
        <v>43812</v>
      </c>
      <c r="C229" s="8">
        <v>176.979996</v>
      </c>
      <c r="D229" s="8">
        <v>2050200</v>
      </c>
      <c r="E229" s="8">
        <v>176.93108540655945</v>
      </c>
      <c r="F229" s="8">
        <v>2.3922461507070595E-3</v>
      </c>
      <c r="G229" s="8">
        <f t="shared" si="40"/>
        <v>0.20453006400781826</v>
      </c>
      <c r="H229" s="8">
        <f t="shared" si="41"/>
        <v>0.47899376470521071</v>
      </c>
      <c r="I229" s="8">
        <f t="shared" si="42"/>
        <v>0.90390858436922683</v>
      </c>
      <c r="J229" s="8">
        <f t="shared" si="43"/>
        <v>1.3354227112658963</v>
      </c>
      <c r="K229" s="8">
        <f t="shared" si="36"/>
        <v>177.13561547056727</v>
      </c>
      <c r="L229" s="8">
        <f t="shared" si="37"/>
        <v>177.41007917126467</v>
      </c>
      <c r="M229" s="8">
        <f t="shared" si="38"/>
        <v>177.83499399092867</v>
      </c>
      <c r="N229" s="8">
        <f t="shared" si="39"/>
        <v>178.26650811782534</v>
      </c>
      <c r="O229" s="8">
        <f t="shared" si="44"/>
        <v>2.4217419619638587E-2</v>
      </c>
      <c r="P229" s="8">
        <f t="shared" si="45"/>
        <v>0.18497153420507528</v>
      </c>
      <c r="Q229" s="8">
        <f t="shared" si="46"/>
        <v>0.73102156449205569</v>
      </c>
      <c r="R229" s="8">
        <f t="shared" si="47"/>
        <v>1.6551134293114387</v>
      </c>
    </row>
    <row r="230" spans="1:18" x14ac:dyDescent="0.55000000000000004">
      <c r="A230" s="8">
        <v>229</v>
      </c>
      <c r="B230" s="9">
        <v>43815</v>
      </c>
      <c r="C230" s="8">
        <v>176.39999399999999</v>
      </c>
      <c r="D230" s="8">
        <v>3207600</v>
      </c>
      <c r="E230" s="8">
        <v>176.96776835163985</v>
      </c>
      <c r="F230" s="8">
        <v>0.32236771438005773</v>
      </c>
      <c r="G230" s="8">
        <f t="shared" si="40"/>
        <v>0.17935299616870559</v>
      </c>
      <c r="H230" s="8">
        <f t="shared" si="41"/>
        <v>0.36841605979900816</v>
      </c>
      <c r="I230" s="8">
        <f t="shared" si="42"/>
        <v>0.51365704668925505</v>
      </c>
      <c r="J230" s="8">
        <f t="shared" si="43"/>
        <v>0.23149391000822489</v>
      </c>
      <c r="K230" s="8">
        <f t="shared" si="36"/>
        <v>177.14712134780856</v>
      </c>
      <c r="L230" s="8">
        <f t="shared" si="37"/>
        <v>177.33618441143886</v>
      </c>
      <c r="M230" s="8">
        <f t="shared" si="38"/>
        <v>177.48142539832909</v>
      </c>
      <c r="N230" s="8">
        <f t="shared" si="39"/>
        <v>177.19926226164807</v>
      </c>
      <c r="O230" s="8">
        <f t="shared" si="44"/>
        <v>0.55819927384347101</v>
      </c>
      <c r="P230" s="8">
        <f t="shared" si="45"/>
        <v>0.87645248647008478</v>
      </c>
      <c r="Q230" s="8">
        <f t="shared" si="46"/>
        <v>1.1694938692920358</v>
      </c>
      <c r="R230" s="8">
        <f t="shared" si="47"/>
        <v>0.63882975407794462</v>
      </c>
    </row>
    <row r="231" spans="1:18" x14ac:dyDescent="0.55000000000000004">
      <c r="A231" s="8">
        <v>230</v>
      </c>
      <c r="B231" s="9">
        <v>43816</v>
      </c>
      <c r="C231" s="8">
        <v>176.699997</v>
      </c>
      <c r="D231" s="8">
        <v>3039800</v>
      </c>
      <c r="E231" s="8">
        <v>176.54193758790996</v>
      </c>
      <c r="F231" s="8">
        <v>2.4982777750249097E-2</v>
      </c>
      <c r="G231" s="8">
        <f t="shared" si="40"/>
        <v>8.8575432183916045E-2</v>
      </c>
      <c r="H231" s="8">
        <f t="shared" si="41"/>
        <v>0.16985435391678327</v>
      </c>
      <c r="I231" s="8">
        <f t="shared" si="42"/>
        <v>9.0887532000639232E-2</v>
      </c>
      <c r="J231" s="8">
        <f t="shared" si="43"/>
        <v>-0.32723206266917382</v>
      </c>
      <c r="K231" s="8">
        <f t="shared" si="36"/>
        <v>176.63051302009387</v>
      </c>
      <c r="L231" s="8">
        <f t="shared" si="37"/>
        <v>176.71179194182673</v>
      </c>
      <c r="M231" s="8">
        <f t="shared" si="38"/>
        <v>176.63282511991059</v>
      </c>
      <c r="N231" s="8">
        <f t="shared" si="39"/>
        <v>176.21470552524079</v>
      </c>
      <c r="O231" s="8">
        <f t="shared" si="44"/>
        <v>4.8280234635946721E-3</v>
      </c>
      <c r="P231" s="8">
        <f t="shared" si="45"/>
        <v>1.3912065269608152E-4</v>
      </c>
      <c r="Q231" s="8">
        <f t="shared" si="46"/>
        <v>4.5120614747452843E-3</v>
      </c>
      <c r="R231" s="8">
        <f t="shared" si="47"/>
        <v>0.2355078154739671</v>
      </c>
    </row>
    <row r="232" spans="1:18" x14ac:dyDescent="0.55000000000000004">
      <c r="A232" s="8">
        <v>231</v>
      </c>
      <c r="B232" s="9">
        <v>43817</v>
      </c>
      <c r="C232" s="8">
        <v>174.63999899999999</v>
      </c>
      <c r="D232" s="8">
        <v>3614700</v>
      </c>
      <c r="E232" s="8">
        <v>176.6604821469775</v>
      </c>
      <c r="F232" s="8">
        <v>4.0823521472201483</v>
      </c>
      <c r="G232" s="8">
        <f t="shared" si="40"/>
        <v>9.3070801216460275E-2</v>
      </c>
      <c r="H232" s="8">
        <f t="shared" si="41"/>
        <v>0.15702690520447352</v>
      </c>
      <c r="I232" s="8">
        <f t="shared" si="42"/>
        <v>0.10333319418074649</v>
      </c>
      <c r="J232" s="8">
        <f t="shared" si="43"/>
        <v>5.1678065807036523E-2</v>
      </c>
      <c r="K232" s="8">
        <f t="shared" si="36"/>
        <v>176.75355294819397</v>
      </c>
      <c r="L232" s="8">
        <f t="shared" si="37"/>
        <v>176.81750905218198</v>
      </c>
      <c r="M232" s="8">
        <f t="shared" si="38"/>
        <v>176.76381534115825</v>
      </c>
      <c r="N232" s="8">
        <f t="shared" si="39"/>
        <v>176.71216021278454</v>
      </c>
      <c r="O232" s="8">
        <f t="shared" si="44"/>
        <v>4.4671102919263674</v>
      </c>
      <c r="P232" s="8">
        <f t="shared" si="45"/>
        <v>4.7415500273535978</v>
      </c>
      <c r="Q232" s="8">
        <f t="shared" si="46"/>
        <v>4.5105958509708604</v>
      </c>
      <c r="R232" s="8">
        <f t="shared" si="47"/>
        <v>4.2938520917687386</v>
      </c>
    </row>
    <row r="233" spans="1:18" x14ac:dyDescent="0.55000000000000004">
      <c r="A233" s="8">
        <v>232</v>
      </c>
      <c r="B233" s="9">
        <v>43818</v>
      </c>
      <c r="C233" s="8">
        <v>176.5</v>
      </c>
      <c r="D233" s="8">
        <v>2680600</v>
      </c>
      <c r="E233" s="8">
        <v>175.14511978674437</v>
      </c>
      <c r="F233" s="8">
        <v>1.8357003922716109</v>
      </c>
      <c r="G233" s="8">
        <f t="shared" si="40"/>
        <v>-0.14819417300097773</v>
      </c>
      <c r="H233" s="8">
        <f t="shared" si="41"/>
        <v>-0.26107041115492646</v>
      </c>
      <c r="I233" s="8">
        <f t="shared" si="42"/>
        <v>-0.62507980530549645</v>
      </c>
      <c r="J233" s="8">
        <f t="shared" si="43"/>
        <v>-1.2803062963271019</v>
      </c>
      <c r="K233" s="8">
        <f t="shared" si="36"/>
        <v>174.9969256137434</v>
      </c>
      <c r="L233" s="8">
        <f t="shared" si="37"/>
        <v>174.88404937558946</v>
      </c>
      <c r="M233" s="8">
        <f t="shared" si="38"/>
        <v>174.52003998143888</v>
      </c>
      <c r="N233" s="8">
        <f t="shared" si="39"/>
        <v>173.86481349041728</v>
      </c>
      <c r="O233" s="8">
        <f t="shared" si="44"/>
        <v>2.2592326106206544</v>
      </c>
      <c r="P233" s="8">
        <f t="shared" si="45"/>
        <v>2.6112964205328284</v>
      </c>
      <c r="Q233" s="8">
        <f t="shared" si="46"/>
        <v>3.9202416751005327</v>
      </c>
      <c r="R233" s="8">
        <f t="shared" si="47"/>
        <v>6.9442079402867778</v>
      </c>
    </row>
    <row r="234" spans="1:18" x14ac:dyDescent="0.55000000000000004">
      <c r="A234" s="8">
        <v>233</v>
      </c>
      <c r="B234" s="9">
        <v>43819</v>
      </c>
      <c r="C234" s="8">
        <v>176.41000399999999</v>
      </c>
      <c r="D234" s="8">
        <v>4351900</v>
      </c>
      <c r="E234" s="8">
        <v>176.16127994668608</v>
      </c>
      <c r="F234" s="8">
        <v>6.1863654696899369E-2</v>
      </c>
      <c r="G234" s="8">
        <f t="shared" si="40"/>
        <v>2.6458976940424733E-2</v>
      </c>
      <c r="H234" s="8">
        <f t="shared" si="41"/>
        <v>5.82372316192315E-2</v>
      </c>
      <c r="I234" s="8">
        <f t="shared" si="42"/>
        <v>0.11347817905574437</v>
      </c>
      <c r="J234" s="8">
        <f t="shared" si="43"/>
        <v>0.6716901915013842</v>
      </c>
      <c r="K234" s="8">
        <f t="shared" si="36"/>
        <v>176.18773892362651</v>
      </c>
      <c r="L234" s="8">
        <f t="shared" si="37"/>
        <v>176.21951717830532</v>
      </c>
      <c r="M234" s="8">
        <f t="shared" si="38"/>
        <v>176.27475812574181</v>
      </c>
      <c r="N234" s="8">
        <f t="shared" si="39"/>
        <v>176.83297013818748</v>
      </c>
      <c r="O234" s="8">
        <f t="shared" si="44"/>
        <v>4.9401764175306589E-2</v>
      </c>
      <c r="P234" s="8">
        <f t="shared" si="45"/>
        <v>3.6285229239334131E-2</v>
      </c>
      <c r="Q234" s="8">
        <f t="shared" si="46"/>
        <v>1.8291446503857969E-2</v>
      </c>
      <c r="R234" s="8">
        <f t="shared" si="47"/>
        <v>0.17890035405323931</v>
      </c>
    </row>
    <row r="235" spans="1:18" x14ac:dyDescent="0.55000000000000004">
      <c r="A235" s="8">
        <v>234</v>
      </c>
      <c r="B235" s="9">
        <v>43822</v>
      </c>
      <c r="C235" s="8">
        <v>176.429993</v>
      </c>
      <c r="D235" s="8">
        <v>2577700</v>
      </c>
      <c r="E235" s="8">
        <v>176.34782298667153</v>
      </c>
      <c r="F235" s="8">
        <v>6.7519110904001277E-3</v>
      </c>
      <c r="G235" s="8">
        <f t="shared" si="40"/>
        <v>5.0471586397178789E-2</v>
      </c>
      <c r="H235" s="8">
        <f t="shared" si="41"/>
        <v>9.031368371078656E-2</v>
      </c>
      <c r="I235" s="8">
        <f t="shared" si="42"/>
        <v>0.14635736647411268</v>
      </c>
      <c r="J235" s="8">
        <f t="shared" si="43"/>
        <v>0.25931511271284163</v>
      </c>
      <c r="K235" s="8">
        <f t="shared" si="36"/>
        <v>176.39829457306871</v>
      </c>
      <c r="L235" s="8">
        <f t="shared" si="37"/>
        <v>176.43813667038231</v>
      </c>
      <c r="M235" s="8">
        <f t="shared" si="38"/>
        <v>176.49418035314565</v>
      </c>
      <c r="N235" s="8">
        <f t="shared" si="39"/>
        <v>176.60713809938437</v>
      </c>
      <c r="O235" s="8">
        <f t="shared" si="44"/>
        <v>1.0047902699180421E-3</v>
      </c>
      <c r="P235" s="8">
        <f t="shared" si="45"/>
        <v>6.6319367295715055E-5</v>
      </c>
      <c r="Q235" s="8">
        <f t="shared" si="46"/>
        <v>4.1200163038450756E-3</v>
      </c>
      <c r="R235" s="8">
        <f t="shared" si="47"/>
        <v>3.1380386235900351E-2</v>
      </c>
    </row>
    <row r="236" spans="1:18" x14ac:dyDescent="0.55000000000000004">
      <c r="A236" s="8">
        <v>235</v>
      </c>
      <c r="B236" s="9">
        <v>43823</v>
      </c>
      <c r="C236" s="8">
        <v>176.30999800000001</v>
      </c>
      <c r="D236" s="8">
        <v>625500</v>
      </c>
      <c r="E236" s="8">
        <v>176.40945049666789</v>
      </c>
      <c r="F236" s="8">
        <v>9.8907990934746001E-3</v>
      </c>
      <c r="G236" s="8">
        <f t="shared" si="40"/>
        <v>5.2144974937055354E-2</v>
      </c>
      <c r="H236" s="8">
        <f t="shared" si="41"/>
        <v>8.3142140282178895E-2</v>
      </c>
      <c r="I236" s="8">
        <f t="shared" si="42"/>
        <v>0.10822893105912214</v>
      </c>
      <c r="J236" s="8">
        <f t="shared" si="43"/>
        <v>9.1280650403828767E-2</v>
      </c>
      <c r="K236" s="8">
        <f t="shared" si="36"/>
        <v>176.46159547160494</v>
      </c>
      <c r="L236" s="8">
        <f t="shared" si="37"/>
        <v>176.49259263695006</v>
      </c>
      <c r="M236" s="8">
        <f t="shared" si="38"/>
        <v>176.51767942772702</v>
      </c>
      <c r="N236" s="8">
        <f t="shared" si="39"/>
        <v>176.50073114707172</v>
      </c>
      <c r="O236" s="8">
        <f t="shared" si="44"/>
        <v>2.2981793397007552E-2</v>
      </c>
      <c r="P236" s="8">
        <f t="shared" si="45"/>
        <v>3.3340801442923146E-2</v>
      </c>
      <c r="Q236" s="8">
        <f t="shared" si="46"/>
        <v>4.3131575422729385E-2</v>
      </c>
      <c r="R236" s="8">
        <f t="shared" si="47"/>
        <v>3.6379133391878968E-2</v>
      </c>
    </row>
    <row r="237" spans="1:18" x14ac:dyDescent="0.55000000000000004">
      <c r="A237" s="8">
        <v>236</v>
      </c>
      <c r="B237" s="9">
        <v>43825</v>
      </c>
      <c r="C237" s="8">
        <v>176.88000500000001</v>
      </c>
      <c r="D237" s="8">
        <v>1269700</v>
      </c>
      <c r="E237" s="8">
        <v>176.33486112416699</v>
      </c>
      <c r="F237" s="8">
        <v>0.29718184535824693</v>
      </c>
      <c r="G237" s="8">
        <f t="shared" si="40"/>
        <v>3.3134822821362722E-2</v>
      </c>
      <c r="H237" s="8">
        <f t="shared" si="41"/>
        <v>4.3709262086410301E-2</v>
      </c>
      <c r="I237" s="8">
        <f t="shared" si="42"/>
        <v>2.5960694457114214E-2</v>
      </c>
      <c r="J237" s="8">
        <f t="shared" si="43"/>
        <v>-4.9708869065186838E-2</v>
      </c>
      <c r="K237" s="8">
        <f t="shared" si="36"/>
        <v>176.36799594698834</v>
      </c>
      <c r="L237" s="8">
        <f t="shared" si="37"/>
        <v>176.37857038625341</v>
      </c>
      <c r="M237" s="8">
        <f t="shared" si="38"/>
        <v>176.36082181862412</v>
      </c>
      <c r="N237" s="8">
        <f t="shared" si="39"/>
        <v>176.28515225510179</v>
      </c>
      <c r="O237" s="8">
        <f t="shared" si="44"/>
        <v>0.26215327036590402</v>
      </c>
      <c r="P237" s="8">
        <f t="shared" si="45"/>
        <v>0.25143667186319829</v>
      </c>
      <c r="Q237" s="8">
        <f t="shared" si="46"/>
        <v>0.26955117582359422</v>
      </c>
      <c r="R237" s="8">
        <f t="shared" si="47"/>
        <v>0.35384978811294565</v>
      </c>
    </row>
    <row r="238" spans="1:18" x14ac:dyDescent="0.55000000000000004">
      <c r="A238" s="8">
        <v>237</v>
      </c>
      <c r="B238" s="9">
        <v>43826</v>
      </c>
      <c r="C238" s="8">
        <v>176.479996</v>
      </c>
      <c r="D238" s="8">
        <v>1303900</v>
      </c>
      <c r="E238" s="8">
        <v>176.74371903104176</v>
      </c>
      <c r="F238" s="8">
        <v>6.9549837101854972E-2</v>
      </c>
      <c r="G238" s="8">
        <f t="shared" si="40"/>
        <v>8.9493285429374111E-2</v>
      </c>
      <c r="H238" s="8">
        <f t="shared" si="41"/>
        <v>0.13499642328350073</v>
      </c>
      <c r="I238" s="8">
        <f t="shared" si="42"/>
        <v>0.19826444004506022</v>
      </c>
      <c r="J238" s="8">
        <f t="shared" si="43"/>
        <v>0.34007289048377809</v>
      </c>
      <c r="K238" s="8">
        <f t="shared" si="36"/>
        <v>176.83321231647113</v>
      </c>
      <c r="L238" s="8">
        <f t="shared" si="37"/>
        <v>176.87871545432526</v>
      </c>
      <c r="M238" s="8">
        <f t="shared" si="38"/>
        <v>176.94198347108681</v>
      </c>
      <c r="N238" s="8">
        <f t="shared" si="39"/>
        <v>177.08379192152555</v>
      </c>
      <c r="O238" s="8">
        <f t="shared" si="44"/>
        <v>0.12476176622143594</v>
      </c>
      <c r="P238" s="8">
        <f t="shared" si="45"/>
        <v>0.15897720325743303</v>
      </c>
      <c r="Q238" s="8">
        <f t="shared" si="46"/>
        <v>0.21343242344119034</v>
      </c>
      <c r="R238" s="8">
        <f t="shared" si="47"/>
        <v>0.36456951485088274</v>
      </c>
    </row>
    <row r="239" spans="1:18" x14ac:dyDescent="0.55000000000000004">
      <c r="A239" s="8">
        <v>238</v>
      </c>
      <c r="B239" s="9">
        <v>43829</v>
      </c>
      <c r="C239" s="8">
        <v>176.41999799999999</v>
      </c>
      <c r="D239" s="8">
        <v>1670100</v>
      </c>
      <c r="E239" s="8">
        <v>176.54592675776044</v>
      </c>
      <c r="F239" s="8">
        <v>1.5858052031089646E-2</v>
      </c>
      <c r="G239" s="8">
        <f t="shared" si="40"/>
        <v>4.6400451622769595E-2</v>
      </c>
      <c r="H239" s="8">
        <f t="shared" si="41"/>
        <v>5.179924914229489E-2</v>
      </c>
      <c r="I239" s="8">
        <f t="shared" si="42"/>
        <v>2.0038919048187928E-2</v>
      </c>
      <c r="J239" s="8">
        <f t="shared" si="43"/>
        <v>-0.11711249871655752</v>
      </c>
      <c r="K239" s="8">
        <f t="shared" si="36"/>
        <v>176.5923272093832</v>
      </c>
      <c r="L239" s="8">
        <f t="shared" si="37"/>
        <v>176.59772600690275</v>
      </c>
      <c r="M239" s="8">
        <f t="shared" si="38"/>
        <v>176.56596567680862</v>
      </c>
      <c r="N239" s="8">
        <f t="shared" si="39"/>
        <v>176.42881425904389</v>
      </c>
      <c r="O239" s="8">
        <f t="shared" si="44"/>
        <v>2.969735640664126E-2</v>
      </c>
      <c r="P239" s="8">
        <f t="shared" si="45"/>
        <v>3.1587244437625388E-2</v>
      </c>
      <c r="Q239" s="8">
        <f t="shared" si="46"/>
        <v>2.1306562672906905E-2</v>
      </c>
      <c r="R239" s="8">
        <f t="shared" si="47"/>
        <v>7.7726423529094493E-5</v>
      </c>
    </row>
    <row r="240" spans="1:18" x14ac:dyDescent="0.55000000000000004">
      <c r="A240" s="8">
        <v>239</v>
      </c>
      <c r="B240" s="9">
        <v>43830</v>
      </c>
      <c r="C240" s="8">
        <v>177</v>
      </c>
      <c r="D240" s="8">
        <v>1728900</v>
      </c>
      <c r="E240" s="8">
        <v>176.4514801894401</v>
      </c>
      <c r="F240" s="8">
        <v>0.30087398257666353</v>
      </c>
      <c r="G240" s="8">
        <f t="shared" si="40"/>
        <v>2.5273398631303734E-2</v>
      </c>
      <c r="H240" s="8">
        <f t="shared" si="41"/>
        <v>1.5237794776637129E-2</v>
      </c>
      <c r="I240" s="8">
        <f t="shared" si="42"/>
        <v>-3.1479550267647906E-2</v>
      </c>
      <c r="J240" s="8">
        <f t="shared" si="43"/>
        <v>-9.7846457879769366E-2</v>
      </c>
      <c r="K240" s="8">
        <f t="shared" si="36"/>
        <v>176.4767535880714</v>
      </c>
      <c r="L240" s="8">
        <f t="shared" si="37"/>
        <v>176.46671798421673</v>
      </c>
      <c r="M240" s="8">
        <f t="shared" si="38"/>
        <v>176.42000063917246</v>
      </c>
      <c r="N240" s="8">
        <f t="shared" si="39"/>
        <v>176.35363373156034</v>
      </c>
      <c r="O240" s="8">
        <f t="shared" si="44"/>
        <v>0.27378680759615043</v>
      </c>
      <c r="P240" s="8">
        <f t="shared" si="45"/>
        <v>0.28438970835786931</v>
      </c>
      <c r="Q240" s="8">
        <f t="shared" si="46"/>
        <v>0.33639925856035829</v>
      </c>
      <c r="R240" s="8">
        <f t="shared" si="47"/>
        <v>0.41778935297661557</v>
      </c>
    </row>
    <row r="241" spans="1:18" x14ac:dyDescent="0.55000000000000004">
      <c r="A241" s="8">
        <v>240</v>
      </c>
      <c r="B241" s="9">
        <v>43832</v>
      </c>
      <c r="C241" s="8">
        <v>180.78999300000001</v>
      </c>
      <c r="D241" s="8">
        <v>2857400</v>
      </c>
      <c r="E241" s="8">
        <v>176.86287004736002</v>
      </c>
      <c r="F241" s="8">
        <v>15.422294685151838</v>
      </c>
      <c r="G241" s="8">
        <f t="shared" si="40"/>
        <v>8.3190867524595341E-2</v>
      </c>
      <c r="H241" s="8">
        <f t="shared" si="41"/>
        <v>0.11427581056245646</v>
      </c>
      <c r="I241" s="8">
        <f t="shared" si="42"/>
        <v>0.16781168341675515</v>
      </c>
      <c r="J241" s="8">
        <f t="shared" si="43"/>
        <v>0.33500441054996188</v>
      </c>
      <c r="K241" s="8">
        <f t="shared" si="36"/>
        <v>176.94606091488461</v>
      </c>
      <c r="L241" s="8">
        <f t="shared" si="37"/>
        <v>176.97714585792247</v>
      </c>
      <c r="M241" s="8">
        <f t="shared" si="38"/>
        <v>177.03068173077676</v>
      </c>
      <c r="N241" s="8">
        <f t="shared" si="39"/>
        <v>177.19787445790999</v>
      </c>
      <c r="O241" s="8">
        <f t="shared" si="44"/>
        <v>14.775813874979612</v>
      </c>
      <c r="P241" s="8">
        <f t="shared" si="45"/>
        <v>14.537803328848895</v>
      </c>
      <c r="Q241" s="8">
        <f t="shared" si="46"/>
        <v>14.132421218908897</v>
      </c>
      <c r="R241" s="8">
        <f t="shared" si="47"/>
        <v>12.903315620426932</v>
      </c>
    </row>
    <row r="242" spans="1:18" x14ac:dyDescent="0.55000000000000004">
      <c r="A242" s="8">
        <v>241</v>
      </c>
      <c r="B242" s="9">
        <v>43833</v>
      </c>
      <c r="C242" s="8">
        <v>178.86000100000001</v>
      </c>
      <c r="D242" s="8">
        <v>2805200</v>
      </c>
      <c r="E242" s="8">
        <v>179.80821226184003</v>
      </c>
      <c r="F242" s="8">
        <v>0.89910459708023371</v>
      </c>
      <c r="G242" s="8">
        <f t="shared" si="40"/>
        <v>0.51251356956790706</v>
      </c>
      <c r="H242" s="8">
        <f t="shared" si="41"/>
        <v>0.8220424115418441</v>
      </c>
      <c r="I242" s="8">
        <f t="shared" si="42"/>
        <v>1.4177004223952188</v>
      </c>
      <c r="J242" s="8">
        <f t="shared" si="43"/>
        <v>2.5537915438905001</v>
      </c>
      <c r="K242" s="8">
        <f t="shared" si="36"/>
        <v>180.32072583140794</v>
      </c>
      <c r="L242" s="8">
        <f t="shared" si="37"/>
        <v>180.63025467338187</v>
      </c>
      <c r="M242" s="8">
        <f t="shared" si="38"/>
        <v>181.22591268423525</v>
      </c>
      <c r="N242" s="8">
        <f t="shared" si="39"/>
        <v>182.36200380573052</v>
      </c>
      <c r="O242" s="8">
        <f t="shared" si="44"/>
        <v>2.1337170330917252</v>
      </c>
      <c r="P242" s="8">
        <f t="shared" si="45"/>
        <v>3.1337980681219655</v>
      </c>
      <c r="Q242" s="8">
        <f t="shared" si="46"/>
        <v>5.5975380976008449</v>
      </c>
      <c r="R242" s="8">
        <f t="shared" si="47"/>
        <v>12.264023651344383</v>
      </c>
    </row>
    <row r="243" spans="1:18" x14ac:dyDescent="0.55000000000000004">
      <c r="A243" s="8">
        <v>242</v>
      </c>
      <c r="B243" s="9">
        <v>43836</v>
      </c>
      <c r="C243" s="8">
        <v>177.509995</v>
      </c>
      <c r="D243" s="8">
        <v>3277900</v>
      </c>
      <c r="E243" s="8">
        <v>179.09705381546001</v>
      </c>
      <c r="F243" s="8">
        <v>2.5187556837293346</v>
      </c>
      <c r="G243" s="8">
        <f t="shared" si="40"/>
        <v>0.32896276717571926</v>
      </c>
      <c r="H243" s="8">
        <f t="shared" si="41"/>
        <v>0.43874219706138029</v>
      </c>
      <c r="I243" s="8">
        <f t="shared" si="42"/>
        <v>0.4597139314463653</v>
      </c>
      <c r="J243" s="8">
        <f t="shared" si="43"/>
        <v>-0.22141594783943458</v>
      </c>
      <c r="K243" s="8">
        <f t="shared" si="36"/>
        <v>179.42601658263573</v>
      </c>
      <c r="L243" s="8">
        <f t="shared" si="37"/>
        <v>179.53579601252139</v>
      </c>
      <c r="M243" s="8">
        <f t="shared" si="38"/>
        <v>179.55676774690639</v>
      </c>
      <c r="N243" s="8">
        <f t="shared" si="39"/>
        <v>178.87563786762058</v>
      </c>
      <c r="O243" s="8">
        <f t="shared" si="44"/>
        <v>3.6711387051258955</v>
      </c>
      <c r="P243" s="8">
        <f t="shared" si="45"/>
        <v>4.103869742332666</v>
      </c>
      <c r="Q243" s="8">
        <f t="shared" si="46"/>
        <v>4.1892786774787067</v>
      </c>
      <c r="R243" s="8">
        <f t="shared" si="47"/>
        <v>1.8649804418829588</v>
      </c>
    </row>
    <row r="244" spans="1:18" x14ac:dyDescent="0.55000000000000004">
      <c r="A244" s="8">
        <v>243</v>
      </c>
      <c r="B244" s="9">
        <v>43837</v>
      </c>
      <c r="C244" s="8">
        <v>177.61000100000001</v>
      </c>
      <c r="D244" s="8">
        <v>3002800</v>
      </c>
      <c r="E244" s="8">
        <v>177.90675970386502</v>
      </c>
      <c r="F244" s="8">
        <v>8.806572831964038E-2</v>
      </c>
      <c r="G244" s="8">
        <f t="shared" si="40"/>
        <v>0.10107423536011223</v>
      </c>
      <c r="H244" s="8">
        <f t="shared" si="41"/>
        <v>3.1483119897286638E-2</v>
      </c>
      <c r="I244" s="8">
        <f t="shared" si="42"/>
        <v>-0.28278968792224651</v>
      </c>
      <c r="J244" s="8">
        <f t="shared" si="43"/>
        <v>-1.0449623870316602</v>
      </c>
      <c r="K244" s="8">
        <f t="shared" si="36"/>
        <v>178.00783393922512</v>
      </c>
      <c r="L244" s="8">
        <f t="shared" si="37"/>
        <v>177.93824282376229</v>
      </c>
      <c r="M244" s="8">
        <f t="shared" si="38"/>
        <v>177.62397001594277</v>
      </c>
      <c r="N244" s="8">
        <f t="shared" si="39"/>
        <v>176.86179731683336</v>
      </c>
      <c r="O244" s="8">
        <f t="shared" si="44"/>
        <v>0.15827104753249102</v>
      </c>
      <c r="P244" s="8">
        <f t="shared" si="45"/>
        <v>0.10774269486678999</v>
      </c>
      <c r="Q244" s="8">
        <f t="shared" si="46"/>
        <v>1.9513340640916709E-4</v>
      </c>
      <c r="R244" s="8">
        <f t="shared" si="47"/>
        <v>0.55980875150414156</v>
      </c>
    </row>
    <row r="245" spans="1:18" x14ac:dyDescent="0.55000000000000004">
      <c r="A245" s="8">
        <v>244</v>
      </c>
      <c r="B245" s="9">
        <v>43838</v>
      </c>
      <c r="C245" s="8">
        <v>177.759995</v>
      </c>
      <c r="D245" s="8">
        <v>2545500</v>
      </c>
      <c r="E245" s="8">
        <v>177.68419067596625</v>
      </c>
      <c r="F245" s="8">
        <v>5.7462955422144133E-3</v>
      </c>
      <c r="G245" s="8">
        <f t="shared" si="40"/>
        <v>5.2527745871279702E-2</v>
      </c>
      <c r="H245" s="8">
        <f t="shared" si="41"/>
        <v>-3.2029917051727849E-2</v>
      </c>
      <c r="I245" s="8">
        <f t="shared" si="42"/>
        <v>-0.25569039091168266</v>
      </c>
      <c r="J245" s="8">
        <f t="shared" si="43"/>
        <v>-0.34592803176870468</v>
      </c>
      <c r="K245" s="8">
        <f t="shared" si="36"/>
        <v>177.73671842183754</v>
      </c>
      <c r="L245" s="8">
        <f t="shared" si="37"/>
        <v>177.65216075891453</v>
      </c>
      <c r="M245" s="8">
        <f t="shared" si="38"/>
        <v>177.42850028505455</v>
      </c>
      <c r="N245" s="8">
        <f t="shared" si="39"/>
        <v>177.33826264419756</v>
      </c>
      <c r="O245" s="8">
        <f t="shared" si="44"/>
        <v>5.4179909095340869E-4</v>
      </c>
      <c r="P245" s="8">
        <f t="shared" si="45"/>
        <v>1.1628223550479318E-2</v>
      </c>
      <c r="Q245" s="8">
        <f t="shared" si="46"/>
        <v>0.10988874603676495</v>
      </c>
      <c r="R245" s="8">
        <f t="shared" si="47"/>
        <v>0.17785817993068218</v>
      </c>
    </row>
    <row r="246" spans="1:18" x14ac:dyDescent="0.55000000000000004">
      <c r="A246" s="8">
        <v>245</v>
      </c>
      <c r="B246" s="9">
        <v>43839</v>
      </c>
      <c r="C246" s="8">
        <v>179.070007</v>
      </c>
      <c r="D246" s="8">
        <v>1789500</v>
      </c>
      <c r="E246" s="8">
        <v>177.74104391899158</v>
      </c>
      <c r="F246" s="8">
        <v>1.766142870683405</v>
      </c>
      <c r="G246" s="8">
        <f t="shared" si="40"/>
        <v>5.3176570444387228E-2</v>
      </c>
      <c r="H246" s="8">
        <f t="shared" si="41"/>
        <v>-9.8091270324634112E-3</v>
      </c>
      <c r="I246" s="8">
        <f t="shared" si="42"/>
        <v>-0.11504575564002703</v>
      </c>
      <c r="J246" s="8">
        <f t="shared" si="43"/>
        <v>-3.5639481937752918E-3</v>
      </c>
      <c r="K246" s="8">
        <f t="shared" si="36"/>
        <v>177.79422048943596</v>
      </c>
      <c r="L246" s="8">
        <f t="shared" si="37"/>
        <v>177.73123479195911</v>
      </c>
      <c r="M246" s="8">
        <f t="shared" si="38"/>
        <v>177.62599816335154</v>
      </c>
      <c r="N246" s="8">
        <f t="shared" si="39"/>
        <v>177.73747997079781</v>
      </c>
      <c r="O246" s="8">
        <f t="shared" si="44"/>
        <v>1.6276312205371852</v>
      </c>
      <c r="P246" s="8">
        <f t="shared" si="45"/>
        <v>1.7923110250226895</v>
      </c>
      <c r="Q246" s="8">
        <f t="shared" si="46"/>
        <v>2.0851615203188518</v>
      </c>
      <c r="R246" s="8">
        <f t="shared" si="47"/>
        <v>1.7756282835544326</v>
      </c>
    </row>
    <row r="247" spans="1:18" x14ac:dyDescent="0.55000000000000004">
      <c r="A247" s="8">
        <v>246</v>
      </c>
      <c r="B247" s="9">
        <v>43840</v>
      </c>
      <c r="C247" s="8">
        <v>178.679993</v>
      </c>
      <c r="D247" s="8">
        <v>1671700</v>
      </c>
      <c r="E247" s="8">
        <v>178.73776622974788</v>
      </c>
      <c r="F247" s="8">
        <v>3.3377460755013673E-3</v>
      </c>
      <c r="G247" s="8">
        <f t="shared" si="40"/>
        <v>0.19470843149117373</v>
      </c>
      <c r="H247" s="8">
        <f t="shared" si="41"/>
        <v>0.24182373241472677</v>
      </c>
      <c r="I247" s="8">
        <f t="shared" si="42"/>
        <v>0.38524987423831891</v>
      </c>
      <c r="J247" s="8">
        <f t="shared" si="43"/>
        <v>0.84667937191378639</v>
      </c>
      <c r="K247" s="8">
        <f t="shared" si="36"/>
        <v>178.93247466123904</v>
      </c>
      <c r="L247" s="8">
        <f t="shared" si="37"/>
        <v>178.97958996216261</v>
      </c>
      <c r="M247" s="8">
        <f t="shared" si="38"/>
        <v>179.1230161039862</v>
      </c>
      <c r="N247" s="8">
        <f t="shared" si="39"/>
        <v>179.58444560166166</v>
      </c>
      <c r="O247" s="8">
        <f t="shared" si="44"/>
        <v>6.3746989262028E-2</v>
      </c>
      <c r="P247" s="8">
        <f t="shared" si="45"/>
        <v>8.9758339737064499E-2</v>
      </c>
      <c r="Q247" s="8">
        <f t="shared" si="46"/>
        <v>0.19626947066557313</v>
      </c>
      <c r="R247" s="8">
        <f t="shared" si="47"/>
        <v>0.81803450865254557</v>
      </c>
    </row>
    <row r="248" spans="1:18" x14ac:dyDescent="0.55000000000000004">
      <c r="A248" s="8">
        <v>247</v>
      </c>
      <c r="B248" s="9">
        <v>43843</v>
      </c>
      <c r="C248" s="8">
        <v>181.270004</v>
      </c>
      <c r="D248" s="8">
        <v>2261900</v>
      </c>
      <c r="E248" s="8">
        <v>178.69443630743697</v>
      </c>
      <c r="F248" s="8">
        <v>6.6335489389744344</v>
      </c>
      <c r="G248" s="8">
        <f t="shared" si="40"/>
        <v>0.15900267842086219</v>
      </c>
      <c r="H248" s="8">
        <f t="shared" si="41"/>
        <v>0.17053531873331929</v>
      </c>
      <c r="I248" s="8">
        <f t="shared" si="42"/>
        <v>0.19238896579116899</v>
      </c>
      <c r="J248" s="8">
        <f t="shared" si="43"/>
        <v>9.0171471822800275E-2</v>
      </c>
      <c r="K248" s="8">
        <f t="shared" si="36"/>
        <v>178.85343898585785</v>
      </c>
      <c r="L248" s="8">
        <f t="shared" si="37"/>
        <v>178.8649716261703</v>
      </c>
      <c r="M248" s="8">
        <f t="shared" si="38"/>
        <v>178.88682527322814</v>
      </c>
      <c r="N248" s="8">
        <f t="shared" si="39"/>
        <v>178.78460777925977</v>
      </c>
      <c r="O248" s="8">
        <f t="shared" si="44"/>
        <v>5.8397864675758537</v>
      </c>
      <c r="P248" s="8">
        <f t="shared" si="45"/>
        <v>5.784180719168913</v>
      </c>
      <c r="Q248" s="8">
        <f t="shared" si="46"/>
        <v>5.679540843737942</v>
      </c>
      <c r="R248" s="8">
        <f t="shared" si="47"/>
        <v>6.1771943740698063</v>
      </c>
    </row>
    <row r="249" spans="1:18" x14ac:dyDescent="0.55000000000000004">
      <c r="A249" s="8">
        <v>248</v>
      </c>
      <c r="B249" s="9">
        <v>43844</v>
      </c>
      <c r="C249" s="8">
        <v>180.449997</v>
      </c>
      <c r="D249" s="8">
        <v>2191200</v>
      </c>
      <c r="E249" s="8">
        <v>180.62611207685924</v>
      </c>
      <c r="F249" s="8">
        <v>3.1016520297138552E-2</v>
      </c>
      <c r="G249" s="8">
        <f t="shared" si="40"/>
        <v>0.42490364207107334</v>
      </c>
      <c r="H249" s="8">
        <f t="shared" si="41"/>
        <v>0.61082043140555697</v>
      </c>
      <c r="I249" s="8">
        <f t="shared" si="42"/>
        <v>0.97506802742516452</v>
      </c>
      <c r="J249" s="8">
        <f t="shared" si="43"/>
        <v>1.6554501247823497</v>
      </c>
      <c r="K249" s="8">
        <f t="shared" si="36"/>
        <v>181.05101571893033</v>
      </c>
      <c r="L249" s="8">
        <f t="shared" si="37"/>
        <v>181.2369325082648</v>
      </c>
      <c r="M249" s="8">
        <f t="shared" si="38"/>
        <v>181.6011801042844</v>
      </c>
      <c r="N249" s="8">
        <f t="shared" si="39"/>
        <v>182.28156220164161</v>
      </c>
      <c r="O249" s="8">
        <f t="shared" si="44"/>
        <v>0.36122350050465951</v>
      </c>
      <c r="P249" s="8">
        <f t="shared" si="45"/>
        <v>0.61926749416798565</v>
      </c>
      <c r="Q249" s="8">
        <f t="shared" si="46"/>
        <v>1.3252225395898665</v>
      </c>
      <c r="R249" s="8">
        <f t="shared" si="47"/>
        <v>3.3546310878644698</v>
      </c>
    </row>
    <row r="250" spans="1:18" x14ac:dyDescent="0.55000000000000004">
      <c r="A250" s="8">
        <v>249</v>
      </c>
      <c r="B250" s="9">
        <v>43845</v>
      </c>
      <c r="C250" s="8">
        <v>180.729996</v>
      </c>
      <c r="D250" s="8">
        <v>2600800</v>
      </c>
      <c r="E250" s="8">
        <v>180.49402576921483</v>
      </c>
      <c r="F250" s="8">
        <v>5.5681949816806645E-2</v>
      </c>
      <c r="G250" s="8">
        <f t="shared" si="40"/>
        <v>0.34135514961375019</v>
      </c>
      <c r="H250" s="8">
        <f t="shared" si="41"/>
        <v>0.42509374664306421</v>
      </c>
      <c r="I250" s="8">
        <f t="shared" si="42"/>
        <v>0.47684857664385416</v>
      </c>
      <c r="J250" s="8">
        <f t="shared" si="43"/>
        <v>0.1360441572196005</v>
      </c>
      <c r="K250" s="8">
        <f t="shared" si="36"/>
        <v>180.83538091882858</v>
      </c>
      <c r="L250" s="8">
        <f t="shared" si="37"/>
        <v>180.91911951585789</v>
      </c>
      <c r="M250" s="8">
        <f t="shared" si="38"/>
        <v>180.97087434585868</v>
      </c>
      <c r="N250" s="8">
        <f t="shared" si="39"/>
        <v>180.63006992643443</v>
      </c>
      <c r="O250" s="8">
        <f t="shared" si="44"/>
        <v>1.11059811165057E-2</v>
      </c>
      <c r="P250" s="8">
        <f t="shared" si="45"/>
        <v>3.5767704250448271E-2</v>
      </c>
      <c r="Q250" s="8">
        <f t="shared" si="46"/>
        <v>5.8022377503611645E-2</v>
      </c>
      <c r="R250" s="8">
        <f t="shared" si="47"/>
        <v>9.9852201782316269E-3</v>
      </c>
    </row>
    <row r="251" spans="1:18" x14ac:dyDescent="0.55000000000000004">
      <c r="A251" s="8">
        <v>250</v>
      </c>
      <c r="B251" s="9">
        <v>43846</v>
      </c>
      <c r="C251" s="8">
        <v>182.259995</v>
      </c>
      <c r="D251" s="8">
        <v>2215400</v>
      </c>
      <c r="E251" s="8">
        <v>180.67100344230369</v>
      </c>
      <c r="F251" s="8">
        <v>2.5248941704301697</v>
      </c>
      <c r="G251" s="8">
        <f t="shared" si="40"/>
        <v>0.31669852813501614</v>
      </c>
      <c r="H251" s="8">
        <f t="shared" si="41"/>
        <v>0.3630647282545123</v>
      </c>
      <c r="I251" s="8">
        <f t="shared" si="42"/>
        <v>0.3419066700441053</v>
      </c>
      <c r="J251" s="8">
        <f t="shared" si="43"/>
        <v>0.17083764570846816</v>
      </c>
      <c r="K251" s="8">
        <f t="shared" si="36"/>
        <v>180.98770197043871</v>
      </c>
      <c r="L251" s="8">
        <f t="shared" si="37"/>
        <v>181.03406817055819</v>
      </c>
      <c r="M251" s="8">
        <f t="shared" si="38"/>
        <v>181.01291011234778</v>
      </c>
      <c r="N251" s="8">
        <f t="shared" si="39"/>
        <v>180.84184108801216</v>
      </c>
      <c r="O251" s="8">
        <f t="shared" si="44"/>
        <v>1.618729553070263</v>
      </c>
      <c r="P251" s="8">
        <f t="shared" si="45"/>
        <v>1.5028965911452676</v>
      </c>
      <c r="Q251" s="8">
        <f t="shared" si="46"/>
        <v>1.555220717010553</v>
      </c>
      <c r="R251" s="8">
        <f t="shared" si="47"/>
        <v>2.0111605180864247</v>
      </c>
    </row>
    <row r="252" spans="1:18" x14ac:dyDescent="0.55000000000000004">
      <c r="A252" s="8">
        <v>251</v>
      </c>
      <c r="B252" s="9">
        <v>43847</v>
      </c>
      <c r="C252" s="8">
        <v>183.229996</v>
      </c>
      <c r="D252" s="8">
        <v>2608000</v>
      </c>
      <c r="E252" s="8">
        <v>181.86274711057592</v>
      </c>
      <c r="F252" s="8">
        <v>1.8693695256313685</v>
      </c>
      <c r="G252" s="8">
        <f t="shared" si="40"/>
        <v>0.44795529915559945</v>
      </c>
      <c r="H252" s="8">
        <f t="shared" si="41"/>
        <v>0.57023446325894378</v>
      </c>
      <c r="I252" s="8">
        <f t="shared" si="42"/>
        <v>0.72433331924676514</v>
      </c>
      <c r="J252" s="8">
        <f t="shared" si="43"/>
        <v>1.0386077648876728</v>
      </c>
      <c r="K252" s="8">
        <f t="shared" si="36"/>
        <v>182.31070240973153</v>
      </c>
      <c r="L252" s="8">
        <f t="shared" si="37"/>
        <v>182.43298157383487</v>
      </c>
      <c r="M252" s="8">
        <f t="shared" si="38"/>
        <v>182.58708042982269</v>
      </c>
      <c r="N252" s="8">
        <f t="shared" si="39"/>
        <v>182.9013548754636</v>
      </c>
      <c r="O252" s="8">
        <f t="shared" si="44"/>
        <v>0.84510070510868751</v>
      </c>
      <c r="P252" s="8">
        <f t="shared" si="45"/>
        <v>0.63523199551533815</v>
      </c>
      <c r="Q252" s="8">
        <f t="shared" si="46"/>
        <v>0.41334043037641355</v>
      </c>
      <c r="R252" s="8">
        <f t="shared" si="47"/>
        <v>0.10800498873655194</v>
      </c>
    </row>
    <row r="253" spans="1:18" x14ac:dyDescent="0.55000000000000004">
      <c r="A253" s="10">
        <v>252</v>
      </c>
      <c r="B253" s="11">
        <v>43851</v>
      </c>
      <c r="C253" s="12"/>
      <c r="D253" s="12"/>
      <c r="E253" s="13">
        <v>182.88818377764397</v>
      </c>
      <c r="F253" s="10">
        <v>3.337024731779358</v>
      </c>
      <c r="G253" s="13">
        <f t="shared" si="40"/>
        <v>0.53457750434246698</v>
      </c>
      <c r="H253" s="13">
        <f t="shared" si="41"/>
        <v>0.68403501421122026</v>
      </c>
      <c r="I253" s="13">
        <f t="shared" si="42"/>
        <v>0.85982982576634326</v>
      </c>
      <c r="J253" s="13">
        <f t="shared" si="43"/>
        <v>1.0274123317409931</v>
      </c>
      <c r="K253" s="10">
        <f t="shared" si="36"/>
        <v>183.42276128198645</v>
      </c>
      <c r="L253" s="10">
        <f t="shared" si="37"/>
        <v>183.57221879185519</v>
      </c>
      <c r="M253" s="10">
        <f t="shared" si="38"/>
        <v>183.74801360341033</v>
      </c>
      <c r="N253" s="10">
        <f t="shared" si="39"/>
        <v>183.91559610938498</v>
      </c>
      <c r="O253" s="13">
        <f>SUM(O2:O252)/COUNT(O2:O252)</f>
        <v>3.3263919221250222</v>
      </c>
      <c r="P253" s="13">
        <f t="shared" ref="P253:R253" si="48">SUM(P2:P252)/COUNT(P2:P252)</f>
        <v>3.3659224420994698</v>
      </c>
      <c r="Q253" s="13">
        <f t="shared" si="48"/>
        <v>3.5084960675995971</v>
      </c>
      <c r="R253" s="13">
        <f t="shared" si="48"/>
        <v>4.042121454149366</v>
      </c>
    </row>
  </sheetData>
  <pageMargins left="0.7" right="0.7" top="0.75" bottom="0.75" header="0.3" footer="0.3"/>
  <ignoredErrors>
    <ignoredError sqref="L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36F-A975-4219-B1B2-771CC3107DA3}">
  <dimension ref="A1:Y254"/>
  <sheetViews>
    <sheetView topLeftCell="C1" zoomScale="81" workbookViewId="0">
      <selection activeCell="AI21" sqref="AI21"/>
    </sheetView>
  </sheetViews>
  <sheetFormatPr defaultRowHeight="14.4" x14ac:dyDescent="0.55000000000000004"/>
  <cols>
    <col min="1" max="2" width="8.89453125" bestFit="1" customWidth="1"/>
    <col min="3" max="3" width="16.83984375" bestFit="1" customWidth="1"/>
    <col min="4" max="4" width="13.68359375" bestFit="1" customWidth="1"/>
    <col min="6" max="6" width="9.578125" bestFit="1" customWidth="1"/>
    <col min="7" max="7" width="8.89453125" bestFit="1" customWidth="1"/>
    <col min="8" max="8" width="11.734375" bestFit="1" customWidth="1"/>
    <col min="10" max="13" width="8.89453125" bestFit="1" customWidth="1"/>
    <col min="14" max="14" width="15.62890625" bestFit="1" customWidth="1"/>
    <col min="15" max="15" width="17.15625" bestFit="1" customWidth="1"/>
    <col min="16" max="16" width="9.5234375" bestFit="1" customWidth="1"/>
    <col min="19" max="19" width="13.20703125" customWidth="1"/>
    <col min="21" max="21" width="8.89453125" bestFit="1" customWidth="1"/>
    <col min="22" max="22" width="18.1015625" bestFit="1" customWidth="1"/>
    <col min="23" max="23" width="8.89453125" bestFit="1" customWidth="1"/>
    <col min="24" max="24" width="11.734375" bestFit="1" customWidth="1"/>
    <col min="25" max="25" width="8.89453125" bestFit="1" customWidth="1"/>
  </cols>
  <sheetData>
    <row r="1" spans="1:25" x14ac:dyDescent="0.55000000000000004">
      <c r="A1" s="6" t="s">
        <v>18</v>
      </c>
      <c r="B1" s="6" t="s">
        <v>19</v>
      </c>
      <c r="F1" s="24" t="s">
        <v>26</v>
      </c>
      <c r="G1" s="24" t="s">
        <v>27</v>
      </c>
      <c r="H1" s="24" t="s">
        <v>28</v>
      </c>
      <c r="J1" s="25" t="s">
        <v>29</v>
      </c>
      <c r="K1" s="26" t="s">
        <v>31</v>
      </c>
      <c r="L1" s="26" t="s">
        <v>32</v>
      </c>
      <c r="M1" s="25" t="s">
        <v>30</v>
      </c>
      <c r="N1" s="26" t="s">
        <v>33</v>
      </c>
      <c r="O1" s="26" t="s">
        <v>34</v>
      </c>
      <c r="P1" s="26" t="s">
        <v>35</v>
      </c>
      <c r="U1" s="27" t="s">
        <v>27</v>
      </c>
      <c r="V1" s="27" t="s">
        <v>41</v>
      </c>
      <c r="W1" s="27" t="s">
        <v>42</v>
      </c>
      <c r="X1" s="27" t="s">
        <v>43</v>
      </c>
      <c r="Y1" s="27" t="s">
        <v>44</v>
      </c>
    </row>
    <row r="2" spans="1:25" x14ac:dyDescent="0.55000000000000004">
      <c r="A2" s="8">
        <v>1</v>
      </c>
      <c r="B2" s="8">
        <v>139.820007</v>
      </c>
      <c r="C2" s="12" t="s">
        <v>20</v>
      </c>
      <c r="D2" s="12">
        <f>SLOPE(B2:B252,A2:A252)</f>
        <v>0.10080904424207925</v>
      </c>
      <c r="E2" s="1"/>
      <c r="F2" s="8">
        <f>$D$2*A2+$D$3</f>
        <v>154.60448661715046</v>
      </c>
      <c r="G2" s="8">
        <f>B2-F2</f>
        <v>-14.784479617150453</v>
      </c>
      <c r="H2" s="8">
        <f>G2^2</f>
        <v>218.5808375499372</v>
      </c>
      <c r="J2" s="21">
        <v>-14.784479617150453</v>
      </c>
      <c r="K2" s="8">
        <f>J2-(J3-J2)/2</f>
        <v>-15.690765117171953</v>
      </c>
      <c r="L2" s="8">
        <f>J2+(J3-J2)/2</f>
        <v>-13.878194117128952</v>
      </c>
      <c r="M2" s="21">
        <v>1</v>
      </c>
      <c r="N2" s="8">
        <f>_xlfn.NORM.DIST(L2,0,$D$7,1)</f>
        <v>1.5521286056197989E-2</v>
      </c>
      <c r="O2" s="8">
        <f>N2*$M$18</f>
        <v>3.8958428001056955</v>
      </c>
      <c r="P2" s="8">
        <f>(M2-O2)^2/O2</f>
        <v>2.1525266683492679</v>
      </c>
      <c r="U2" s="8">
        <v>-14.784479617150453</v>
      </c>
      <c r="V2" s="8">
        <f>STANDARDIZE(U2,$D$6,$D$7)</f>
        <v>-2.2973538707754448</v>
      </c>
      <c r="W2" s="8">
        <v>1</v>
      </c>
      <c r="X2" s="8">
        <f>(W2-0.5)/$O$18</f>
        <v>1.9920318725099601E-3</v>
      </c>
      <c r="Y2" s="8">
        <f>_xlfn.NORM.S.INV(X2)</f>
        <v>-2.8794207820270832</v>
      </c>
    </row>
    <row r="3" spans="1:25" x14ac:dyDescent="0.55000000000000004">
      <c r="A3" s="8">
        <v>2</v>
      </c>
      <c r="B3" s="8">
        <v>140.740005</v>
      </c>
      <c r="C3" s="12" t="s">
        <v>21</v>
      </c>
      <c r="D3" s="12">
        <f>INTERCEPT(B2:B252,A2:A252)</f>
        <v>154.50367757290837</v>
      </c>
      <c r="E3" s="1"/>
      <c r="F3" s="8">
        <f t="shared" ref="F3:F66" si="0">$D$2*A3+$D$3</f>
        <v>154.70529566139254</v>
      </c>
      <c r="G3" s="8">
        <f t="shared" ref="G3:G66" si="1">B3-F3</f>
        <v>-13.965290661392544</v>
      </c>
      <c r="H3" s="8">
        <f t="shared" ref="H3:H66" si="2">G3^2</f>
        <v>195.0293432571778</v>
      </c>
      <c r="J3" s="21">
        <v>-12.97190861710745</v>
      </c>
      <c r="K3" s="8">
        <f t="shared" ref="K3:K16" si="3">J3-(J4-J3)/2</f>
        <v>-13.878194117128952</v>
      </c>
      <c r="L3" s="8">
        <f t="shared" ref="L3:L17" si="4">J3+(J4-J3)/2</f>
        <v>-12.065623117085948</v>
      </c>
      <c r="M3" s="21">
        <v>8</v>
      </c>
      <c r="N3" s="8">
        <f>_xlfn.NORM.DIST(L3,0,$D$7,1)-_xlfn.NORM.DIST(K3,0,$D$7,1)</f>
        <v>1.4883885585284116E-2</v>
      </c>
      <c r="O3" s="8">
        <f t="shared" ref="O3:O16" si="5">N3*$M$18</f>
        <v>3.7358552819063129</v>
      </c>
      <c r="P3" s="8">
        <f t="shared" ref="P3:P17" si="6">(M3-O3)^2/O3</f>
        <v>4.8671398661802563</v>
      </c>
      <c r="R3" s="23" t="s">
        <v>36</v>
      </c>
      <c r="S3" s="23"/>
      <c r="U3" s="8">
        <v>-14.527726794118763</v>
      </c>
      <c r="V3" s="8">
        <f t="shared" ref="V3:V66" si="7">STANDARDIZE(U3,$D$6,$D$7)</f>
        <v>-2.257457161043428</v>
      </c>
      <c r="W3" s="8">
        <v>2</v>
      </c>
      <c r="X3" s="8">
        <f t="shared" ref="X3:X66" si="8">(W3-0.5)/$O$18</f>
        <v>5.9760956175298804E-3</v>
      </c>
      <c r="Y3" s="8">
        <f t="shared" ref="Y3:Y66" si="9">_xlfn.NORM.S.INV(X3)</f>
        <v>-2.513552719716154</v>
      </c>
    </row>
    <row r="4" spans="1:25" x14ac:dyDescent="0.55000000000000004">
      <c r="A4" s="8">
        <v>3</v>
      </c>
      <c r="B4" s="8">
        <v>141.179993</v>
      </c>
      <c r="C4" s="12" t="s">
        <v>22</v>
      </c>
      <c r="D4" s="12">
        <f>CORREL(B2:B252,A2:A252)</f>
        <v>0.75097788513796004</v>
      </c>
      <c r="E4" s="1"/>
      <c r="F4" s="8">
        <f t="shared" si="0"/>
        <v>154.80610470563462</v>
      </c>
      <c r="G4" s="8">
        <f t="shared" si="1"/>
        <v>-13.626111705634628</v>
      </c>
      <c r="H4" s="8">
        <f t="shared" si="2"/>
        <v>185.67092021443304</v>
      </c>
      <c r="J4" s="21">
        <v>-11.159337617064446</v>
      </c>
      <c r="K4" s="8">
        <f t="shared" si="3"/>
        <v>-12.065623117085948</v>
      </c>
      <c r="L4" s="8">
        <f t="shared" si="4"/>
        <v>-10.253052117042945</v>
      </c>
      <c r="M4" s="21">
        <v>6</v>
      </c>
      <c r="N4" s="8">
        <f t="shared" ref="N4:N16" si="10">_xlfn.NORM.DIST(L4,0,$D$7,1)-_xlfn.NORM.DIST(K4,0,$D$7,1)</f>
        <v>2.5150552073729737E-2</v>
      </c>
      <c r="O4" s="8">
        <f t="shared" si="5"/>
        <v>6.3127885705061644</v>
      </c>
      <c r="P4" s="8">
        <f t="shared" si="6"/>
        <v>1.5498173073052112E-2</v>
      </c>
      <c r="R4" s="12"/>
      <c r="S4" s="12"/>
      <c r="U4" s="8">
        <v>-14.130119580724738</v>
      </c>
      <c r="V4" s="8">
        <f t="shared" si="7"/>
        <v>-2.195673148728285</v>
      </c>
      <c r="W4" s="8">
        <v>3</v>
      </c>
      <c r="X4" s="8">
        <f t="shared" si="8"/>
        <v>9.9601593625498006E-3</v>
      </c>
      <c r="Y4" s="8">
        <f t="shared" si="9"/>
        <v>-2.3278453178961427</v>
      </c>
    </row>
    <row r="5" spans="1:25" x14ac:dyDescent="0.55000000000000004">
      <c r="A5" s="8">
        <v>4</v>
      </c>
      <c r="B5" s="8">
        <v>141.71000699999999</v>
      </c>
      <c r="C5" s="12" t="s">
        <v>23</v>
      </c>
      <c r="D5" s="12">
        <f>D4^2</f>
        <v>0.56396778396628311</v>
      </c>
      <c r="E5" s="1"/>
      <c r="F5" s="8">
        <f t="shared" si="0"/>
        <v>154.90691374987668</v>
      </c>
      <c r="G5" s="8">
        <f t="shared" si="1"/>
        <v>-13.196906749876689</v>
      </c>
      <c r="H5" s="8">
        <f t="shared" si="2"/>
        <v>174.15834776494091</v>
      </c>
      <c r="J5" s="21">
        <v>-9.3467666170214443</v>
      </c>
      <c r="K5" s="8">
        <f t="shared" si="3"/>
        <v>-10.253052117042946</v>
      </c>
      <c r="L5" s="8">
        <f t="shared" si="4"/>
        <v>-8.4404811169999423</v>
      </c>
      <c r="M5" s="21">
        <v>8</v>
      </c>
      <c r="N5" s="8">
        <f>_xlfn.NORM.DIST(L5,0,$D$7,1)-_xlfn.NORM.DIST(K5,0,$D$7,1)</f>
        <v>3.9278139365109668E-2</v>
      </c>
      <c r="O5" s="8">
        <f t="shared" si="5"/>
        <v>9.8588129806425275</v>
      </c>
      <c r="P5" s="8">
        <f t="shared" si="6"/>
        <v>0.35046670464175628</v>
      </c>
      <c r="R5" s="22" t="s">
        <v>37</v>
      </c>
      <c r="S5" s="12">
        <f>SUM(P2:P18)</f>
        <v>43.406178337180897</v>
      </c>
      <c r="U5" s="8">
        <v>-13.965290661392544</v>
      </c>
      <c r="V5" s="8">
        <f t="shared" si="7"/>
        <v>-2.1700604544942395</v>
      </c>
      <c r="W5" s="8">
        <v>4</v>
      </c>
      <c r="X5" s="8">
        <f t="shared" si="8"/>
        <v>1.3944223107569721E-2</v>
      </c>
      <c r="Y5" s="8">
        <f t="shared" si="9"/>
        <v>-2.1988520196881569</v>
      </c>
    </row>
    <row r="6" spans="1:25" x14ac:dyDescent="0.55000000000000004">
      <c r="A6" s="8">
        <v>5</v>
      </c>
      <c r="B6" s="8">
        <v>140.479996</v>
      </c>
      <c r="C6" s="12" t="s">
        <v>24</v>
      </c>
      <c r="D6" s="12">
        <f>AVERAGE(G2:G252)</f>
        <v>1.1323390211316337E-16</v>
      </c>
      <c r="E6" s="1"/>
      <c r="F6" s="8">
        <f t="shared" si="0"/>
        <v>155.00772279411876</v>
      </c>
      <c r="G6" s="8">
        <f t="shared" si="1"/>
        <v>-14.527726794118763</v>
      </c>
      <c r="H6" s="8">
        <f t="shared" si="2"/>
        <v>211.05484580455624</v>
      </c>
      <c r="J6" s="21">
        <v>-7.5341956169784412</v>
      </c>
      <c r="K6" s="8">
        <f t="shared" si="3"/>
        <v>-8.4404811169999423</v>
      </c>
      <c r="L6" s="8">
        <f t="shared" si="4"/>
        <v>-6.6279101169569401</v>
      </c>
      <c r="M6" s="21">
        <v>6</v>
      </c>
      <c r="N6" s="8">
        <f t="shared" si="10"/>
        <v>5.6692716475197316E-2</v>
      </c>
      <c r="O6" s="8">
        <f t="shared" si="5"/>
        <v>14.229871835274526</v>
      </c>
      <c r="P6" s="8">
        <f t="shared" si="6"/>
        <v>4.7597611003878884</v>
      </c>
      <c r="R6" s="22" t="s">
        <v>38</v>
      </c>
      <c r="S6" s="12">
        <v>0.05</v>
      </c>
      <c r="U6" s="8">
        <v>-13.626111705634628</v>
      </c>
      <c r="V6" s="8">
        <f t="shared" si="7"/>
        <v>-2.117355583773453</v>
      </c>
      <c r="W6" s="8">
        <v>5</v>
      </c>
      <c r="X6" s="8">
        <f t="shared" si="8"/>
        <v>1.7928286852589643E-2</v>
      </c>
      <c r="Y6" s="8">
        <f t="shared" si="9"/>
        <v>-2.0985501609313251</v>
      </c>
    </row>
    <row r="7" spans="1:25" x14ac:dyDescent="0.55000000000000004">
      <c r="A7" s="8">
        <v>6</v>
      </c>
      <c r="B7" s="8">
        <v>141.740005</v>
      </c>
      <c r="C7" s="12" t="s">
        <v>25</v>
      </c>
      <c r="D7" s="12">
        <f>STDEV(G2:G252)</f>
        <v>6.4354385300511519</v>
      </c>
      <c r="E7" s="1"/>
      <c r="F7" s="8">
        <f t="shared" si="0"/>
        <v>155.10853183836085</v>
      </c>
      <c r="G7" s="8">
        <f t="shared" si="1"/>
        <v>-13.36852683836085</v>
      </c>
      <c r="H7" s="8">
        <f t="shared" si="2"/>
        <v>178.71750982797434</v>
      </c>
      <c r="J7" s="21">
        <v>-5.7216246169354381</v>
      </c>
      <c r="K7" s="8">
        <f t="shared" si="3"/>
        <v>-6.6279101169569392</v>
      </c>
      <c r="L7" s="8">
        <f t="shared" si="4"/>
        <v>-4.815339116913937</v>
      </c>
      <c r="M7" s="21">
        <v>14</v>
      </c>
      <c r="N7" s="8">
        <f t="shared" si="10"/>
        <v>7.5627067143177185E-2</v>
      </c>
      <c r="O7" s="8">
        <f t="shared" si="5"/>
        <v>18.982393852937474</v>
      </c>
      <c r="P7" s="8">
        <f t="shared" si="6"/>
        <v>1.3077512087311181</v>
      </c>
      <c r="R7" s="22" t="s">
        <v>39</v>
      </c>
      <c r="S7" s="12">
        <f>16-1-1</f>
        <v>14</v>
      </c>
      <c r="U7" s="8">
        <v>-13.36852683836085</v>
      </c>
      <c r="V7" s="8">
        <f t="shared" si="7"/>
        <v>-2.0773295830477911</v>
      </c>
      <c r="W7" s="8">
        <v>6</v>
      </c>
      <c r="X7" s="8">
        <f t="shared" si="8"/>
        <v>2.1912350597609563E-2</v>
      </c>
      <c r="Y7" s="8">
        <f t="shared" si="9"/>
        <v>-2.0157636030642965</v>
      </c>
    </row>
    <row r="8" spans="1:25" x14ac:dyDescent="0.55000000000000004">
      <c r="A8" s="8">
        <v>7</v>
      </c>
      <c r="B8" s="8">
        <v>143.279999</v>
      </c>
      <c r="E8" s="1"/>
      <c r="F8" s="8">
        <f t="shared" si="0"/>
        <v>155.20934088260293</v>
      </c>
      <c r="G8" s="8">
        <f t="shared" si="1"/>
        <v>-11.929341882602927</v>
      </c>
      <c r="H8" s="8">
        <f t="shared" si="2"/>
        <v>142.30919775202435</v>
      </c>
      <c r="J8" s="21">
        <v>-3.9090536168924359</v>
      </c>
      <c r="K8" s="8">
        <f t="shared" si="3"/>
        <v>-4.8153391169139379</v>
      </c>
      <c r="L8" s="8">
        <f t="shared" si="4"/>
        <v>-3.0027681168709339</v>
      </c>
      <c r="M8" s="21">
        <v>21</v>
      </c>
      <c r="N8" s="8">
        <f t="shared" si="10"/>
        <v>9.3239813853428638E-2</v>
      </c>
      <c r="O8" s="8">
        <f t="shared" si="5"/>
        <v>23.403193277210587</v>
      </c>
      <c r="P8" s="8">
        <f t="shared" si="6"/>
        <v>0.24677563694925481</v>
      </c>
      <c r="R8" s="22" t="s">
        <v>40</v>
      </c>
      <c r="S8" s="12">
        <f>1-_xlfn.CHISQ.DIST($S$5,$S$7,1)</f>
        <v>7.3752510147961914E-5</v>
      </c>
      <c r="U8" s="8">
        <v>-13.196906749876689</v>
      </c>
      <c r="V8" s="8">
        <f t="shared" si="7"/>
        <v>-2.0506616119868051</v>
      </c>
      <c r="W8" s="8">
        <v>7</v>
      </c>
      <c r="X8" s="8">
        <f t="shared" si="8"/>
        <v>2.5896414342629483E-2</v>
      </c>
      <c r="Y8" s="8">
        <f t="shared" si="9"/>
        <v>-1.944851707868573</v>
      </c>
    </row>
    <row r="9" spans="1:25" x14ac:dyDescent="0.55000000000000004">
      <c r="A9" s="8">
        <v>8</v>
      </c>
      <c r="B9" s="8">
        <v>143.63000500000001</v>
      </c>
      <c r="E9" s="1"/>
      <c r="F9" s="8">
        <f t="shared" si="0"/>
        <v>155.31014992684501</v>
      </c>
      <c r="G9" s="8">
        <f t="shared" si="1"/>
        <v>-11.680144926845003</v>
      </c>
      <c r="H9" s="8">
        <f t="shared" si="2"/>
        <v>136.42578551210306</v>
      </c>
      <c r="J9" s="21">
        <v>-2.0964826168494319</v>
      </c>
      <c r="K9" s="8">
        <f t="shared" si="3"/>
        <v>-3.002768116870933</v>
      </c>
      <c r="L9" s="8">
        <f t="shared" si="4"/>
        <v>-1.1901971168279308</v>
      </c>
      <c r="M9" s="21">
        <v>33</v>
      </c>
      <c r="N9" s="8">
        <f t="shared" si="10"/>
        <v>0.106242935371197</v>
      </c>
      <c r="O9" s="8">
        <f t="shared" si="5"/>
        <v>26.666976778170447</v>
      </c>
      <c r="P9" s="8">
        <f t="shared" si="6"/>
        <v>1.5040018769980728</v>
      </c>
      <c r="U9" s="8">
        <v>-13.135029209220249</v>
      </c>
      <c r="V9" s="8">
        <f t="shared" si="7"/>
        <v>-2.0410464878010179</v>
      </c>
      <c r="W9" s="8">
        <v>8</v>
      </c>
      <c r="X9" s="8">
        <f t="shared" si="8"/>
        <v>2.9880478087649404E-2</v>
      </c>
      <c r="Y9" s="8">
        <f t="shared" si="9"/>
        <v>-1.8825531086510918</v>
      </c>
    </row>
    <row r="10" spans="1:25" x14ac:dyDescent="0.55000000000000004">
      <c r="A10" s="8">
        <v>9</v>
      </c>
      <c r="B10" s="8">
        <v>144.71000699999999</v>
      </c>
      <c r="E10" s="1"/>
      <c r="F10" s="8">
        <f t="shared" si="0"/>
        <v>155.4109589710871</v>
      </c>
      <c r="G10" s="8">
        <f t="shared" si="1"/>
        <v>-10.700951971087107</v>
      </c>
      <c r="H10" s="8">
        <f t="shared" si="2"/>
        <v>114.51037308751305</v>
      </c>
      <c r="J10" s="21">
        <v>-0.28391161680642973</v>
      </c>
      <c r="K10" s="8">
        <f t="shared" si="3"/>
        <v>-1.1901971168279308</v>
      </c>
      <c r="L10" s="8">
        <f t="shared" si="4"/>
        <v>0.62237388321507137</v>
      </c>
      <c r="M10" s="21">
        <v>34</v>
      </c>
      <c r="N10" s="8">
        <f t="shared" si="10"/>
        <v>0.11188541681619435</v>
      </c>
      <c r="O10" s="8">
        <f t="shared" si="5"/>
        <v>28.083239620864781</v>
      </c>
      <c r="P10" s="8">
        <f t="shared" si="6"/>
        <v>1.246581728344998</v>
      </c>
      <c r="U10" s="8">
        <v>-13.010927624966797</v>
      </c>
      <c r="V10" s="8">
        <f t="shared" si="7"/>
        <v>-2.0217623964879019</v>
      </c>
      <c r="W10" s="8">
        <v>9</v>
      </c>
      <c r="X10" s="8">
        <f t="shared" si="8"/>
        <v>3.386454183266932E-2</v>
      </c>
      <c r="Y10" s="8">
        <f t="shared" si="9"/>
        <v>-1.8268050677178862</v>
      </c>
    </row>
    <row r="11" spans="1:25" x14ac:dyDescent="0.55000000000000004">
      <c r="A11" s="8">
        <v>10</v>
      </c>
      <c r="B11" s="8">
        <v>147.929993</v>
      </c>
      <c r="E11" s="1"/>
      <c r="F11" s="8">
        <f t="shared" si="0"/>
        <v>155.51176801532915</v>
      </c>
      <c r="G11" s="8">
        <f t="shared" si="1"/>
        <v>-7.581775015329157</v>
      </c>
      <c r="H11" s="8">
        <f t="shared" si="2"/>
        <v>57.483312383069439</v>
      </c>
      <c r="J11" s="21">
        <v>1.5286593832365725</v>
      </c>
      <c r="K11" s="8">
        <f t="shared" si="3"/>
        <v>0.62237388321507048</v>
      </c>
      <c r="L11" s="8">
        <f t="shared" si="4"/>
        <v>2.4349448832580745</v>
      </c>
      <c r="M11" s="21">
        <v>22</v>
      </c>
      <c r="N11" s="8">
        <f t="shared" si="10"/>
        <v>0.10889846541854131</v>
      </c>
      <c r="O11" s="8">
        <f t="shared" si="5"/>
        <v>27.333514820053871</v>
      </c>
      <c r="P11" s="8">
        <f t="shared" si="6"/>
        <v>1.0407143217038419</v>
      </c>
      <c r="U11" s="8">
        <v>-12.815839253462343</v>
      </c>
      <c r="V11" s="8">
        <f t="shared" si="7"/>
        <v>-1.9914476991143721</v>
      </c>
      <c r="W11" s="8">
        <v>10</v>
      </c>
      <c r="X11" s="8">
        <f t="shared" si="8"/>
        <v>3.7848605577689244E-2</v>
      </c>
      <c r="Y11" s="8">
        <f t="shared" si="9"/>
        <v>-1.7762166732015279</v>
      </c>
    </row>
    <row r="12" spans="1:25" x14ac:dyDescent="0.55000000000000004">
      <c r="A12" s="8">
        <v>11</v>
      </c>
      <c r="B12" s="8">
        <v>148.69000199999999</v>
      </c>
      <c r="E12" s="1"/>
      <c r="F12" s="8">
        <f t="shared" si="0"/>
        <v>155.61257705957124</v>
      </c>
      <c r="G12" s="8">
        <f t="shared" si="1"/>
        <v>-6.9225750595712441</v>
      </c>
      <c r="H12" s="8">
        <f t="shared" si="2"/>
        <v>47.922045455397814</v>
      </c>
      <c r="J12" s="21">
        <v>3.3412303832795764</v>
      </c>
      <c r="K12" s="8">
        <f t="shared" si="3"/>
        <v>2.4349448832580745</v>
      </c>
      <c r="L12" s="8">
        <f t="shared" si="4"/>
        <v>4.2475158833010784</v>
      </c>
      <c r="M12" s="21">
        <v>20</v>
      </c>
      <c r="N12" s="8">
        <f t="shared" si="10"/>
        <v>9.7959111958887179E-2</v>
      </c>
      <c r="O12" s="8">
        <f t="shared" si="5"/>
        <v>24.58773710168068</v>
      </c>
      <c r="P12" s="8">
        <f t="shared" si="6"/>
        <v>0.85600930362553662</v>
      </c>
      <c r="U12" s="8">
        <v>-12.346656297704413</v>
      </c>
      <c r="V12" s="8">
        <f t="shared" si="7"/>
        <v>-1.9185415632594469</v>
      </c>
      <c r="W12" s="8">
        <v>11</v>
      </c>
      <c r="X12" s="8">
        <f t="shared" si="8"/>
        <v>4.1832669322709161E-2</v>
      </c>
      <c r="Y12" s="8">
        <f t="shared" si="9"/>
        <v>-1.7298037812719722</v>
      </c>
    </row>
    <row r="13" spans="1:25" x14ac:dyDescent="0.55000000000000004">
      <c r="A13" s="8">
        <v>12</v>
      </c>
      <c r="B13" s="8">
        <v>148.89999399999999</v>
      </c>
      <c r="E13" s="1"/>
      <c r="F13" s="8">
        <f t="shared" si="0"/>
        <v>155.71338610381332</v>
      </c>
      <c r="G13" s="8">
        <f t="shared" si="1"/>
        <v>-6.813392103813328</v>
      </c>
      <c r="H13" s="8">
        <f t="shared" si="2"/>
        <v>46.422311960305805</v>
      </c>
      <c r="J13" s="21">
        <v>5.1538013833225804</v>
      </c>
      <c r="K13" s="8">
        <f t="shared" si="3"/>
        <v>4.2475158833010802</v>
      </c>
      <c r="L13" s="8">
        <f t="shared" si="4"/>
        <v>6.0600868833440806</v>
      </c>
      <c r="M13" s="21">
        <v>9</v>
      </c>
      <c r="N13" s="8">
        <f t="shared" si="10"/>
        <v>8.1440893952227311E-2</v>
      </c>
      <c r="O13" s="8">
        <f t="shared" si="5"/>
        <v>20.441664382009055</v>
      </c>
      <c r="P13" s="8">
        <f t="shared" si="6"/>
        <v>6.4041597290752676</v>
      </c>
      <c r="U13" s="8">
        <v>-11.98173166920887</v>
      </c>
      <c r="V13" s="8">
        <f t="shared" si="7"/>
        <v>-1.8618360836263994</v>
      </c>
      <c r="W13" s="8">
        <v>12</v>
      </c>
      <c r="X13" s="8">
        <f t="shared" si="8"/>
        <v>4.5816733067729085E-2</v>
      </c>
      <c r="Y13" s="8">
        <f t="shared" si="9"/>
        <v>-1.6868434086022384</v>
      </c>
    </row>
    <row r="14" spans="1:25" x14ac:dyDescent="0.55000000000000004">
      <c r="A14" s="8">
        <v>13</v>
      </c>
      <c r="B14" s="8">
        <v>148.14999399999999</v>
      </c>
      <c r="E14" s="1"/>
      <c r="F14" s="8">
        <f t="shared" si="0"/>
        <v>155.8141951480554</v>
      </c>
      <c r="G14" s="8">
        <f t="shared" si="1"/>
        <v>-7.6642011480554117</v>
      </c>
      <c r="H14" s="8">
        <f t="shared" si="2"/>
        <v>58.739979237853895</v>
      </c>
      <c r="J14" s="21">
        <v>6.9663723833655808</v>
      </c>
      <c r="K14" s="8">
        <f t="shared" si="3"/>
        <v>6.0600868833440789</v>
      </c>
      <c r="L14" s="8">
        <f t="shared" si="4"/>
        <v>7.8726578833870828</v>
      </c>
      <c r="M14" s="21">
        <v>23</v>
      </c>
      <c r="N14" s="8">
        <f t="shared" si="10"/>
        <v>6.2576966404936485E-2</v>
      </c>
      <c r="O14" s="8">
        <f t="shared" si="5"/>
        <v>15.706818567639058</v>
      </c>
      <c r="P14" s="8">
        <f t="shared" si="6"/>
        <v>3.3864588921223935</v>
      </c>
      <c r="U14" s="8">
        <v>-11.929341882602927</v>
      </c>
      <c r="V14" s="8">
        <f t="shared" si="7"/>
        <v>-1.8536952574245327</v>
      </c>
      <c r="W14" s="8">
        <v>13</v>
      </c>
      <c r="X14" s="8">
        <f t="shared" si="8"/>
        <v>4.9800796812749001E-2</v>
      </c>
      <c r="Y14" s="8">
        <f t="shared" si="9"/>
        <v>-1.6467881707750844</v>
      </c>
    </row>
    <row r="15" spans="1:25" x14ac:dyDescent="0.55000000000000004">
      <c r="A15" s="8">
        <v>14</v>
      </c>
      <c r="B15" s="8">
        <v>148.61000100000001</v>
      </c>
      <c r="E15" s="1"/>
      <c r="F15" s="8">
        <f t="shared" si="0"/>
        <v>155.91500419229749</v>
      </c>
      <c r="G15" s="8">
        <f t="shared" si="1"/>
        <v>-7.3050031922974767</v>
      </c>
      <c r="H15" s="8">
        <f t="shared" si="2"/>
        <v>53.363071639476324</v>
      </c>
      <c r="J15" s="21">
        <v>8.7789433834085848</v>
      </c>
      <c r="K15" s="8">
        <f t="shared" si="3"/>
        <v>7.8726578833870828</v>
      </c>
      <c r="L15" s="8">
        <f t="shared" si="4"/>
        <v>9.6852288834300868</v>
      </c>
      <c r="M15" s="21">
        <v>22</v>
      </c>
      <c r="N15" s="8">
        <f t="shared" si="10"/>
        <v>4.4438591691582374E-2</v>
      </c>
      <c r="O15" s="8">
        <f t="shared" si="5"/>
        <v>11.154086514587176</v>
      </c>
      <c r="P15" s="8">
        <f t="shared" si="6"/>
        <v>10.546254879699891</v>
      </c>
      <c r="U15" s="8">
        <v>-11.680144926845003</v>
      </c>
      <c r="V15" s="8">
        <f t="shared" si="7"/>
        <v>-1.8149726506286998</v>
      </c>
      <c r="W15" s="8">
        <v>14</v>
      </c>
      <c r="X15" s="8">
        <f t="shared" si="8"/>
        <v>5.3784860557768925E-2</v>
      </c>
      <c r="Y15" s="8">
        <f t="shared" si="9"/>
        <v>-1.609213245476846</v>
      </c>
    </row>
    <row r="16" spans="1:25" x14ac:dyDescent="0.55000000000000004">
      <c r="A16" s="8">
        <v>15</v>
      </c>
      <c r="B16" s="8">
        <v>148.479996</v>
      </c>
      <c r="E16" s="1"/>
      <c r="F16" s="8">
        <f t="shared" si="0"/>
        <v>156.01581323653957</v>
      </c>
      <c r="G16" s="8">
        <f t="shared" si="1"/>
        <v>-7.5358172365395717</v>
      </c>
      <c r="H16" s="8">
        <f t="shared" si="2"/>
        <v>56.788541422526905</v>
      </c>
      <c r="J16" s="21">
        <v>10.591514383451589</v>
      </c>
      <c r="K16" s="8">
        <f t="shared" si="3"/>
        <v>9.6852288834300868</v>
      </c>
      <c r="L16" s="8">
        <f t="shared" si="4"/>
        <v>11.497799883473091</v>
      </c>
      <c r="M16" s="21">
        <v>13</v>
      </c>
      <c r="N16" s="8">
        <f t="shared" si="10"/>
        <v>2.9166160737541635E-2</v>
      </c>
      <c r="O16" s="8">
        <f t="shared" si="5"/>
        <v>7.3207063451229502</v>
      </c>
      <c r="P16" s="8">
        <f t="shared" si="6"/>
        <v>4.4059104269104532</v>
      </c>
      <c r="U16" s="8">
        <v>-11.266876403756385</v>
      </c>
      <c r="V16" s="8">
        <f t="shared" si="7"/>
        <v>-1.7507550341976199</v>
      </c>
      <c r="W16" s="8">
        <v>15</v>
      </c>
      <c r="X16" s="8">
        <f t="shared" si="8"/>
        <v>5.7768924302788842E-2</v>
      </c>
      <c r="Y16" s="8">
        <f t="shared" si="9"/>
        <v>-1.5737820354434744</v>
      </c>
    </row>
    <row r="17" spans="1:25" x14ac:dyDescent="0.55000000000000004">
      <c r="A17" s="8">
        <v>16</v>
      </c>
      <c r="B17" s="8">
        <v>150.36000100000001</v>
      </c>
      <c r="E17" s="1"/>
      <c r="F17" s="8">
        <f t="shared" si="0"/>
        <v>156.11662228078163</v>
      </c>
      <c r="G17" s="8">
        <f t="shared" si="1"/>
        <v>-5.7566212807816157</v>
      </c>
      <c r="H17" s="8">
        <f t="shared" si="2"/>
        <v>33.138688570347767</v>
      </c>
      <c r="J17" s="21">
        <f>J16+(J16-J15)</f>
        <v>12.404085383494593</v>
      </c>
      <c r="K17" s="8">
        <f>L16</f>
        <v>11.497799883473091</v>
      </c>
      <c r="L17" s="8">
        <f t="shared" si="4"/>
        <v>6.2020426917472964</v>
      </c>
      <c r="M17" s="21">
        <v>11</v>
      </c>
      <c r="N17" s="8">
        <f>1-_xlfn.NORM.DIST(K17,0,$D$7,1)</f>
        <v>3.6997997096767765E-2</v>
      </c>
      <c r="O17" s="8">
        <f>N17*$M$18</f>
        <v>9.2864972712887095</v>
      </c>
      <c r="P17" s="8">
        <f t="shared" si="6"/>
        <v>0.31616782038784685</v>
      </c>
      <c r="U17" s="8">
        <v>-10.927683447998476</v>
      </c>
      <c r="V17" s="8">
        <f t="shared" si="7"/>
        <v>-1.6980479880229107</v>
      </c>
      <c r="W17" s="8">
        <v>16</v>
      </c>
      <c r="X17" s="8">
        <f t="shared" si="8"/>
        <v>6.1752988047808766E-2</v>
      </c>
      <c r="Y17" s="8">
        <f t="shared" si="9"/>
        <v>-1.5402231201601166</v>
      </c>
    </row>
    <row r="18" spans="1:25" x14ac:dyDescent="0.55000000000000004">
      <c r="A18" s="8">
        <v>17</v>
      </c>
      <c r="B18" s="8">
        <v>151.479996</v>
      </c>
      <c r="E18" s="1"/>
      <c r="F18" s="8">
        <f t="shared" si="0"/>
        <v>156.21743132502371</v>
      </c>
      <c r="G18" s="8">
        <f t="shared" si="1"/>
        <v>-4.7374353250237107</v>
      </c>
      <c r="H18" s="8">
        <f t="shared" si="2"/>
        <v>22.443293458782509</v>
      </c>
      <c r="J18" s="1"/>
      <c r="K18" s="1"/>
      <c r="L18" s="1"/>
      <c r="M18" s="1">
        <f>SUM(M2:M17)</f>
        <v>251</v>
      </c>
      <c r="N18" s="4">
        <f>SUM(N2:N17)</f>
        <v>1</v>
      </c>
      <c r="O18" s="1">
        <f>N18*$M$18</f>
        <v>251</v>
      </c>
      <c r="P18" s="1"/>
      <c r="U18" s="8">
        <v>-10.700951971087107</v>
      </c>
      <c r="V18" s="8">
        <f t="shared" si="7"/>
        <v>-1.6628162822343129</v>
      </c>
      <c r="W18" s="8">
        <v>17</v>
      </c>
      <c r="X18" s="8">
        <f t="shared" si="8"/>
        <v>6.5737051792828682E-2</v>
      </c>
      <c r="Y18" s="8">
        <f t="shared" si="9"/>
        <v>-1.5083143056462009</v>
      </c>
    </row>
    <row r="19" spans="1:25" x14ac:dyDescent="0.55000000000000004">
      <c r="A19" s="8">
        <v>18</v>
      </c>
      <c r="B19" s="8">
        <v>150.520004</v>
      </c>
      <c r="E19" s="1"/>
      <c r="F19" s="8">
        <f t="shared" si="0"/>
        <v>156.31824036926579</v>
      </c>
      <c r="G19" s="8">
        <f t="shared" si="1"/>
        <v>-5.7982363692657941</v>
      </c>
      <c r="H19" s="8">
        <f t="shared" si="2"/>
        <v>33.61954499387658</v>
      </c>
      <c r="U19" s="8">
        <v>-10.377458341946493</v>
      </c>
      <c r="V19" s="8">
        <f t="shared" si="7"/>
        <v>-1.6125487476086589</v>
      </c>
      <c r="W19" s="8">
        <v>18</v>
      </c>
      <c r="X19" s="8">
        <f t="shared" si="8"/>
        <v>6.9721115537848599E-2</v>
      </c>
      <c r="Y19" s="8">
        <f t="shared" si="9"/>
        <v>-1.4778712941631911</v>
      </c>
    </row>
    <row r="20" spans="1:25" x14ac:dyDescent="0.55000000000000004">
      <c r="A20" s="8">
        <v>19</v>
      </c>
      <c r="B20" s="8">
        <v>153.320007</v>
      </c>
      <c r="E20" s="1"/>
      <c r="F20" s="8">
        <f t="shared" si="0"/>
        <v>156.41904941350788</v>
      </c>
      <c r="G20" s="8">
        <f t="shared" si="1"/>
        <v>-3.099042413507874</v>
      </c>
      <c r="H20" s="8">
        <f t="shared" si="2"/>
        <v>9.6040638807207088</v>
      </c>
      <c r="U20" s="8">
        <v>-10.173354757693033</v>
      </c>
      <c r="V20" s="8">
        <f t="shared" si="7"/>
        <v>-1.5808331802389497</v>
      </c>
      <c r="W20" s="8">
        <v>19</v>
      </c>
      <c r="X20" s="8">
        <f t="shared" si="8"/>
        <v>7.370517928286853E-2</v>
      </c>
      <c r="Y20" s="8">
        <f t="shared" si="9"/>
        <v>-1.4487394514656102</v>
      </c>
    </row>
    <row r="21" spans="1:25" x14ac:dyDescent="0.55000000000000004">
      <c r="A21" s="8">
        <v>20</v>
      </c>
      <c r="B21" s="8">
        <v>153.279999</v>
      </c>
      <c r="E21" s="1"/>
      <c r="F21" s="8">
        <f t="shared" si="0"/>
        <v>156.51985845774996</v>
      </c>
      <c r="G21" s="8">
        <f t="shared" si="1"/>
        <v>-3.239859457749958</v>
      </c>
      <c r="H21" s="8">
        <f t="shared" si="2"/>
        <v>10.496689305971852</v>
      </c>
      <c r="U21" s="8">
        <v>-9.7249638461771895</v>
      </c>
      <c r="V21" s="8">
        <f t="shared" si="7"/>
        <v>-1.5111579111143947</v>
      </c>
      <c r="W21" s="8">
        <v>20</v>
      </c>
      <c r="X21" s="8">
        <f t="shared" si="8"/>
        <v>7.7689243027888447E-2</v>
      </c>
      <c r="Y21" s="8">
        <f t="shared" si="9"/>
        <v>-1.4207877051403286</v>
      </c>
    </row>
    <row r="22" spans="1:25" x14ac:dyDescent="0.55000000000000004">
      <c r="A22" s="8">
        <v>21</v>
      </c>
      <c r="B22" s="8">
        <v>154.58000200000001</v>
      </c>
      <c r="E22" s="1"/>
      <c r="F22" s="8">
        <f t="shared" si="0"/>
        <v>156.62066750199205</v>
      </c>
      <c r="G22" s="8">
        <f t="shared" si="1"/>
        <v>-2.0406655019920379</v>
      </c>
      <c r="H22" s="8">
        <f t="shared" si="2"/>
        <v>4.1643156910204162</v>
      </c>
      <c r="U22" s="8">
        <v>-9.6141608019351281</v>
      </c>
      <c r="V22" s="8">
        <f t="shared" si="7"/>
        <v>-1.4939402741616601</v>
      </c>
      <c r="W22" s="8">
        <v>21</v>
      </c>
      <c r="X22" s="8">
        <f t="shared" si="8"/>
        <v>8.1673306772908363E-2</v>
      </c>
      <c r="Y22" s="8">
        <f t="shared" si="9"/>
        <v>-1.3939039426786759</v>
      </c>
    </row>
    <row r="23" spans="1:25" x14ac:dyDescent="0.55000000000000004">
      <c r="A23" s="8">
        <v>22</v>
      </c>
      <c r="B23" s="8">
        <v>152.61000100000001</v>
      </c>
      <c r="E23" s="1"/>
      <c r="F23" s="8">
        <f t="shared" si="0"/>
        <v>156.72147654623413</v>
      </c>
      <c r="G23" s="8">
        <f t="shared" si="1"/>
        <v>-4.1114755462341179</v>
      </c>
      <c r="H23" s="8">
        <f t="shared" si="2"/>
        <v>16.904231167281139</v>
      </c>
      <c r="U23" s="8">
        <v>-9.5225427134509459</v>
      </c>
      <c r="V23" s="8">
        <f t="shared" si="7"/>
        <v>-1.4797037791572623</v>
      </c>
      <c r="W23" s="8">
        <v>22</v>
      </c>
      <c r="X23" s="8">
        <f t="shared" si="8"/>
        <v>8.565737051792828E-2</v>
      </c>
      <c r="Y23" s="8">
        <f t="shared" si="9"/>
        <v>-1.3679914863166103</v>
      </c>
    </row>
    <row r="24" spans="1:25" x14ac:dyDescent="0.55000000000000004">
      <c r="A24" s="8">
        <v>23</v>
      </c>
      <c r="B24" s="8">
        <v>153.199997</v>
      </c>
      <c r="E24" s="1"/>
      <c r="F24" s="8">
        <f t="shared" si="0"/>
        <v>156.82228559047618</v>
      </c>
      <c r="G24" s="8">
        <f t="shared" si="1"/>
        <v>-3.6222885904761881</v>
      </c>
      <c r="H24" s="8">
        <f t="shared" si="2"/>
        <v>13.12097463269397</v>
      </c>
      <c r="U24" s="8">
        <v>-9.4693125364826471</v>
      </c>
      <c r="V24" s="8">
        <f t="shared" si="7"/>
        <v>-1.4714323650617451</v>
      </c>
      <c r="W24" s="8">
        <v>23</v>
      </c>
      <c r="X24" s="8">
        <f t="shared" si="8"/>
        <v>8.9641434262948211E-2</v>
      </c>
      <c r="Y24" s="8">
        <f t="shared" si="9"/>
        <v>-1.3429663548852777</v>
      </c>
    </row>
    <row r="25" spans="1:25" x14ac:dyDescent="0.55000000000000004">
      <c r="A25" s="8">
        <v>24</v>
      </c>
      <c r="B25" s="8">
        <v>154.05999800000001</v>
      </c>
      <c r="E25" s="1"/>
      <c r="F25" s="8">
        <f t="shared" si="0"/>
        <v>156.92309463471827</v>
      </c>
      <c r="G25" s="8">
        <f t="shared" si="1"/>
        <v>-2.8630966347182607</v>
      </c>
      <c r="H25" s="8">
        <f t="shared" si="2"/>
        <v>8.1973223397350292</v>
      </c>
      <c r="U25" s="8">
        <v>-8.9184914922405483</v>
      </c>
      <c r="V25" s="8">
        <f t="shared" si="7"/>
        <v>-1.3858405220707872</v>
      </c>
      <c r="W25" s="8">
        <v>24</v>
      </c>
      <c r="X25" s="8">
        <f t="shared" si="8"/>
        <v>9.3625498007968128E-2</v>
      </c>
      <c r="Y25" s="8">
        <f t="shared" si="9"/>
        <v>-1.3187551101697956</v>
      </c>
    </row>
    <row r="26" spans="1:25" x14ac:dyDescent="0.55000000000000004">
      <c r="A26" s="8">
        <v>25</v>
      </c>
      <c r="B26" s="8">
        <v>153.91999799999999</v>
      </c>
      <c r="E26" s="1"/>
      <c r="F26" s="8">
        <f t="shared" si="0"/>
        <v>157.02390367896035</v>
      </c>
      <c r="G26" s="8">
        <f t="shared" si="1"/>
        <v>-3.1039056789603592</v>
      </c>
      <c r="H26" s="8">
        <f t="shared" si="2"/>
        <v>9.6342304638823677</v>
      </c>
      <c r="U26" s="8">
        <v>-8.0560673595143157</v>
      </c>
      <c r="V26" s="8">
        <f t="shared" si="7"/>
        <v>-1.2518288104059139</v>
      </c>
      <c r="W26" s="8">
        <v>25</v>
      </c>
      <c r="X26" s="8">
        <f t="shared" si="8"/>
        <v>9.7609561752988044E-2</v>
      </c>
      <c r="Y26" s="8">
        <f t="shared" si="9"/>
        <v>-1.2952931436937756</v>
      </c>
    </row>
    <row r="27" spans="1:25" x14ac:dyDescent="0.55000000000000004">
      <c r="A27" s="8">
        <v>26</v>
      </c>
      <c r="B27" s="8">
        <v>154.60000600000001</v>
      </c>
      <c r="E27" s="1"/>
      <c r="F27" s="8">
        <f t="shared" si="0"/>
        <v>157.12471272320244</v>
      </c>
      <c r="G27" s="8">
        <f t="shared" si="1"/>
        <v>-2.5247067232024278</v>
      </c>
      <c r="H27" s="8">
        <f t="shared" si="2"/>
        <v>6.3741440381835401</v>
      </c>
      <c r="U27" s="8">
        <v>-7.9865799346613358</v>
      </c>
      <c r="V27" s="8">
        <f t="shared" si="7"/>
        <v>-1.2410311896177579</v>
      </c>
      <c r="W27" s="8">
        <v>26</v>
      </c>
      <c r="X27" s="8">
        <f t="shared" si="8"/>
        <v>0.10159362549800798</v>
      </c>
      <c r="Y27" s="8">
        <f t="shared" si="9"/>
        <v>-1.2725232997383229</v>
      </c>
    </row>
    <row r="28" spans="1:25" x14ac:dyDescent="0.55000000000000004">
      <c r="A28" s="8">
        <v>27</v>
      </c>
      <c r="B28" s="8">
        <v>154.070007</v>
      </c>
      <c r="E28" s="1"/>
      <c r="F28" s="8">
        <f t="shared" si="0"/>
        <v>157.22552176744452</v>
      </c>
      <c r="G28" s="8">
        <f t="shared" si="1"/>
        <v>-3.1555147674445152</v>
      </c>
      <c r="H28" s="8">
        <f t="shared" si="2"/>
        <v>9.9572734475604125</v>
      </c>
      <c r="U28" s="8">
        <v>-7.6642011480554117</v>
      </c>
      <c r="V28" s="8">
        <f t="shared" si="7"/>
        <v>-1.1909368898896924</v>
      </c>
      <c r="W28" s="8">
        <v>27</v>
      </c>
      <c r="X28" s="8">
        <f t="shared" si="8"/>
        <v>0.10557768924302789</v>
      </c>
      <c r="Y28" s="8">
        <f t="shared" si="9"/>
        <v>-1.2503947581339057</v>
      </c>
    </row>
    <row r="29" spans="1:25" x14ac:dyDescent="0.55000000000000004">
      <c r="A29" s="8">
        <v>28</v>
      </c>
      <c r="B29" s="8">
        <v>155.720001</v>
      </c>
      <c r="E29" s="1"/>
      <c r="F29" s="8">
        <f t="shared" si="0"/>
        <v>157.3263308116866</v>
      </c>
      <c r="G29" s="8">
        <f t="shared" si="1"/>
        <v>-1.6063298116866065</v>
      </c>
      <c r="H29" s="8">
        <f t="shared" si="2"/>
        <v>2.5802954639131288</v>
      </c>
      <c r="U29" s="8">
        <v>-7.581775015329157</v>
      </c>
      <c r="V29" s="8">
        <f t="shared" si="7"/>
        <v>-1.1781287289009181</v>
      </c>
      <c r="W29" s="8">
        <v>28</v>
      </c>
      <c r="X29" s="8">
        <f t="shared" si="8"/>
        <v>0.10956175298804781</v>
      </c>
      <c r="Y29" s="8">
        <f t="shared" si="9"/>
        <v>-1.2288621199542158</v>
      </c>
    </row>
    <row r="30" spans="1:25" x14ac:dyDescent="0.55000000000000004">
      <c r="A30" s="8">
        <v>29</v>
      </c>
      <c r="B30" s="8">
        <v>154.5</v>
      </c>
      <c r="E30" s="1"/>
      <c r="F30" s="8">
        <f t="shared" si="0"/>
        <v>157.42713985592866</v>
      </c>
      <c r="G30" s="8">
        <f t="shared" si="1"/>
        <v>-2.9271398559286581</v>
      </c>
      <c r="H30" s="8">
        <f t="shared" si="2"/>
        <v>8.5681477361660452</v>
      </c>
      <c r="U30" s="8">
        <v>-7.5358172365395717</v>
      </c>
      <c r="V30" s="8">
        <f t="shared" si="7"/>
        <v>-1.1709873696019397</v>
      </c>
      <c r="W30" s="8">
        <v>29</v>
      </c>
      <c r="X30" s="8">
        <f t="shared" si="8"/>
        <v>0.11354581673306773</v>
      </c>
      <c r="Y30" s="8">
        <f t="shared" si="9"/>
        <v>-1.207884653288638</v>
      </c>
    </row>
    <row r="31" spans="1:25" x14ac:dyDescent="0.55000000000000004">
      <c r="A31" s="8">
        <v>30</v>
      </c>
      <c r="B31" s="8">
        <v>154.14999399999999</v>
      </c>
      <c r="E31" s="1"/>
      <c r="F31" s="8">
        <f t="shared" si="0"/>
        <v>157.52794890017074</v>
      </c>
      <c r="G31" s="8">
        <f t="shared" si="1"/>
        <v>-3.3779549001707494</v>
      </c>
      <c r="H31" s="8">
        <f t="shared" si="2"/>
        <v>11.410579307587577</v>
      </c>
      <c r="U31" s="8">
        <v>-7.3050031922974767</v>
      </c>
      <c r="V31" s="8">
        <f t="shared" si="7"/>
        <v>-1.1351212754477842</v>
      </c>
      <c r="W31" s="8">
        <v>30</v>
      </c>
      <c r="X31" s="8">
        <f t="shared" si="8"/>
        <v>0.11752988047808766</v>
      </c>
      <c r="Y31" s="8">
        <f t="shared" si="9"/>
        <v>-1.1874256664806144</v>
      </c>
    </row>
    <row r="32" spans="1:25" x14ac:dyDescent="0.55000000000000004">
      <c r="A32" s="8">
        <v>31</v>
      </c>
      <c r="B32" s="8">
        <v>153.740005</v>
      </c>
      <c r="E32" s="1"/>
      <c r="F32" s="8">
        <f t="shared" si="0"/>
        <v>157.62875794441283</v>
      </c>
      <c r="G32" s="8">
        <f t="shared" si="1"/>
        <v>-3.888752944412829</v>
      </c>
      <c r="H32" s="8">
        <f t="shared" si="2"/>
        <v>15.122399462679448</v>
      </c>
      <c r="U32" s="8">
        <v>-6.9225750595712441</v>
      </c>
      <c r="V32" s="8">
        <f t="shared" si="7"/>
        <v>-1.0756959338894065</v>
      </c>
      <c r="W32" s="8">
        <v>31</v>
      </c>
      <c r="X32" s="8">
        <f t="shared" si="8"/>
        <v>0.12151394422310757</v>
      </c>
      <c r="Y32" s="8">
        <f t="shared" si="9"/>
        <v>-1.1674519837343802</v>
      </c>
    </row>
    <row r="33" spans="1:25" x14ac:dyDescent="0.55000000000000004">
      <c r="A33" s="8">
        <v>32</v>
      </c>
      <c r="B33" s="8">
        <v>152.479996</v>
      </c>
      <c r="E33" s="1"/>
      <c r="F33" s="8">
        <f t="shared" si="0"/>
        <v>157.72956698865491</v>
      </c>
      <c r="G33" s="8">
        <f t="shared" si="1"/>
        <v>-5.2495709886549093</v>
      </c>
      <c r="H33" s="8">
        <f t="shared" si="2"/>
        <v>27.557995564927282</v>
      </c>
      <c r="U33" s="8">
        <v>-6.813392103813328</v>
      </c>
      <c r="V33" s="8">
        <f t="shared" si="7"/>
        <v>-1.0587300417830534</v>
      </c>
      <c r="W33" s="8">
        <v>32</v>
      </c>
      <c r="X33" s="8">
        <f t="shared" si="8"/>
        <v>0.12549800796812749</v>
      </c>
      <c r="Y33" s="8">
        <f t="shared" si="9"/>
        <v>-1.147933503588394</v>
      </c>
    </row>
    <row r="34" spans="1:25" x14ac:dyDescent="0.55000000000000004">
      <c r="A34" s="8">
        <v>33</v>
      </c>
      <c r="B34" s="8">
        <v>151.58999600000001</v>
      </c>
      <c r="E34" s="1"/>
      <c r="F34" s="8">
        <f t="shared" si="0"/>
        <v>157.83037603289699</v>
      </c>
      <c r="G34" s="8">
        <f t="shared" si="1"/>
        <v>-6.2403800328969794</v>
      </c>
      <c r="H34" s="8">
        <f t="shared" si="2"/>
        <v>38.942342954979303</v>
      </c>
      <c r="U34" s="8">
        <v>-6.750175943767772</v>
      </c>
      <c r="V34" s="8">
        <f t="shared" si="7"/>
        <v>-1.048906910111395</v>
      </c>
      <c r="W34" s="8">
        <v>33</v>
      </c>
      <c r="X34" s="8">
        <f t="shared" si="8"/>
        <v>0.12948207171314741</v>
      </c>
      <c r="Y34" s="8">
        <f t="shared" si="9"/>
        <v>-1.1288428249651872</v>
      </c>
    </row>
    <row r="35" spans="1:25" x14ac:dyDescent="0.55000000000000004">
      <c r="A35" s="8">
        <v>34</v>
      </c>
      <c r="B35" s="8">
        <v>153.19000199999999</v>
      </c>
      <c r="E35" s="1"/>
      <c r="F35" s="8">
        <f t="shared" si="0"/>
        <v>157.93118507713908</v>
      </c>
      <c r="G35" s="8">
        <f t="shared" si="1"/>
        <v>-4.7411830771390839</v>
      </c>
      <c r="H35" s="8">
        <f t="shared" si="2"/>
        <v>22.478816970950032</v>
      </c>
      <c r="U35" s="8">
        <v>-6.6998894746727444</v>
      </c>
      <c r="V35" s="8">
        <f t="shared" si="7"/>
        <v>-1.0410929175046428</v>
      </c>
      <c r="W35" s="8">
        <v>34</v>
      </c>
      <c r="X35" s="8">
        <f t="shared" si="8"/>
        <v>0.13346613545816732</v>
      </c>
      <c r="Y35" s="8">
        <f t="shared" si="9"/>
        <v>-1.1101549287087791</v>
      </c>
    </row>
    <row r="36" spans="1:25" x14ac:dyDescent="0.55000000000000004">
      <c r="A36" s="8">
        <v>35</v>
      </c>
      <c r="B36" s="8">
        <v>153.5</v>
      </c>
      <c r="E36" s="1"/>
      <c r="F36" s="8">
        <f t="shared" si="0"/>
        <v>158.03199412138116</v>
      </c>
      <c r="G36" s="8">
        <f t="shared" si="1"/>
        <v>-4.5319941213811603</v>
      </c>
      <c r="H36" s="8">
        <f t="shared" si="2"/>
        <v>20.538970716233397</v>
      </c>
      <c r="U36" s="8">
        <v>-6.6242311649781982</v>
      </c>
      <c r="V36" s="8">
        <f t="shared" si="7"/>
        <v>-1.0293364055993159</v>
      </c>
      <c r="W36" s="8">
        <v>35</v>
      </c>
      <c r="X36" s="8">
        <f t="shared" si="8"/>
        <v>0.13745019920318724</v>
      </c>
      <c r="Y36" s="8">
        <f t="shared" si="9"/>
        <v>-1.0918469049769906</v>
      </c>
    </row>
    <row r="37" spans="1:25" x14ac:dyDescent="0.55000000000000004">
      <c r="A37" s="8">
        <v>36</v>
      </c>
      <c r="B37" s="8">
        <v>155.03999300000001</v>
      </c>
      <c r="E37" s="1"/>
      <c r="F37" s="8">
        <f t="shared" si="0"/>
        <v>158.13280316562322</v>
      </c>
      <c r="G37" s="8">
        <f t="shared" si="1"/>
        <v>-3.0928101656232059</v>
      </c>
      <c r="H37" s="8">
        <f t="shared" si="2"/>
        <v>9.5654747205822428</v>
      </c>
      <c r="U37" s="8">
        <v>-6.4282643861885731</v>
      </c>
      <c r="V37" s="8">
        <f t="shared" si="7"/>
        <v>-0.99888521289900012</v>
      </c>
      <c r="W37" s="8">
        <v>36</v>
      </c>
      <c r="X37" s="8">
        <f t="shared" si="8"/>
        <v>0.14143426294820718</v>
      </c>
      <c r="Y37" s="8">
        <f t="shared" si="9"/>
        <v>-1.0738977187569507</v>
      </c>
    </row>
    <row r="38" spans="1:25" x14ac:dyDescent="0.55000000000000004">
      <c r="A38" s="8">
        <v>37</v>
      </c>
      <c r="B38" s="8">
        <v>155.25</v>
      </c>
      <c r="E38" s="1"/>
      <c r="F38" s="8">
        <f t="shared" si="0"/>
        <v>158.2336122098653</v>
      </c>
      <c r="G38" s="8">
        <f t="shared" si="1"/>
        <v>-2.9836122098652993</v>
      </c>
      <c r="H38" s="8">
        <f t="shared" si="2"/>
        <v>8.9019418188572956</v>
      </c>
      <c r="U38" s="8">
        <v>-6.2403800328969794</v>
      </c>
      <c r="V38" s="8">
        <f t="shared" si="7"/>
        <v>-0.969689944788794</v>
      </c>
      <c r="W38" s="8">
        <v>37</v>
      </c>
      <c r="X38" s="8">
        <f t="shared" si="8"/>
        <v>0.1454183266932271</v>
      </c>
      <c r="Y38" s="8">
        <f t="shared" si="9"/>
        <v>-1.0562880072553016</v>
      </c>
    </row>
    <row r="39" spans="1:25" x14ac:dyDescent="0.55000000000000004">
      <c r="A39" s="8">
        <v>38</v>
      </c>
      <c r="B39" s="8">
        <v>155.35000600000001</v>
      </c>
      <c r="E39" s="1"/>
      <c r="F39" s="8">
        <f t="shared" si="0"/>
        <v>158.33442125410738</v>
      </c>
      <c r="G39" s="8">
        <f t="shared" si="1"/>
        <v>-2.9844152541073754</v>
      </c>
      <c r="H39" s="8">
        <f t="shared" si="2"/>
        <v>8.9067344089487896</v>
      </c>
      <c r="U39" s="8">
        <v>-6.2037125898311558</v>
      </c>
      <c r="V39" s="8">
        <f t="shared" si="7"/>
        <v>-0.96399220672563024</v>
      </c>
      <c r="W39" s="8">
        <v>38</v>
      </c>
      <c r="X39" s="8">
        <f t="shared" si="8"/>
        <v>0.14940239043824702</v>
      </c>
      <c r="Y39" s="8">
        <f t="shared" si="9"/>
        <v>-1.0389999040807063</v>
      </c>
    </row>
    <row r="40" spans="1:25" x14ac:dyDescent="0.55000000000000004">
      <c r="A40" s="8">
        <v>39</v>
      </c>
      <c r="B40" s="8">
        <v>156.929993</v>
      </c>
      <c r="E40" s="1"/>
      <c r="F40" s="8">
        <f t="shared" si="0"/>
        <v>158.43523029834947</v>
      </c>
      <c r="G40" s="8">
        <f t="shared" si="1"/>
        <v>-1.5052372983494706</v>
      </c>
      <c r="H40" s="8">
        <f t="shared" si="2"/>
        <v>2.2657393243424133</v>
      </c>
      <c r="U40" s="8">
        <v>-5.9820291383039148</v>
      </c>
      <c r="V40" s="8">
        <f t="shared" si="7"/>
        <v>-0.92954491141046869</v>
      </c>
      <c r="W40" s="8">
        <v>39</v>
      </c>
      <c r="X40" s="8">
        <f t="shared" si="8"/>
        <v>0.15338645418326693</v>
      </c>
      <c r="Y40" s="8">
        <f t="shared" si="9"/>
        <v>-1.0220168860596448</v>
      </c>
    </row>
    <row r="41" spans="1:25" x14ac:dyDescent="0.55000000000000004">
      <c r="A41" s="8">
        <v>40</v>
      </c>
      <c r="B41" s="8">
        <v>157.240005</v>
      </c>
      <c r="E41" s="1"/>
      <c r="F41" s="8">
        <f t="shared" si="0"/>
        <v>158.53603934259155</v>
      </c>
      <c r="G41" s="8">
        <f t="shared" si="1"/>
        <v>-1.2960343425915539</v>
      </c>
      <c r="H41" s="8">
        <f t="shared" si="2"/>
        <v>1.6797050171767214</v>
      </c>
      <c r="U41" s="8">
        <v>-5.9357738904192558</v>
      </c>
      <c r="V41" s="8">
        <f t="shared" si="7"/>
        <v>-0.92235732851791774</v>
      </c>
      <c r="W41" s="8">
        <v>40</v>
      </c>
      <c r="X41" s="8">
        <f t="shared" si="8"/>
        <v>0.15737051792828685</v>
      </c>
      <c r="Y41" s="8">
        <f t="shared" si="9"/>
        <v>-1.0053236392627085</v>
      </c>
    </row>
    <row r="42" spans="1:25" x14ac:dyDescent="0.55000000000000004">
      <c r="A42" s="8">
        <v>41</v>
      </c>
      <c r="B42" s="8">
        <v>156.28999300000001</v>
      </c>
      <c r="E42" s="1"/>
      <c r="F42" s="8">
        <f t="shared" si="0"/>
        <v>158.63684838683363</v>
      </c>
      <c r="G42" s="8">
        <f t="shared" si="1"/>
        <v>-2.3468553868336244</v>
      </c>
      <c r="H42" s="8">
        <f t="shared" si="2"/>
        <v>5.5077302067100007</v>
      </c>
      <c r="U42" s="8">
        <v>-5.8526060764940269</v>
      </c>
      <c r="V42" s="8">
        <f t="shared" si="7"/>
        <v>-0.9094339180095482</v>
      </c>
      <c r="W42" s="8">
        <v>41</v>
      </c>
      <c r="X42" s="8">
        <f t="shared" si="8"/>
        <v>0.16135458167330677</v>
      </c>
      <c r="Y42" s="8">
        <f t="shared" si="9"/>
        <v>-0.98890594140907673</v>
      </c>
    </row>
    <row r="43" spans="1:25" x14ac:dyDescent="0.55000000000000004">
      <c r="A43" s="8">
        <v>42</v>
      </c>
      <c r="B43" s="8">
        <v>158.449997</v>
      </c>
      <c r="E43" s="1"/>
      <c r="F43" s="8">
        <f t="shared" si="0"/>
        <v>158.73765743107569</v>
      </c>
      <c r="G43" s="8">
        <f t="shared" si="1"/>
        <v>-0.28766043107569317</v>
      </c>
      <c r="H43" s="8">
        <f t="shared" si="2"/>
        <v>8.2748523606653621E-2</v>
      </c>
      <c r="U43" s="8">
        <v>-5.7982363692657941</v>
      </c>
      <c r="V43" s="8">
        <f t="shared" si="7"/>
        <v>-0.90098543280153232</v>
      </c>
      <c r="W43" s="8">
        <v>42</v>
      </c>
      <c r="X43" s="8">
        <f t="shared" si="8"/>
        <v>0.16533864541832669</v>
      </c>
      <c r="Y43" s="8">
        <f t="shared" si="9"/>
        <v>-0.97275055829387391</v>
      </c>
    </row>
    <row r="44" spans="1:25" x14ac:dyDescent="0.55000000000000004">
      <c r="A44" s="8">
        <v>43</v>
      </c>
      <c r="B44" s="8">
        <v>155.83000200000001</v>
      </c>
      <c r="E44" s="1"/>
      <c r="F44" s="8">
        <f t="shared" si="0"/>
        <v>158.83846647531777</v>
      </c>
      <c r="G44" s="8">
        <f t="shared" si="1"/>
        <v>-3.0084644753177656</v>
      </c>
      <c r="H44" s="8">
        <f t="shared" si="2"/>
        <v>9.0508584992489993</v>
      </c>
      <c r="U44" s="8">
        <v>-5.7566212807816157</v>
      </c>
      <c r="V44" s="8">
        <f t="shared" si="7"/>
        <v>-0.89451888226424559</v>
      </c>
      <c r="W44" s="8">
        <v>43</v>
      </c>
      <c r="X44" s="8">
        <f t="shared" si="8"/>
        <v>0.1693227091633466</v>
      </c>
      <c r="Y44" s="8">
        <f t="shared" si="9"/>
        <v>-0.95684515226978084</v>
      </c>
    </row>
    <row r="45" spans="1:25" x14ac:dyDescent="0.55000000000000004">
      <c r="A45" s="8">
        <v>44</v>
      </c>
      <c r="B45" s="8">
        <v>155.929993</v>
      </c>
      <c r="E45" s="1"/>
      <c r="F45" s="8">
        <f t="shared" si="0"/>
        <v>158.93927551955986</v>
      </c>
      <c r="G45" s="8">
        <f t="shared" si="1"/>
        <v>-3.0092825195598607</v>
      </c>
      <c r="H45" s="8">
        <f t="shared" si="2"/>
        <v>9.0557812825285442</v>
      </c>
      <c r="U45" s="8">
        <v>-5.6334231207360972</v>
      </c>
      <c r="V45" s="8">
        <f t="shared" si="7"/>
        <v>-0.87537517364668549</v>
      </c>
      <c r="W45" s="8">
        <v>44</v>
      </c>
      <c r="X45" s="8">
        <f t="shared" si="8"/>
        <v>0.17330677290836655</v>
      </c>
      <c r="Y45" s="8">
        <f t="shared" si="9"/>
        <v>-0.94117820113038053</v>
      </c>
    </row>
    <row r="46" spans="1:25" x14ac:dyDescent="0.55000000000000004">
      <c r="A46" s="8">
        <v>45</v>
      </c>
      <c r="B46" s="8">
        <v>157.479996</v>
      </c>
      <c r="E46" s="1"/>
      <c r="F46" s="8">
        <f t="shared" si="0"/>
        <v>159.04008456380194</v>
      </c>
      <c r="G46" s="8">
        <f t="shared" si="1"/>
        <v>-1.5600885638019406</v>
      </c>
      <c r="H46" s="8">
        <f t="shared" si="2"/>
        <v>2.4338763269056019</v>
      </c>
      <c r="U46" s="8">
        <v>-5.5090844304306756</v>
      </c>
      <c r="V46" s="8">
        <f t="shared" si="7"/>
        <v>-0.85605423852706541</v>
      </c>
      <c r="W46" s="8">
        <v>45</v>
      </c>
      <c r="X46" s="8">
        <f t="shared" si="8"/>
        <v>0.17729083665338646</v>
      </c>
      <c r="Y46" s="8">
        <f t="shared" si="9"/>
        <v>-0.92573892600175567</v>
      </c>
    </row>
    <row r="47" spans="1:25" x14ac:dyDescent="0.55000000000000004">
      <c r="A47" s="8">
        <v>46</v>
      </c>
      <c r="B47" s="8">
        <v>157.11000100000001</v>
      </c>
      <c r="E47" s="1"/>
      <c r="F47" s="8">
        <f t="shared" si="0"/>
        <v>159.14089360804402</v>
      </c>
      <c r="G47" s="8">
        <f t="shared" si="1"/>
        <v>-2.0308926080440131</v>
      </c>
      <c r="H47" s="8">
        <f t="shared" si="2"/>
        <v>4.1245247854078135</v>
      </c>
      <c r="U47" s="8">
        <v>-5.2495709886549093</v>
      </c>
      <c r="V47" s="8">
        <f t="shared" si="7"/>
        <v>-0.81572855744660233</v>
      </c>
      <c r="W47" s="8">
        <v>46</v>
      </c>
      <c r="X47" s="8">
        <f t="shared" si="8"/>
        <v>0.18127490039840638</v>
      </c>
      <c r="Y47" s="8">
        <f t="shared" si="9"/>
        <v>-0.91051722706244742</v>
      </c>
    </row>
    <row r="48" spans="1:25" x14ac:dyDescent="0.55000000000000004">
      <c r="A48" s="8">
        <v>47</v>
      </c>
      <c r="B48" s="8">
        <v>158.53999300000001</v>
      </c>
      <c r="E48" s="1"/>
      <c r="F48" s="8">
        <f t="shared" si="0"/>
        <v>159.24170265228611</v>
      </c>
      <c r="G48" s="8">
        <f t="shared" si="1"/>
        <v>-0.70170965228609816</v>
      </c>
      <c r="H48" s="8">
        <f t="shared" si="2"/>
        <v>0.49239643611147677</v>
      </c>
      <c r="U48" s="8">
        <v>-5.0253266783153094</v>
      </c>
      <c r="V48" s="8">
        <f t="shared" si="7"/>
        <v>-0.78088333139208244</v>
      </c>
      <c r="W48" s="8">
        <v>47</v>
      </c>
      <c r="X48" s="8">
        <f t="shared" si="8"/>
        <v>0.1852589641434263</v>
      </c>
      <c r="Y48" s="8">
        <f t="shared" si="9"/>
        <v>-0.89550362608881928</v>
      </c>
    </row>
    <row r="49" spans="1:25" x14ac:dyDescent="0.55000000000000004">
      <c r="A49" s="8">
        <v>48</v>
      </c>
      <c r="B49" s="8">
        <v>158.91999799999999</v>
      </c>
      <c r="E49" s="1"/>
      <c r="F49" s="8">
        <f t="shared" si="0"/>
        <v>159.34251169652816</v>
      </c>
      <c r="G49" s="8">
        <f t="shared" si="1"/>
        <v>-0.42251369652817061</v>
      </c>
      <c r="H49" s="8">
        <f t="shared" si="2"/>
        <v>0.17851782375389905</v>
      </c>
      <c r="U49" s="8">
        <v>-4.9271628728514543</v>
      </c>
      <c r="V49" s="8">
        <f t="shared" si="7"/>
        <v>-0.76562970026726229</v>
      </c>
      <c r="W49" s="8">
        <v>48</v>
      </c>
      <c r="X49" s="8">
        <f t="shared" si="8"/>
        <v>0.18924302788844621</v>
      </c>
      <c r="Y49" s="8">
        <f t="shared" si="9"/>
        <v>-0.88068921497009944</v>
      </c>
    </row>
    <row r="50" spans="1:25" x14ac:dyDescent="0.55000000000000004">
      <c r="A50" s="8">
        <v>49</v>
      </c>
      <c r="B50" s="8">
        <v>161.470001</v>
      </c>
      <c r="E50" s="1"/>
      <c r="F50" s="8">
        <f t="shared" si="0"/>
        <v>159.44332074077025</v>
      </c>
      <c r="G50" s="8">
        <f t="shared" si="1"/>
        <v>2.0266802592297495</v>
      </c>
      <c r="H50" s="8">
        <f t="shared" si="2"/>
        <v>4.1074328731515646</v>
      </c>
      <c r="U50" s="8">
        <v>-4.9136432267880821</v>
      </c>
      <c r="V50" s="8">
        <f t="shared" si="7"/>
        <v>-0.76352888833343047</v>
      </c>
      <c r="W50" s="8">
        <v>49</v>
      </c>
      <c r="X50" s="8">
        <f t="shared" si="8"/>
        <v>0.19322709163346613</v>
      </c>
      <c r="Y50" s="8">
        <f t="shared" si="9"/>
        <v>-0.86606560946022093</v>
      </c>
    </row>
    <row r="51" spans="1:25" x14ac:dyDescent="0.55000000000000004">
      <c r="A51" s="8">
        <v>50</v>
      </c>
      <c r="B51" s="8">
        <v>161.03999300000001</v>
      </c>
      <c r="E51" s="1"/>
      <c r="F51" s="8">
        <f t="shared" si="0"/>
        <v>159.54412978501233</v>
      </c>
      <c r="G51" s="8">
        <f t="shared" si="1"/>
        <v>1.4958632149876792</v>
      </c>
      <c r="H51" s="8">
        <f t="shared" si="2"/>
        <v>2.2376067579532757</v>
      </c>
      <c r="U51" s="8">
        <v>-4.912840182546006</v>
      </c>
      <c r="V51" s="8">
        <f t="shared" si="7"/>
        <v>-0.76340410363720101</v>
      </c>
      <c r="W51" s="8">
        <v>50</v>
      </c>
      <c r="X51" s="8">
        <f t="shared" si="8"/>
        <v>0.19721115537848605</v>
      </c>
      <c r="Y51" s="8">
        <f t="shared" si="9"/>
        <v>-0.85162490753679587</v>
      </c>
    </row>
    <row r="52" spans="1:25" x14ac:dyDescent="0.55000000000000004">
      <c r="A52" s="8">
        <v>51</v>
      </c>
      <c r="B52" s="8">
        <v>160.28999300000001</v>
      </c>
      <c r="E52" s="1"/>
      <c r="F52" s="8">
        <f t="shared" si="0"/>
        <v>159.64493882925441</v>
      </c>
      <c r="G52" s="8">
        <f t="shared" si="1"/>
        <v>0.64505417074559546</v>
      </c>
      <c r="H52" s="8">
        <f t="shared" si="2"/>
        <v>0.41609488319628779</v>
      </c>
      <c r="U52" s="8">
        <v>-4.8793778995257071</v>
      </c>
      <c r="V52" s="8">
        <f t="shared" si="7"/>
        <v>-0.75820441400237004</v>
      </c>
      <c r="W52" s="8">
        <v>51</v>
      </c>
      <c r="X52" s="8">
        <f t="shared" si="8"/>
        <v>0.20119521912350596</v>
      </c>
      <c r="Y52" s="8">
        <f t="shared" si="9"/>
        <v>-0.83735965182435634</v>
      </c>
    </row>
    <row r="53" spans="1:25" x14ac:dyDescent="0.55000000000000004">
      <c r="A53" s="8">
        <v>52</v>
      </c>
      <c r="B53" s="8">
        <v>161.070007</v>
      </c>
      <c r="E53" s="1"/>
      <c r="F53" s="8">
        <f t="shared" si="0"/>
        <v>159.7457478734965</v>
      </c>
      <c r="G53" s="8">
        <f t="shared" si="1"/>
        <v>1.324259126503506</v>
      </c>
      <c r="H53" s="8">
        <f t="shared" si="2"/>
        <v>1.7536622341278285</v>
      </c>
      <c r="U53" s="8">
        <v>-4.8182030231455144</v>
      </c>
      <c r="V53" s="8">
        <f t="shared" si="7"/>
        <v>-0.74869847651349053</v>
      </c>
      <c r="W53" s="8">
        <v>52</v>
      </c>
      <c r="X53" s="8">
        <f t="shared" si="8"/>
        <v>0.20517928286852591</v>
      </c>
      <c r="Y53" s="8">
        <f t="shared" si="9"/>
        <v>-0.82326279561236704</v>
      </c>
    </row>
    <row r="54" spans="1:25" x14ac:dyDescent="0.55000000000000004">
      <c r="A54" s="8">
        <v>53</v>
      </c>
      <c r="B54" s="8">
        <v>161.699997</v>
      </c>
      <c r="E54" s="1"/>
      <c r="F54" s="8">
        <f t="shared" si="0"/>
        <v>159.84655691773858</v>
      </c>
      <c r="G54" s="8">
        <f t="shared" si="1"/>
        <v>1.8534400822614145</v>
      </c>
      <c r="H54" s="8">
        <f t="shared" si="2"/>
        <v>3.435240138533199</v>
      </c>
      <c r="U54" s="8">
        <v>-4.777971917093538</v>
      </c>
      <c r="V54" s="8">
        <f t="shared" si="7"/>
        <v>-0.74244698240565132</v>
      </c>
      <c r="W54" s="8">
        <v>53</v>
      </c>
      <c r="X54" s="8">
        <f t="shared" si="8"/>
        <v>0.20916334661354583</v>
      </c>
      <c r="Y54" s="8">
        <f t="shared" si="9"/>
        <v>-0.80932767206078227</v>
      </c>
    </row>
    <row r="55" spans="1:25" x14ac:dyDescent="0.55000000000000004">
      <c r="A55" s="8">
        <v>54</v>
      </c>
      <c r="B55" s="8">
        <v>162.05999800000001</v>
      </c>
      <c r="E55" s="1"/>
      <c r="F55" s="8">
        <f t="shared" si="0"/>
        <v>159.94736596198067</v>
      </c>
      <c r="G55" s="8">
        <f t="shared" si="1"/>
        <v>2.112632038019342</v>
      </c>
      <c r="H55" s="8">
        <f t="shared" si="2"/>
        <v>4.4632141280657587</v>
      </c>
      <c r="U55" s="8">
        <v>-4.7411830771390839</v>
      </c>
      <c r="V55" s="8">
        <f t="shared" si="7"/>
        <v>-0.73673038053265327</v>
      </c>
      <c r="W55" s="8">
        <v>54</v>
      </c>
      <c r="X55" s="8">
        <f t="shared" si="8"/>
        <v>0.21314741035856574</v>
      </c>
      <c r="Y55" s="8">
        <f t="shared" si="9"/>
        <v>-0.79554796623886093</v>
      </c>
    </row>
    <row r="56" spans="1:25" x14ac:dyDescent="0.55000000000000004">
      <c r="A56" s="8">
        <v>55</v>
      </c>
      <c r="B56" s="8">
        <v>160.85000600000001</v>
      </c>
      <c r="E56" s="1"/>
      <c r="F56" s="8">
        <f t="shared" si="0"/>
        <v>160.04817500622272</v>
      </c>
      <c r="G56" s="8">
        <f t="shared" si="1"/>
        <v>0.80183099377728695</v>
      </c>
      <c r="H56" s="8">
        <f t="shared" si="2"/>
        <v>0.64293294258187161</v>
      </c>
      <c r="U56" s="8">
        <v>-4.7374353250237107</v>
      </c>
      <c r="V56" s="8">
        <f t="shared" si="7"/>
        <v>-0.73614801895808879</v>
      </c>
      <c r="W56" s="8">
        <v>55</v>
      </c>
      <c r="X56" s="8">
        <f t="shared" si="8"/>
        <v>0.21713147410358566</v>
      </c>
      <c r="Y56" s="8">
        <f t="shared" si="9"/>
        <v>-0.78191768968818576</v>
      </c>
    </row>
    <row r="57" spans="1:25" x14ac:dyDescent="0.55000000000000004">
      <c r="A57" s="8">
        <v>56</v>
      </c>
      <c r="B57" s="8">
        <v>159.970001</v>
      </c>
      <c r="E57" s="1"/>
      <c r="F57" s="8">
        <f t="shared" si="0"/>
        <v>160.1489840504648</v>
      </c>
      <c r="G57" s="8">
        <f t="shared" si="1"/>
        <v>-0.178983050464808</v>
      </c>
      <c r="H57" s="8">
        <f t="shared" si="2"/>
        <v>3.2034932353688012E-2</v>
      </c>
      <c r="U57" s="8">
        <v>-4.7173939789034307</v>
      </c>
      <c r="V57" s="8">
        <f t="shared" si="7"/>
        <v>-0.7330338028830391</v>
      </c>
      <c r="W57" s="8">
        <v>56</v>
      </c>
      <c r="X57" s="8">
        <f t="shared" si="8"/>
        <v>0.22111553784860558</v>
      </c>
      <c r="Y57" s="8">
        <f t="shared" si="9"/>
        <v>-0.76843115723954492</v>
      </c>
    </row>
    <row r="58" spans="1:25" x14ac:dyDescent="0.55000000000000004">
      <c r="A58" s="8">
        <v>57</v>
      </c>
      <c r="B58" s="8">
        <v>160.89999399999999</v>
      </c>
      <c r="E58" s="1"/>
      <c r="F58" s="8">
        <f t="shared" si="0"/>
        <v>160.24979309470689</v>
      </c>
      <c r="G58" s="8">
        <f t="shared" si="1"/>
        <v>0.65020090529310437</v>
      </c>
      <c r="H58" s="8">
        <f t="shared" si="2"/>
        <v>0.42276121724397248</v>
      </c>
      <c r="U58" s="8">
        <v>-4.6695930055776955</v>
      </c>
      <c r="V58" s="8">
        <f t="shared" si="7"/>
        <v>-0.72560603038509319</v>
      </c>
      <c r="W58" s="8">
        <v>57</v>
      </c>
      <c r="X58" s="8">
        <f t="shared" si="8"/>
        <v>0.22509960159362549</v>
      </c>
      <c r="Y58" s="8">
        <f t="shared" si="9"/>
        <v>-0.75508296584661438</v>
      </c>
    </row>
    <row r="59" spans="1:25" x14ac:dyDescent="0.55000000000000004">
      <c r="A59" s="8">
        <v>58</v>
      </c>
      <c r="B59" s="8">
        <v>162.470001</v>
      </c>
      <c r="E59" s="1"/>
      <c r="F59" s="8">
        <f t="shared" si="0"/>
        <v>160.35060213894897</v>
      </c>
      <c r="G59" s="8">
        <f t="shared" si="1"/>
        <v>2.1193988610510246</v>
      </c>
      <c r="H59" s="8">
        <f t="shared" si="2"/>
        <v>4.4918515322243806</v>
      </c>
      <c r="U59" s="8">
        <v>-4.5319941213811603</v>
      </c>
      <c r="V59" s="8">
        <f t="shared" si="7"/>
        <v>-0.70422459949207816</v>
      </c>
      <c r="W59" s="8">
        <v>58</v>
      </c>
      <c r="X59" s="8">
        <f t="shared" si="8"/>
        <v>0.22908366533864541</v>
      </c>
      <c r="Y59" s="8">
        <f t="shared" si="9"/>
        <v>-0.74186797522802006</v>
      </c>
    </row>
    <row r="60" spans="1:25" x14ac:dyDescent="0.55000000000000004">
      <c r="A60" s="8">
        <v>59</v>
      </c>
      <c r="B60" s="8">
        <v>162</v>
      </c>
      <c r="E60" s="1"/>
      <c r="F60" s="8">
        <f t="shared" si="0"/>
        <v>160.45141118319106</v>
      </c>
      <c r="G60" s="8">
        <f t="shared" si="1"/>
        <v>1.5485888168089446</v>
      </c>
      <c r="H60" s="8">
        <f t="shared" si="2"/>
        <v>2.3981273235457268</v>
      </c>
      <c r="U60" s="8">
        <v>-4.5012160940618458</v>
      </c>
      <c r="V60" s="8">
        <f t="shared" si="7"/>
        <v>-0.69944201518557092</v>
      </c>
      <c r="W60" s="8">
        <v>59</v>
      </c>
      <c r="X60" s="8">
        <f t="shared" si="8"/>
        <v>0.23306772908366533</v>
      </c>
      <c r="Y60" s="8">
        <f t="shared" si="9"/>
        <v>-0.72878129013413073</v>
      </c>
    </row>
    <row r="61" spans="1:25" x14ac:dyDescent="0.55000000000000004">
      <c r="A61" s="8">
        <v>60</v>
      </c>
      <c r="B61" s="8">
        <v>162.86000100000001</v>
      </c>
      <c r="E61" s="1"/>
      <c r="F61" s="8">
        <f t="shared" si="0"/>
        <v>160.55222022743314</v>
      </c>
      <c r="G61" s="8">
        <f t="shared" si="1"/>
        <v>2.307780772566872</v>
      </c>
      <c r="H61" s="8">
        <f t="shared" si="2"/>
        <v>5.3258520942293481</v>
      </c>
      <c r="U61" s="8">
        <v>-4.1316643061658169</v>
      </c>
      <c r="V61" s="8">
        <f t="shared" si="7"/>
        <v>-0.64201752326161621</v>
      </c>
      <c r="W61" s="8">
        <v>60</v>
      </c>
      <c r="X61" s="8">
        <f t="shared" si="8"/>
        <v>0.23705179282868527</v>
      </c>
      <c r="Y61" s="8">
        <f t="shared" si="9"/>
        <v>-0.7158182440763744</v>
      </c>
    </row>
    <row r="62" spans="1:25" x14ac:dyDescent="0.55000000000000004">
      <c r="A62" s="8">
        <v>61</v>
      </c>
      <c r="B62" s="8">
        <v>162.88999899999999</v>
      </c>
      <c r="E62" s="1"/>
      <c r="F62" s="8">
        <f t="shared" si="0"/>
        <v>160.65302927167519</v>
      </c>
      <c r="G62" s="8">
        <f t="shared" si="1"/>
        <v>2.2369697283247945</v>
      </c>
      <c r="H62" s="8">
        <f t="shared" si="2"/>
        <v>5.0040335654415049</v>
      </c>
      <c r="U62" s="8">
        <v>-4.1114755462341179</v>
      </c>
      <c r="V62" s="8">
        <f t="shared" si="7"/>
        <v>-0.63888040061839235</v>
      </c>
      <c r="W62" s="8">
        <v>61</v>
      </c>
      <c r="X62" s="8">
        <f t="shared" si="8"/>
        <v>0.24103585657370519</v>
      </c>
      <c r="Y62" s="8">
        <f t="shared" si="9"/>
        <v>-0.70297438437546944</v>
      </c>
    </row>
    <row r="63" spans="1:25" x14ac:dyDescent="0.55000000000000004">
      <c r="A63" s="8">
        <v>62</v>
      </c>
      <c r="B63" s="8">
        <v>169.05999800000001</v>
      </c>
      <c r="E63" s="1"/>
      <c r="F63" s="8">
        <f t="shared" si="0"/>
        <v>160.75383831591728</v>
      </c>
      <c r="G63" s="8">
        <f t="shared" si="1"/>
        <v>8.3061596840827292</v>
      </c>
      <c r="H63" s="8">
        <f t="shared" si="2"/>
        <v>68.9922886974813</v>
      </c>
      <c r="U63" s="8">
        <v>-4.0909899880098521</v>
      </c>
      <c r="V63" s="8">
        <f t="shared" si="7"/>
        <v>-0.63569715861730636</v>
      </c>
      <c r="W63" s="8">
        <v>62</v>
      </c>
      <c r="X63" s="8">
        <f t="shared" si="8"/>
        <v>0.2450199203187251</v>
      </c>
      <c r="Y63" s="8">
        <f t="shared" si="9"/>
        <v>-0.69024545840121887</v>
      </c>
    </row>
    <row r="64" spans="1:25" x14ac:dyDescent="0.55000000000000004">
      <c r="A64" s="8">
        <v>63</v>
      </c>
      <c r="B64" s="8">
        <v>168.240005</v>
      </c>
      <c r="E64" s="1"/>
      <c r="F64" s="8">
        <f t="shared" si="0"/>
        <v>160.85464736015936</v>
      </c>
      <c r="G64" s="8">
        <f t="shared" si="1"/>
        <v>7.3853576398406346</v>
      </c>
      <c r="H64" s="8">
        <f t="shared" si="2"/>
        <v>54.543507468352431</v>
      </c>
      <c r="U64" s="8">
        <v>-4.0090080673875832</v>
      </c>
      <c r="V64" s="8">
        <f t="shared" si="7"/>
        <v>-0.62295802355456853</v>
      </c>
      <c r="W64" s="8">
        <v>63</v>
      </c>
      <c r="X64" s="8">
        <f t="shared" si="8"/>
        <v>0.24900398406374502</v>
      </c>
      <c r="Y64" s="8">
        <f t="shared" si="9"/>
        <v>-0.67762740089061679</v>
      </c>
    </row>
    <row r="65" spans="1:25" x14ac:dyDescent="0.55000000000000004">
      <c r="A65" s="8">
        <v>64</v>
      </c>
      <c r="B65" s="8">
        <v>171.80999800000001</v>
      </c>
      <c r="E65" s="1"/>
      <c r="F65" s="8">
        <f t="shared" si="0"/>
        <v>160.95545640440145</v>
      </c>
      <c r="G65" s="8">
        <f t="shared" si="1"/>
        <v>10.854541595598562</v>
      </c>
      <c r="H65" s="8">
        <f t="shared" si="2"/>
        <v>117.82107325057937</v>
      </c>
      <c r="U65" s="8">
        <v>-4.0044582710301597</v>
      </c>
      <c r="V65" s="8">
        <f t="shared" si="7"/>
        <v>-0.62225103267334458</v>
      </c>
      <c r="W65" s="8">
        <v>64</v>
      </c>
      <c r="X65" s="8">
        <f t="shared" si="8"/>
        <v>0.25298804780876494</v>
      </c>
      <c r="Y65" s="8">
        <f t="shared" si="9"/>
        <v>-0.66511632224342698</v>
      </c>
    </row>
    <row r="66" spans="1:25" x14ac:dyDescent="0.55000000000000004">
      <c r="A66" s="8">
        <v>65</v>
      </c>
      <c r="B66" s="8">
        <v>171.28999300000001</v>
      </c>
      <c r="E66" s="1"/>
      <c r="F66" s="8">
        <f t="shared" si="0"/>
        <v>161.05626544864353</v>
      </c>
      <c r="G66" s="8">
        <f t="shared" si="1"/>
        <v>10.23372755135648</v>
      </c>
      <c r="H66" s="8">
        <f t="shared" si="2"/>
        <v>104.72917959539271</v>
      </c>
      <c r="U66" s="8">
        <v>-3.888752944412829</v>
      </c>
      <c r="V66" s="8">
        <f t="shared" si="7"/>
        <v>-0.60427163219006297</v>
      </c>
      <c r="W66" s="8">
        <v>65</v>
      </c>
      <c r="X66" s="8">
        <f t="shared" si="8"/>
        <v>0.25697211155378485</v>
      </c>
      <c r="Y66" s="8">
        <f t="shared" si="9"/>
        <v>-0.65270849770522443</v>
      </c>
    </row>
    <row r="67" spans="1:25" x14ac:dyDescent="0.55000000000000004">
      <c r="A67" s="8">
        <v>66</v>
      </c>
      <c r="B67" s="8">
        <v>170.41999799999999</v>
      </c>
      <c r="E67" s="1"/>
      <c r="F67" s="8">
        <f t="shared" ref="F67:F130" si="11">$D$2*A67+$D$3</f>
        <v>161.15707449288561</v>
      </c>
      <c r="G67" s="8">
        <f t="shared" ref="G67:G130" si="12">B67-F67</f>
        <v>9.2629235071143796</v>
      </c>
      <c r="H67" s="8">
        <f t="shared" ref="H67:H130" si="13">G67^2</f>
        <v>85.801751898652157</v>
      </c>
      <c r="U67" s="8">
        <v>-3.7945126340732429</v>
      </c>
      <c r="V67" s="8">
        <f t="shared" ref="V67:V130" si="14">STANDARDIZE(U67,$D$6,$D$7)</f>
        <v>-0.58962767126968152</v>
      </c>
      <c r="W67" s="8">
        <v>66</v>
      </c>
      <c r="X67" s="8">
        <f t="shared" ref="X67:X130" si="15">(W67-0.5)/$O$18</f>
        <v>0.26095617529880477</v>
      </c>
      <c r="Y67" s="8">
        <f t="shared" ref="Y67:Y130" si="16">_xlfn.NORM.S.INV(X67)</f>
        <v>-0.64040035735742684</v>
      </c>
    </row>
    <row r="68" spans="1:25" x14ac:dyDescent="0.55000000000000004">
      <c r="A68" s="8">
        <v>67</v>
      </c>
      <c r="B68" s="8">
        <v>172.25</v>
      </c>
      <c r="E68" s="1"/>
      <c r="F68" s="8">
        <f t="shared" si="11"/>
        <v>161.25788353712767</v>
      </c>
      <c r="G68" s="8">
        <f t="shared" si="12"/>
        <v>10.992116462872332</v>
      </c>
      <c r="H68" s="8">
        <f t="shared" si="13"/>
        <v>120.82662433334895</v>
      </c>
      <c r="U68" s="8">
        <v>-3.7577458110415591</v>
      </c>
      <c r="V68" s="8">
        <f t="shared" si="14"/>
        <v>-0.58391449059675671</v>
      </c>
      <c r="W68" s="8">
        <v>67</v>
      </c>
      <c r="X68" s="8">
        <f t="shared" si="15"/>
        <v>0.26494023904382469</v>
      </c>
      <c r="Y68" s="8">
        <f t="shared" si="16"/>
        <v>-0.62818847684223877</v>
      </c>
    </row>
    <row r="69" spans="1:25" x14ac:dyDescent="0.55000000000000004">
      <c r="A69" s="8">
        <v>68</v>
      </c>
      <c r="B69" s="8">
        <v>172.550003</v>
      </c>
      <c r="E69" s="1"/>
      <c r="F69" s="8">
        <f t="shared" si="11"/>
        <v>161.35869258136975</v>
      </c>
      <c r="G69" s="8">
        <f t="shared" si="12"/>
        <v>11.191310418630252</v>
      </c>
      <c r="H69" s="8">
        <f t="shared" si="13"/>
        <v>125.24542888614202</v>
      </c>
      <c r="U69" s="8">
        <v>-3.6222885904761881</v>
      </c>
      <c r="V69" s="8">
        <f t="shared" si="14"/>
        <v>-0.56286585188583826</v>
      </c>
      <c r="W69" s="8">
        <v>68</v>
      </c>
      <c r="X69" s="8">
        <f t="shared" si="15"/>
        <v>0.2689243027888446</v>
      </c>
      <c r="Y69" s="8">
        <f t="shared" si="16"/>
        <v>-0.61606956875782981</v>
      </c>
    </row>
    <row r="70" spans="1:25" x14ac:dyDescent="0.55000000000000004">
      <c r="A70" s="8">
        <v>69</v>
      </c>
      <c r="B70" s="8">
        <v>173.63000500000001</v>
      </c>
      <c r="E70" s="1"/>
      <c r="F70" s="8">
        <f t="shared" si="11"/>
        <v>161.45950162561184</v>
      </c>
      <c r="G70" s="8">
        <f t="shared" si="12"/>
        <v>12.170503374388176</v>
      </c>
      <c r="H70" s="8">
        <f t="shared" si="13"/>
        <v>148.12115238599398</v>
      </c>
      <c r="U70" s="8">
        <v>-3.5724693504078857</v>
      </c>
      <c r="V70" s="8">
        <f t="shared" si="14"/>
        <v>-0.55512446179475672</v>
      </c>
      <c r="W70" s="8">
        <v>69</v>
      </c>
      <c r="X70" s="8">
        <f t="shared" si="15"/>
        <v>0.27290836653386452</v>
      </c>
      <c r="Y70" s="8">
        <f t="shared" si="16"/>
        <v>-0.6040404746656155</v>
      </c>
    </row>
    <row r="71" spans="1:25" x14ac:dyDescent="0.55000000000000004">
      <c r="A71" s="8">
        <v>70</v>
      </c>
      <c r="B71" s="8">
        <v>170.94000199999999</v>
      </c>
      <c r="E71" s="1"/>
      <c r="F71" s="8">
        <f t="shared" si="11"/>
        <v>161.56031066985392</v>
      </c>
      <c r="G71" s="8">
        <f t="shared" si="12"/>
        <v>9.3796913301460734</v>
      </c>
      <c r="H71" s="8">
        <f t="shared" si="13"/>
        <v>87.978609448817409</v>
      </c>
      <c r="U71" s="8">
        <v>-3.3779549001707494</v>
      </c>
      <c r="V71" s="8">
        <f t="shared" si="14"/>
        <v>-0.52489894579785534</v>
      </c>
      <c r="W71" s="8">
        <v>70</v>
      </c>
      <c r="X71" s="8">
        <f t="shared" si="15"/>
        <v>0.27689243027888444</v>
      </c>
      <c r="Y71" s="8">
        <f t="shared" si="16"/>
        <v>-0.59209815765730289</v>
      </c>
    </row>
    <row r="72" spans="1:25" x14ac:dyDescent="0.55000000000000004">
      <c r="A72" s="8">
        <v>71</v>
      </c>
      <c r="B72" s="8">
        <v>171.38000500000001</v>
      </c>
      <c r="E72" s="1"/>
      <c r="F72" s="8">
        <f t="shared" si="11"/>
        <v>161.661119714096</v>
      </c>
      <c r="G72" s="8">
        <f t="shared" si="12"/>
        <v>9.7188852859040082</v>
      </c>
      <c r="H72" s="8">
        <f t="shared" si="13"/>
        <v>94.456731200561435</v>
      </c>
      <c r="U72" s="8">
        <v>-3.3687869613356156</v>
      </c>
      <c r="V72" s="8">
        <f t="shared" si="14"/>
        <v>-0.52347434376144042</v>
      </c>
      <c r="W72" s="8">
        <v>71</v>
      </c>
      <c r="X72" s="8">
        <f t="shared" si="15"/>
        <v>0.28087649402390436</v>
      </c>
      <c r="Y72" s="8">
        <f t="shared" si="16"/>
        <v>-0.58023969543450671</v>
      </c>
    </row>
    <row r="73" spans="1:25" x14ac:dyDescent="0.55000000000000004">
      <c r="A73" s="8">
        <v>72</v>
      </c>
      <c r="B73" s="8">
        <v>173.53999300000001</v>
      </c>
      <c r="E73" s="1"/>
      <c r="F73" s="8">
        <f t="shared" si="11"/>
        <v>161.76192875833809</v>
      </c>
      <c r="G73" s="8">
        <f t="shared" si="12"/>
        <v>11.778064241661923</v>
      </c>
      <c r="H73" s="8">
        <f t="shared" si="13"/>
        <v>138.72279728071524</v>
      </c>
      <c r="U73" s="8">
        <v>-3.3617970322519284</v>
      </c>
      <c r="V73" s="8">
        <f t="shared" si="14"/>
        <v>-0.52238818171497747</v>
      </c>
      <c r="W73" s="8">
        <v>72</v>
      </c>
      <c r="X73" s="8">
        <f t="shared" si="15"/>
        <v>0.28486055776892433</v>
      </c>
      <c r="Y73" s="8">
        <f t="shared" si="16"/>
        <v>-0.56846227385831216</v>
      </c>
    </row>
    <row r="74" spans="1:25" x14ac:dyDescent="0.55000000000000004">
      <c r="A74" s="8">
        <v>73</v>
      </c>
      <c r="B74" s="8">
        <v>172.61000100000001</v>
      </c>
      <c r="E74" s="1"/>
      <c r="F74" s="8">
        <f t="shared" si="11"/>
        <v>161.86273780258017</v>
      </c>
      <c r="G74" s="8">
        <f t="shared" si="12"/>
        <v>10.747263197419841</v>
      </c>
      <c r="H74" s="8">
        <f t="shared" si="13"/>
        <v>115.50366623461494</v>
      </c>
      <c r="U74" s="8">
        <v>-3.3263538286093706</v>
      </c>
      <c r="V74" s="8">
        <f t="shared" si="14"/>
        <v>-0.51688067768443613</v>
      </c>
      <c r="W74" s="8">
        <v>73</v>
      </c>
      <c r="X74" s="8">
        <f t="shared" si="15"/>
        <v>0.28884462151394424</v>
      </c>
      <c r="Y74" s="8">
        <f t="shared" si="16"/>
        <v>-0.55676318093023036</v>
      </c>
    </row>
    <row r="75" spans="1:25" x14ac:dyDescent="0.55000000000000004">
      <c r="A75" s="8">
        <v>74</v>
      </c>
      <c r="B75" s="8">
        <v>169.85000600000001</v>
      </c>
      <c r="E75" s="1"/>
      <c r="F75" s="8">
        <f t="shared" si="11"/>
        <v>161.96354684682223</v>
      </c>
      <c r="G75" s="8">
        <f t="shared" si="12"/>
        <v>7.8864591531777819</v>
      </c>
      <c r="H75" s="8">
        <f t="shared" si="13"/>
        <v>62.196237974741614</v>
      </c>
      <c r="U75" s="8">
        <v>-3.239859457749958</v>
      </c>
      <c r="V75" s="8">
        <f t="shared" si="14"/>
        <v>-0.50344035493789518</v>
      </c>
      <c r="W75" s="8">
        <v>74</v>
      </c>
      <c r="X75" s="8">
        <f t="shared" si="15"/>
        <v>0.29282868525896416</v>
      </c>
      <c r="Y75" s="8">
        <f t="shared" si="16"/>
        <v>-0.54513980116961935</v>
      </c>
    </row>
    <row r="76" spans="1:25" x14ac:dyDescent="0.55000000000000004">
      <c r="A76" s="8">
        <v>75</v>
      </c>
      <c r="B76" s="8">
        <v>170.36000100000001</v>
      </c>
      <c r="E76" s="1"/>
      <c r="F76" s="8">
        <f t="shared" si="11"/>
        <v>162.06435589106431</v>
      </c>
      <c r="G76" s="8">
        <f t="shared" si="12"/>
        <v>8.2956451089357017</v>
      </c>
      <c r="H76" s="8">
        <f t="shared" si="13"/>
        <v>68.817727773408834</v>
      </c>
      <c r="U76" s="8">
        <v>-3.2304080498197436</v>
      </c>
      <c r="V76" s="8">
        <f t="shared" si="14"/>
        <v>-0.50197170476183028</v>
      </c>
      <c r="W76" s="8">
        <v>75</v>
      </c>
      <c r="X76" s="8">
        <f t="shared" si="15"/>
        <v>0.29681274900398408</v>
      </c>
      <c r="Y76" s="8">
        <f t="shared" si="16"/>
        <v>-0.53358961035589036</v>
      </c>
    </row>
    <row r="77" spans="1:25" x14ac:dyDescent="0.55000000000000004">
      <c r="A77" s="8">
        <v>76</v>
      </c>
      <c r="B77" s="8">
        <v>170.38999899999999</v>
      </c>
      <c r="E77" s="1"/>
      <c r="F77" s="8">
        <f t="shared" si="11"/>
        <v>162.16516493530639</v>
      </c>
      <c r="G77" s="8">
        <f t="shared" si="12"/>
        <v>8.2248340646935958</v>
      </c>
      <c r="H77" s="8">
        <f t="shared" si="13"/>
        <v>67.647895391744171</v>
      </c>
      <c r="U77" s="8">
        <v>-3.1906985189148145</v>
      </c>
      <c r="V77" s="8">
        <f t="shared" si="14"/>
        <v>-0.49580125798971053</v>
      </c>
      <c r="W77" s="8">
        <v>76</v>
      </c>
      <c r="X77" s="8">
        <f t="shared" si="15"/>
        <v>0.30079681274900399</v>
      </c>
      <c r="Y77" s="8">
        <f t="shared" si="16"/>
        <v>-0.52211017060671616</v>
      </c>
    </row>
    <row r="78" spans="1:25" x14ac:dyDescent="0.55000000000000004">
      <c r="A78" s="8">
        <v>77</v>
      </c>
      <c r="B78" s="8">
        <v>171.63000500000001</v>
      </c>
      <c r="E78" s="1"/>
      <c r="F78" s="8">
        <f t="shared" si="11"/>
        <v>162.26597397954848</v>
      </c>
      <c r="G78" s="8">
        <f t="shared" si="12"/>
        <v>9.3640310204515345</v>
      </c>
      <c r="H78" s="8">
        <f t="shared" si="13"/>
        <v>87.685076951978601</v>
      </c>
      <c r="U78" s="8">
        <v>-3.1555147674445152</v>
      </c>
      <c r="V78" s="8">
        <f t="shared" si="14"/>
        <v>-0.49033407011960595</v>
      </c>
      <c r="W78" s="8">
        <v>77</v>
      </c>
      <c r="X78" s="8">
        <f t="shared" si="15"/>
        <v>0.30478087649402391</v>
      </c>
      <c r="Y78" s="8">
        <f t="shared" si="16"/>
        <v>-0.5106991257660598</v>
      </c>
    </row>
    <row r="79" spans="1:25" x14ac:dyDescent="0.55000000000000004">
      <c r="A79" s="8">
        <v>78</v>
      </c>
      <c r="B79" s="8">
        <v>166.820007</v>
      </c>
      <c r="E79" s="1"/>
      <c r="F79" s="8">
        <f t="shared" si="11"/>
        <v>162.36678302379056</v>
      </c>
      <c r="G79" s="8">
        <f t="shared" si="12"/>
        <v>4.4532239762094434</v>
      </c>
      <c r="H79" s="8">
        <f t="shared" si="13"/>
        <v>19.831203782286646</v>
      </c>
      <c r="U79" s="8">
        <v>-3.1505677928286957</v>
      </c>
      <c r="V79" s="8">
        <f t="shared" si="14"/>
        <v>-0.48956536188119781</v>
      </c>
      <c r="W79" s="8">
        <v>78</v>
      </c>
      <c r="X79" s="8">
        <f t="shared" si="15"/>
        <v>0.30876494023904383</v>
      </c>
      <c r="Y79" s="8">
        <f t="shared" si="16"/>
        <v>-0.49935419707817447</v>
      </c>
    </row>
    <row r="80" spans="1:25" x14ac:dyDescent="0.55000000000000004">
      <c r="A80" s="8">
        <v>79</v>
      </c>
      <c r="B80" s="8">
        <v>168.16000399999999</v>
      </c>
      <c r="E80" s="1"/>
      <c r="F80" s="8">
        <f t="shared" si="11"/>
        <v>162.46759206803264</v>
      </c>
      <c r="G80" s="8">
        <f t="shared" si="12"/>
        <v>5.6924119319673423</v>
      </c>
      <c r="H80" s="8">
        <f t="shared" si="13"/>
        <v>32.403553603204173</v>
      </c>
      <c r="U80" s="8">
        <v>-3.1457195273762011</v>
      </c>
      <c r="V80" s="8">
        <f t="shared" si="14"/>
        <v>-0.48881199201683578</v>
      </c>
      <c r="W80" s="8">
        <v>79</v>
      </c>
      <c r="X80" s="8">
        <f t="shared" si="15"/>
        <v>0.31274900398406374</v>
      </c>
      <c r="Y80" s="8">
        <f t="shared" si="16"/>
        <v>-0.4880731791258236</v>
      </c>
    </row>
    <row r="81" spans="1:25" x14ac:dyDescent="0.55000000000000004">
      <c r="A81" s="8">
        <v>80</v>
      </c>
      <c r="B81" s="8">
        <v>169.38000500000001</v>
      </c>
      <c r="E81" s="1"/>
      <c r="F81" s="8">
        <f t="shared" si="11"/>
        <v>162.5684011122747</v>
      </c>
      <c r="G81" s="8">
        <f t="shared" si="12"/>
        <v>6.8116038877253118</v>
      </c>
      <c r="H81" s="8">
        <f t="shared" si="13"/>
        <v>46.397947523274581</v>
      </c>
      <c r="U81" s="8">
        <v>-3.1039056789603592</v>
      </c>
      <c r="V81" s="8">
        <f t="shared" si="14"/>
        <v>-0.48231455626003594</v>
      </c>
      <c r="W81" s="8">
        <v>80</v>
      </c>
      <c r="X81" s="8">
        <f t="shared" si="15"/>
        <v>0.31673306772908366</v>
      </c>
      <c r="Y81" s="8">
        <f t="shared" si="16"/>
        <v>-0.47685393601285481</v>
      </c>
    </row>
    <row r="82" spans="1:25" x14ac:dyDescent="0.55000000000000004">
      <c r="A82" s="8">
        <v>81</v>
      </c>
      <c r="B82" s="8">
        <v>170.78999300000001</v>
      </c>
      <c r="E82" s="1"/>
      <c r="F82" s="8">
        <f t="shared" si="11"/>
        <v>162.66921015651678</v>
      </c>
      <c r="G82" s="8">
        <f t="shared" si="12"/>
        <v>8.1207828434832265</v>
      </c>
      <c r="H82" s="8">
        <f t="shared" si="13"/>
        <v>65.94711399101152</v>
      </c>
      <c r="U82" s="8">
        <v>-3.099042413507874</v>
      </c>
      <c r="V82" s="8">
        <f t="shared" si="14"/>
        <v>-0.48155885555218586</v>
      </c>
      <c r="W82" s="8">
        <v>81</v>
      </c>
      <c r="X82" s="8">
        <f t="shared" si="15"/>
        <v>0.32071713147410358</v>
      </c>
      <c r="Y82" s="8">
        <f t="shared" si="16"/>
        <v>-0.4656943977729644</v>
      </c>
    </row>
    <row r="83" spans="1:25" x14ac:dyDescent="0.55000000000000004">
      <c r="A83" s="8">
        <v>82</v>
      </c>
      <c r="B83" s="8">
        <v>169.949997</v>
      </c>
      <c r="E83" s="1"/>
      <c r="F83" s="8">
        <f t="shared" si="11"/>
        <v>162.77001920075887</v>
      </c>
      <c r="G83" s="8">
        <f t="shared" si="12"/>
        <v>7.1799777992411293</v>
      </c>
      <c r="H83" s="8">
        <f t="shared" si="13"/>
        <v>51.552081197595491</v>
      </c>
      <c r="U83" s="8">
        <v>-3.0928101656232059</v>
      </c>
      <c r="V83" s="8">
        <f t="shared" si="14"/>
        <v>-0.48059042925838075</v>
      </c>
      <c r="W83" s="8">
        <v>82</v>
      </c>
      <c r="X83" s="8">
        <f t="shared" si="15"/>
        <v>0.3247011952191235</v>
      </c>
      <c r="Y83" s="8">
        <f t="shared" si="16"/>
        <v>-0.45459255698802303</v>
      </c>
    </row>
    <row r="84" spans="1:25" x14ac:dyDescent="0.55000000000000004">
      <c r="A84" s="8">
        <v>83</v>
      </c>
      <c r="B84" s="8">
        <v>168.61999499999999</v>
      </c>
      <c r="E84" s="1"/>
      <c r="F84" s="8">
        <f t="shared" si="11"/>
        <v>162.87082824500095</v>
      </c>
      <c r="G84" s="8">
        <f t="shared" si="12"/>
        <v>5.7491667549990382</v>
      </c>
      <c r="H84" s="8">
        <f t="shared" si="13"/>
        <v>33.052918376786174</v>
      </c>
      <c r="U84" s="8">
        <v>-3.0092825195598607</v>
      </c>
      <c r="V84" s="8">
        <f t="shared" si="14"/>
        <v>-0.46761110459024796</v>
      </c>
      <c r="W84" s="8">
        <v>83</v>
      </c>
      <c r="X84" s="8">
        <f t="shared" si="15"/>
        <v>0.32868525896414341</v>
      </c>
      <c r="Y84" s="8">
        <f t="shared" si="16"/>
        <v>-0.44354646560072031</v>
      </c>
    </row>
    <row r="85" spans="1:25" x14ac:dyDescent="0.55000000000000004">
      <c r="A85" s="8">
        <v>84</v>
      </c>
      <c r="B85" s="8">
        <v>169.60000600000001</v>
      </c>
      <c r="E85" s="1"/>
      <c r="F85" s="8">
        <f t="shared" si="11"/>
        <v>162.97163728924303</v>
      </c>
      <c r="G85" s="8">
        <f t="shared" si="12"/>
        <v>6.6283687107569733</v>
      </c>
      <c r="H85" s="8">
        <f t="shared" si="13"/>
        <v>43.935271765742058</v>
      </c>
      <c r="U85" s="8">
        <v>-3.0084644753177656</v>
      </c>
      <c r="V85" s="8">
        <f t="shared" si="14"/>
        <v>-0.46748398905052596</v>
      </c>
      <c r="W85" s="8">
        <v>84</v>
      </c>
      <c r="X85" s="8">
        <f t="shared" si="15"/>
        <v>0.33266932270916333</v>
      </c>
      <c r="Y85" s="8">
        <f t="shared" si="16"/>
        <v>-0.43255423190754055</v>
      </c>
    </row>
    <row r="86" spans="1:25" x14ac:dyDescent="0.55000000000000004">
      <c r="A86" s="8">
        <v>85</v>
      </c>
      <c r="B86" s="8">
        <v>169.30999800000001</v>
      </c>
      <c r="E86" s="1"/>
      <c r="F86" s="8">
        <f t="shared" si="11"/>
        <v>163.07244633348512</v>
      </c>
      <c r="G86" s="8">
        <f t="shared" si="12"/>
        <v>6.2375516665148893</v>
      </c>
      <c r="H86" s="8">
        <f t="shared" si="13"/>
        <v>38.907050792442675</v>
      </c>
      <c r="U86" s="8">
        <v>-2.9844152541073754</v>
      </c>
      <c r="V86" s="8">
        <f t="shared" si="14"/>
        <v>-0.46374699100476902</v>
      </c>
      <c r="W86" s="8">
        <v>85</v>
      </c>
      <c r="X86" s="8">
        <f t="shared" si="15"/>
        <v>0.33665338645418325</v>
      </c>
      <c r="Y86" s="8">
        <f t="shared" si="16"/>
        <v>-0.42161401771921864</v>
      </c>
    </row>
    <row r="87" spans="1:25" x14ac:dyDescent="0.55000000000000004">
      <c r="A87" s="8">
        <v>86</v>
      </c>
      <c r="B87" s="8">
        <v>166.44000199999999</v>
      </c>
      <c r="E87" s="1"/>
      <c r="F87" s="8">
        <f t="shared" si="11"/>
        <v>163.17325537772717</v>
      </c>
      <c r="G87" s="8">
        <f t="shared" si="12"/>
        <v>3.2667466222728194</v>
      </c>
      <c r="H87" s="8">
        <f t="shared" si="13"/>
        <v>10.671633494130875</v>
      </c>
      <c r="U87" s="8">
        <v>-2.9836122098652993</v>
      </c>
      <c r="V87" s="8">
        <f t="shared" si="14"/>
        <v>-0.46362220630853951</v>
      </c>
      <c r="W87" s="8">
        <v>86</v>
      </c>
      <c r="X87" s="8">
        <f t="shared" si="15"/>
        <v>0.34063745019920316</v>
      </c>
      <c r="Y87" s="8">
        <f t="shared" si="16"/>
        <v>-0.41072403567685517</v>
      </c>
    </row>
    <row r="88" spans="1:25" x14ac:dyDescent="0.55000000000000004">
      <c r="A88" s="8">
        <v>87</v>
      </c>
      <c r="B88" s="8">
        <v>166.679993</v>
      </c>
      <c r="E88" s="1"/>
      <c r="F88" s="8">
        <f t="shared" si="11"/>
        <v>163.27406442196926</v>
      </c>
      <c r="G88" s="8">
        <f t="shared" si="12"/>
        <v>3.4059285780307391</v>
      </c>
      <c r="H88" s="8">
        <f t="shared" si="13"/>
        <v>11.600349478646493</v>
      </c>
      <c r="U88" s="8">
        <v>-2.9452633152722569</v>
      </c>
      <c r="V88" s="8">
        <f t="shared" si="14"/>
        <v>-0.45766318822236446</v>
      </c>
      <c r="W88" s="8">
        <v>87</v>
      </c>
      <c r="X88" s="8">
        <f t="shared" si="15"/>
        <v>0.34462151394422313</v>
      </c>
      <c r="Y88" s="8">
        <f t="shared" si="16"/>
        <v>-0.3998825467128081</v>
      </c>
    </row>
    <row r="89" spans="1:25" x14ac:dyDescent="0.55000000000000004">
      <c r="A89" s="8">
        <v>88</v>
      </c>
      <c r="B89" s="8">
        <v>165.259995</v>
      </c>
      <c r="E89" s="1"/>
      <c r="F89" s="8">
        <f t="shared" si="11"/>
        <v>163.37487346621134</v>
      </c>
      <c r="G89" s="8">
        <f t="shared" si="12"/>
        <v>1.8851215337886629</v>
      </c>
      <c r="H89" s="8">
        <f t="shared" si="13"/>
        <v>3.5536831971537208</v>
      </c>
      <c r="U89" s="8">
        <v>-2.9271398559286581</v>
      </c>
      <c r="V89" s="8">
        <f t="shared" si="14"/>
        <v>-0.45484699174111942</v>
      </c>
      <c r="W89" s="8">
        <v>88</v>
      </c>
      <c r="X89" s="8">
        <f t="shared" si="15"/>
        <v>0.34860557768924305</v>
      </c>
      <c r="Y89" s="8">
        <f t="shared" si="16"/>
        <v>-0.38908785764632353</v>
      </c>
    </row>
    <row r="90" spans="1:25" x14ac:dyDescent="0.55000000000000004">
      <c r="A90" s="8">
        <v>89</v>
      </c>
      <c r="B90" s="8">
        <v>164.36999499999999</v>
      </c>
      <c r="E90" s="1"/>
      <c r="F90" s="8">
        <f t="shared" si="11"/>
        <v>163.47568251045342</v>
      </c>
      <c r="G90" s="8">
        <f t="shared" si="12"/>
        <v>0.89431248954656439</v>
      </c>
      <c r="H90" s="8">
        <f t="shared" si="13"/>
        <v>0.7997948289589738</v>
      </c>
      <c r="U90" s="8">
        <v>-2.8732903946499562</v>
      </c>
      <c r="V90" s="8">
        <f t="shared" si="14"/>
        <v>-0.44647934732539785</v>
      </c>
      <c r="W90" s="8">
        <v>89</v>
      </c>
      <c r="X90" s="8">
        <f t="shared" si="15"/>
        <v>0.35258964143426297</v>
      </c>
      <c r="Y90" s="8">
        <f t="shared" si="16"/>
        <v>-0.37833831890464842</v>
      </c>
    </row>
    <row r="91" spans="1:25" x14ac:dyDescent="0.55000000000000004">
      <c r="A91" s="8">
        <v>90</v>
      </c>
      <c r="B91" s="8">
        <v>165.449997</v>
      </c>
      <c r="E91" s="1"/>
      <c r="F91" s="8">
        <f t="shared" si="11"/>
        <v>163.57649155469551</v>
      </c>
      <c r="G91" s="8">
        <f t="shared" si="12"/>
        <v>1.8735054453044881</v>
      </c>
      <c r="H91" s="8">
        <f t="shared" si="13"/>
        <v>3.5100226535855685</v>
      </c>
      <c r="U91" s="8">
        <v>-2.8630966347182607</v>
      </c>
      <c r="V91" s="8">
        <f t="shared" si="14"/>
        <v>-0.4448953433940272</v>
      </c>
      <c r="W91" s="8">
        <v>90</v>
      </c>
      <c r="X91" s="8">
        <f t="shared" si="15"/>
        <v>0.35657370517928288</v>
      </c>
      <c r="Y91" s="8">
        <f t="shared" si="16"/>
        <v>-0.36763232236106824</v>
      </c>
    </row>
    <row r="92" spans="1:25" x14ac:dyDescent="0.55000000000000004">
      <c r="A92" s="8">
        <v>91</v>
      </c>
      <c r="B92" s="8">
        <v>164.30999800000001</v>
      </c>
      <c r="E92" s="1"/>
      <c r="F92" s="8">
        <f t="shared" si="11"/>
        <v>163.67730059893759</v>
      </c>
      <c r="G92" s="8">
        <f t="shared" si="12"/>
        <v>0.63269740106241557</v>
      </c>
      <c r="H92" s="8">
        <f t="shared" si="13"/>
        <v>0.40030600131113514</v>
      </c>
      <c r="U92" s="8">
        <v>-2.5948984831341306</v>
      </c>
      <c r="V92" s="8">
        <f t="shared" si="14"/>
        <v>-0.40322014902588232</v>
      </c>
      <c r="W92" s="8">
        <v>91</v>
      </c>
      <c r="X92" s="8">
        <f t="shared" si="15"/>
        <v>0.3605577689243028</v>
      </c>
      <c r="Y92" s="8">
        <f t="shared" si="16"/>
        <v>-0.35696829928195556</v>
      </c>
    </row>
    <row r="93" spans="1:25" x14ac:dyDescent="0.55000000000000004">
      <c r="A93" s="8">
        <v>92</v>
      </c>
      <c r="B93" s="8">
        <v>166.470001</v>
      </c>
      <c r="E93" s="1"/>
      <c r="F93" s="8">
        <f t="shared" si="11"/>
        <v>163.77810964317968</v>
      </c>
      <c r="G93" s="8">
        <f t="shared" si="12"/>
        <v>2.6918913568203209</v>
      </c>
      <c r="H93" s="8">
        <f t="shared" si="13"/>
        <v>7.2462790769239485</v>
      </c>
      <c r="U93" s="8">
        <v>-2.5247067232024278</v>
      </c>
      <c r="V93" s="8">
        <f t="shared" si="14"/>
        <v>-0.39231308191554748</v>
      </c>
      <c r="W93" s="8">
        <v>92</v>
      </c>
      <c r="X93" s="8">
        <f t="shared" si="15"/>
        <v>0.36454183266932272</v>
      </c>
      <c r="Y93" s="8">
        <f t="shared" si="16"/>
        <v>-0.34634471837550507</v>
      </c>
    </row>
    <row r="94" spans="1:25" x14ac:dyDescent="0.55000000000000004">
      <c r="A94" s="8">
        <v>93</v>
      </c>
      <c r="B94" s="8">
        <v>168.14999399999999</v>
      </c>
      <c r="E94" s="1"/>
      <c r="F94" s="8">
        <f t="shared" si="11"/>
        <v>163.87891868742173</v>
      </c>
      <c r="G94" s="8">
        <f t="shared" si="12"/>
        <v>4.2710753125782617</v>
      </c>
      <c r="H94" s="8">
        <f t="shared" si="13"/>
        <v>18.242084325715496</v>
      </c>
      <c r="U94" s="8">
        <v>-2.4998161116296842</v>
      </c>
      <c r="V94" s="8">
        <f t="shared" si="14"/>
        <v>-0.38844534058657454</v>
      </c>
      <c r="W94" s="8">
        <v>93</v>
      </c>
      <c r="X94" s="8">
        <f t="shared" si="15"/>
        <v>0.36852589641434264</v>
      </c>
      <c r="Y94" s="8">
        <f t="shared" si="16"/>
        <v>-0.33576008393536155</v>
      </c>
    </row>
    <row r="95" spans="1:25" x14ac:dyDescent="0.55000000000000004">
      <c r="A95" s="8">
        <v>94</v>
      </c>
      <c r="B95" s="8">
        <v>169.41000399999999</v>
      </c>
      <c r="E95" s="1"/>
      <c r="F95" s="8">
        <f t="shared" si="11"/>
        <v>163.97972773166381</v>
      </c>
      <c r="G95" s="8">
        <f t="shared" si="12"/>
        <v>5.4302762683361721</v>
      </c>
      <c r="H95" s="8">
        <f t="shared" si="13"/>
        <v>29.487900350455021</v>
      </c>
      <c r="U95" s="8">
        <v>-2.4306271558717469</v>
      </c>
      <c r="V95" s="8">
        <f t="shared" si="14"/>
        <v>-0.37769409878155219</v>
      </c>
      <c r="W95" s="8">
        <v>94</v>
      </c>
      <c r="X95" s="8">
        <f t="shared" si="15"/>
        <v>0.37250996015936255</v>
      </c>
      <c r="Y95" s="8">
        <f t="shared" si="16"/>
        <v>-0.32521293407284041</v>
      </c>
    </row>
    <row r="96" spans="1:25" x14ac:dyDescent="0.55000000000000004">
      <c r="A96" s="8">
        <v>95</v>
      </c>
      <c r="B96" s="8">
        <v>170.259995</v>
      </c>
      <c r="E96" s="1"/>
      <c r="F96" s="8">
        <f t="shared" si="11"/>
        <v>164.0805367759059</v>
      </c>
      <c r="G96" s="8">
        <f t="shared" si="12"/>
        <v>6.1794582240941054</v>
      </c>
      <c r="H96" s="8">
        <f t="shared" si="13"/>
        <v>38.185703943324278</v>
      </c>
      <c r="U96" s="8">
        <v>-2.3468553868336244</v>
      </c>
      <c r="V96" s="8">
        <f t="shared" si="14"/>
        <v>-0.3646768399503259</v>
      </c>
      <c r="W96" s="8">
        <v>95</v>
      </c>
      <c r="X96" s="8">
        <f t="shared" si="15"/>
        <v>0.37649402390438247</v>
      </c>
      <c r="Y96" s="8">
        <f t="shared" si="16"/>
        <v>-0.31470183903188564</v>
      </c>
    </row>
    <row r="97" spans="1:25" x14ac:dyDescent="0.55000000000000004">
      <c r="A97" s="8">
        <v>96</v>
      </c>
      <c r="B97" s="8">
        <v>172.259995</v>
      </c>
      <c r="E97" s="1"/>
      <c r="F97" s="8">
        <f t="shared" si="11"/>
        <v>164.18134582014798</v>
      </c>
      <c r="G97" s="8">
        <f t="shared" si="12"/>
        <v>8.0786491798520217</v>
      </c>
      <c r="H97" s="8">
        <f t="shared" si="13"/>
        <v>65.264572571123736</v>
      </c>
      <c r="U97" s="8">
        <v>-2.3055467843672943</v>
      </c>
      <c r="V97" s="8">
        <f t="shared" si="14"/>
        <v>-0.35825791414232788</v>
      </c>
      <c r="W97" s="8">
        <v>96</v>
      </c>
      <c r="X97" s="8">
        <f t="shared" si="15"/>
        <v>0.38047808764940239</v>
      </c>
      <c r="Y97" s="8">
        <f t="shared" si="16"/>
        <v>-0.30422539958132166</v>
      </c>
    </row>
    <row r="98" spans="1:25" x14ac:dyDescent="0.55000000000000004">
      <c r="A98" s="8">
        <v>97</v>
      </c>
      <c r="B98" s="8">
        <v>171.279999</v>
      </c>
      <c r="E98" s="1"/>
      <c r="F98" s="8">
        <f t="shared" si="11"/>
        <v>164.28215486439007</v>
      </c>
      <c r="G98" s="8">
        <f t="shared" si="12"/>
        <v>6.9978441356099381</v>
      </c>
      <c r="H98" s="8">
        <f t="shared" si="13"/>
        <v>48.969822546290402</v>
      </c>
      <c r="U98" s="8">
        <v>-2.2608512619237331</v>
      </c>
      <c r="V98" s="8">
        <f t="shared" si="14"/>
        <v>-0.35131269630909873</v>
      </c>
      <c r="W98" s="8">
        <v>97</v>
      </c>
      <c r="X98" s="8">
        <f t="shared" si="15"/>
        <v>0.3844621513944223</v>
      </c>
      <c r="Y98" s="8">
        <f t="shared" si="16"/>
        <v>-0.29378224547933163</v>
      </c>
    </row>
    <row r="99" spans="1:25" x14ac:dyDescent="0.55000000000000004">
      <c r="A99" s="8">
        <v>98</v>
      </c>
      <c r="B99" s="8">
        <v>171.64999399999999</v>
      </c>
      <c r="E99" s="1"/>
      <c r="F99" s="8">
        <f t="shared" si="11"/>
        <v>164.38296390863215</v>
      </c>
      <c r="G99" s="8">
        <f t="shared" si="12"/>
        <v>7.2670300913678432</v>
      </c>
      <c r="H99" s="8">
        <f t="shared" si="13"/>
        <v>52.809726348845722</v>
      </c>
      <c r="U99" s="8">
        <v>-2.0762321025232495</v>
      </c>
      <c r="V99" s="8">
        <f t="shared" si="14"/>
        <v>-0.32262480526043447</v>
      </c>
      <c r="W99" s="8">
        <v>98</v>
      </c>
      <c r="X99" s="8">
        <f t="shared" si="15"/>
        <v>0.38844621513944222</v>
      </c>
      <c r="Y99" s="8">
        <f t="shared" si="16"/>
        <v>-0.28337103400543573</v>
      </c>
    </row>
    <row r="100" spans="1:25" x14ac:dyDescent="0.55000000000000004">
      <c r="A100" s="8">
        <v>99</v>
      </c>
      <c r="B100" s="8">
        <v>172.89999399999999</v>
      </c>
      <c r="E100" s="1"/>
      <c r="F100" s="8">
        <f t="shared" si="11"/>
        <v>164.48377295287423</v>
      </c>
      <c r="G100" s="8">
        <f t="shared" si="12"/>
        <v>8.4162210471257595</v>
      </c>
      <c r="H100" s="8">
        <f t="shared" si="13"/>
        <v>70.832776714082613</v>
      </c>
      <c r="U100" s="8">
        <v>-2.0406655019920379</v>
      </c>
      <c r="V100" s="8">
        <f t="shared" si="14"/>
        <v>-0.31709812664092335</v>
      </c>
      <c r="W100" s="8">
        <v>99</v>
      </c>
      <c r="X100" s="8">
        <f t="shared" si="15"/>
        <v>0.39243027888446214</v>
      </c>
      <c r="Y100" s="8">
        <f t="shared" si="16"/>
        <v>-0.27299044855556437</v>
      </c>
    </row>
    <row r="101" spans="1:25" x14ac:dyDescent="0.55000000000000004">
      <c r="A101" s="8">
        <v>100</v>
      </c>
      <c r="B101" s="8">
        <v>173.19000199999999</v>
      </c>
      <c r="E101" s="1"/>
      <c r="F101" s="8">
        <f t="shared" si="11"/>
        <v>164.58458199711629</v>
      </c>
      <c r="G101" s="8">
        <f t="shared" si="12"/>
        <v>8.6054200028837045</v>
      </c>
      <c r="H101" s="8">
        <f t="shared" si="13"/>
        <v>74.053253426030977</v>
      </c>
      <c r="U101" s="8">
        <v>-2.0308926080440131</v>
      </c>
      <c r="V101" s="8">
        <f t="shared" si="14"/>
        <v>-0.31557952089208607</v>
      </c>
      <c r="W101" s="8">
        <v>100</v>
      </c>
      <c r="X101" s="8">
        <f t="shared" si="15"/>
        <v>0.39641434262948205</v>
      </c>
      <c r="Y101" s="8">
        <f t="shared" si="16"/>
        <v>-0.26263919729610552</v>
      </c>
    </row>
    <row r="102" spans="1:25" x14ac:dyDescent="0.55000000000000004">
      <c r="A102" s="8">
        <v>101</v>
      </c>
      <c r="B102" s="8">
        <v>172.80999800000001</v>
      </c>
      <c r="E102" s="1"/>
      <c r="F102" s="8">
        <f t="shared" si="11"/>
        <v>164.68539104135837</v>
      </c>
      <c r="G102" s="8">
        <f t="shared" si="12"/>
        <v>8.1246069586416354</v>
      </c>
      <c r="H102" s="8">
        <f t="shared" si="13"/>
        <v>66.00923823240808</v>
      </c>
      <c r="U102" s="8">
        <v>-1.9469457667994732</v>
      </c>
      <c r="V102" s="8">
        <f t="shared" si="14"/>
        <v>-0.30253505766669148</v>
      </c>
      <c r="W102" s="8">
        <v>101</v>
      </c>
      <c r="X102" s="8">
        <f t="shared" si="15"/>
        <v>0.40039840637450197</v>
      </c>
      <c r="Y102" s="8">
        <f t="shared" si="16"/>
        <v>-0.25231601187307695</v>
      </c>
    </row>
    <row r="103" spans="1:25" x14ac:dyDescent="0.55000000000000004">
      <c r="A103" s="8">
        <v>102</v>
      </c>
      <c r="B103" s="8">
        <v>172.36000100000001</v>
      </c>
      <c r="E103" s="1"/>
      <c r="F103" s="8">
        <f t="shared" si="11"/>
        <v>164.78620008560046</v>
      </c>
      <c r="G103" s="8">
        <f t="shared" si="12"/>
        <v>7.5738009143995555</v>
      </c>
      <c r="H103" s="8">
        <f t="shared" si="13"/>
        <v>57.36246029095954</v>
      </c>
      <c r="U103" s="8">
        <v>-1.9154250582811585</v>
      </c>
      <c r="V103" s="8">
        <f t="shared" si="14"/>
        <v>-0.29763706845101884</v>
      </c>
      <c r="W103" s="8">
        <v>102</v>
      </c>
      <c r="X103" s="8">
        <f t="shared" si="15"/>
        <v>0.40438247011952189</v>
      </c>
      <c r="Y103" s="8">
        <f t="shared" si="16"/>
        <v>-0.24201964617281355</v>
      </c>
    </row>
    <row r="104" spans="1:25" x14ac:dyDescent="0.55000000000000004">
      <c r="A104" s="8">
        <v>103</v>
      </c>
      <c r="B104" s="8">
        <v>175.75</v>
      </c>
      <c r="E104" s="1"/>
      <c r="F104" s="8">
        <f t="shared" si="11"/>
        <v>164.88700912984254</v>
      </c>
      <c r="G104" s="8">
        <f t="shared" si="12"/>
        <v>10.862990870157461</v>
      </c>
      <c r="H104" s="8">
        <f t="shared" si="13"/>
        <v>118.00457064512435</v>
      </c>
      <c r="U104" s="8">
        <v>-1.8838049697969836</v>
      </c>
      <c r="V104" s="8">
        <f t="shared" si="14"/>
        <v>-0.29272363662558526</v>
      </c>
      <c r="W104" s="8">
        <v>103</v>
      </c>
      <c r="X104" s="8">
        <f t="shared" si="15"/>
        <v>0.40836653386454186</v>
      </c>
      <c r="Y104" s="8">
        <f t="shared" si="16"/>
        <v>-0.23174887513079026</v>
      </c>
    </row>
    <row r="105" spans="1:25" x14ac:dyDescent="0.55000000000000004">
      <c r="A105" s="8">
        <v>104</v>
      </c>
      <c r="B105" s="8">
        <v>175.41000399999999</v>
      </c>
      <c r="E105" s="1"/>
      <c r="F105" s="8">
        <f t="shared" si="11"/>
        <v>164.98781817408462</v>
      </c>
      <c r="G105" s="8">
        <f t="shared" si="12"/>
        <v>10.422185825915363</v>
      </c>
      <c r="H105" s="8">
        <f t="shared" si="13"/>
        <v>108.6219573899111</v>
      </c>
      <c r="U105" s="8">
        <v>-1.7338723328400647</v>
      </c>
      <c r="V105" s="8">
        <f t="shared" si="14"/>
        <v>-0.26942566924437444</v>
      </c>
      <c r="W105" s="8">
        <v>104</v>
      </c>
      <c r="X105" s="8">
        <f t="shared" si="15"/>
        <v>0.41235059760956178</v>
      </c>
      <c r="Y105" s="8">
        <f t="shared" si="16"/>
        <v>-0.22150249358540319</v>
      </c>
    </row>
    <row r="106" spans="1:25" x14ac:dyDescent="0.55000000000000004">
      <c r="A106" s="8">
        <v>105</v>
      </c>
      <c r="B106" s="8">
        <v>176.28999300000001</v>
      </c>
      <c r="E106" s="1"/>
      <c r="F106" s="8">
        <f t="shared" si="11"/>
        <v>165.08862721832671</v>
      </c>
      <c r="G106" s="8">
        <f t="shared" si="12"/>
        <v>11.201365781673303</v>
      </c>
      <c r="H106" s="8">
        <f t="shared" si="13"/>
        <v>125.47059537484157</v>
      </c>
      <c r="U106" s="8">
        <v>-1.6630009255549112</v>
      </c>
      <c r="V106" s="8">
        <f t="shared" si="14"/>
        <v>-0.25841299202677537</v>
      </c>
      <c r="W106" s="8">
        <v>105</v>
      </c>
      <c r="X106" s="8">
        <f t="shared" si="15"/>
        <v>0.41633466135458169</v>
      </c>
      <c r="Y106" s="8">
        <f t="shared" si="16"/>
        <v>-0.21127931517372325</v>
      </c>
    </row>
    <row r="107" spans="1:25" x14ac:dyDescent="0.55000000000000004">
      <c r="A107" s="8">
        <v>106</v>
      </c>
      <c r="B107" s="8">
        <v>174.30999800000001</v>
      </c>
      <c r="E107" s="1"/>
      <c r="F107" s="8">
        <f t="shared" si="11"/>
        <v>165.18943626256876</v>
      </c>
      <c r="G107" s="8">
        <f t="shared" si="12"/>
        <v>9.1205617374312453</v>
      </c>
      <c r="H107" s="8">
        <f t="shared" si="13"/>
        <v>83.18464640629486</v>
      </c>
      <c r="U107" s="8">
        <v>-1.6063298116866065</v>
      </c>
      <c r="V107" s="8">
        <f t="shared" si="14"/>
        <v>-0.24960689223984225</v>
      </c>
      <c r="W107" s="8">
        <v>106</v>
      </c>
      <c r="X107" s="8">
        <f t="shared" si="15"/>
        <v>0.42031872509960161</v>
      </c>
      <c r="Y107" s="8">
        <f t="shared" si="16"/>
        <v>-0.20107817126641289</v>
      </c>
    </row>
    <row r="108" spans="1:25" x14ac:dyDescent="0.55000000000000004">
      <c r="A108" s="8">
        <v>107</v>
      </c>
      <c r="B108" s="8">
        <v>174.61000100000001</v>
      </c>
      <c r="E108" s="1"/>
      <c r="F108" s="8">
        <f t="shared" si="11"/>
        <v>165.29024530681085</v>
      </c>
      <c r="G108" s="8">
        <f t="shared" si="12"/>
        <v>9.3197556931891654</v>
      </c>
      <c r="H108" s="8">
        <f t="shared" si="13"/>
        <v>86.857846180731855</v>
      </c>
      <c r="U108" s="8">
        <v>-1.5970391467653258</v>
      </c>
      <c r="V108" s="8">
        <f t="shared" si="14"/>
        <v>-0.24816321985016801</v>
      </c>
      <c r="W108" s="8">
        <v>107</v>
      </c>
      <c r="X108" s="8">
        <f t="shared" si="15"/>
        <v>0.42430278884462153</v>
      </c>
      <c r="Y108" s="8">
        <f t="shared" si="16"/>
        <v>-0.19089790993915448</v>
      </c>
    </row>
    <row r="109" spans="1:25" x14ac:dyDescent="0.55000000000000004">
      <c r="A109" s="8">
        <v>108</v>
      </c>
      <c r="B109" s="8">
        <v>173.94000199999999</v>
      </c>
      <c r="E109" s="1"/>
      <c r="F109" s="8">
        <f t="shared" si="11"/>
        <v>165.39105435105293</v>
      </c>
      <c r="G109" s="8">
        <f t="shared" si="12"/>
        <v>8.5489476489470633</v>
      </c>
      <c r="H109" s="8">
        <f t="shared" si="13"/>
        <v>73.08450590443752</v>
      </c>
      <c r="U109" s="8">
        <v>-1.5821808813128371</v>
      </c>
      <c r="V109" s="8">
        <f t="shared" si="14"/>
        <v>-0.24585440043046475</v>
      </c>
      <c r="W109" s="8">
        <v>108</v>
      </c>
      <c r="X109" s="8">
        <f t="shared" si="15"/>
        <v>0.42828685258964144</v>
      </c>
      <c r="Y109" s="8">
        <f t="shared" si="16"/>
        <v>-0.18073739497808733</v>
      </c>
    </row>
    <row r="110" spans="1:25" x14ac:dyDescent="0.55000000000000004">
      <c r="A110" s="8">
        <v>109</v>
      </c>
      <c r="B110" s="8">
        <v>173.58999600000001</v>
      </c>
      <c r="E110" s="1"/>
      <c r="F110" s="8">
        <f t="shared" si="11"/>
        <v>165.49186339529501</v>
      </c>
      <c r="G110" s="8">
        <f t="shared" si="12"/>
        <v>8.0981326047050004</v>
      </c>
      <c r="H110" s="8">
        <f t="shared" si="13"/>
        <v>65.579751683386192</v>
      </c>
      <c r="U110" s="8">
        <v>-1.5600885638019406</v>
      </c>
      <c r="V110" s="8">
        <f t="shared" si="14"/>
        <v>-0.24242148480121378</v>
      </c>
      <c r="W110" s="8">
        <v>109</v>
      </c>
      <c r="X110" s="8">
        <f t="shared" si="15"/>
        <v>0.43227091633466136</v>
      </c>
      <c r="Y110" s="8">
        <f t="shared" si="16"/>
        <v>-0.17059550491688769</v>
      </c>
    </row>
    <row r="111" spans="1:25" x14ac:dyDescent="0.55000000000000004">
      <c r="A111" s="8">
        <v>110</v>
      </c>
      <c r="B111" s="8">
        <v>173.83999600000001</v>
      </c>
      <c r="E111" s="1"/>
      <c r="F111" s="8">
        <f t="shared" si="11"/>
        <v>165.5926724395371</v>
      </c>
      <c r="G111" s="8">
        <f t="shared" si="12"/>
        <v>8.2473235604629167</v>
      </c>
      <c r="H111" s="8">
        <f t="shared" si="13"/>
        <v>68.018345910966715</v>
      </c>
      <c r="U111" s="8">
        <v>-1.5240874388920531</v>
      </c>
      <c r="V111" s="8">
        <f t="shared" si="14"/>
        <v>-0.23682728562709762</v>
      </c>
      <c r="W111" s="8">
        <v>110</v>
      </c>
      <c r="X111" s="8">
        <f t="shared" si="15"/>
        <v>0.43625498007968128</v>
      </c>
      <c r="Y111" s="8">
        <f t="shared" si="16"/>
        <v>-0.16047113210324715</v>
      </c>
    </row>
    <row r="112" spans="1:25" x14ac:dyDescent="0.55000000000000004">
      <c r="A112" s="8">
        <v>111</v>
      </c>
      <c r="B112" s="8">
        <v>174.58999600000001</v>
      </c>
      <c r="E112" s="1"/>
      <c r="F112" s="8">
        <f t="shared" si="11"/>
        <v>165.69348148377918</v>
      </c>
      <c r="G112" s="8">
        <f t="shared" si="12"/>
        <v>8.896514516220833</v>
      </c>
      <c r="H112" s="8">
        <f t="shared" si="13"/>
        <v>79.147970537328007</v>
      </c>
      <c r="U112" s="8">
        <v>-1.5061397225573785</v>
      </c>
      <c r="V112" s="8">
        <f t="shared" si="14"/>
        <v>-0.23403839777573127</v>
      </c>
      <c r="W112" s="8">
        <v>111</v>
      </c>
      <c r="X112" s="8">
        <f t="shared" si="15"/>
        <v>0.44023904382470119</v>
      </c>
      <c r="Y112" s="8">
        <f t="shared" si="16"/>
        <v>-0.15036318179262242</v>
      </c>
    </row>
    <row r="113" spans="1:25" x14ac:dyDescent="0.55000000000000004">
      <c r="A113" s="8">
        <v>112</v>
      </c>
      <c r="B113" s="8">
        <v>176.80999800000001</v>
      </c>
      <c r="E113" s="1"/>
      <c r="F113" s="8">
        <f t="shared" si="11"/>
        <v>165.79429052802124</v>
      </c>
      <c r="G113" s="8">
        <f t="shared" si="12"/>
        <v>11.015707471978772</v>
      </c>
      <c r="H113" s="8">
        <f t="shared" si="13"/>
        <v>121.34581110820893</v>
      </c>
      <c r="U113" s="8">
        <v>-1.5052372983494706</v>
      </c>
      <c r="V113" s="8">
        <f t="shared" si="14"/>
        <v>-0.2338981704697452</v>
      </c>
      <c r="W113" s="8">
        <v>112</v>
      </c>
      <c r="X113" s="8">
        <f t="shared" si="15"/>
        <v>0.44422310756972111</v>
      </c>
      <c r="Y113" s="8">
        <f t="shared" si="16"/>
        <v>-0.14027057126723205</v>
      </c>
    </row>
    <row r="114" spans="1:25" x14ac:dyDescent="0.55000000000000004">
      <c r="A114" s="8">
        <v>113</v>
      </c>
      <c r="B114" s="8">
        <v>176.61999499999999</v>
      </c>
      <c r="E114" s="1"/>
      <c r="F114" s="8">
        <f t="shared" si="11"/>
        <v>165.89509957226332</v>
      </c>
      <c r="G114" s="8">
        <f t="shared" si="12"/>
        <v>10.724895427736669</v>
      </c>
      <c r="H114" s="8">
        <f t="shared" si="13"/>
        <v>115.02338193588692</v>
      </c>
      <c r="U114" s="8">
        <v>-1.4814482001138174</v>
      </c>
      <c r="V114" s="8">
        <f t="shared" si="14"/>
        <v>-0.230201592820131</v>
      </c>
      <c r="W114" s="8">
        <v>113</v>
      </c>
      <c r="X114" s="8">
        <f t="shared" si="15"/>
        <v>0.44820717131474103</v>
      </c>
      <c r="Y114" s="8">
        <f t="shared" si="16"/>
        <v>-0.13019222897837188</v>
      </c>
    </row>
    <row r="115" spans="1:25" x14ac:dyDescent="0.55000000000000004">
      <c r="A115" s="8">
        <v>114</v>
      </c>
      <c r="B115" s="8">
        <v>178.39999399999999</v>
      </c>
      <c r="E115" s="1"/>
      <c r="F115" s="8">
        <f t="shared" si="11"/>
        <v>165.9959086165054</v>
      </c>
      <c r="G115" s="8">
        <f t="shared" si="12"/>
        <v>12.404085383494589</v>
      </c>
      <c r="H115" s="8">
        <f t="shared" si="13"/>
        <v>153.86133420102411</v>
      </c>
      <c r="U115" s="8">
        <v>-1.4146070140390634</v>
      </c>
      <c r="V115" s="8">
        <f t="shared" si="14"/>
        <v>-0.21981516992717196</v>
      </c>
      <c r="W115" s="8">
        <v>114</v>
      </c>
      <c r="X115" s="8">
        <f t="shared" si="15"/>
        <v>0.45219123505976094</v>
      </c>
      <c r="Y115" s="8">
        <f t="shared" si="16"/>
        <v>-0.12012709371020923</v>
      </c>
    </row>
    <row r="116" spans="1:25" x14ac:dyDescent="0.55000000000000004">
      <c r="A116" s="8">
        <v>115</v>
      </c>
      <c r="B116" s="8">
        <v>176.58999600000001</v>
      </c>
      <c r="E116" s="1"/>
      <c r="F116" s="8">
        <f t="shared" si="11"/>
        <v>166.09671766074749</v>
      </c>
      <c r="G116" s="8">
        <f t="shared" si="12"/>
        <v>10.493278339252527</v>
      </c>
      <c r="H116" s="8">
        <f t="shared" si="13"/>
        <v>110.10889030502626</v>
      </c>
      <c r="U116" s="8">
        <v>-1.3913758370707683</v>
      </c>
      <c r="V116" s="8">
        <f t="shared" si="14"/>
        <v>-0.21620528742113698</v>
      </c>
      <c r="W116" s="8">
        <v>115</v>
      </c>
      <c r="X116" s="8">
        <f t="shared" si="15"/>
        <v>0.45617529880478086</v>
      </c>
      <c r="Y116" s="8">
        <f t="shared" si="16"/>
        <v>-0.11007411376329414</v>
      </c>
    </row>
    <row r="117" spans="1:25" x14ac:dyDescent="0.55000000000000004">
      <c r="A117" s="8">
        <v>116</v>
      </c>
      <c r="B117" s="8">
        <v>175.66999799999999</v>
      </c>
      <c r="E117" s="1"/>
      <c r="F117" s="8">
        <f t="shared" si="11"/>
        <v>166.19752670498957</v>
      </c>
      <c r="G117" s="8">
        <f t="shared" si="12"/>
        <v>9.472471295010422</v>
      </c>
      <c r="H117" s="8">
        <f t="shared" si="13"/>
        <v>89.727712434796416</v>
      </c>
      <c r="U117" s="8">
        <v>-1.390274323733621</v>
      </c>
      <c r="V117" s="8">
        <f t="shared" si="14"/>
        <v>-0.21603412374176942</v>
      </c>
      <c r="W117" s="8">
        <v>116</v>
      </c>
      <c r="X117" s="8">
        <f t="shared" si="15"/>
        <v>0.46015936254980078</v>
      </c>
      <c r="Y117" s="8">
        <f t="shared" si="16"/>
        <v>-0.10003224615610015</v>
      </c>
    </row>
    <row r="118" spans="1:25" x14ac:dyDescent="0.55000000000000004">
      <c r="A118" s="8">
        <v>117</v>
      </c>
      <c r="B118" s="8">
        <v>175.520004</v>
      </c>
      <c r="E118" s="1"/>
      <c r="F118" s="8">
        <f t="shared" si="11"/>
        <v>166.29833574923165</v>
      </c>
      <c r="G118" s="8">
        <f t="shared" si="12"/>
        <v>9.2216682507683458</v>
      </c>
      <c r="H118" s="8">
        <f t="shared" si="13"/>
        <v>85.039165327228929</v>
      </c>
      <c r="U118" s="8">
        <v>-1.3894712794915449</v>
      </c>
      <c r="V118" s="8">
        <f t="shared" si="14"/>
        <v>-0.21590933904553991</v>
      </c>
      <c r="W118" s="8">
        <v>117</v>
      </c>
      <c r="X118" s="8">
        <f t="shared" si="15"/>
        <v>0.46414342629482069</v>
      </c>
      <c r="Y118" s="8">
        <f t="shared" si="16"/>
        <v>-9.0000455842971061E-2</v>
      </c>
    </row>
    <row r="119" spans="1:25" x14ac:dyDescent="0.55000000000000004">
      <c r="A119" s="8">
        <v>118</v>
      </c>
      <c r="B119" s="8">
        <v>174.46000699999999</v>
      </c>
      <c r="E119" s="1"/>
      <c r="F119" s="8">
        <f t="shared" si="11"/>
        <v>166.39914479347374</v>
      </c>
      <c r="G119" s="8">
        <f t="shared" si="12"/>
        <v>8.0608622065262523</v>
      </c>
      <c r="H119" s="8">
        <f t="shared" si="13"/>
        <v>64.977499512603288</v>
      </c>
      <c r="U119" s="8">
        <v>-1.3410893679757123</v>
      </c>
      <c r="V119" s="8">
        <f t="shared" si="14"/>
        <v>-0.20839129481438043</v>
      </c>
      <c r="W119" s="8">
        <v>118</v>
      </c>
      <c r="X119" s="8">
        <f t="shared" si="15"/>
        <v>0.46812749003984061</v>
      </c>
      <c r="Y119" s="8">
        <f t="shared" si="16"/>
        <v>-7.997771494691111E-2</v>
      </c>
    </row>
    <row r="120" spans="1:25" x14ac:dyDescent="0.55000000000000004">
      <c r="A120" s="8">
        <v>119</v>
      </c>
      <c r="B120" s="8">
        <v>174.53999300000001</v>
      </c>
      <c r="E120" s="1"/>
      <c r="F120" s="8">
        <f t="shared" si="11"/>
        <v>166.49995383771579</v>
      </c>
      <c r="G120" s="8">
        <f t="shared" si="12"/>
        <v>8.0400391622842164</v>
      </c>
      <c r="H120" s="8">
        <f t="shared" si="13"/>
        <v>64.642229731063878</v>
      </c>
      <c r="U120" s="8">
        <v>-1.2960343425915539</v>
      </c>
      <c r="V120" s="8">
        <f t="shared" si="14"/>
        <v>-0.20139021397524756</v>
      </c>
      <c r="W120" s="8">
        <v>119</v>
      </c>
      <c r="X120" s="8">
        <f t="shared" si="15"/>
        <v>0.47211155378486058</v>
      </c>
      <c r="Y120" s="8">
        <f t="shared" si="16"/>
        <v>-6.9963002005707361E-2</v>
      </c>
    </row>
    <row r="121" spans="1:25" x14ac:dyDescent="0.55000000000000004">
      <c r="A121" s="8">
        <v>120</v>
      </c>
      <c r="B121" s="8">
        <v>177.13999899999999</v>
      </c>
      <c r="E121" s="1"/>
      <c r="F121" s="8">
        <f t="shared" si="11"/>
        <v>166.60076288195788</v>
      </c>
      <c r="G121" s="8">
        <f t="shared" si="12"/>
        <v>10.539236118042112</v>
      </c>
      <c r="H121" s="8">
        <f t="shared" si="13"/>
        <v>111.07549795184336</v>
      </c>
      <c r="U121" s="8">
        <v>-1.276526571618291</v>
      </c>
      <c r="V121" s="8">
        <f t="shared" si="14"/>
        <v>-0.19835890991070421</v>
      </c>
      <c r="W121" s="8">
        <v>120</v>
      </c>
      <c r="X121" s="8">
        <f t="shared" si="15"/>
        <v>0.4760956175298805</v>
      </c>
      <c r="Y121" s="8">
        <f t="shared" si="16"/>
        <v>-5.9955301229922937E-2</v>
      </c>
    </row>
    <row r="122" spans="1:25" x14ac:dyDescent="0.55000000000000004">
      <c r="A122" s="8">
        <v>121</v>
      </c>
      <c r="B122" s="8">
        <v>175.009995</v>
      </c>
      <c r="E122" s="1"/>
      <c r="F122" s="8">
        <f t="shared" si="11"/>
        <v>166.70157192619996</v>
      </c>
      <c r="G122" s="8">
        <f t="shared" si="12"/>
        <v>8.3084230738000429</v>
      </c>
      <c r="H122" s="8">
        <f t="shared" si="13"/>
        <v>69.029893973252953</v>
      </c>
      <c r="U122" s="8">
        <v>-1.1889547043445248</v>
      </c>
      <c r="V122" s="8">
        <f t="shared" si="14"/>
        <v>-0.1847511554640045</v>
      </c>
      <c r="W122" s="8">
        <v>121</v>
      </c>
      <c r="X122" s="8">
        <f t="shared" si="15"/>
        <v>0.48007968127490042</v>
      </c>
      <c r="Y122" s="8">
        <f t="shared" si="16"/>
        <v>-4.9953601771337668E-2</v>
      </c>
    </row>
    <row r="123" spans="1:25" x14ac:dyDescent="0.55000000000000004">
      <c r="A123" s="8">
        <v>122</v>
      </c>
      <c r="B123" s="8">
        <v>174.779999</v>
      </c>
      <c r="E123" s="1"/>
      <c r="F123" s="8">
        <f t="shared" si="11"/>
        <v>166.80238097044204</v>
      </c>
      <c r="G123" s="8">
        <f t="shared" si="12"/>
        <v>7.9776180295579593</v>
      </c>
      <c r="H123" s="8">
        <f t="shared" si="13"/>
        <v>63.642389425528215</v>
      </c>
      <c r="U123" s="8">
        <v>-1.1239326958831271</v>
      </c>
      <c r="V123" s="8">
        <f t="shared" si="14"/>
        <v>-0.17464741379080406</v>
      </c>
      <c r="W123" s="8">
        <v>122</v>
      </c>
      <c r="X123" s="8">
        <f t="shared" si="15"/>
        <v>0.48406374501992033</v>
      </c>
      <c r="Y123" s="8">
        <f t="shared" si="16"/>
        <v>-3.9956897000454995E-2</v>
      </c>
    </row>
    <row r="124" spans="1:25" x14ac:dyDescent="0.55000000000000004">
      <c r="A124" s="8">
        <v>123</v>
      </c>
      <c r="B124" s="8">
        <v>168.61999499999999</v>
      </c>
      <c r="E124" s="1"/>
      <c r="F124" s="8">
        <f t="shared" si="11"/>
        <v>166.90319001468413</v>
      </c>
      <c r="G124" s="8">
        <f t="shared" si="12"/>
        <v>1.7168049853158607</v>
      </c>
      <c r="H124" s="8">
        <f t="shared" si="13"/>
        <v>2.9474193576053924</v>
      </c>
      <c r="U124" s="8">
        <v>-1.1022462443559107</v>
      </c>
      <c r="V124" s="8">
        <f t="shared" si="14"/>
        <v>-0.17127756550059842</v>
      </c>
      <c r="W124" s="8">
        <v>123</v>
      </c>
      <c r="X124" s="8">
        <f t="shared" si="15"/>
        <v>0.48804780876494025</v>
      </c>
      <c r="Y124" s="8">
        <f t="shared" si="16"/>
        <v>-2.9964183791720507E-2</v>
      </c>
    </row>
    <row r="125" spans="1:25" x14ac:dyDescent="0.55000000000000004">
      <c r="A125" s="8">
        <v>124</v>
      </c>
      <c r="B125" s="8">
        <v>173.88000500000001</v>
      </c>
      <c r="E125" s="1"/>
      <c r="F125" s="8">
        <f t="shared" si="11"/>
        <v>167.00399905892621</v>
      </c>
      <c r="G125" s="8">
        <f t="shared" si="12"/>
        <v>6.8760059410737995</v>
      </c>
      <c r="H125" s="8">
        <f t="shared" si="13"/>
        <v>47.279457701682183</v>
      </c>
      <c r="U125" s="8">
        <v>-0.98976074858660468</v>
      </c>
      <c r="V125" s="8">
        <f t="shared" si="14"/>
        <v>-0.15379849313528254</v>
      </c>
      <c r="W125" s="8">
        <v>124</v>
      </c>
      <c r="X125" s="8">
        <f t="shared" si="15"/>
        <v>0.49203187250996017</v>
      </c>
      <c r="Y125" s="8">
        <f t="shared" si="16"/>
        <v>-1.9974461815127204E-2</v>
      </c>
    </row>
    <row r="126" spans="1:25" x14ac:dyDescent="0.55000000000000004">
      <c r="A126" s="8">
        <v>125</v>
      </c>
      <c r="B126" s="8">
        <v>172.990005</v>
      </c>
      <c r="E126" s="1"/>
      <c r="F126" s="8">
        <f t="shared" si="11"/>
        <v>167.10480810316827</v>
      </c>
      <c r="G126" s="8">
        <f t="shared" si="12"/>
        <v>5.8851968968317294</v>
      </c>
      <c r="H126" s="8">
        <f t="shared" si="13"/>
        <v>34.63554251447782</v>
      </c>
      <c r="U126" s="8">
        <v>-0.97312065164106798</v>
      </c>
      <c r="V126" s="8">
        <f t="shared" si="14"/>
        <v>-0.151212795693246</v>
      </c>
      <c r="W126" s="8">
        <v>125</v>
      </c>
      <c r="X126" s="8">
        <f t="shared" si="15"/>
        <v>0.49601593625498008</v>
      </c>
      <c r="Y126" s="8">
        <f t="shared" si="16"/>
        <v>-9.9867328329037788E-3</v>
      </c>
    </row>
    <row r="127" spans="1:25" x14ac:dyDescent="0.55000000000000004">
      <c r="A127" s="8">
        <v>126</v>
      </c>
      <c r="B127" s="8">
        <v>173.58000200000001</v>
      </c>
      <c r="E127" s="1"/>
      <c r="F127" s="8">
        <f t="shared" si="11"/>
        <v>167.20561714741035</v>
      </c>
      <c r="G127" s="8">
        <f t="shared" si="12"/>
        <v>6.3743848525896567</v>
      </c>
      <c r="H127" s="8">
        <f t="shared" si="13"/>
        <v>40.632782248924457</v>
      </c>
      <c r="U127" s="8">
        <v>-0.83856585528363325</v>
      </c>
      <c r="V127" s="8">
        <f t="shared" si="14"/>
        <v>-0.13030438428831798</v>
      </c>
      <c r="W127" s="8">
        <v>126</v>
      </c>
      <c r="X127" s="8">
        <f t="shared" si="15"/>
        <v>0.5</v>
      </c>
      <c r="Y127" s="8">
        <f t="shared" si="16"/>
        <v>0</v>
      </c>
    </row>
    <row r="128" spans="1:25" x14ac:dyDescent="0.55000000000000004">
      <c r="A128" s="8">
        <v>127</v>
      </c>
      <c r="B128" s="8">
        <v>174.86000100000001</v>
      </c>
      <c r="E128" s="1"/>
      <c r="F128" s="8">
        <f t="shared" si="11"/>
        <v>167.30642619165243</v>
      </c>
      <c r="G128" s="8">
        <f t="shared" si="12"/>
        <v>7.5535748083475767</v>
      </c>
      <c r="H128" s="8">
        <f t="shared" si="13"/>
        <v>57.05649238530313</v>
      </c>
      <c r="U128" s="8">
        <v>-0.70170965228609816</v>
      </c>
      <c r="V128" s="8">
        <f t="shared" si="14"/>
        <v>-0.1090383583044683</v>
      </c>
      <c r="W128" s="8">
        <v>127</v>
      </c>
      <c r="X128" s="8">
        <f t="shared" si="15"/>
        <v>0.50398406374501992</v>
      </c>
      <c r="Y128" s="8">
        <f t="shared" si="16"/>
        <v>9.9867328329037788E-3</v>
      </c>
    </row>
    <row r="129" spans="1:25" x14ac:dyDescent="0.55000000000000004">
      <c r="A129" s="8">
        <v>128</v>
      </c>
      <c r="B129" s="8">
        <v>173.96000699999999</v>
      </c>
      <c r="E129" s="1"/>
      <c r="F129" s="8">
        <f t="shared" si="11"/>
        <v>167.40723523589452</v>
      </c>
      <c r="G129" s="8">
        <f t="shared" si="12"/>
        <v>6.5527717641054721</v>
      </c>
      <c r="H129" s="8">
        <f t="shared" si="13"/>
        <v>42.93881779245794</v>
      </c>
      <c r="U129" s="8">
        <v>-0.62270945645988718</v>
      </c>
      <c r="V129" s="8">
        <f t="shared" si="14"/>
        <v>-9.6762552163626628E-2</v>
      </c>
      <c r="W129" s="8">
        <v>128</v>
      </c>
      <c r="X129" s="8">
        <f t="shared" si="15"/>
        <v>0.50796812749003983</v>
      </c>
      <c r="Y129" s="8">
        <f t="shared" si="16"/>
        <v>1.9974461815127204E-2</v>
      </c>
    </row>
    <row r="130" spans="1:25" x14ac:dyDescent="0.55000000000000004">
      <c r="A130" s="8">
        <v>129</v>
      </c>
      <c r="B130" s="8">
        <v>173.770004</v>
      </c>
      <c r="E130" s="1"/>
      <c r="F130" s="8">
        <f t="shared" si="11"/>
        <v>167.5080442801366</v>
      </c>
      <c r="G130" s="8">
        <f t="shared" si="12"/>
        <v>6.2619597198633983</v>
      </c>
      <c r="H130" s="8">
        <f t="shared" si="13"/>
        <v>39.212139533191689</v>
      </c>
      <c r="U130" s="8">
        <v>-0.50814366010243361</v>
      </c>
      <c r="V130" s="8">
        <f t="shared" si="14"/>
        <v>-7.896022279283503E-2</v>
      </c>
      <c r="W130" s="8">
        <v>129</v>
      </c>
      <c r="X130" s="8">
        <f t="shared" si="15"/>
        <v>0.51195219123505975</v>
      </c>
      <c r="Y130" s="8">
        <f t="shared" si="16"/>
        <v>2.9964183791720507E-2</v>
      </c>
    </row>
    <row r="131" spans="1:25" x14ac:dyDescent="0.55000000000000004">
      <c r="A131" s="8">
        <v>130</v>
      </c>
      <c r="B131" s="8">
        <v>173.61000100000001</v>
      </c>
      <c r="E131" s="1"/>
      <c r="F131" s="8">
        <f t="shared" ref="F131:F194" si="17">$D$2*A131+$D$3</f>
        <v>167.60885332437869</v>
      </c>
      <c r="G131" s="8">
        <f t="shared" ref="G131:G194" si="18">B131-F131</f>
        <v>6.0011476756213256</v>
      </c>
      <c r="H131" s="8">
        <f t="shared" ref="H131:H194" si="19">G131^2</f>
        <v>36.013773424615238</v>
      </c>
      <c r="U131" s="8">
        <v>-0.42251369652817061</v>
      </c>
      <c r="V131" s="8">
        <f t="shared" ref="V131:V194" si="20">STANDARDIZE(U131,$D$6,$D$7)</f>
        <v>-6.5654219919153267E-2</v>
      </c>
      <c r="W131" s="8">
        <v>130</v>
      </c>
      <c r="X131" s="8">
        <f t="shared" ref="X131:X194" si="21">(W131-0.5)/$O$18</f>
        <v>0.51593625498007967</v>
      </c>
      <c r="Y131" s="8">
        <f t="shared" ref="Y131:Y194" si="22">_xlfn.NORM.S.INV(X131)</f>
        <v>3.9956897000454995E-2</v>
      </c>
    </row>
    <row r="132" spans="1:25" x14ac:dyDescent="0.55000000000000004">
      <c r="A132" s="8">
        <v>131</v>
      </c>
      <c r="B132" s="8">
        <v>174.529999</v>
      </c>
      <c r="E132" s="1"/>
      <c r="F132" s="8">
        <f t="shared" si="17"/>
        <v>167.70966236862074</v>
      </c>
      <c r="G132" s="8">
        <f t="shared" si="18"/>
        <v>6.8203366313792628</v>
      </c>
      <c r="H132" s="8">
        <f t="shared" si="19"/>
        <v>46.516991765333827</v>
      </c>
      <c r="U132" s="8">
        <v>-0.28766043107569317</v>
      </c>
      <c r="V132" s="8">
        <f t="shared" si="20"/>
        <v>-4.4699429531091614E-2</v>
      </c>
      <c r="W132" s="8">
        <v>131</v>
      </c>
      <c r="X132" s="8">
        <f t="shared" si="21"/>
        <v>0.51992031872509958</v>
      </c>
      <c r="Y132" s="8">
        <f t="shared" si="22"/>
        <v>4.9953601771337668E-2</v>
      </c>
    </row>
    <row r="133" spans="1:25" x14ac:dyDescent="0.55000000000000004">
      <c r="A133" s="8">
        <v>132</v>
      </c>
      <c r="B133" s="8">
        <v>173.91000399999999</v>
      </c>
      <c r="E133" s="1"/>
      <c r="F133" s="8">
        <f t="shared" si="17"/>
        <v>167.81047141286282</v>
      </c>
      <c r="G133" s="8">
        <f t="shared" si="18"/>
        <v>6.099532587137162</v>
      </c>
      <c r="H133" s="8">
        <f t="shared" si="19"/>
        <v>37.204297781548163</v>
      </c>
      <c r="U133" s="8">
        <v>-0.178983050464808</v>
      </c>
      <c r="V133" s="8">
        <f t="shared" si="20"/>
        <v>-2.7812098527399885E-2</v>
      </c>
      <c r="W133" s="8">
        <v>132</v>
      </c>
      <c r="X133" s="8">
        <f t="shared" si="21"/>
        <v>0.5239043824701195</v>
      </c>
      <c r="Y133" s="8">
        <f t="shared" si="22"/>
        <v>5.9955301229922937E-2</v>
      </c>
    </row>
    <row r="134" spans="1:25" x14ac:dyDescent="0.55000000000000004">
      <c r="A134" s="8">
        <v>133</v>
      </c>
      <c r="B134" s="8">
        <v>172.46000699999999</v>
      </c>
      <c r="E134" s="1"/>
      <c r="F134" s="8">
        <f t="shared" si="17"/>
        <v>167.91128045710491</v>
      </c>
      <c r="G134" s="8">
        <f t="shared" si="18"/>
        <v>4.548726542895082</v>
      </c>
      <c r="H134" s="8">
        <f t="shared" si="19"/>
        <v>20.690913162038246</v>
      </c>
      <c r="U134" s="8">
        <v>-0.13188641221779562</v>
      </c>
      <c r="V134" s="8">
        <f t="shared" si="20"/>
        <v>-2.0493772351632956E-2</v>
      </c>
      <c r="W134" s="8">
        <v>133</v>
      </c>
      <c r="X134" s="8">
        <f t="shared" si="21"/>
        <v>0.52788844621513942</v>
      </c>
      <c r="Y134" s="8">
        <f t="shared" si="22"/>
        <v>6.9963002005707361E-2</v>
      </c>
    </row>
    <row r="135" spans="1:25" x14ac:dyDescent="0.55000000000000004">
      <c r="A135" s="8">
        <v>134</v>
      </c>
      <c r="B135" s="8">
        <v>169.550003</v>
      </c>
      <c r="E135" s="1"/>
      <c r="F135" s="8">
        <f t="shared" si="17"/>
        <v>168.01208950134699</v>
      </c>
      <c r="G135" s="8">
        <f t="shared" si="18"/>
        <v>1.5379134986530119</v>
      </c>
      <c r="H135" s="8">
        <f t="shared" si="19"/>
        <v>2.3651779293391475</v>
      </c>
      <c r="U135" s="8">
        <v>-0.10290354558907211</v>
      </c>
      <c r="V135" s="8">
        <f t="shared" si="20"/>
        <v>-1.599013728567994E-2</v>
      </c>
      <c r="W135" s="8">
        <v>134</v>
      </c>
      <c r="X135" s="8">
        <f t="shared" si="21"/>
        <v>0.53187250996015933</v>
      </c>
      <c r="Y135" s="8">
        <f t="shared" si="22"/>
        <v>7.9977714946910972E-2</v>
      </c>
    </row>
    <row r="136" spans="1:25" x14ac:dyDescent="0.55000000000000004">
      <c r="A136" s="8">
        <v>135</v>
      </c>
      <c r="B136" s="8">
        <v>168.009995</v>
      </c>
      <c r="E136" s="1"/>
      <c r="F136" s="8">
        <f t="shared" si="17"/>
        <v>168.11289854558908</v>
      </c>
      <c r="G136" s="8">
        <f t="shared" si="18"/>
        <v>-0.10290354558907211</v>
      </c>
      <c r="H136" s="8">
        <f t="shared" si="19"/>
        <v>1.0589139694802243E-2</v>
      </c>
      <c r="U136" s="8">
        <v>-6.1511563156898319E-2</v>
      </c>
      <c r="V136" s="8">
        <f t="shared" si="20"/>
        <v>-9.5582551009790323E-3</v>
      </c>
      <c r="W136" s="8">
        <v>135</v>
      </c>
      <c r="X136" s="8">
        <f t="shared" si="21"/>
        <v>0.53585657370517925</v>
      </c>
      <c r="Y136" s="8">
        <f t="shared" si="22"/>
        <v>9.0000455842970922E-2</v>
      </c>
    </row>
    <row r="137" spans="1:25" x14ac:dyDescent="0.55000000000000004">
      <c r="A137" s="8">
        <v>136</v>
      </c>
      <c r="B137" s="8">
        <v>162.009995</v>
      </c>
      <c r="E137" s="1"/>
      <c r="F137" s="8">
        <f t="shared" si="17"/>
        <v>168.21370758983116</v>
      </c>
      <c r="G137" s="8">
        <f t="shared" si="18"/>
        <v>-6.2037125898311558</v>
      </c>
      <c r="H137" s="8">
        <f t="shared" si="19"/>
        <v>38.486049897229584</v>
      </c>
      <c r="U137" s="8">
        <v>2.6683841396391017E-3</v>
      </c>
      <c r="V137" s="8">
        <f t="shared" si="20"/>
        <v>4.1463905329506412E-4</v>
      </c>
      <c r="W137" s="8">
        <v>136</v>
      </c>
      <c r="X137" s="8">
        <f t="shared" si="21"/>
        <v>0.53984063745019917</v>
      </c>
      <c r="Y137" s="8">
        <f t="shared" si="22"/>
        <v>0.10003224615610001</v>
      </c>
    </row>
    <row r="138" spans="1:25" x14ac:dyDescent="0.55000000000000004">
      <c r="A138" s="8">
        <v>137</v>
      </c>
      <c r="B138" s="8">
        <v>164.520004</v>
      </c>
      <c r="E138" s="1"/>
      <c r="F138" s="8">
        <f t="shared" si="17"/>
        <v>168.31451663407324</v>
      </c>
      <c r="G138" s="8">
        <f t="shared" si="18"/>
        <v>-3.7945126340732429</v>
      </c>
      <c r="H138" s="8">
        <f t="shared" si="19"/>
        <v>14.398326130141459</v>
      </c>
      <c r="U138" s="8">
        <v>6.134376475054637E-2</v>
      </c>
      <c r="V138" s="8">
        <f t="shared" si="20"/>
        <v>9.5321809794458052E-3</v>
      </c>
      <c r="W138" s="8">
        <v>137</v>
      </c>
      <c r="X138" s="8">
        <f t="shared" si="21"/>
        <v>0.54382470119521908</v>
      </c>
      <c r="Y138" s="8">
        <f t="shared" si="22"/>
        <v>0.11007411376329401</v>
      </c>
    </row>
    <row r="139" spans="1:25" x14ac:dyDescent="0.55000000000000004">
      <c r="A139" s="8">
        <v>138</v>
      </c>
      <c r="B139" s="8">
        <v>163.38999899999999</v>
      </c>
      <c r="E139" s="1"/>
      <c r="F139" s="8">
        <f t="shared" si="17"/>
        <v>168.4153256783153</v>
      </c>
      <c r="G139" s="8">
        <f t="shared" si="18"/>
        <v>-5.0253266783153094</v>
      </c>
      <c r="H139" s="8">
        <f t="shared" si="19"/>
        <v>25.253908223787583</v>
      </c>
      <c r="U139" s="8">
        <v>0.23694671140202672</v>
      </c>
      <c r="V139" s="8">
        <f t="shared" si="20"/>
        <v>3.6819046642365065E-2</v>
      </c>
      <c r="W139" s="8">
        <v>138</v>
      </c>
      <c r="X139" s="8">
        <f t="shared" si="21"/>
        <v>0.547808764940239</v>
      </c>
      <c r="Y139" s="8">
        <f t="shared" si="22"/>
        <v>0.12012709371020908</v>
      </c>
    </row>
    <row r="140" spans="1:25" x14ac:dyDescent="0.55000000000000004">
      <c r="A140" s="8">
        <v>139</v>
      </c>
      <c r="B140" s="8">
        <v>167.009995</v>
      </c>
      <c r="E140" s="1"/>
      <c r="F140" s="8">
        <f t="shared" si="17"/>
        <v>168.51613472255738</v>
      </c>
      <c r="G140" s="8">
        <f t="shared" si="18"/>
        <v>-1.5061397225573785</v>
      </c>
      <c r="H140" s="8">
        <f t="shared" si="19"/>
        <v>2.2684568638652172</v>
      </c>
      <c r="U140" s="8">
        <v>0.33237291504460131</v>
      </c>
      <c r="V140" s="8">
        <f t="shared" si="20"/>
        <v>5.1647283008382547E-2</v>
      </c>
      <c r="W140" s="8">
        <v>139</v>
      </c>
      <c r="X140" s="8">
        <f t="shared" si="21"/>
        <v>0.55179282868525892</v>
      </c>
      <c r="Y140" s="8">
        <f t="shared" si="22"/>
        <v>0.13019222897837174</v>
      </c>
    </row>
    <row r="141" spans="1:25" x14ac:dyDescent="0.55000000000000004">
      <c r="A141" s="8">
        <v>140</v>
      </c>
      <c r="B141" s="8">
        <v>166.66999799999999</v>
      </c>
      <c r="E141" s="1"/>
      <c r="F141" s="8">
        <f t="shared" si="17"/>
        <v>168.61694376679947</v>
      </c>
      <c r="G141" s="8">
        <f t="shared" si="18"/>
        <v>-1.9469457667994732</v>
      </c>
      <c r="H141" s="8">
        <f t="shared" si="19"/>
        <v>3.7905978188583886</v>
      </c>
      <c r="U141" s="8">
        <v>0.44525625987478179</v>
      </c>
      <c r="V141" s="8">
        <f t="shared" si="20"/>
        <v>6.9188176966588563E-2</v>
      </c>
      <c r="W141" s="8">
        <v>140</v>
      </c>
      <c r="X141" s="8">
        <f t="shared" si="21"/>
        <v>0.55577689243027883</v>
      </c>
      <c r="Y141" s="8">
        <f t="shared" si="22"/>
        <v>0.14027057126723191</v>
      </c>
    </row>
    <row r="142" spans="1:25" x14ac:dyDescent="0.55000000000000004">
      <c r="A142" s="8">
        <v>141</v>
      </c>
      <c r="B142" s="8">
        <v>164.96000699999999</v>
      </c>
      <c r="E142" s="1"/>
      <c r="F142" s="8">
        <f t="shared" si="17"/>
        <v>168.71775281104155</v>
      </c>
      <c r="G142" s="8">
        <f t="shared" si="18"/>
        <v>-3.7577458110415591</v>
      </c>
      <c r="H142" s="8">
        <f t="shared" si="19"/>
        <v>14.120653580400385</v>
      </c>
      <c r="U142" s="8">
        <v>0.55399500352874043</v>
      </c>
      <c r="V142" s="8">
        <f t="shared" si="20"/>
        <v>8.608504314690997E-2</v>
      </c>
      <c r="W142" s="8">
        <v>141</v>
      </c>
      <c r="X142" s="8">
        <f t="shared" si="21"/>
        <v>0.55976095617529875</v>
      </c>
      <c r="Y142" s="8">
        <f t="shared" si="22"/>
        <v>0.15036318179262229</v>
      </c>
    </row>
    <row r="143" spans="1:25" x14ac:dyDescent="0.55000000000000004">
      <c r="A143" s="8">
        <v>142</v>
      </c>
      <c r="B143" s="8">
        <v>167.979996</v>
      </c>
      <c r="E143" s="1"/>
      <c r="F143" s="8">
        <f t="shared" si="17"/>
        <v>168.81856185528363</v>
      </c>
      <c r="G143" s="8">
        <f t="shared" si="18"/>
        <v>-0.83856585528363325</v>
      </c>
      <c r="H143" s="8">
        <f t="shared" si="19"/>
        <v>0.70319269364757131</v>
      </c>
      <c r="U143" s="8">
        <v>0.62768839260101572</v>
      </c>
      <c r="V143" s="8">
        <f t="shared" si="20"/>
        <v>9.7536226889580191E-2</v>
      </c>
      <c r="W143" s="8">
        <v>142</v>
      </c>
      <c r="X143" s="8">
        <f t="shared" si="21"/>
        <v>0.56374501992031878</v>
      </c>
      <c r="Y143" s="8">
        <f t="shared" si="22"/>
        <v>0.16047113210324729</v>
      </c>
    </row>
    <row r="144" spans="1:25" x14ac:dyDescent="0.55000000000000004">
      <c r="A144" s="8">
        <v>143</v>
      </c>
      <c r="B144" s="8">
        <v>164.03999300000001</v>
      </c>
      <c r="E144" s="1"/>
      <c r="F144" s="8">
        <f t="shared" si="17"/>
        <v>168.91937089952572</v>
      </c>
      <c r="G144" s="8">
        <f t="shared" si="18"/>
        <v>-4.8793778995257071</v>
      </c>
      <c r="H144" s="8">
        <f t="shared" si="19"/>
        <v>23.808328686379902</v>
      </c>
      <c r="U144" s="8">
        <v>0.63269740106241557</v>
      </c>
      <c r="V144" s="8">
        <f t="shared" si="20"/>
        <v>9.8314574540328409E-2</v>
      </c>
      <c r="W144" s="8">
        <v>143</v>
      </c>
      <c r="X144" s="8">
        <f t="shared" si="21"/>
        <v>0.5677290836653387</v>
      </c>
      <c r="Y144" s="8">
        <f t="shared" si="22"/>
        <v>0.17059550491688782</v>
      </c>
    </row>
    <row r="145" spans="1:25" x14ac:dyDescent="0.55000000000000004">
      <c r="A145" s="8">
        <v>144</v>
      </c>
      <c r="B145" s="8">
        <v>162.270004</v>
      </c>
      <c r="E145" s="1"/>
      <c r="F145" s="8">
        <f t="shared" si="17"/>
        <v>169.02017994376777</v>
      </c>
      <c r="G145" s="8">
        <f t="shared" si="18"/>
        <v>-6.750175943767772</v>
      </c>
      <c r="H145" s="8">
        <f t="shared" si="19"/>
        <v>45.56487527182113</v>
      </c>
      <c r="U145" s="8">
        <v>0.64505417074559546</v>
      </c>
      <c r="V145" s="8">
        <f t="shared" si="20"/>
        <v>0.10023468761816735</v>
      </c>
      <c r="W145" s="8">
        <v>144</v>
      </c>
      <c r="X145" s="8">
        <f t="shared" si="21"/>
        <v>0.57171314741035861</v>
      </c>
      <c r="Y145" s="8">
        <f t="shared" si="22"/>
        <v>0.1807373949780875</v>
      </c>
    </row>
    <row r="146" spans="1:25" x14ac:dyDescent="0.55000000000000004">
      <c r="A146" s="8">
        <v>145</v>
      </c>
      <c r="B146" s="8">
        <v>165.029999</v>
      </c>
      <c r="E146" s="1"/>
      <c r="F146" s="8">
        <f t="shared" si="17"/>
        <v>169.12098898800986</v>
      </c>
      <c r="G146" s="8">
        <f t="shared" si="18"/>
        <v>-4.0909899880098521</v>
      </c>
      <c r="H146" s="8">
        <f t="shared" si="19"/>
        <v>16.736199081996851</v>
      </c>
      <c r="U146" s="8">
        <v>0.65020090529310437</v>
      </c>
      <c r="V146" s="8">
        <f t="shared" si="20"/>
        <v>0.10103443646565857</v>
      </c>
      <c r="W146" s="8">
        <v>145</v>
      </c>
      <c r="X146" s="8">
        <f t="shared" si="21"/>
        <v>0.57569721115537853</v>
      </c>
      <c r="Y146" s="8">
        <f t="shared" si="22"/>
        <v>0.19089790993915459</v>
      </c>
    </row>
    <row r="147" spans="1:25" x14ac:dyDescent="0.55000000000000004">
      <c r="A147" s="8">
        <v>146</v>
      </c>
      <c r="B147" s="8">
        <v>165.86000100000001</v>
      </c>
      <c r="E147" s="1"/>
      <c r="F147" s="8">
        <f t="shared" si="17"/>
        <v>169.22179803225194</v>
      </c>
      <c r="G147" s="8">
        <f t="shared" si="18"/>
        <v>-3.3617970322519284</v>
      </c>
      <c r="H147" s="8">
        <f t="shared" si="19"/>
        <v>11.301679286057873</v>
      </c>
      <c r="U147" s="8">
        <v>0.7131799592866912</v>
      </c>
      <c r="V147" s="8">
        <f t="shared" si="20"/>
        <v>0.110820724330813</v>
      </c>
      <c r="W147" s="8">
        <v>146</v>
      </c>
      <c r="X147" s="8">
        <f t="shared" si="21"/>
        <v>0.57968127490039845</v>
      </c>
      <c r="Y147" s="8">
        <f t="shared" si="22"/>
        <v>0.20107817126641306</v>
      </c>
    </row>
    <row r="148" spans="1:25" x14ac:dyDescent="0.55000000000000004">
      <c r="A148" s="8">
        <v>147</v>
      </c>
      <c r="B148" s="8">
        <v>163.470001</v>
      </c>
      <c r="E148" s="1"/>
      <c r="F148" s="8">
        <f t="shared" si="17"/>
        <v>169.32260707649402</v>
      </c>
      <c r="G148" s="8">
        <f t="shared" si="18"/>
        <v>-5.8526060764940269</v>
      </c>
      <c r="H148" s="8">
        <f t="shared" si="19"/>
        <v>34.252997886614807</v>
      </c>
      <c r="U148" s="8">
        <v>0.80183099377728695</v>
      </c>
      <c r="V148" s="8">
        <f t="shared" si="20"/>
        <v>0.12459617010294301</v>
      </c>
      <c r="W148" s="8">
        <v>147</v>
      </c>
      <c r="X148" s="8">
        <f t="shared" si="21"/>
        <v>0.58366533864541836</v>
      </c>
      <c r="Y148" s="8">
        <f t="shared" si="22"/>
        <v>0.21127931517372339</v>
      </c>
    </row>
    <row r="149" spans="1:25" x14ac:dyDescent="0.55000000000000004">
      <c r="A149" s="8">
        <v>148</v>
      </c>
      <c r="B149" s="8">
        <v>163.78999300000001</v>
      </c>
      <c r="E149" s="1"/>
      <c r="F149" s="8">
        <f t="shared" si="17"/>
        <v>169.42341612073611</v>
      </c>
      <c r="G149" s="8">
        <f t="shared" si="18"/>
        <v>-5.6334231207360972</v>
      </c>
      <c r="H149" s="8">
        <f t="shared" si="19"/>
        <v>31.735456057244029</v>
      </c>
      <c r="U149" s="8">
        <v>0.89431248954656439</v>
      </c>
      <c r="V149" s="8">
        <f t="shared" si="20"/>
        <v>0.13896682959062556</v>
      </c>
      <c r="W149" s="8">
        <v>148</v>
      </c>
      <c r="X149" s="8">
        <f t="shared" si="21"/>
        <v>0.58764940239043828</v>
      </c>
      <c r="Y149" s="8">
        <f t="shared" si="22"/>
        <v>0.22150249358540333</v>
      </c>
    </row>
    <row r="150" spans="1:25" x14ac:dyDescent="0.55000000000000004">
      <c r="A150" s="8">
        <v>149</v>
      </c>
      <c r="B150" s="8">
        <v>162.89999399999999</v>
      </c>
      <c r="E150" s="1"/>
      <c r="F150" s="8">
        <f t="shared" si="17"/>
        <v>169.52422516497819</v>
      </c>
      <c r="G150" s="8">
        <f t="shared" si="18"/>
        <v>-6.6242311649781982</v>
      </c>
      <c r="H150" s="8">
        <f t="shared" si="19"/>
        <v>43.880438527068414</v>
      </c>
      <c r="U150" s="8">
        <v>0.94567645505597397</v>
      </c>
      <c r="V150" s="8">
        <f t="shared" si="20"/>
        <v>0.14694825389754088</v>
      </c>
      <c r="W150" s="8">
        <v>149</v>
      </c>
      <c r="X150" s="8">
        <f t="shared" si="21"/>
        <v>0.5916334661354582</v>
      </c>
      <c r="Y150" s="8">
        <f t="shared" si="22"/>
        <v>0.23174887513079043</v>
      </c>
    </row>
    <row r="151" spans="1:25" x14ac:dyDescent="0.55000000000000004">
      <c r="A151" s="8">
        <v>150</v>
      </c>
      <c r="B151" s="8">
        <v>156.490005</v>
      </c>
      <c r="E151" s="1"/>
      <c r="F151" s="8">
        <f t="shared" si="17"/>
        <v>169.62503420922025</v>
      </c>
      <c r="G151" s="8">
        <f t="shared" si="18"/>
        <v>-13.135029209220249</v>
      </c>
      <c r="H151" s="8">
        <f t="shared" si="19"/>
        <v>172.52899232706912</v>
      </c>
      <c r="U151" s="8">
        <v>1.1248664108138939</v>
      </c>
      <c r="V151" s="8">
        <f t="shared" si="20"/>
        <v>0.17479250334863392</v>
      </c>
      <c r="W151" s="8">
        <v>150</v>
      </c>
      <c r="X151" s="8">
        <f t="shared" si="21"/>
        <v>0.59561752988047811</v>
      </c>
      <c r="Y151" s="8">
        <f t="shared" si="22"/>
        <v>0.24201964617281355</v>
      </c>
    </row>
    <row r="152" spans="1:25" x14ac:dyDescent="0.55000000000000004">
      <c r="A152" s="8">
        <v>151</v>
      </c>
      <c r="B152" s="8">
        <v>156.91000399999999</v>
      </c>
      <c r="E152" s="1"/>
      <c r="F152" s="8">
        <f t="shared" si="17"/>
        <v>169.72584325346233</v>
      </c>
      <c r="G152" s="8">
        <f t="shared" si="18"/>
        <v>-12.815839253462343</v>
      </c>
      <c r="H152" s="8">
        <f t="shared" si="19"/>
        <v>164.24573577058624</v>
      </c>
      <c r="U152" s="8">
        <v>1.324259126503506</v>
      </c>
      <c r="V152" s="8">
        <f t="shared" si="20"/>
        <v>0.20577605089687337</v>
      </c>
      <c r="W152" s="8">
        <v>151</v>
      </c>
      <c r="X152" s="8">
        <f t="shared" si="21"/>
        <v>0.59960159362549803</v>
      </c>
      <c r="Y152" s="8">
        <f t="shared" si="22"/>
        <v>0.25231601187307695</v>
      </c>
    </row>
    <row r="153" spans="1:25" x14ac:dyDescent="0.55000000000000004">
      <c r="A153" s="8">
        <v>152</v>
      </c>
      <c r="B153" s="8">
        <v>157.479996</v>
      </c>
      <c r="E153" s="1"/>
      <c r="F153" s="8">
        <f t="shared" si="17"/>
        <v>169.82665229770441</v>
      </c>
      <c r="G153" s="8">
        <f t="shared" si="18"/>
        <v>-12.346656297704413</v>
      </c>
      <c r="H153" s="8">
        <f t="shared" si="19"/>
        <v>152.43992173364404</v>
      </c>
      <c r="U153" s="8">
        <v>1.3448060477708168</v>
      </c>
      <c r="V153" s="8">
        <f t="shared" si="20"/>
        <v>0.20896882807458461</v>
      </c>
      <c r="W153" s="8">
        <v>152</v>
      </c>
      <c r="X153" s="8">
        <f t="shared" si="21"/>
        <v>0.60358565737051795</v>
      </c>
      <c r="Y153" s="8">
        <f t="shared" si="22"/>
        <v>0.26263919729610552</v>
      </c>
    </row>
    <row r="154" spans="1:25" x14ac:dyDescent="0.55000000000000004">
      <c r="A154" s="8">
        <v>153</v>
      </c>
      <c r="B154" s="8">
        <v>159.550003</v>
      </c>
      <c r="E154" s="1"/>
      <c r="F154" s="8">
        <f t="shared" si="17"/>
        <v>169.9274613419465</v>
      </c>
      <c r="G154" s="8">
        <f t="shared" si="18"/>
        <v>-10.377458341946493</v>
      </c>
      <c r="H154" s="8">
        <f t="shared" si="19"/>
        <v>107.69164163883487</v>
      </c>
      <c r="U154" s="8">
        <v>1.4958632149876792</v>
      </c>
      <c r="V154" s="8">
        <f t="shared" si="20"/>
        <v>0.23244153572480616</v>
      </c>
      <c r="W154" s="8">
        <v>153</v>
      </c>
      <c r="X154" s="8">
        <f t="shared" si="21"/>
        <v>0.60756972111553786</v>
      </c>
      <c r="Y154" s="8">
        <f t="shared" si="22"/>
        <v>0.27299044855556437</v>
      </c>
    </row>
    <row r="155" spans="1:25" x14ac:dyDescent="0.55000000000000004">
      <c r="A155" s="8">
        <v>154</v>
      </c>
      <c r="B155" s="8">
        <v>163.60000600000001</v>
      </c>
      <c r="E155" s="1"/>
      <c r="F155" s="8">
        <f t="shared" si="17"/>
        <v>170.02827038618858</v>
      </c>
      <c r="G155" s="8">
        <f t="shared" si="18"/>
        <v>-6.4282643861885731</v>
      </c>
      <c r="H155" s="8">
        <f t="shared" si="19"/>
        <v>41.322583018740353</v>
      </c>
      <c r="U155" s="8">
        <v>1.5379134986530119</v>
      </c>
      <c r="V155" s="8">
        <f t="shared" si="20"/>
        <v>0.23897571105240401</v>
      </c>
      <c r="W155" s="8">
        <v>154</v>
      </c>
      <c r="X155" s="8">
        <f t="shared" si="21"/>
        <v>0.61155378486055778</v>
      </c>
      <c r="Y155" s="8">
        <f t="shared" si="22"/>
        <v>0.28337103400543573</v>
      </c>
    </row>
    <row r="156" spans="1:25" x14ac:dyDescent="0.55000000000000004">
      <c r="A156" s="8">
        <v>155</v>
      </c>
      <c r="B156" s="8">
        <v>164.61999499999999</v>
      </c>
      <c r="E156" s="1"/>
      <c r="F156" s="8">
        <f t="shared" si="17"/>
        <v>170.12907943043066</v>
      </c>
      <c r="G156" s="8">
        <f t="shared" si="18"/>
        <v>-5.5090844304306756</v>
      </c>
      <c r="H156" s="8">
        <f t="shared" si="19"/>
        <v>30.35001126161368</v>
      </c>
      <c r="U156" s="8">
        <v>1.5485888168089446</v>
      </c>
      <c r="V156" s="8">
        <f t="shared" si="20"/>
        <v>0.24063454410722737</v>
      </c>
      <c r="W156" s="8">
        <v>155</v>
      </c>
      <c r="X156" s="8">
        <f t="shared" si="21"/>
        <v>0.6155378486055777</v>
      </c>
      <c r="Y156" s="8">
        <f t="shared" si="22"/>
        <v>0.29378224547933163</v>
      </c>
    </row>
    <row r="157" spans="1:25" x14ac:dyDescent="0.55000000000000004">
      <c r="A157" s="8">
        <v>156</v>
      </c>
      <c r="B157" s="8">
        <v>163.529999</v>
      </c>
      <c r="E157" s="1"/>
      <c r="F157" s="8">
        <f t="shared" si="17"/>
        <v>170.22988847467275</v>
      </c>
      <c r="G157" s="8">
        <f t="shared" si="18"/>
        <v>-6.6998894746727444</v>
      </c>
      <c r="H157" s="8">
        <f t="shared" si="19"/>
        <v>44.888518972830624</v>
      </c>
      <c r="U157" s="8">
        <v>1.5553176229178405</v>
      </c>
      <c r="V157" s="8">
        <f t="shared" si="20"/>
        <v>0.2416801303679732</v>
      </c>
      <c r="W157" s="8">
        <v>156</v>
      </c>
      <c r="X157" s="8">
        <f t="shared" si="21"/>
        <v>0.61952191235059761</v>
      </c>
      <c r="Y157" s="8">
        <f t="shared" si="22"/>
        <v>0.30422539958132166</v>
      </c>
    </row>
    <row r="158" spans="1:25" x14ac:dyDescent="0.55000000000000004">
      <c r="A158" s="8">
        <v>157</v>
      </c>
      <c r="B158" s="8">
        <v>167.13999899999999</v>
      </c>
      <c r="E158" s="1"/>
      <c r="F158" s="8">
        <f t="shared" si="17"/>
        <v>170.3306975189148</v>
      </c>
      <c r="G158" s="8">
        <f t="shared" si="18"/>
        <v>-3.1906985189148145</v>
      </c>
      <c r="H158" s="8">
        <f t="shared" si="19"/>
        <v>10.18055703860519</v>
      </c>
      <c r="U158" s="8">
        <v>1.7168049853158607</v>
      </c>
      <c r="V158" s="8">
        <f t="shared" si="20"/>
        <v>0.26677358152035902</v>
      </c>
      <c r="W158" s="8">
        <v>157</v>
      </c>
      <c r="X158" s="8">
        <f t="shared" si="21"/>
        <v>0.62350597609561753</v>
      </c>
      <c r="Y158" s="8">
        <f t="shared" si="22"/>
        <v>0.31470183903188564</v>
      </c>
    </row>
    <row r="159" spans="1:25" x14ac:dyDescent="0.55000000000000004">
      <c r="A159" s="8">
        <v>158</v>
      </c>
      <c r="B159" s="8">
        <v>170.36999499999999</v>
      </c>
      <c r="E159" s="1"/>
      <c r="F159" s="8">
        <f t="shared" si="17"/>
        <v>170.43150656315689</v>
      </c>
      <c r="G159" s="8">
        <f t="shared" si="18"/>
        <v>-6.1511563156898319E-2</v>
      </c>
      <c r="H159" s="8">
        <f t="shared" si="19"/>
        <v>3.7836724020050908E-3</v>
      </c>
      <c r="U159" s="8">
        <v>1.8534400822614145</v>
      </c>
      <c r="V159" s="8">
        <f t="shared" si="20"/>
        <v>0.28800524993075838</v>
      </c>
      <c r="W159" s="8">
        <v>158</v>
      </c>
      <c r="X159" s="8">
        <f t="shared" si="21"/>
        <v>0.62749003984063745</v>
      </c>
      <c r="Y159" s="8">
        <f t="shared" si="22"/>
        <v>0.32521293407284041</v>
      </c>
    </row>
    <row r="160" spans="1:25" x14ac:dyDescent="0.55000000000000004">
      <c r="A160" s="8">
        <v>159</v>
      </c>
      <c r="B160" s="8">
        <v>171.16000399999999</v>
      </c>
      <c r="E160" s="1"/>
      <c r="F160" s="8">
        <f t="shared" si="17"/>
        <v>170.53231560739897</v>
      </c>
      <c r="G160" s="8">
        <f t="shared" si="18"/>
        <v>0.62768839260101572</v>
      </c>
      <c r="H160" s="8">
        <f t="shared" si="19"/>
        <v>0.39399271820604687</v>
      </c>
      <c r="U160" s="8">
        <v>1.8664924992980616</v>
      </c>
      <c r="V160" s="8">
        <f t="shared" si="20"/>
        <v>0.29003345934891955</v>
      </c>
      <c r="W160" s="8">
        <v>159</v>
      </c>
      <c r="X160" s="8">
        <f t="shared" si="21"/>
        <v>0.63147410358565736</v>
      </c>
      <c r="Y160" s="8">
        <f t="shared" si="22"/>
        <v>0.33576008393536155</v>
      </c>
    </row>
    <row r="161" spans="1:25" x14ac:dyDescent="0.55000000000000004">
      <c r="A161" s="8">
        <v>160</v>
      </c>
      <c r="B161" s="8">
        <v>169.66000399999999</v>
      </c>
      <c r="E161" s="1"/>
      <c r="F161" s="8">
        <f t="shared" si="17"/>
        <v>170.63312465164105</v>
      </c>
      <c r="G161" s="8">
        <f t="shared" si="18"/>
        <v>-0.97312065164106798</v>
      </c>
      <c r="H161" s="8">
        <f t="shared" si="19"/>
        <v>0.94696380265033675</v>
      </c>
      <c r="U161" s="8">
        <v>1.8735054453044881</v>
      </c>
      <c r="V161" s="8">
        <f t="shared" si="20"/>
        <v>0.29112319798501696</v>
      </c>
      <c r="W161" s="8">
        <v>160</v>
      </c>
      <c r="X161" s="8">
        <f t="shared" si="21"/>
        <v>0.63545816733067728</v>
      </c>
      <c r="Y161" s="8">
        <f t="shared" si="22"/>
        <v>0.34634471837550507</v>
      </c>
    </row>
    <row r="162" spans="1:25" x14ac:dyDescent="0.55000000000000004">
      <c r="A162" s="8">
        <v>161</v>
      </c>
      <c r="B162" s="8">
        <v>169.61000100000001</v>
      </c>
      <c r="E162" s="1"/>
      <c r="F162" s="8">
        <f t="shared" si="17"/>
        <v>170.73393369588314</v>
      </c>
      <c r="G162" s="8">
        <f t="shared" si="18"/>
        <v>-1.1239326958831271</v>
      </c>
      <c r="H162" s="8">
        <f t="shared" si="19"/>
        <v>1.2632247048751137</v>
      </c>
      <c r="U162" s="8">
        <v>1.8851215337886629</v>
      </c>
      <c r="V162" s="8">
        <f t="shared" si="20"/>
        <v>0.29292821693282162</v>
      </c>
      <c r="W162" s="8">
        <v>161</v>
      </c>
      <c r="X162" s="8">
        <f t="shared" si="21"/>
        <v>0.6394422310756972</v>
      </c>
      <c r="Y162" s="8">
        <f t="shared" si="22"/>
        <v>0.35696829928195556</v>
      </c>
    </row>
    <row r="163" spans="1:25" x14ac:dyDescent="0.55000000000000004">
      <c r="A163" s="8">
        <v>162</v>
      </c>
      <c r="B163" s="8">
        <v>171.279999</v>
      </c>
      <c r="E163" s="1"/>
      <c r="F163" s="8">
        <f t="shared" si="17"/>
        <v>170.83474274012522</v>
      </c>
      <c r="G163" s="8">
        <f t="shared" si="18"/>
        <v>0.44525625987478179</v>
      </c>
      <c r="H163" s="8">
        <f t="shared" si="19"/>
        <v>0.19825313695767921</v>
      </c>
      <c r="U163" s="8">
        <v>2.0266802592297495</v>
      </c>
      <c r="V163" s="8">
        <f t="shared" si="20"/>
        <v>0.31492496583813079</v>
      </c>
      <c r="W163" s="8">
        <v>162</v>
      </c>
      <c r="X163" s="8">
        <f t="shared" si="21"/>
        <v>0.64342629482071712</v>
      </c>
      <c r="Y163" s="8">
        <f t="shared" si="22"/>
        <v>0.36763232236106824</v>
      </c>
    </row>
    <row r="164" spans="1:25" x14ac:dyDescent="0.55000000000000004">
      <c r="A164" s="8">
        <v>163</v>
      </c>
      <c r="B164" s="8">
        <v>168.63000500000001</v>
      </c>
      <c r="E164" s="1"/>
      <c r="F164" s="8">
        <f t="shared" si="17"/>
        <v>170.93555178436731</v>
      </c>
      <c r="G164" s="8">
        <f t="shared" si="18"/>
        <v>-2.3055467843672943</v>
      </c>
      <c r="H164" s="8">
        <f t="shared" si="19"/>
        <v>5.3155459749063709</v>
      </c>
      <c r="U164" s="8">
        <v>2.0699537823183505</v>
      </c>
      <c r="V164" s="8">
        <f t="shared" si="20"/>
        <v>0.32164921980878552</v>
      </c>
      <c r="W164" s="8">
        <v>163</v>
      </c>
      <c r="X164" s="8">
        <f t="shared" si="21"/>
        <v>0.64741035856573703</v>
      </c>
      <c r="Y164" s="8">
        <f t="shared" si="22"/>
        <v>0.37833831890464842</v>
      </c>
    </row>
    <row r="165" spans="1:25" x14ac:dyDescent="0.55000000000000004">
      <c r="A165" s="8">
        <v>164</v>
      </c>
      <c r="B165" s="8">
        <v>167.71000699999999</v>
      </c>
      <c r="E165" s="1"/>
      <c r="F165" s="8">
        <f t="shared" si="17"/>
        <v>171.03636082860936</v>
      </c>
      <c r="G165" s="8">
        <f t="shared" si="18"/>
        <v>-3.3263538286093706</v>
      </c>
      <c r="H165" s="8">
        <f t="shared" si="19"/>
        <v>11.064629793104217</v>
      </c>
      <c r="U165" s="8">
        <v>2.0921448089926287</v>
      </c>
      <c r="V165" s="8">
        <f t="shared" si="20"/>
        <v>0.32509747381209148</v>
      </c>
      <c r="W165" s="8">
        <v>164</v>
      </c>
      <c r="X165" s="8">
        <f t="shared" si="21"/>
        <v>0.65139442231075695</v>
      </c>
      <c r="Y165" s="8">
        <f t="shared" si="22"/>
        <v>0.38908785764632353</v>
      </c>
    </row>
    <row r="166" spans="1:25" x14ac:dyDescent="0.55000000000000004">
      <c r="A166" s="8">
        <v>165</v>
      </c>
      <c r="B166" s="8">
        <v>166.21000699999999</v>
      </c>
      <c r="E166" s="1"/>
      <c r="F166" s="8">
        <f t="shared" si="17"/>
        <v>171.13716987285144</v>
      </c>
      <c r="G166" s="8">
        <f t="shared" si="18"/>
        <v>-4.9271628728514543</v>
      </c>
      <c r="H166" s="8">
        <f t="shared" si="19"/>
        <v>24.276933975605797</v>
      </c>
      <c r="U166" s="8">
        <v>2.112632038019342</v>
      </c>
      <c r="V166" s="8">
        <f t="shared" si="20"/>
        <v>0.32828097543844459</v>
      </c>
      <c r="W166" s="8">
        <v>165</v>
      </c>
      <c r="X166" s="8">
        <f t="shared" si="21"/>
        <v>0.65537848605577687</v>
      </c>
      <c r="Y166" s="8">
        <f t="shared" si="22"/>
        <v>0.3998825467128081</v>
      </c>
    </row>
    <row r="167" spans="1:25" x14ac:dyDescent="0.55000000000000004">
      <c r="A167" s="8">
        <v>166</v>
      </c>
      <c r="B167" s="8">
        <v>166.46000699999999</v>
      </c>
      <c r="E167" s="1"/>
      <c r="F167" s="8">
        <f t="shared" si="17"/>
        <v>171.23797891709353</v>
      </c>
      <c r="G167" s="8">
        <f t="shared" si="18"/>
        <v>-4.777971917093538</v>
      </c>
      <c r="H167" s="8">
        <f t="shared" si="19"/>
        <v>22.8290156405345</v>
      </c>
      <c r="U167" s="8">
        <v>2.1193988610510246</v>
      </c>
      <c r="V167" s="8">
        <f t="shared" si="20"/>
        <v>0.32933246913232167</v>
      </c>
      <c r="W167" s="8">
        <v>166</v>
      </c>
      <c r="X167" s="8">
        <f t="shared" si="21"/>
        <v>0.65936254980079678</v>
      </c>
      <c r="Y167" s="8">
        <f t="shared" si="22"/>
        <v>0.41072403567685511</v>
      </c>
    </row>
    <row r="168" spans="1:25" x14ac:dyDescent="0.55000000000000004">
      <c r="A168" s="8">
        <v>167</v>
      </c>
      <c r="B168" s="8">
        <v>167.970001</v>
      </c>
      <c r="E168" s="1"/>
      <c r="F168" s="8">
        <f t="shared" si="17"/>
        <v>171.33878796133561</v>
      </c>
      <c r="G168" s="8">
        <f t="shared" si="18"/>
        <v>-3.3687869613356156</v>
      </c>
      <c r="H168" s="8">
        <f t="shared" si="19"/>
        <v>11.34872559086485</v>
      </c>
      <c r="U168" s="8">
        <v>2.2369697283247945</v>
      </c>
      <c r="V168" s="8">
        <f t="shared" si="20"/>
        <v>0.3476017551685035</v>
      </c>
      <c r="W168" s="8">
        <v>167</v>
      </c>
      <c r="X168" s="8">
        <f t="shared" si="21"/>
        <v>0.6633466135458167</v>
      </c>
      <c r="Y168" s="8">
        <f t="shared" si="22"/>
        <v>0.42161401771921847</v>
      </c>
    </row>
    <row r="169" spans="1:25" x14ac:dyDescent="0.55000000000000004">
      <c r="A169" s="8">
        <v>168</v>
      </c>
      <c r="B169" s="8">
        <v>166.770004</v>
      </c>
      <c r="E169" s="1"/>
      <c r="F169" s="8">
        <f t="shared" si="17"/>
        <v>171.4395970055777</v>
      </c>
      <c r="G169" s="8">
        <f t="shared" si="18"/>
        <v>-4.6695930055776955</v>
      </c>
      <c r="H169" s="8">
        <f t="shared" si="19"/>
        <v>21.805098837740136</v>
      </c>
      <c r="U169" s="8">
        <v>2.2415728708025142</v>
      </c>
      <c r="V169" s="8">
        <f t="shared" si="20"/>
        <v>0.34831703548020637</v>
      </c>
      <c r="W169" s="8">
        <v>168</v>
      </c>
      <c r="X169" s="8">
        <f t="shared" si="21"/>
        <v>0.66733067729083662</v>
      </c>
      <c r="Y169" s="8">
        <f t="shared" si="22"/>
        <v>0.43255423190754044</v>
      </c>
    </row>
    <row r="170" spans="1:25" x14ac:dyDescent="0.55000000000000004">
      <c r="A170" s="8">
        <v>169</v>
      </c>
      <c r="B170" s="8">
        <v>168.30999800000001</v>
      </c>
      <c r="E170" s="1"/>
      <c r="F170" s="8">
        <f t="shared" si="17"/>
        <v>171.54040604981975</v>
      </c>
      <c r="G170" s="8">
        <f t="shared" si="18"/>
        <v>-3.2304080498197436</v>
      </c>
      <c r="H170" s="8">
        <f t="shared" si="19"/>
        <v>10.435536168340199</v>
      </c>
      <c r="U170" s="8">
        <v>2.307780772566872</v>
      </c>
      <c r="V170" s="8">
        <f t="shared" si="20"/>
        <v>0.35860505259903847</v>
      </c>
      <c r="W170" s="8">
        <v>169</v>
      </c>
      <c r="X170" s="8">
        <f t="shared" si="21"/>
        <v>0.67131474103585653</v>
      </c>
      <c r="Y170" s="8">
        <f t="shared" si="22"/>
        <v>0.44354646560072025</v>
      </c>
    </row>
    <row r="171" spans="1:25" x14ac:dyDescent="0.55000000000000004">
      <c r="A171" s="8">
        <v>170</v>
      </c>
      <c r="B171" s="8">
        <v>167.13999899999999</v>
      </c>
      <c r="E171" s="1"/>
      <c r="F171" s="8">
        <f t="shared" si="17"/>
        <v>171.64121509406183</v>
      </c>
      <c r="G171" s="8">
        <f t="shared" si="18"/>
        <v>-4.5012160940618458</v>
      </c>
      <c r="H171" s="8">
        <f t="shared" si="19"/>
        <v>20.260946325441378</v>
      </c>
      <c r="U171" s="8">
        <v>2.5540563665718139</v>
      </c>
      <c r="V171" s="8">
        <f t="shared" si="20"/>
        <v>0.39687371026003926</v>
      </c>
      <c r="W171" s="8">
        <v>170</v>
      </c>
      <c r="X171" s="8">
        <f t="shared" si="21"/>
        <v>0.67529880478087645</v>
      </c>
      <c r="Y171" s="8">
        <f t="shared" si="22"/>
        <v>0.45459255698802281</v>
      </c>
    </row>
    <row r="172" spans="1:25" x14ac:dyDescent="0.55000000000000004">
      <c r="A172" s="8">
        <v>171</v>
      </c>
      <c r="B172" s="8">
        <v>165.759995</v>
      </c>
      <c r="E172" s="1"/>
      <c r="F172" s="8">
        <f t="shared" si="17"/>
        <v>171.74202413830392</v>
      </c>
      <c r="G172" s="8">
        <f t="shared" si="18"/>
        <v>-5.9820291383039148</v>
      </c>
      <c r="H172" s="8">
        <f t="shared" si="19"/>
        <v>35.784672611517081</v>
      </c>
      <c r="U172" s="8">
        <v>2.6918913568203209</v>
      </c>
      <c r="V172" s="8">
        <f t="shared" si="20"/>
        <v>0.41829182956999272</v>
      </c>
      <c r="W172" s="8">
        <v>171</v>
      </c>
      <c r="X172" s="8">
        <f t="shared" si="21"/>
        <v>0.67928286852589637</v>
      </c>
      <c r="Y172" s="8">
        <f t="shared" si="22"/>
        <v>0.46569439777296423</v>
      </c>
    </row>
    <row r="173" spans="1:25" x14ac:dyDescent="0.55000000000000004">
      <c r="A173" s="8">
        <v>172</v>
      </c>
      <c r="B173" s="8">
        <v>166.929993</v>
      </c>
      <c r="E173" s="1"/>
      <c r="F173" s="8">
        <f t="shared" si="17"/>
        <v>171.842833182546</v>
      </c>
      <c r="G173" s="8">
        <f t="shared" si="18"/>
        <v>-4.912840182546006</v>
      </c>
      <c r="H173" s="8">
        <f t="shared" si="19"/>
        <v>24.135998659238673</v>
      </c>
      <c r="U173" s="8">
        <v>3.0407578265604229</v>
      </c>
      <c r="V173" s="8">
        <f t="shared" si="20"/>
        <v>0.47250203888378273</v>
      </c>
      <c r="W173" s="8">
        <v>172</v>
      </c>
      <c r="X173" s="8">
        <f t="shared" si="21"/>
        <v>0.68326693227091628</v>
      </c>
      <c r="Y173" s="8">
        <f t="shared" si="22"/>
        <v>0.47685393601285475</v>
      </c>
    </row>
    <row r="174" spans="1:25" x14ac:dyDescent="0.55000000000000004">
      <c r="A174" s="8">
        <v>173</v>
      </c>
      <c r="B174" s="8">
        <v>167.029999</v>
      </c>
      <c r="E174" s="1"/>
      <c r="F174" s="8">
        <f t="shared" si="17"/>
        <v>171.94364222678809</v>
      </c>
      <c r="G174" s="8">
        <f t="shared" si="18"/>
        <v>-4.9136432267880821</v>
      </c>
      <c r="H174" s="8">
        <f t="shared" si="19"/>
        <v>24.143889760160395</v>
      </c>
      <c r="U174" s="8">
        <v>3.2667466222728194</v>
      </c>
      <c r="V174" s="8">
        <f t="shared" si="20"/>
        <v>0.50761833976321946</v>
      </c>
      <c r="W174" s="8">
        <v>173</v>
      </c>
      <c r="X174" s="8">
        <f t="shared" si="21"/>
        <v>0.6872509960159362</v>
      </c>
      <c r="Y174" s="8">
        <f t="shared" si="22"/>
        <v>0.48807317912582349</v>
      </c>
    </row>
    <row r="175" spans="1:25" x14ac:dyDescent="0.55000000000000004">
      <c r="A175" s="8">
        <v>174</v>
      </c>
      <c r="B175" s="8">
        <v>168.03999300000001</v>
      </c>
      <c r="E175" s="1"/>
      <c r="F175" s="8">
        <f t="shared" si="17"/>
        <v>172.04445127103017</v>
      </c>
      <c r="G175" s="8">
        <f t="shared" si="18"/>
        <v>-4.0044582710301597</v>
      </c>
      <c r="H175" s="8">
        <f t="shared" si="19"/>
        <v>16.035686044421855</v>
      </c>
      <c r="U175" s="8">
        <v>3.4059285780307391</v>
      </c>
      <c r="V175" s="8">
        <f t="shared" si="20"/>
        <v>0.52924576345905483</v>
      </c>
      <c r="W175" s="8">
        <v>174</v>
      </c>
      <c r="X175" s="8">
        <f t="shared" si="21"/>
        <v>0.69123505976095623</v>
      </c>
      <c r="Y175" s="8">
        <f t="shared" si="22"/>
        <v>0.49935419707817458</v>
      </c>
    </row>
    <row r="176" spans="1:25" x14ac:dyDescent="0.55000000000000004">
      <c r="A176" s="8">
        <v>175</v>
      </c>
      <c r="B176" s="8">
        <v>169.199997</v>
      </c>
      <c r="E176" s="1"/>
      <c r="F176" s="8">
        <f t="shared" si="17"/>
        <v>172.14526031527225</v>
      </c>
      <c r="G176" s="8">
        <f t="shared" si="18"/>
        <v>-2.9452633152722569</v>
      </c>
      <c r="H176" s="8">
        <f t="shared" si="19"/>
        <v>8.6745759962885263</v>
      </c>
      <c r="U176" s="8">
        <v>3.4232483223297265</v>
      </c>
      <c r="V176" s="8">
        <f t="shared" si="20"/>
        <v>0.53193707100835552</v>
      </c>
      <c r="W176" s="8">
        <v>175</v>
      </c>
      <c r="X176" s="8">
        <f t="shared" si="21"/>
        <v>0.69521912350597614</v>
      </c>
      <c r="Y176" s="8">
        <f t="shared" si="22"/>
        <v>0.51069912576606002</v>
      </c>
    </row>
    <row r="177" spans="1:25" x14ac:dyDescent="0.55000000000000004">
      <c r="A177" s="8">
        <v>176</v>
      </c>
      <c r="B177" s="8">
        <v>164.19000199999999</v>
      </c>
      <c r="E177" s="1"/>
      <c r="F177" s="8">
        <f t="shared" si="17"/>
        <v>172.24606935951431</v>
      </c>
      <c r="G177" s="8">
        <f t="shared" si="18"/>
        <v>-8.0560673595143157</v>
      </c>
      <c r="H177" s="8">
        <f t="shared" si="19"/>
        <v>64.900221301031962</v>
      </c>
      <c r="U177" s="8">
        <v>4.1264261362549917</v>
      </c>
      <c r="V177" s="8">
        <f t="shared" si="20"/>
        <v>0.64120356631270514</v>
      </c>
      <c r="W177" s="8">
        <v>176</v>
      </c>
      <c r="X177" s="8">
        <f t="shared" si="21"/>
        <v>0.69920318725099606</v>
      </c>
      <c r="Y177" s="8">
        <f t="shared" si="22"/>
        <v>0.52211017060671638</v>
      </c>
    </row>
    <row r="178" spans="1:25" x14ac:dyDescent="0.55000000000000004">
      <c r="A178" s="8">
        <v>177</v>
      </c>
      <c r="B178" s="8">
        <v>161.08000200000001</v>
      </c>
      <c r="E178" s="1"/>
      <c r="F178" s="8">
        <f t="shared" si="17"/>
        <v>172.34687840375639</v>
      </c>
      <c r="G178" s="8">
        <f t="shared" si="18"/>
        <v>-11.266876403756385</v>
      </c>
      <c r="H178" s="8">
        <f t="shared" si="19"/>
        <v>126.9425038975224</v>
      </c>
      <c r="U178" s="8">
        <v>4.1780352247391477</v>
      </c>
      <c r="V178" s="8">
        <f t="shared" si="20"/>
        <v>0.64922308017227515</v>
      </c>
      <c r="W178" s="8">
        <v>177</v>
      </c>
      <c r="X178" s="8">
        <f t="shared" si="21"/>
        <v>0.70318725099601598</v>
      </c>
      <c r="Y178" s="8">
        <f t="shared" si="22"/>
        <v>0.53358961035589048</v>
      </c>
    </row>
    <row r="179" spans="1:25" x14ac:dyDescent="0.55000000000000004">
      <c r="A179" s="8">
        <v>178</v>
      </c>
      <c r="B179" s="8">
        <v>161.520004</v>
      </c>
      <c r="E179" s="1"/>
      <c r="F179" s="8">
        <f t="shared" si="17"/>
        <v>172.44768744799848</v>
      </c>
      <c r="G179" s="8">
        <f t="shared" si="18"/>
        <v>-10.927683447998476</v>
      </c>
      <c r="H179" s="8">
        <f t="shared" si="19"/>
        <v>119.41426553965985</v>
      </c>
      <c r="U179" s="8">
        <v>4.2710753125782617</v>
      </c>
      <c r="V179" s="8">
        <f t="shared" si="20"/>
        <v>0.66368053903924296</v>
      </c>
      <c r="W179" s="8">
        <v>178</v>
      </c>
      <c r="X179" s="8">
        <f t="shared" si="21"/>
        <v>0.70717131474103589</v>
      </c>
      <c r="Y179" s="8">
        <f t="shared" si="22"/>
        <v>0.54513980116961924</v>
      </c>
    </row>
    <row r="180" spans="1:25" x14ac:dyDescent="0.55000000000000004">
      <c r="A180" s="8">
        <v>179</v>
      </c>
      <c r="B180" s="8">
        <v>163.63000500000001</v>
      </c>
      <c r="E180" s="1"/>
      <c r="F180" s="8">
        <f t="shared" si="17"/>
        <v>172.54849649224056</v>
      </c>
      <c r="G180" s="8">
        <f t="shared" si="18"/>
        <v>-8.9184914922405483</v>
      </c>
      <c r="H180" s="8">
        <f t="shared" si="19"/>
        <v>79.539490497167037</v>
      </c>
      <c r="U180" s="8">
        <v>4.3456090920128929</v>
      </c>
      <c r="V180" s="8">
        <f t="shared" si="20"/>
        <v>0.67526231067556353</v>
      </c>
      <c r="W180" s="8">
        <v>179</v>
      </c>
      <c r="X180" s="8">
        <f t="shared" si="21"/>
        <v>0.71115537848605581</v>
      </c>
      <c r="Y180" s="8">
        <f t="shared" si="22"/>
        <v>0.55676318093023036</v>
      </c>
    </row>
    <row r="181" spans="1:25" x14ac:dyDescent="0.55000000000000004">
      <c r="A181" s="8">
        <v>180</v>
      </c>
      <c r="B181" s="8">
        <v>163.179993</v>
      </c>
      <c r="E181" s="1"/>
      <c r="F181" s="8">
        <f t="shared" si="17"/>
        <v>172.64930553648264</v>
      </c>
      <c r="G181" s="8">
        <f t="shared" si="18"/>
        <v>-9.4693125364826471</v>
      </c>
      <c r="H181" s="8">
        <f t="shared" si="19"/>
        <v>89.667879913587427</v>
      </c>
      <c r="U181" s="8">
        <v>4.4532239762094434</v>
      </c>
      <c r="V181" s="8">
        <f t="shared" si="20"/>
        <v>0.69198454082258898</v>
      </c>
      <c r="W181" s="8">
        <v>180</v>
      </c>
      <c r="X181" s="8">
        <f t="shared" si="21"/>
        <v>0.71513944223107573</v>
      </c>
      <c r="Y181" s="8">
        <f t="shared" si="22"/>
        <v>0.56846227385831227</v>
      </c>
    </row>
    <row r="182" spans="1:25" x14ac:dyDescent="0.55000000000000004">
      <c r="A182" s="8">
        <v>181</v>
      </c>
      <c r="B182" s="8">
        <v>158.61999499999999</v>
      </c>
      <c r="E182" s="1"/>
      <c r="F182" s="8">
        <f t="shared" si="17"/>
        <v>172.75011458072473</v>
      </c>
      <c r="G182" s="8">
        <f t="shared" si="18"/>
        <v>-14.130119580724738</v>
      </c>
      <c r="H182" s="8">
        <f t="shared" si="19"/>
        <v>199.66027936558066</v>
      </c>
      <c r="U182" s="8">
        <v>4.548726542895082</v>
      </c>
      <c r="V182" s="8">
        <f t="shared" si="20"/>
        <v>0.70682464320872418</v>
      </c>
      <c r="W182" s="8">
        <v>181</v>
      </c>
      <c r="X182" s="8">
        <f t="shared" si="21"/>
        <v>0.71912350597609564</v>
      </c>
      <c r="Y182" s="8">
        <f t="shared" si="22"/>
        <v>0.58023969543450671</v>
      </c>
    </row>
    <row r="183" spans="1:25" x14ac:dyDescent="0.55000000000000004">
      <c r="A183" s="8">
        <v>182</v>
      </c>
      <c r="B183" s="8">
        <v>159.83999600000001</v>
      </c>
      <c r="E183" s="1"/>
      <c r="F183" s="8">
        <f t="shared" si="17"/>
        <v>172.85092362496681</v>
      </c>
      <c r="G183" s="8">
        <f t="shared" si="18"/>
        <v>-13.010927624966797</v>
      </c>
      <c r="H183" s="8">
        <f t="shared" si="19"/>
        <v>169.28423766212413</v>
      </c>
      <c r="U183" s="8">
        <v>4.6920904459495318</v>
      </c>
      <c r="V183" s="8">
        <f t="shared" si="20"/>
        <v>0.72910189787986945</v>
      </c>
      <c r="W183" s="8">
        <v>182</v>
      </c>
      <c r="X183" s="8">
        <f t="shared" si="21"/>
        <v>0.72310756972111556</v>
      </c>
      <c r="Y183" s="8">
        <f t="shared" si="22"/>
        <v>0.59209815765730289</v>
      </c>
    </row>
    <row r="184" spans="1:25" x14ac:dyDescent="0.55000000000000004">
      <c r="A184" s="8">
        <v>183</v>
      </c>
      <c r="B184" s="8">
        <v>160.970001</v>
      </c>
      <c r="E184" s="1"/>
      <c r="F184" s="8">
        <f t="shared" si="17"/>
        <v>172.95173266920887</v>
      </c>
      <c r="G184" s="8">
        <f t="shared" si="18"/>
        <v>-11.98173166920887</v>
      </c>
      <c r="H184" s="8">
        <f t="shared" si="19"/>
        <v>143.56189379292277</v>
      </c>
      <c r="U184" s="8">
        <v>5.334513578675768</v>
      </c>
      <c r="V184" s="8">
        <f t="shared" si="20"/>
        <v>0.82892774964216254</v>
      </c>
      <c r="W184" s="8">
        <v>183</v>
      </c>
      <c r="X184" s="8">
        <f t="shared" si="21"/>
        <v>0.72709163346613548</v>
      </c>
      <c r="Y184" s="8">
        <f t="shared" si="22"/>
        <v>0.6040404746656155</v>
      </c>
    </row>
    <row r="185" spans="1:25" x14ac:dyDescent="0.55000000000000004">
      <c r="A185" s="8">
        <v>184</v>
      </c>
      <c r="B185" s="8">
        <v>163.529999</v>
      </c>
      <c r="E185" s="1"/>
      <c r="F185" s="8">
        <f t="shared" si="17"/>
        <v>173.05254171345095</v>
      </c>
      <c r="G185" s="8">
        <f t="shared" si="18"/>
        <v>-9.5225427134509459</v>
      </c>
      <c r="H185" s="8">
        <f t="shared" si="19"/>
        <v>90.678819729497704</v>
      </c>
      <c r="U185" s="8">
        <v>5.4302762683361721</v>
      </c>
      <c r="V185" s="8">
        <f t="shared" si="20"/>
        <v>0.84380827242444501</v>
      </c>
      <c r="W185" s="8">
        <v>184</v>
      </c>
      <c r="X185" s="8">
        <f t="shared" si="21"/>
        <v>0.7310756972111554</v>
      </c>
      <c r="Y185" s="8">
        <f t="shared" si="22"/>
        <v>0.61606956875782981</v>
      </c>
    </row>
    <row r="186" spans="1:25" x14ac:dyDescent="0.55000000000000004">
      <c r="A186" s="8">
        <v>185</v>
      </c>
      <c r="B186" s="8">
        <v>162.979996</v>
      </c>
      <c r="E186" s="1"/>
      <c r="F186" s="8">
        <f t="shared" si="17"/>
        <v>173.15335075769303</v>
      </c>
      <c r="G186" s="8">
        <f t="shared" si="18"/>
        <v>-10.173354757693033</v>
      </c>
      <c r="H186" s="8">
        <f t="shared" si="19"/>
        <v>103.49714702587548</v>
      </c>
      <c r="U186" s="8">
        <v>5.6604703574653854</v>
      </c>
      <c r="V186" s="8">
        <f t="shared" si="20"/>
        <v>0.87957803202269003</v>
      </c>
      <c r="W186" s="8">
        <v>185</v>
      </c>
      <c r="X186" s="8">
        <f t="shared" si="21"/>
        <v>0.73505976095617531</v>
      </c>
      <c r="Y186" s="8">
        <f t="shared" si="22"/>
        <v>0.62818847684223877</v>
      </c>
    </row>
    <row r="187" spans="1:25" x14ac:dyDescent="0.55000000000000004">
      <c r="A187" s="8">
        <v>186</v>
      </c>
      <c r="B187" s="8">
        <v>163.63999899999999</v>
      </c>
      <c r="E187" s="1"/>
      <c r="F187" s="8">
        <f t="shared" si="17"/>
        <v>173.25415980193512</v>
      </c>
      <c r="G187" s="8">
        <f t="shared" si="18"/>
        <v>-9.6141608019351281</v>
      </c>
      <c r="H187" s="8">
        <f t="shared" si="19"/>
        <v>92.432087925465908</v>
      </c>
      <c r="U187" s="8">
        <v>5.6924119319673423</v>
      </c>
      <c r="V187" s="8">
        <f t="shared" si="20"/>
        <v>0.88454141942089159</v>
      </c>
      <c r="W187" s="8">
        <v>186</v>
      </c>
      <c r="X187" s="8">
        <f t="shared" si="21"/>
        <v>0.73904382470119523</v>
      </c>
      <c r="Y187" s="8">
        <f t="shared" si="22"/>
        <v>0.64040035735742684</v>
      </c>
    </row>
    <row r="188" spans="1:25" x14ac:dyDescent="0.55000000000000004">
      <c r="A188" s="8">
        <v>187</v>
      </c>
      <c r="B188" s="8">
        <v>163.63000500000001</v>
      </c>
      <c r="E188" s="1"/>
      <c r="F188" s="8">
        <f t="shared" si="17"/>
        <v>173.3549688461772</v>
      </c>
      <c r="G188" s="8">
        <f t="shared" si="18"/>
        <v>-9.7249638461771895</v>
      </c>
      <c r="H188" s="8">
        <f t="shared" si="19"/>
        <v>94.574921809453429</v>
      </c>
      <c r="U188" s="8">
        <v>5.7491667549990382</v>
      </c>
      <c r="V188" s="8">
        <f t="shared" si="20"/>
        <v>0.89336052673839172</v>
      </c>
      <c r="W188" s="8">
        <v>187</v>
      </c>
      <c r="X188" s="8">
        <f t="shared" si="21"/>
        <v>0.74302788844621515</v>
      </c>
      <c r="Y188" s="8">
        <f t="shared" si="22"/>
        <v>0.65270849770522443</v>
      </c>
    </row>
    <row r="189" spans="1:25" x14ac:dyDescent="0.55000000000000004">
      <c r="A189" s="8">
        <v>188</v>
      </c>
      <c r="B189" s="8">
        <v>167.520004</v>
      </c>
      <c r="E189" s="1"/>
      <c r="F189" s="8">
        <f t="shared" si="17"/>
        <v>173.45577789041926</v>
      </c>
      <c r="G189" s="8">
        <f t="shared" si="18"/>
        <v>-5.9357738904192558</v>
      </c>
      <c r="H189" s="8">
        <f t="shared" si="19"/>
        <v>35.233411678182947</v>
      </c>
      <c r="U189" s="8">
        <v>5.8851968968317294</v>
      </c>
      <c r="V189" s="8">
        <f t="shared" si="20"/>
        <v>0.91449819143637301</v>
      </c>
      <c r="W189" s="8">
        <v>188</v>
      </c>
      <c r="X189" s="8">
        <f t="shared" si="21"/>
        <v>0.74701195219123506</v>
      </c>
      <c r="Y189" s="8">
        <f t="shared" si="22"/>
        <v>0.66511632224342698</v>
      </c>
    </row>
    <row r="190" spans="1:25" x14ac:dyDescent="0.55000000000000004">
      <c r="A190" s="8">
        <v>189</v>
      </c>
      <c r="B190" s="8">
        <v>165.570007</v>
      </c>
      <c r="E190" s="1"/>
      <c r="F190" s="8">
        <f t="shared" si="17"/>
        <v>173.55658693466134</v>
      </c>
      <c r="G190" s="8">
        <f t="shared" si="18"/>
        <v>-7.9865799346613358</v>
      </c>
      <c r="H190" s="8">
        <f t="shared" si="19"/>
        <v>63.785459052735064</v>
      </c>
      <c r="U190" s="8">
        <v>5.9136975344336804</v>
      </c>
      <c r="V190" s="8">
        <f t="shared" si="20"/>
        <v>0.91892689314315856</v>
      </c>
      <c r="W190" s="8">
        <v>189</v>
      </c>
      <c r="X190" s="8">
        <f t="shared" si="21"/>
        <v>0.75099601593625498</v>
      </c>
      <c r="Y190" s="8">
        <f t="shared" si="22"/>
        <v>0.67762740089061679</v>
      </c>
    </row>
    <row r="191" spans="1:25" x14ac:dyDescent="0.55000000000000004">
      <c r="A191" s="8">
        <v>190</v>
      </c>
      <c r="B191" s="8">
        <v>168.94000199999999</v>
      </c>
      <c r="E191" s="1"/>
      <c r="F191" s="8">
        <f t="shared" si="17"/>
        <v>173.65739597890342</v>
      </c>
      <c r="G191" s="8">
        <f t="shared" si="18"/>
        <v>-4.7173939789034307</v>
      </c>
      <c r="H191" s="8">
        <f t="shared" si="19"/>
        <v>22.253805952194341</v>
      </c>
      <c r="U191" s="8">
        <v>5.9428934901916364</v>
      </c>
      <c r="V191" s="8">
        <f t="shared" si="20"/>
        <v>0.92346364003641557</v>
      </c>
      <c r="W191" s="8">
        <v>190</v>
      </c>
      <c r="X191" s="8">
        <f t="shared" si="21"/>
        <v>0.7549800796812749</v>
      </c>
      <c r="Y191" s="8">
        <f t="shared" si="22"/>
        <v>0.69024545840121887</v>
      </c>
    </row>
    <row r="192" spans="1:25" x14ac:dyDescent="0.55000000000000004">
      <c r="A192" s="8">
        <v>191</v>
      </c>
      <c r="B192" s="8">
        <v>168.94000199999999</v>
      </c>
      <c r="E192" s="1"/>
      <c r="F192" s="8">
        <f t="shared" si="17"/>
        <v>173.75820502314551</v>
      </c>
      <c r="G192" s="8">
        <f t="shared" si="18"/>
        <v>-4.8182030231455144</v>
      </c>
      <c r="H192" s="8">
        <f t="shared" si="19"/>
        <v>23.215080372248575</v>
      </c>
      <c r="U192" s="8">
        <v>6.0011476756213256</v>
      </c>
      <c r="V192" s="8">
        <f t="shared" si="20"/>
        <v>0.93251573262616894</v>
      </c>
      <c r="W192" s="8">
        <v>191</v>
      </c>
      <c r="X192" s="8">
        <f t="shared" si="21"/>
        <v>0.75896414342629481</v>
      </c>
      <c r="Y192" s="8">
        <f t="shared" si="22"/>
        <v>0.70297438437546944</v>
      </c>
    </row>
    <row r="193" spans="1:25" x14ac:dyDescent="0.55000000000000004">
      <c r="A193" s="8">
        <v>192</v>
      </c>
      <c r="B193" s="8">
        <v>169.85000600000001</v>
      </c>
      <c r="E193" s="1"/>
      <c r="F193" s="8">
        <f t="shared" si="17"/>
        <v>173.85901406738759</v>
      </c>
      <c r="G193" s="8">
        <f t="shared" si="18"/>
        <v>-4.0090080673875832</v>
      </c>
      <c r="H193" s="8">
        <f t="shared" si="19"/>
        <v>16.072145684378725</v>
      </c>
      <c r="U193" s="8">
        <v>6.099532587137162</v>
      </c>
      <c r="V193" s="8">
        <f t="shared" si="20"/>
        <v>0.94780372132443946</v>
      </c>
      <c r="W193" s="8">
        <v>192</v>
      </c>
      <c r="X193" s="8">
        <f t="shared" si="21"/>
        <v>0.76294820717131473</v>
      </c>
      <c r="Y193" s="8">
        <f t="shared" si="22"/>
        <v>0.7158182440763744</v>
      </c>
    </row>
    <row r="194" spans="1:25" x14ac:dyDescent="0.55000000000000004">
      <c r="A194" s="8">
        <v>193</v>
      </c>
      <c r="B194" s="8">
        <v>171.46000699999999</v>
      </c>
      <c r="E194" s="1"/>
      <c r="F194" s="8">
        <f t="shared" si="17"/>
        <v>173.95982311162967</v>
      </c>
      <c r="G194" s="8">
        <f t="shared" si="18"/>
        <v>-2.4998161116296842</v>
      </c>
      <c r="H194" s="8">
        <f t="shared" si="19"/>
        <v>6.2490805919633541</v>
      </c>
      <c r="U194" s="8">
        <v>6.1412844017074519</v>
      </c>
      <c r="V194" s="8">
        <f t="shared" si="20"/>
        <v>0.95429151766890363</v>
      </c>
      <c r="W194" s="8">
        <v>193</v>
      </c>
      <c r="X194" s="8">
        <f t="shared" si="21"/>
        <v>0.76693227091633465</v>
      </c>
      <c r="Y194" s="8">
        <f t="shared" si="22"/>
        <v>0.72878129013413073</v>
      </c>
    </row>
    <row r="195" spans="1:25" x14ac:dyDescent="0.55000000000000004">
      <c r="A195" s="8">
        <v>194</v>
      </c>
      <c r="B195" s="8">
        <v>171.63000500000001</v>
      </c>
      <c r="E195" s="1"/>
      <c r="F195" s="8">
        <f t="shared" ref="F195:F252" si="23">$D$2*A195+$D$3</f>
        <v>174.06063215587176</v>
      </c>
      <c r="G195" s="8">
        <f t="shared" ref="G195:G252" si="24">B195-F195</f>
        <v>-2.4306271558717469</v>
      </c>
      <c r="H195" s="8">
        <f t="shared" ref="H195:H252" si="25">G195^2</f>
        <v>5.9079483708611775</v>
      </c>
      <c r="U195" s="8">
        <v>6.1772321804970716</v>
      </c>
      <c r="V195" s="8">
        <f t="shared" ref="V195:V252" si="26">STANDARDIZE(U195,$D$6,$D$7)</f>
        <v>0.95987742741254523</v>
      </c>
      <c r="W195" s="8">
        <v>194</v>
      </c>
      <c r="X195" s="8">
        <f t="shared" ref="X195:X252" si="27">(W195-0.5)/$O$18</f>
        <v>0.77091633466135456</v>
      </c>
      <c r="Y195" s="8">
        <f t="shared" ref="Y195:Y252" si="28">_xlfn.NORM.S.INV(X195)</f>
        <v>0.74186797522802006</v>
      </c>
    </row>
    <row r="196" spans="1:25" x14ac:dyDescent="0.55000000000000004">
      <c r="A196" s="8">
        <v>195</v>
      </c>
      <c r="B196" s="8">
        <v>172.679993</v>
      </c>
      <c r="E196" s="1"/>
      <c r="F196" s="8">
        <f t="shared" si="23"/>
        <v>174.16144120011381</v>
      </c>
      <c r="G196" s="8">
        <f t="shared" si="24"/>
        <v>-1.4814482001138174</v>
      </c>
      <c r="H196" s="8">
        <f t="shared" si="25"/>
        <v>2.1946887696204693</v>
      </c>
      <c r="U196" s="8">
        <v>6.1794582240941054</v>
      </c>
      <c r="V196" s="8">
        <f t="shared" si="26"/>
        <v>0.96022333136091476</v>
      </c>
      <c r="W196" s="8">
        <v>195</v>
      </c>
      <c r="X196" s="8">
        <f t="shared" si="27"/>
        <v>0.77490039840637448</v>
      </c>
      <c r="Y196" s="8">
        <f t="shared" si="28"/>
        <v>0.75508296584661438</v>
      </c>
    </row>
    <row r="197" spans="1:25" x14ac:dyDescent="0.55000000000000004">
      <c r="A197" s="8">
        <v>196</v>
      </c>
      <c r="B197" s="8">
        <v>173.16000399999999</v>
      </c>
      <c r="E197" s="1"/>
      <c r="F197" s="8">
        <f t="shared" si="23"/>
        <v>174.2622502443559</v>
      </c>
      <c r="G197" s="8">
        <f t="shared" si="24"/>
        <v>-1.1022462443559107</v>
      </c>
      <c r="H197" s="8">
        <f t="shared" si="25"/>
        <v>1.21494678319671</v>
      </c>
      <c r="U197" s="8">
        <v>6.2375516665148893</v>
      </c>
      <c r="V197" s="8">
        <f t="shared" si="26"/>
        <v>0.96925044616428191</v>
      </c>
      <c r="W197" s="8">
        <v>196</v>
      </c>
      <c r="X197" s="8">
        <f t="shared" si="27"/>
        <v>0.7788844621513944</v>
      </c>
      <c r="Y197" s="8">
        <f t="shared" si="28"/>
        <v>0.76843115723954492</v>
      </c>
    </row>
    <row r="198" spans="1:25" x14ac:dyDescent="0.55000000000000004">
      <c r="A198" s="8">
        <v>197</v>
      </c>
      <c r="B198" s="8">
        <v>174.60000600000001</v>
      </c>
      <c r="E198" s="1"/>
      <c r="F198" s="8">
        <f t="shared" si="23"/>
        <v>174.36305928859798</v>
      </c>
      <c r="G198" s="8">
        <f t="shared" si="24"/>
        <v>0.23694671140202672</v>
      </c>
      <c r="H198" s="8">
        <f t="shared" si="25"/>
        <v>5.614374404423534E-2</v>
      </c>
      <c r="U198" s="8">
        <v>6.2619597198633983</v>
      </c>
      <c r="V198" s="8">
        <f t="shared" si="26"/>
        <v>0.97304320298023661</v>
      </c>
      <c r="W198" s="8">
        <v>197</v>
      </c>
      <c r="X198" s="8">
        <f t="shared" si="27"/>
        <v>0.78286852589641431</v>
      </c>
      <c r="Y198" s="8">
        <f t="shared" si="28"/>
        <v>0.78191768968818576</v>
      </c>
    </row>
    <row r="199" spans="1:25" x14ac:dyDescent="0.55000000000000004">
      <c r="A199" s="8">
        <v>198</v>
      </c>
      <c r="B199" s="8">
        <v>172.729996</v>
      </c>
      <c r="E199" s="1"/>
      <c r="F199" s="8">
        <f t="shared" si="23"/>
        <v>174.46386833284006</v>
      </c>
      <c r="G199" s="8">
        <f t="shared" si="24"/>
        <v>-1.7338723328400647</v>
      </c>
      <c r="H199" s="8">
        <f t="shared" si="25"/>
        <v>3.0063132665882479</v>
      </c>
      <c r="U199" s="8">
        <v>6.3743848525896567</v>
      </c>
      <c r="V199" s="8">
        <f t="shared" si="26"/>
        <v>0.99051289555849276</v>
      </c>
      <c r="W199" s="8">
        <v>198</v>
      </c>
      <c r="X199" s="8">
        <f t="shared" si="27"/>
        <v>0.78685258964143423</v>
      </c>
      <c r="Y199" s="8">
        <f t="shared" si="28"/>
        <v>0.79554796623886093</v>
      </c>
    </row>
    <row r="200" spans="1:25" x14ac:dyDescent="0.55000000000000004">
      <c r="A200" s="8">
        <v>199</v>
      </c>
      <c r="B200" s="8">
        <v>176.11999499999999</v>
      </c>
      <c r="E200" s="1"/>
      <c r="F200" s="8">
        <f t="shared" si="23"/>
        <v>174.56467737708215</v>
      </c>
      <c r="G200" s="8">
        <f t="shared" si="24"/>
        <v>1.5553176229178405</v>
      </c>
      <c r="H200" s="8">
        <f t="shared" si="25"/>
        <v>2.4190129081588019</v>
      </c>
      <c r="U200" s="8">
        <v>6.5527717641054721</v>
      </c>
      <c r="V200" s="8">
        <f t="shared" si="26"/>
        <v>1.0182323603133518</v>
      </c>
      <c r="W200" s="8">
        <v>199</v>
      </c>
      <c r="X200" s="8">
        <f t="shared" si="27"/>
        <v>0.79083665338645415</v>
      </c>
      <c r="Y200" s="8">
        <f t="shared" si="28"/>
        <v>0.80932767206078227</v>
      </c>
    </row>
    <row r="201" spans="1:25" x14ac:dyDescent="0.55000000000000004">
      <c r="A201" s="8">
        <v>200</v>
      </c>
      <c r="B201" s="8">
        <v>180</v>
      </c>
      <c r="E201" s="1"/>
      <c r="F201" s="8">
        <f t="shared" si="23"/>
        <v>174.66548642132423</v>
      </c>
      <c r="G201" s="8">
        <f t="shared" si="24"/>
        <v>5.334513578675768</v>
      </c>
      <c r="H201" s="8">
        <f t="shared" si="25"/>
        <v>28.457035121076149</v>
      </c>
      <c r="U201" s="8">
        <v>6.5788472689812352</v>
      </c>
      <c r="V201" s="8">
        <f t="shared" si="26"/>
        <v>1.0222842216983996</v>
      </c>
      <c r="W201" s="8">
        <v>200</v>
      </c>
      <c r="X201" s="8">
        <f t="shared" si="27"/>
        <v>0.79482071713147406</v>
      </c>
      <c r="Y201" s="8">
        <f t="shared" si="28"/>
        <v>0.82326279561236704</v>
      </c>
    </row>
    <row r="202" spans="1:25" x14ac:dyDescent="0.55000000000000004">
      <c r="A202" s="8">
        <v>201</v>
      </c>
      <c r="B202" s="8">
        <v>180.679993</v>
      </c>
      <c r="E202" s="1"/>
      <c r="F202" s="8">
        <f t="shared" si="23"/>
        <v>174.76629546556632</v>
      </c>
      <c r="G202" s="8">
        <f t="shared" si="24"/>
        <v>5.9136975344336804</v>
      </c>
      <c r="H202" s="8">
        <f t="shared" si="25"/>
        <v>34.971818528766988</v>
      </c>
      <c r="U202" s="8">
        <v>6.6283687107569733</v>
      </c>
      <c r="V202" s="8">
        <f t="shared" si="26"/>
        <v>1.0299793370420536</v>
      </c>
      <c r="W202" s="8">
        <v>201</v>
      </c>
      <c r="X202" s="8">
        <f t="shared" si="27"/>
        <v>0.79880478087649398</v>
      </c>
      <c r="Y202" s="8">
        <f t="shared" si="28"/>
        <v>0.83735965182435568</v>
      </c>
    </row>
    <row r="203" spans="1:25" x14ac:dyDescent="0.55000000000000004">
      <c r="A203" s="8">
        <v>202</v>
      </c>
      <c r="B203" s="8">
        <v>180.80999800000001</v>
      </c>
      <c r="E203" s="1"/>
      <c r="F203" s="8">
        <f t="shared" si="23"/>
        <v>174.86710450980837</v>
      </c>
      <c r="G203" s="8">
        <f t="shared" si="24"/>
        <v>5.9428934901916364</v>
      </c>
      <c r="H203" s="8">
        <f t="shared" si="25"/>
        <v>35.317983035762133</v>
      </c>
      <c r="U203" s="8">
        <v>6.7396543132232978</v>
      </c>
      <c r="V203" s="8">
        <f t="shared" si="26"/>
        <v>1.047271958507811</v>
      </c>
      <c r="W203" s="8">
        <v>202</v>
      </c>
      <c r="X203" s="8">
        <f t="shared" si="27"/>
        <v>0.8027888446215139</v>
      </c>
      <c r="Y203" s="8">
        <f t="shared" si="28"/>
        <v>0.85162490753679532</v>
      </c>
    </row>
    <row r="204" spans="1:25" x14ac:dyDescent="0.55000000000000004">
      <c r="A204" s="8">
        <v>203</v>
      </c>
      <c r="B204" s="8">
        <v>179.66000399999999</v>
      </c>
      <c r="E204" s="1"/>
      <c r="F204" s="8">
        <f t="shared" si="23"/>
        <v>174.96791355405045</v>
      </c>
      <c r="G204" s="8">
        <f t="shared" si="24"/>
        <v>4.6920904459495318</v>
      </c>
      <c r="H204" s="8">
        <f t="shared" si="25"/>
        <v>22.015712752970877</v>
      </c>
      <c r="U204" s="8">
        <v>6.8116038877253118</v>
      </c>
      <c r="V204" s="8">
        <f t="shared" si="26"/>
        <v>1.0584521716612791</v>
      </c>
      <c r="W204" s="8">
        <v>203</v>
      </c>
      <c r="X204" s="8">
        <f t="shared" si="27"/>
        <v>0.80677290836653381</v>
      </c>
      <c r="Y204" s="8">
        <f t="shared" si="28"/>
        <v>0.86606560946022026</v>
      </c>
    </row>
    <row r="205" spans="1:25" x14ac:dyDescent="0.55000000000000004">
      <c r="A205" s="8">
        <v>204</v>
      </c>
      <c r="B205" s="8">
        <v>181.21000699999999</v>
      </c>
      <c r="E205" s="1"/>
      <c r="F205" s="8">
        <f t="shared" si="23"/>
        <v>175.06872259829254</v>
      </c>
      <c r="G205" s="8">
        <f t="shared" si="24"/>
        <v>6.1412844017074519</v>
      </c>
      <c r="H205" s="8">
        <f t="shared" si="25"/>
        <v>37.715374102655254</v>
      </c>
      <c r="U205" s="8">
        <v>6.8203366313792628</v>
      </c>
      <c r="V205" s="8">
        <f t="shared" si="26"/>
        <v>1.0598091489073787</v>
      </c>
      <c r="W205" s="8">
        <v>204</v>
      </c>
      <c r="X205" s="8">
        <f t="shared" si="27"/>
        <v>0.81075697211155373</v>
      </c>
      <c r="Y205" s="8">
        <f t="shared" si="28"/>
        <v>0.88068921497009989</v>
      </c>
    </row>
    <row r="206" spans="1:25" x14ac:dyDescent="0.55000000000000004">
      <c r="A206" s="8">
        <v>205</v>
      </c>
      <c r="B206" s="8">
        <v>180.83000200000001</v>
      </c>
      <c r="E206" s="1"/>
      <c r="F206" s="8">
        <f t="shared" si="23"/>
        <v>175.16953164253462</v>
      </c>
      <c r="G206" s="8">
        <f t="shared" si="24"/>
        <v>5.6604703574653854</v>
      </c>
      <c r="H206" s="8">
        <f t="shared" si="25"/>
        <v>32.040924667744306</v>
      </c>
      <c r="U206" s="8">
        <v>6.8760059410737995</v>
      </c>
      <c r="V206" s="8">
        <f t="shared" si="26"/>
        <v>1.0684595787785647</v>
      </c>
      <c r="W206" s="8">
        <v>205</v>
      </c>
      <c r="X206" s="8">
        <f t="shared" si="27"/>
        <v>0.81474103585657376</v>
      </c>
      <c r="Y206" s="8">
        <f t="shared" si="28"/>
        <v>0.89550362608881862</v>
      </c>
    </row>
    <row r="207" spans="1:25" x14ac:dyDescent="0.55000000000000004">
      <c r="A207" s="8">
        <v>206</v>
      </c>
      <c r="B207" s="8">
        <v>182.009995</v>
      </c>
      <c r="E207" s="1"/>
      <c r="F207" s="8">
        <f t="shared" si="23"/>
        <v>175.27034068677671</v>
      </c>
      <c r="G207" s="8">
        <f t="shared" si="24"/>
        <v>6.7396543132232978</v>
      </c>
      <c r="H207" s="8">
        <f t="shared" si="25"/>
        <v>45.422940261749403</v>
      </c>
      <c r="U207" s="8">
        <v>6.9978441356099381</v>
      </c>
      <c r="V207" s="8">
        <f t="shared" si="26"/>
        <v>1.0873919629458906</v>
      </c>
      <c r="W207" s="8">
        <v>206</v>
      </c>
      <c r="X207" s="8">
        <f t="shared" si="27"/>
        <v>0.81872509960159368</v>
      </c>
      <c r="Y207" s="8">
        <f t="shared" si="28"/>
        <v>0.91051722706244709</v>
      </c>
    </row>
    <row r="208" spans="1:25" x14ac:dyDescent="0.55000000000000004">
      <c r="A208" s="8">
        <v>207</v>
      </c>
      <c r="B208" s="8">
        <v>181.949997</v>
      </c>
      <c r="E208" s="1"/>
      <c r="F208" s="8">
        <f t="shared" si="23"/>
        <v>175.37114973101876</v>
      </c>
      <c r="G208" s="8">
        <f t="shared" si="24"/>
        <v>6.5788472689812352</v>
      </c>
      <c r="H208" s="8">
        <f t="shared" si="25"/>
        <v>43.281231388581858</v>
      </c>
      <c r="U208" s="8">
        <v>7.1799777992411293</v>
      </c>
      <c r="V208" s="8">
        <f t="shared" si="26"/>
        <v>1.1156936338857486</v>
      </c>
      <c r="W208" s="8">
        <v>207</v>
      </c>
      <c r="X208" s="8">
        <f t="shared" si="27"/>
        <v>0.82270916334661359</v>
      </c>
      <c r="Y208" s="8">
        <f t="shared" si="28"/>
        <v>0.92573892600175745</v>
      </c>
    </row>
    <row r="209" spans="1:25" x14ac:dyDescent="0.55000000000000004">
      <c r="A209" s="8">
        <v>208</v>
      </c>
      <c r="B209" s="8">
        <v>179.64999399999999</v>
      </c>
      <c r="E209" s="1"/>
      <c r="F209" s="8">
        <f t="shared" si="23"/>
        <v>175.47195877526084</v>
      </c>
      <c r="G209" s="8">
        <f t="shared" si="24"/>
        <v>4.1780352247391477</v>
      </c>
      <c r="H209" s="8">
        <f t="shared" si="25"/>
        <v>17.455978339161099</v>
      </c>
      <c r="U209" s="8">
        <v>7.2670300913678432</v>
      </c>
      <c r="V209" s="8">
        <f t="shared" si="26"/>
        <v>1.1292206517758598</v>
      </c>
      <c r="W209" s="8">
        <v>208</v>
      </c>
      <c r="X209" s="8">
        <f t="shared" si="27"/>
        <v>0.82669322709163351</v>
      </c>
      <c r="Y209" s="8">
        <f t="shared" si="28"/>
        <v>0.94117820113037898</v>
      </c>
    </row>
    <row r="210" spans="1:25" x14ac:dyDescent="0.55000000000000004">
      <c r="A210" s="8">
        <v>209</v>
      </c>
      <c r="B210" s="8">
        <v>181.75</v>
      </c>
      <c r="E210" s="1"/>
      <c r="F210" s="8">
        <f t="shared" si="23"/>
        <v>175.57276781950293</v>
      </c>
      <c r="G210" s="8">
        <f t="shared" si="24"/>
        <v>6.1772321804970716</v>
      </c>
      <c r="H210" s="8">
        <f t="shared" si="25"/>
        <v>38.158197411768604</v>
      </c>
      <c r="U210" s="8">
        <v>7.3853576398406346</v>
      </c>
      <c r="V210" s="8">
        <f t="shared" si="26"/>
        <v>1.147607518175134</v>
      </c>
      <c r="W210" s="8">
        <v>209</v>
      </c>
      <c r="X210" s="8">
        <f t="shared" si="27"/>
        <v>0.83067729083665343</v>
      </c>
      <c r="Y210" s="8">
        <f t="shared" si="28"/>
        <v>0.95684515226978084</v>
      </c>
    </row>
    <row r="211" spans="1:25" x14ac:dyDescent="0.55000000000000004">
      <c r="A211" s="8">
        <v>210</v>
      </c>
      <c r="B211" s="8">
        <v>179.800003</v>
      </c>
      <c r="E211" s="1"/>
      <c r="F211" s="8">
        <f t="shared" si="23"/>
        <v>175.67357686374501</v>
      </c>
      <c r="G211" s="8">
        <f t="shared" si="24"/>
        <v>4.1264261362549917</v>
      </c>
      <c r="H211" s="8">
        <f t="shared" si="25"/>
        <v>17.027392657968299</v>
      </c>
      <c r="U211" s="8">
        <v>7.5535748083475767</v>
      </c>
      <c r="V211" s="8">
        <f t="shared" si="26"/>
        <v>1.1737467109778357</v>
      </c>
      <c r="W211" s="8">
        <v>210</v>
      </c>
      <c r="X211" s="8">
        <f t="shared" si="27"/>
        <v>0.83466135458167334</v>
      </c>
      <c r="Y211" s="8">
        <f t="shared" si="28"/>
        <v>0.97275055829387391</v>
      </c>
    </row>
    <row r="212" spans="1:25" x14ac:dyDescent="0.55000000000000004">
      <c r="A212" s="8">
        <v>211</v>
      </c>
      <c r="B212" s="8">
        <v>180.11999499999999</v>
      </c>
      <c r="E212" s="1"/>
      <c r="F212" s="8">
        <f t="shared" si="23"/>
        <v>175.7743859079871</v>
      </c>
      <c r="G212" s="8">
        <f t="shared" si="24"/>
        <v>4.3456090920128929</v>
      </c>
      <c r="H212" s="8">
        <f t="shared" si="25"/>
        <v>18.884318380585121</v>
      </c>
      <c r="U212" s="8">
        <v>7.5738009143995555</v>
      </c>
      <c r="V212" s="8">
        <f t="shared" si="26"/>
        <v>1.1768896368184805</v>
      </c>
      <c r="W212" s="8">
        <v>211</v>
      </c>
      <c r="X212" s="8">
        <f t="shared" si="27"/>
        <v>0.83864541832669326</v>
      </c>
      <c r="Y212" s="8">
        <f t="shared" si="28"/>
        <v>0.98890594140907673</v>
      </c>
    </row>
    <row r="213" spans="1:25" x14ac:dyDescent="0.55000000000000004">
      <c r="A213" s="8">
        <v>212</v>
      </c>
      <c r="B213" s="8">
        <v>177.220001</v>
      </c>
      <c r="E213" s="1"/>
      <c r="F213" s="8">
        <f t="shared" si="23"/>
        <v>175.87519495222918</v>
      </c>
      <c r="G213" s="8">
        <f t="shared" si="24"/>
        <v>1.3448060477708168</v>
      </c>
      <c r="H213" s="8">
        <f t="shared" si="25"/>
        <v>1.8085033061209643</v>
      </c>
      <c r="U213" s="8">
        <v>7.8864591531777819</v>
      </c>
      <c r="V213" s="8">
        <f t="shared" si="26"/>
        <v>1.2254734648386265</v>
      </c>
      <c r="W213" s="8">
        <v>212</v>
      </c>
      <c r="X213" s="8">
        <f t="shared" si="27"/>
        <v>0.84262948207171318</v>
      </c>
      <c r="Y213" s="8">
        <f t="shared" si="28"/>
        <v>1.0053236392627085</v>
      </c>
    </row>
    <row r="214" spans="1:25" x14ac:dyDescent="0.55000000000000004">
      <c r="A214" s="8">
        <v>213</v>
      </c>
      <c r="B214" s="8">
        <v>176.529999</v>
      </c>
      <c r="E214" s="1"/>
      <c r="F214" s="8">
        <f t="shared" si="23"/>
        <v>175.97600399647126</v>
      </c>
      <c r="G214" s="8">
        <f t="shared" si="24"/>
        <v>0.55399500352874043</v>
      </c>
      <c r="H214" s="8">
        <f t="shared" si="25"/>
        <v>0.30691046393480914</v>
      </c>
      <c r="U214" s="8">
        <v>7.9776180295579593</v>
      </c>
      <c r="V214" s="8">
        <f t="shared" si="26"/>
        <v>1.2396386030734956</v>
      </c>
      <c r="W214" s="8">
        <v>213</v>
      </c>
      <c r="X214" s="8">
        <f t="shared" si="27"/>
        <v>0.84661354581673309</v>
      </c>
      <c r="Y214" s="8">
        <f t="shared" si="28"/>
        <v>1.0220168860596448</v>
      </c>
    </row>
    <row r="215" spans="1:25" x14ac:dyDescent="0.55000000000000004">
      <c r="A215" s="8">
        <v>214</v>
      </c>
      <c r="B215" s="8">
        <v>176.78999300000001</v>
      </c>
      <c r="E215" s="1"/>
      <c r="F215" s="8">
        <f t="shared" si="23"/>
        <v>176.07681304071332</v>
      </c>
      <c r="G215" s="8">
        <f t="shared" si="24"/>
        <v>0.7131799592866912</v>
      </c>
      <c r="H215" s="8">
        <f t="shared" si="25"/>
        <v>0.50862565432816653</v>
      </c>
      <c r="U215" s="8">
        <v>8.0400391622842164</v>
      </c>
      <c r="V215" s="8">
        <f t="shared" si="26"/>
        <v>1.2493381957950751</v>
      </c>
      <c r="W215" s="8">
        <v>214</v>
      </c>
      <c r="X215" s="8">
        <f t="shared" si="27"/>
        <v>0.85059760956175301</v>
      </c>
      <c r="Y215" s="8">
        <f t="shared" si="28"/>
        <v>1.0389999040807063</v>
      </c>
    </row>
    <row r="216" spans="1:25" x14ac:dyDescent="0.55000000000000004">
      <c r="A216" s="8">
        <v>215</v>
      </c>
      <c r="B216" s="8">
        <v>176.509995</v>
      </c>
      <c r="E216" s="1"/>
      <c r="F216" s="8">
        <f t="shared" si="23"/>
        <v>176.1776220849554</v>
      </c>
      <c r="G216" s="8">
        <f t="shared" si="24"/>
        <v>0.33237291504460131</v>
      </c>
      <c r="H216" s="8">
        <f t="shared" si="25"/>
        <v>0.11047175465524577</v>
      </c>
      <c r="U216" s="8">
        <v>8.0608622065262523</v>
      </c>
      <c r="V216" s="8">
        <f t="shared" si="26"/>
        <v>1.2525738796019827</v>
      </c>
      <c r="W216" s="8">
        <v>215</v>
      </c>
      <c r="X216" s="8">
        <f t="shared" si="27"/>
        <v>0.85458167330677293</v>
      </c>
      <c r="Y216" s="8">
        <f t="shared" si="28"/>
        <v>1.0562880072553016</v>
      </c>
    </row>
    <row r="217" spans="1:25" x14ac:dyDescent="0.55000000000000004">
      <c r="A217" s="8">
        <v>216</v>
      </c>
      <c r="B217" s="8">
        <v>178.520004</v>
      </c>
      <c r="E217" s="1"/>
      <c r="F217" s="8">
        <f t="shared" si="23"/>
        <v>176.27843112919749</v>
      </c>
      <c r="G217" s="8">
        <f t="shared" si="24"/>
        <v>2.2415728708025142</v>
      </c>
      <c r="H217" s="8">
        <f t="shared" si="25"/>
        <v>5.024648935117825</v>
      </c>
      <c r="U217" s="8">
        <v>8.0786491798520217</v>
      </c>
      <c r="V217" s="8">
        <f t="shared" si="26"/>
        <v>1.2553377896669629</v>
      </c>
      <c r="W217" s="8">
        <v>216</v>
      </c>
      <c r="X217" s="8">
        <f t="shared" si="27"/>
        <v>0.85856573705179284</v>
      </c>
      <c r="Y217" s="8">
        <f t="shared" si="28"/>
        <v>1.0738977187569507</v>
      </c>
    </row>
    <row r="218" spans="1:25" x14ac:dyDescent="0.55000000000000004">
      <c r="A218" s="8">
        <v>217</v>
      </c>
      <c r="B218" s="8">
        <v>179.41999799999999</v>
      </c>
      <c r="E218" s="1"/>
      <c r="F218" s="8">
        <f t="shared" si="23"/>
        <v>176.37924017343957</v>
      </c>
      <c r="G218" s="8">
        <f t="shared" si="24"/>
        <v>3.0407578265604229</v>
      </c>
      <c r="H218" s="8">
        <f t="shared" si="25"/>
        <v>9.2462081597884662</v>
      </c>
      <c r="U218" s="8">
        <v>8.0981326047050004</v>
      </c>
      <c r="V218" s="8">
        <f t="shared" si="26"/>
        <v>1.2583653105984423</v>
      </c>
      <c r="W218" s="8">
        <v>217</v>
      </c>
      <c r="X218" s="8">
        <f t="shared" si="27"/>
        <v>0.86254980079681276</v>
      </c>
      <c r="Y218" s="8">
        <f t="shared" si="28"/>
        <v>1.0918469049769906</v>
      </c>
    </row>
    <row r="219" spans="1:25" x14ac:dyDescent="0.55000000000000004">
      <c r="A219" s="8">
        <v>218</v>
      </c>
      <c r="B219" s="8">
        <v>178.550003</v>
      </c>
      <c r="E219" s="1"/>
      <c r="F219" s="8">
        <f t="shared" si="23"/>
        <v>176.48004921768165</v>
      </c>
      <c r="G219" s="8">
        <f t="shared" si="24"/>
        <v>2.0699537823183505</v>
      </c>
      <c r="H219" s="8">
        <f t="shared" si="25"/>
        <v>4.2847086609340455</v>
      </c>
      <c r="U219" s="8">
        <v>8.1207828434832265</v>
      </c>
      <c r="V219" s="8">
        <f t="shared" si="26"/>
        <v>1.261884921371268</v>
      </c>
      <c r="W219" s="8">
        <v>218</v>
      </c>
      <c r="X219" s="8">
        <f t="shared" si="27"/>
        <v>0.86653386454183268</v>
      </c>
      <c r="Y219" s="8">
        <f t="shared" si="28"/>
        <v>1.1101549287087791</v>
      </c>
    </row>
    <row r="220" spans="1:25" x14ac:dyDescent="0.55000000000000004">
      <c r="A220" s="8">
        <v>219</v>
      </c>
      <c r="B220" s="8">
        <v>174.320007</v>
      </c>
      <c r="E220" s="1"/>
      <c r="F220" s="8">
        <f t="shared" si="23"/>
        <v>176.58085826192374</v>
      </c>
      <c r="G220" s="8">
        <f t="shared" si="24"/>
        <v>-2.2608512619237331</v>
      </c>
      <c r="H220" s="8">
        <f t="shared" si="25"/>
        <v>5.1114484285421362</v>
      </c>
      <c r="U220" s="8">
        <v>8.1246069586416354</v>
      </c>
      <c r="V220" s="8">
        <f t="shared" si="26"/>
        <v>1.2624791489659457</v>
      </c>
      <c r="W220" s="8">
        <v>219</v>
      </c>
      <c r="X220" s="8">
        <f t="shared" si="27"/>
        <v>0.87051792828685259</v>
      </c>
      <c r="Y220" s="8">
        <f t="shared" si="28"/>
        <v>1.1288428249651872</v>
      </c>
    </row>
    <row r="221" spans="1:25" x14ac:dyDescent="0.55000000000000004">
      <c r="A221" s="8">
        <v>220</v>
      </c>
      <c r="B221" s="8">
        <v>172.550003</v>
      </c>
      <c r="E221" s="1"/>
      <c r="F221" s="8">
        <f t="shared" si="23"/>
        <v>176.68166730616582</v>
      </c>
      <c r="G221" s="8">
        <f t="shared" si="24"/>
        <v>-4.1316643061658169</v>
      </c>
      <c r="H221" s="8">
        <f t="shared" si="25"/>
        <v>17.07064993884466</v>
      </c>
      <c r="U221" s="8">
        <v>8.2248340646935958</v>
      </c>
      <c r="V221" s="8">
        <f t="shared" si="26"/>
        <v>1.2780533954736137</v>
      </c>
      <c r="W221" s="8">
        <v>220</v>
      </c>
      <c r="X221" s="8">
        <f t="shared" si="27"/>
        <v>0.87450199203187251</v>
      </c>
      <c r="Y221" s="8">
        <f t="shared" si="28"/>
        <v>1.147933503588394</v>
      </c>
    </row>
    <row r="222" spans="1:25" x14ac:dyDescent="0.55000000000000004">
      <c r="A222" s="8">
        <v>221</v>
      </c>
      <c r="B222" s="8">
        <v>173.21000699999999</v>
      </c>
      <c r="E222" s="1"/>
      <c r="F222" s="8">
        <f t="shared" si="23"/>
        <v>176.78247635040788</v>
      </c>
      <c r="G222" s="8">
        <f t="shared" si="24"/>
        <v>-3.5724693504078857</v>
      </c>
      <c r="H222" s="8">
        <f t="shared" si="25"/>
        <v>12.762537259603741</v>
      </c>
      <c r="U222" s="8">
        <v>8.2473235604629167</v>
      </c>
      <c r="V222" s="8">
        <f t="shared" si="26"/>
        <v>1.2815480284600533</v>
      </c>
      <c r="W222" s="8">
        <v>221</v>
      </c>
      <c r="X222" s="8">
        <f t="shared" si="27"/>
        <v>0.87848605577689243</v>
      </c>
      <c r="Y222" s="8">
        <f t="shared" si="28"/>
        <v>1.1674519837343802</v>
      </c>
    </row>
    <row r="223" spans="1:25" x14ac:dyDescent="0.55000000000000004">
      <c r="A223" s="8">
        <v>222</v>
      </c>
      <c r="B223" s="8">
        <v>174.009995</v>
      </c>
      <c r="E223" s="1"/>
      <c r="F223" s="8">
        <f t="shared" si="23"/>
        <v>176.88328539464996</v>
      </c>
      <c r="G223" s="8">
        <f t="shared" si="24"/>
        <v>-2.8732903946499562</v>
      </c>
      <c r="H223" s="8">
        <f t="shared" si="25"/>
        <v>8.2557976919877003</v>
      </c>
      <c r="U223" s="8">
        <v>8.2956451089357017</v>
      </c>
      <c r="V223" s="8">
        <f t="shared" si="26"/>
        <v>1.2890566929041531</v>
      </c>
      <c r="W223" s="8">
        <v>222</v>
      </c>
      <c r="X223" s="8">
        <f t="shared" si="27"/>
        <v>0.88247011952191234</v>
      </c>
      <c r="Y223" s="8">
        <f t="shared" si="28"/>
        <v>1.1874256664806144</v>
      </c>
    </row>
    <row r="224" spans="1:25" x14ac:dyDescent="0.55000000000000004">
      <c r="A224" s="8">
        <v>223</v>
      </c>
      <c r="B224" s="8">
        <v>175.46000699999999</v>
      </c>
      <c r="E224" s="1"/>
      <c r="F224" s="8">
        <f t="shared" si="23"/>
        <v>176.98409443889204</v>
      </c>
      <c r="G224" s="8">
        <f t="shared" si="24"/>
        <v>-1.5240874388920531</v>
      </c>
      <c r="H224" s="8">
        <f t="shared" si="25"/>
        <v>2.3228425213885378</v>
      </c>
      <c r="U224" s="8">
        <v>8.3061596840827292</v>
      </c>
      <c r="V224" s="8">
        <f t="shared" si="26"/>
        <v>1.2906905481725901</v>
      </c>
      <c r="W224" s="8">
        <v>223</v>
      </c>
      <c r="X224" s="8">
        <f t="shared" si="27"/>
        <v>0.88645418326693226</v>
      </c>
      <c r="Y224" s="8">
        <f t="shared" si="28"/>
        <v>1.207884653288638</v>
      </c>
    </row>
    <row r="225" spans="1:25" x14ac:dyDescent="0.55000000000000004">
      <c r="A225" s="8">
        <v>224</v>
      </c>
      <c r="B225" s="8">
        <v>174.490005</v>
      </c>
      <c r="E225" s="1"/>
      <c r="F225" s="8">
        <f t="shared" si="23"/>
        <v>177.08490348313413</v>
      </c>
      <c r="G225" s="8">
        <f t="shared" si="24"/>
        <v>-2.5948984831341306</v>
      </c>
      <c r="H225" s="8">
        <f t="shared" si="25"/>
        <v>6.7334981377718117</v>
      </c>
      <c r="U225" s="8">
        <v>8.3084230738000429</v>
      </c>
      <c r="V225" s="8">
        <f t="shared" si="26"/>
        <v>1.2910422553183805</v>
      </c>
      <c r="W225" s="8">
        <v>224</v>
      </c>
      <c r="X225" s="8">
        <f t="shared" si="27"/>
        <v>0.89043824701195218</v>
      </c>
      <c r="Y225" s="8">
        <f t="shared" si="28"/>
        <v>1.2288621199542158</v>
      </c>
    </row>
    <row r="226" spans="1:25" x14ac:dyDescent="0.55000000000000004">
      <c r="A226" s="8">
        <v>225</v>
      </c>
      <c r="B226" s="8">
        <v>174.03999300000001</v>
      </c>
      <c r="E226" s="1"/>
      <c r="F226" s="8">
        <f t="shared" si="23"/>
        <v>177.18571252737621</v>
      </c>
      <c r="G226" s="8">
        <f t="shared" si="24"/>
        <v>-3.1457195273762011</v>
      </c>
      <c r="H226" s="8">
        <f t="shared" si="25"/>
        <v>9.8955513449159493</v>
      </c>
      <c r="U226" s="8">
        <v>8.4162210471257595</v>
      </c>
      <c r="V226" s="8">
        <f t="shared" si="26"/>
        <v>1.3077929356057207</v>
      </c>
      <c r="W226" s="8">
        <v>225</v>
      </c>
      <c r="X226" s="8">
        <f t="shared" si="27"/>
        <v>0.89442231075697209</v>
      </c>
      <c r="Y226" s="8">
        <f t="shared" si="28"/>
        <v>1.2503947581339057</v>
      </c>
    </row>
    <row r="227" spans="1:25" x14ac:dyDescent="0.55000000000000004">
      <c r="A227" s="8">
        <v>226</v>
      </c>
      <c r="B227" s="8">
        <v>176.009995</v>
      </c>
      <c r="E227" s="1"/>
      <c r="F227" s="8">
        <f t="shared" si="23"/>
        <v>177.28652157161829</v>
      </c>
      <c r="G227" s="8">
        <f t="shared" si="24"/>
        <v>-1.276526571618291</v>
      </c>
      <c r="H227" s="8">
        <f t="shared" si="25"/>
        <v>1.6295200880475478</v>
      </c>
      <c r="U227" s="8">
        <v>8.5489476489470633</v>
      </c>
      <c r="V227" s="8">
        <f t="shared" si="26"/>
        <v>1.3284172646551737</v>
      </c>
      <c r="W227" s="8">
        <v>226</v>
      </c>
      <c r="X227" s="8">
        <f t="shared" si="27"/>
        <v>0.89840637450199201</v>
      </c>
      <c r="Y227" s="8">
        <f t="shared" si="28"/>
        <v>1.2725232997383229</v>
      </c>
    </row>
    <row r="228" spans="1:25" x14ac:dyDescent="0.55000000000000004">
      <c r="A228" s="8">
        <v>227</v>
      </c>
      <c r="B228" s="8">
        <v>177.38999899999999</v>
      </c>
      <c r="E228" s="1"/>
      <c r="F228" s="8">
        <f t="shared" si="23"/>
        <v>177.38733061586035</v>
      </c>
      <c r="G228" s="8">
        <f t="shared" si="24"/>
        <v>2.6683841396391017E-3</v>
      </c>
      <c r="H228" s="8">
        <f t="shared" si="25"/>
        <v>7.1202739166775087E-6</v>
      </c>
      <c r="U228" s="8">
        <v>8.6054200028837045</v>
      </c>
      <c r="V228" s="8">
        <f t="shared" si="26"/>
        <v>1.3371924792225938</v>
      </c>
      <c r="W228" s="8">
        <v>227</v>
      </c>
      <c r="X228" s="8">
        <f t="shared" si="27"/>
        <v>0.90239043824701193</v>
      </c>
      <c r="Y228" s="8">
        <f t="shared" si="28"/>
        <v>1.2952931436937756</v>
      </c>
    </row>
    <row r="229" spans="1:25" x14ac:dyDescent="0.55000000000000004">
      <c r="A229" s="8">
        <v>228</v>
      </c>
      <c r="B229" s="8">
        <v>176.979996</v>
      </c>
      <c r="E229" s="1"/>
      <c r="F229" s="8">
        <f t="shared" si="23"/>
        <v>177.48813966010243</v>
      </c>
      <c r="G229" s="8">
        <f t="shared" si="24"/>
        <v>-0.50814366010243361</v>
      </c>
      <c r="H229" s="8">
        <f t="shared" si="25"/>
        <v>0.25820997930229761</v>
      </c>
      <c r="U229" s="8">
        <v>8.896514516220833</v>
      </c>
      <c r="V229" s="8">
        <f t="shared" si="26"/>
        <v>1.3824255293057892</v>
      </c>
      <c r="W229" s="8">
        <v>228</v>
      </c>
      <c r="X229" s="8">
        <f t="shared" si="27"/>
        <v>0.90637450199203184</v>
      </c>
      <c r="Y229" s="8">
        <f t="shared" si="28"/>
        <v>1.3187551101697956</v>
      </c>
    </row>
    <row r="230" spans="1:25" x14ac:dyDescent="0.55000000000000004">
      <c r="A230" s="8">
        <v>229</v>
      </c>
      <c r="B230" s="8">
        <v>176.39999399999999</v>
      </c>
      <c r="E230" s="1"/>
      <c r="F230" s="8">
        <f t="shared" si="23"/>
        <v>177.58894870434452</v>
      </c>
      <c r="G230" s="8">
        <f t="shared" si="24"/>
        <v>-1.1889547043445248</v>
      </c>
      <c r="H230" s="8">
        <f t="shared" si="25"/>
        <v>1.4136132889829762</v>
      </c>
      <c r="U230" s="8">
        <v>9.1205617374312453</v>
      </c>
      <c r="V230" s="8">
        <f t="shared" si="26"/>
        <v>1.4172401297660675</v>
      </c>
      <c r="W230" s="8">
        <v>229</v>
      </c>
      <c r="X230" s="8">
        <f t="shared" si="27"/>
        <v>0.91035856573705176</v>
      </c>
      <c r="Y230" s="8">
        <f t="shared" si="28"/>
        <v>1.3429663548852777</v>
      </c>
    </row>
    <row r="231" spans="1:25" x14ac:dyDescent="0.55000000000000004">
      <c r="A231" s="8">
        <v>230</v>
      </c>
      <c r="B231" s="8">
        <v>176.699997</v>
      </c>
      <c r="E231" s="1"/>
      <c r="F231" s="8">
        <f t="shared" si="23"/>
        <v>177.6897577485866</v>
      </c>
      <c r="G231" s="8">
        <f t="shared" si="24"/>
        <v>-0.98976074858660468</v>
      </c>
      <c r="H231" s="8">
        <f t="shared" si="25"/>
        <v>0.97962633944271604</v>
      </c>
      <c r="U231" s="8">
        <v>9.2216682507683458</v>
      </c>
      <c r="V231" s="8">
        <f t="shared" si="26"/>
        <v>1.4329510269900827</v>
      </c>
      <c r="W231" s="8">
        <v>230</v>
      </c>
      <c r="X231" s="8">
        <f t="shared" si="27"/>
        <v>0.91434262948207168</v>
      </c>
      <c r="Y231" s="8">
        <f t="shared" si="28"/>
        <v>1.3679914863166109</v>
      </c>
    </row>
    <row r="232" spans="1:25" x14ac:dyDescent="0.55000000000000004">
      <c r="A232" s="8">
        <v>231</v>
      </c>
      <c r="B232" s="8">
        <v>174.63999899999999</v>
      </c>
      <c r="E232" s="1"/>
      <c r="F232" s="8">
        <f t="shared" si="23"/>
        <v>177.79056679282868</v>
      </c>
      <c r="G232" s="8">
        <f t="shared" si="24"/>
        <v>-3.1505677928286957</v>
      </c>
      <c r="H232" s="8">
        <f t="shared" si="25"/>
        <v>9.9260774172094788</v>
      </c>
      <c r="U232" s="8">
        <v>9.2629235071143796</v>
      </c>
      <c r="V232" s="8">
        <f t="shared" si="26"/>
        <v>1.4393616633676016</v>
      </c>
      <c r="W232" s="8">
        <v>231</v>
      </c>
      <c r="X232" s="8">
        <f t="shared" si="27"/>
        <v>0.91832669322709159</v>
      </c>
      <c r="Y232" s="8">
        <f t="shared" si="28"/>
        <v>1.393903942678675</v>
      </c>
    </row>
    <row r="233" spans="1:25" x14ac:dyDescent="0.55000000000000004">
      <c r="A233" s="8">
        <v>232</v>
      </c>
      <c r="B233" s="8">
        <v>176.5</v>
      </c>
      <c r="E233" s="1"/>
      <c r="F233" s="8">
        <f t="shared" si="23"/>
        <v>177.89137583707077</v>
      </c>
      <c r="G233" s="8">
        <f t="shared" si="24"/>
        <v>-1.3913758370707683</v>
      </c>
      <c r="H233" s="8">
        <f t="shared" si="25"/>
        <v>1.935926719984381</v>
      </c>
      <c r="U233" s="8">
        <v>9.3197556931891654</v>
      </c>
      <c r="V233" s="8">
        <f t="shared" si="26"/>
        <v>1.4481927920947895</v>
      </c>
      <c r="W233" s="8">
        <v>232</v>
      </c>
      <c r="X233" s="8">
        <f t="shared" si="27"/>
        <v>0.92231075697211151</v>
      </c>
      <c r="Y233" s="8">
        <f t="shared" si="28"/>
        <v>1.4207877051403268</v>
      </c>
    </row>
    <row r="234" spans="1:25" x14ac:dyDescent="0.55000000000000004">
      <c r="A234" s="8">
        <v>233</v>
      </c>
      <c r="B234" s="8">
        <v>176.41000399999999</v>
      </c>
      <c r="E234" s="1"/>
      <c r="F234" s="8">
        <f t="shared" si="23"/>
        <v>177.99218488131282</v>
      </c>
      <c r="G234" s="8">
        <f t="shared" si="24"/>
        <v>-1.5821808813128371</v>
      </c>
      <c r="H234" s="8">
        <f t="shared" si="25"/>
        <v>2.5032963411918656</v>
      </c>
      <c r="U234" s="8">
        <v>9.3640310204515345</v>
      </c>
      <c r="V234" s="8">
        <f t="shared" si="26"/>
        <v>1.4550727159811911</v>
      </c>
      <c r="W234" s="8">
        <v>233</v>
      </c>
      <c r="X234" s="8">
        <f t="shared" si="27"/>
        <v>0.92629482071713143</v>
      </c>
      <c r="Y234" s="8">
        <f t="shared" si="28"/>
        <v>1.4487394514656105</v>
      </c>
    </row>
    <row r="235" spans="1:25" x14ac:dyDescent="0.55000000000000004">
      <c r="A235" s="8">
        <v>234</v>
      </c>
      <c r="B235" s="8">
        <v>176.429993</v>
      </c>
      <c r="E235" s="1"/>
      <c r="F235" s="8">
        <f t="shared" si="23"/>
        <v>178.09299392555491</v>
      </c>
      <c r="G235" s="8">
        <f t="shared" si="24"/>
        <v>-1.6630009255549112</v>
      </c>
      <c r="H235" s="8">
        <f t="shared" si="25"/>
        <v>2.7655720783964912</v>
      </c>
      <c r="U235" s="8">
        <v>9.3796913301460734</v>
      </c>
      <c r="V235" s="8">
        <f t="shared" si="26"/>
        <v>1.457506164707554</v>
      </c>
      <c r="W235" s="8">
        <v>234</v>
      </c>
      <c r="X235" s="8">
        <f t="shared" si="27"/>
        <v>0.93027888446215135</v>
      </c>
      <c r="Y235" s="8">
        <f t="shared" si="28"/>
        <v>1.4778712941631909</v>
      </c>
    </row>
    <row r="236" spans="1:25" x14ac:dyDescent="0.55000000000000004">
      <c r="A236" s="8">
        <v>235</v>
      </c>
      <c r="B236" s="8">
        <v>176.30999800000001</v>
      </c>
      <c r="E236" s="1"/>
      <c r="F236" s="8">
        <f t="shared" si="23"/>
        <v>178.19380296979699</v>
      </c>
      <c r="G236" s="8">
        <f t="shared" si="24"/>
        <v>-1.8838049697969836</v>
      </c>
      <c r="H236" s="8">
        <f t="shared" si="25"/>
        <v>3.5487211642318144</v>
      </c>
      <c r="U236" s="8">
        <v>9.472471295010422</v>
      </c>
      <c r="V236" s="8">
        <f t="shared" si="26"/>
        <v>1.4719232031783747</v>
      </c>
      <c r="W236" s="8">
        <v>235</v>
      </c>
      <c r="X236" s="8">
        <f t="shared" si="27"/>
        <v>0.93426294820717126</v>
      </c>
      <c r="Y236" s="8">
        <f t="shared" si="28"/>
        <v>1.5083143056462007</v>
      </c>
    </row>
    <row r="237" spans="1:25" x14ac:dyDescent="0.55000000000000004">
      <c r="A237" s="8">
        <v>236</v>
      </c>
      <c r="B237" s="8">
        <v>176.88000500000001</v>
      </c>
      <c r="E237" s="1"/>
      <c r="F237" s="8">
        <f t="shared" si="23"/>
        <v>178.29461201403907</v>
      </c>
      <c r="G237" s="8">
        <f t="shared" si="24"/>
        <v>-1.4146070140390634</v>
      </c>
      <c r="H237" s="8">
        <f t="shared" si="25"/>
        <v>2.001113004168515</v>
      </c>
      <c r="U237" s="8">
        <v>9.7188852859040082</v>
      </c>
      <c r="V237" s="8">
        <f t="shared" si="26"/>
        <v>1.5102133662718333</v>
      </c>
      <c r="W237" s="8">
        <v>236</v>
      </c>
      <c r="X237" s="8">
        <f t="shared" si="27"/>
        <v>0.93824701195219129</v>
      </c>
      <c r="Y237" s="8">
        <f t="shared" si="28"/>
        <v>1.5402231201601173</v>
      </c>
    </row>
    <row r="238" spans="1:25" x14ac:dyDescent="0.55000000000000004">
      <c r="A238" s="8">
        <v>237</v>
      </c>
      <c r="B238" s="8">
        <v>176.479996</v>
      </c>
      <c r="E238" s="1"/>
      <c r="F238" s="8">
        <f t="shared" si="23"/>
        <v>178.39542105828116</v>
      </c>
      <c r="G238" s="8">
        <f t="shared" si="24"/>
        <v>-1.9154250582811585</v>
      </c>
      <c r="H238" s="8">
        <f t="shared" si="25"/>
        <v>3.6688531538913796</v>
      </c>
      <c r="U238" s="8">
        <v>10.23372755135648</v>
      </c>
      <c r="V238" s="8">
        <f t="shared" si="26"/>
        <v>1.5902144824426034</v>
      </c>
      <c r="W238" s="8">
        <v>237</v>
      </c>
      <c r="X238" s="8">
        <f t="shared" si="27"/>
        <v>0.94223107569721121</v>
      </c>
      <c r="Y238" s="8">
        <f t="shared" si="28"/>
        <v>1.5737820354434748</v>
      </c>
    </row>
    <row r="239" spans="1:25" x14ac:dyDescent="0.55000000000000004">
      <c r="A239" s="8">
        <v>238</v>
      </c>
      <c r="B239" s="8">
        <v>176.41999799999999</v>
      </c>
      <c r="E239" s="1"/>
      <c r="F239" s="8">
        <f t="shared" si="23"/>
        <v>178.49623010252324</v>
      </c>
      <c r="G239" s="8">
        <f t="shared" si="24"/>
        <v>-2.0762321025232495</v>
      </c>
      <c r="H239" s="8">
        <f t="shared" si="25"/>
        <v>4.3107397435481136</v>
      </c>
      <c r="U239" s="8">
        <v>10.422185825915363</v>
      </c>
      <c r="V239" s="8">
        <f t="shared" si="26"/>
        <v>1.6194989319294335</v>
      </c>
      <c r="W239" s="8">
        <v>238</v>
      </c>
      <c r="X239" s="8">
        <f t="shared" si="27"/>
        <v>0.94621513944223112</v>
      </c>
      <c r="Y239" s="8">
        <f t="shared" si="28"/>
        <v>1.609213245476846</v>
      </c>
    </row>
    <row r="240" spans="1:25" x14ac:dyDescent="0.55000000000000004">
      <c r="A240" s="8">
        <v>239</v>
      </c>
      <c r="B240" s="8">
        <v>177</v>
      </c>
      <c r="E240" s="1"/>
      <c r="F240" s="8">
        <f t="shared" si="23"/>
        <v>178.59703914676533</v>
      </c>
      <c r="G240" s="8">
        <f t="shared" si="24"/>
        <v>-1.5970391467653258</v>
      </c>
      <c r="H240" s="8">
        <f t="shared" si="25"/>
        <v>2.5505340363009199</v>
      </c>
      <c r="U240" s="8">
        <v>10.493278339252527</v>
      </c>
      <c r="V240" s="8">
        <f t="shared" si="26"/>
        <v>1.6305459667204871</v>
      </c>
      <c r="W240" s="8">
        <v>239</v>
      </c>
      <c r="X240" s="8">
        <f t="shared" si="27"/>
        <v>0.95019920318725104</v>
      </c>
      <c r="Y240" s="8">
        <f t="shared" si="28"/>
        <v>1.6467881707750849</v>
      </c>
    </row>
    <row r="241" spans="1:25" x14ac:dyDescent="0.55000000000000004">
      <c r="A241" s="8">
        <v>240</v>
      </c>
      <c r="B241" s="8">
        <v>180.78999300000001</v>
      </c>
      <c r="E241" s="1"/>
      <c r="F241" s="8">
        <f t="shared" si="23"/>
        <v>178.69784819100738</v>
      </c>
      <c r="G241" s="8">
        <f t="shared" si="24"/>
        <v>2.0921448089926287</v>
      </c>
      <c r="H241" s="8">
        <f t="shared" si="25"/>
        <v>4.3770699017948029</v>
      </c>
      <c r="U241" s="8">
        <v>10.539236118042112</v>
      </c>
      <c r="V241" s="8">
        <f t="shared" si="26"/>
        <v>1.6376873260194658</v>
      </c>
      <c r="W241" s="8">
        <v>240</v>
      </c>
      <c r="X241" s="8">
        <f t="shared" si="27"/>
        <v>0.95418326693227096</v>
      </c>
      <c r="Y241" s="8">
        <f t="shared" si="28"/>
        <v>1.6868434086022392</v>
      </c>
    </row>
    <row r="242" spans="1:25" x14ac:dyDescent="0.55000000000000004">
      <c r="A242" s="8">
        <v>241</v>
      </c>
      <c r="B242" s="8">
        <v>178.86000100000001</v>
      </c>
      <c r="E242" s="1"/>
      <c r="F242" s="8">
        <f t="shared" si="23"/>
        <v>178.79865723524946</v>
      </c>
      <c r="G242" s="8">
        <f t="shared" si="24"/>
        <v>6.134376475054637E-2</v>
      </c>
      <c r="H242" s="8">
        <f t="shared" si="25"/>
        <v>3.7630574737703756E-3</v>
      </c>
      <c r="U242" s="8">
        <v>10.724895427736669</v>
      </c>
      <c r="V242" s="8">
        <f t="shared" si="26"/>
        <v>1.6665368455708678</v>
      </c>
      <c r="W242" s="8">
        <v>241</v>
      </c>
      <c r="X242" s="8">
        <f t="shared" si="27"/>
        <v>0.95816733067729087</v>
      </c>
      <c r="Y242" s="8">
        <f t="shared" si="28"/>
        <v>1.7298037812719729</v>
      </c>
    </row>
    <row r="243" spans="1:25" x14ac:dyDescent="0.55000000000000004">
      <c r="A243" s="8">
        <v>242</v>
      </c>
      <c r="B243" s="8">
        <v>177.509995</v>
      </c>
      <c r="E243" s="1"/>
      <c r="F243" s="8">
        <f t="shared" si="23"/>
        <v>178.89946627949155</v>
      </c>
      <c r="G243" s="8">
        <f t="shared" si="24"/>
        <v>-1.3894712794915449</v>
      </c>
      <c r="H243" s="8">
        <f t="shared" si="25"/>
        <v>1.9306304365318709</v>
      </c>
      <c r="U243" s="8">
        <v>10.747263197419841</v>
      </c>
      <c r="V243" s="8">
        <f t="shared" si="26"/>
        <v>1.6700125635936136</v>
      </c>
      <c r="W243" s="8">
        <v>242</v>
      </c>
      <c r="X243" s="8">
        <f t="shared" si="27"/>
        <v>0.96215139442231079</v>
      </c>
      <c r="Y243" s="8">
        <f t="shared" si="28"/>
        <v>1.7762166732015285</v>
      </c>
    </row>
    <row r="244" spans="1:25" x14ac:dyDescent="0.55000000000000004">
      <c r="A244" s="8">
        <v>243</v>
      </c>
      <c r="B244" s="8">
        <v>177.61000100000001</v>
      </c>
      <c r="E244" s="1"/>
      <c r="F244" s="8">
        <f t="shared" si="23"/>
        <v>179.00027532373363</v>
      </c>
      <c r="G244" s="8">
        <f t="shared" si="24"/>
        <v>-1.390274323733621</v>
      </c>
      <c r="H244" s="8">
        <f t="shared" si="25"/>
        <v>1.9328626952329773</v>
      </c>
      <c r="U244" s="8">
        <v>10.854541595598562</v>
      </c>
      <c r="V244" s="8">
        <f t="shared" si="26"/>
        <v>1.6866825073243741</v>
      </c>
      <c r="W244" s="8">
        <v>243</v>
      </c>
      <c r="X244" s="8">
        <f t="shared" si="27"/>
        <v>0.96613545816733071</v>
      </c>
      <c r="Y244" s="8">
        <f t="shared" si="28"/>
        <v>1.8268050677178864</v>
      </c>
    </row>
    <row r="245" spans="1:25" x14ac:dyDescent="0.55000000000000004">
      <c r="A245" s="8">
        <v>244</v>
      </c>
      <c r="B245" s="8">
        <v>177.759995</v>
      </c>
      <c r="E245" s="1"/>
      <c r="F245" s="8">
        <f t="shared" si="23"/>
        <v>179.10108436797572</v>
      </c>
      <c r="G245" s="8">
        <f t="shared" si="24"/>
        <v>-1.3410893679757123</v>
      </c>
      <c r="H245" s="8">
        <f t="shared" si="25"/>
        <v>1.7985206928974955</v>
      </c>
      <c r="U245" s="8">
        <v>10.862990870157461</v>
      </c>
      <c r="V245" s="8">
        <f t="shared" si="26"/>
        <v>1.6879954364308281</v>
      </c>
      <c r="W245" s="8">
        <v>244</v>
      </c>
      <c r="X245" s="8">
        <f t="shared" si="27"/>
        <v>0.97011952191235062</v>
      </c>
      <c r="Y245" s="8">
        <f t="shared" si="28"/>
        <v>1.8825531086510923</v>
      </c>
    </row>
    <row r="246" spans="1:25" x14ac:dyDescent="0.55000000000000004">
      <c r="A246" s="8">
        <v>245</v>
      </c>
      <c r="B246" s="8">
        <v>179.070007</v>
      </c>
      <c r="E246" s="1"/>
      <c r="F246" s="8">
        <f t="shared" si="23"/>
        <v>179.2018934122178</v>
      </c>
      <c r="G246" s="8">
        <f t="shared" si="24"/>
        <v>-0.13188641221779562</v>
      </c>
      <c r="H246" s="8">
        <f t="shared" si="25"/>
        <v>1.7394025727682311E-2</v>
      </c>
      <c r="U246" s="8">
        <v>10.992116462872332</v>
      </c>
      <c r="V246" s="8">
        <f t="shared" si="26"/>
        <v>1.7080602062381849</v>
      </c>
      <c r="W246" s="8">
        <v>245</v>
      </c>
      <c r="X246" s="8">
        <f t="shared" si="27"/>
        <v>0.97410358565737054</v>
      </c>
      <c r="Y246" s="8">
        <f t="shared" si="28"/>
        <v>1.9448517078685734</v>
      </c>
    </row>
    <row r="247" spans="1:25" x14ac:dyDescent="0.55000000000000004">
      <c r="A247" s="8">
        <v>246</v>
      </c>
      <c r="B247" s="8">
        <v>178.679993</v>
      </c>
      <c r="E247" s="1"/>
      <c r="F247" s="8">
        <f t="shared" si="23"/>
        <v>179.30270245645988</v>
      </c>
      <c r="G247" s="8">
        <f t="shared" si="24"/>
        <v>-0.62270945645988718</v>
      </c>
      <c r="H247" s="8">
        <f t="shared" si="25"/>
        <v>0.3877670671645681</v>
      </c>
      <c r="U247" s="8">
        <v>11.015707471978772</v>
      </c>
      <c r="V247" s="8">
        <f t="shared" si="26"/>
        <v>1.7117260029039876</v>
      </c>
      <c r="W247" s="8">
        <v>246</v>
      </c>
      <c r="X247" s="8">
        <f t="shared" si="27"/>
        <v>0.97808764940239046</v>
      </c>
      <c r="Y247" s="8">
        <f t="shared" si="28"/>
        <v>2.0157636030642969</v>
      </c>
    </row>
    <row r="248" spans="1:25" x14ac:dyDescent="0.55000000000000004">
      <c r="A248" s="8">
        <v>247</v>
      </c>
      <c r="B248" s="8">
        <v>181.270004</v>
      </c>
      <c r="E248" s="1"/>
      <c r="F248" s="8">
        <f t="shared" si="23"/>
        <v>179.40351150070194</v>
      </c>
      <c r="G248" s="8">
        <f t="shared" si="24"/>
        <v>1.8664924992980616</v>
      </c>
      <c r="H248" s="8">
        <f t="shared" si="25"/>
        <v>3.4837942499359245</v>
      </c>
      <c r="U248" s="8">
        <v>11.191310418630252</v>
      </c>
      <c r="V248" s="8">
        <f t="shared" si="26"/>
        <v>1.7390128685669068</v>
      </c>
      <c r="W248" s="8">
        <v>247</v>
      </c>
      <c r="X248" s="8">
        <f t="shared" si="27"/>
        <v>0.98207171314741037</v>
      </c>
      <c r="Y248" s="8">
        <f t="shared" si="28"/>
        <v>2.0985501609313251</v>
      </c>
    </row>
    <row r="249" spans="1:25" x14ac:dyDescent="0.55000000000000004">
      <c r="A249" s="8">
        <v>248</v>
      </c>
      <c r="B249" s="8">
        <v>180.449997</v>
      </c>
      <c r="E249" s="1"/>
      <c r="F249" s="8">
        <f t="shared" si="23"/>
        <v>179.50432054494402</v>
      </c>
      <c r="G249" s="8">
        <f t="shared" si="24"/>
        <v>0.94567645505597397</v>
      </c>
      <c r="H249" s="8">
        <f t="shared" si="25"/>
        <v>0.89430395764723358</v>
      </c>
      <c r="U249" s="8">
        <v>11.201365781673303</v>
      </c>
      <c r="V249" s="8">
        <f t="shared" si="26"/>
        <v>1.7405753670658197</v>
      </c>
      <c r="W249" s="8">
        <v>248</v>
      </c>
      <c r="X249" s="8">
        <f t="shared" si="27"/>
        <v>0.98605577689243029</v>
      </c>
      <c r="Y249" s="8">
        <f t="shared" si="28"/>
        <v>2.1988520196881569</v>
      </c>
    </row>
    <row r="250" spans="1:25" x14ac:dyDescent="0.55000000000000004">
      <c r="A250" s="8">
        <v>249</v>
      </c>
      <c r="B250" s="8">
        <v>180.729996</v>
      </c>
      <c r="E250" s="1"/>
      <c r="F250" s="8">
        <f t="shared" si="23"/>
        <v>179.60512958918611</v>
      </c>
      <c r="G250" s="8">
        <f t="shared" si="24"/>
        <v>1.1248664108138939</v>
      </c>
      <c r="H250" s="8">
        <f t="shared" si="25"/>
        <v>1.265324442177332</v>
      </c>
      <c r="U250" s="8">
        <v>11.778064241661923</v>
      </c>
      <c r="V250" s="8">
        <f t="shared" si="26"/>
        <v>1.8301882904580096</v>
      </c>
      <c r="W250" s="8">
        <v>249</v>
      </c>
      <c r="X250" s="8">
        <f t="shared" si="27"/>
        <v>0.99003984063745021</v>
      </c>
      <c r="Y250" s="8">
        <f t="shared" si="28"/>
        <v>2.327845317896144</v>
      </c>
    </row>
    <row r="251" spans="1:25" x14ac:dyDescent="0.55000000000000004">
      <c r="A251" s="8">
        <v>250</v>
      </c>
      <c r="B251" s="8">
        <v>182.259995</v>
      </c>
      <c r="E251" s="1"/>
      <c r="F251" s="8">
        <f t="shared" si="23"/>
        <v>179.70593863342819</v>
      </c>
      <c r="G251" s="8">
        <f t="shared" si="24"/>
        <v>2.5540563665718139</v>
      </c>
      <c r="H251" s="8">
        <f t="shared" si="25"/>
        <v>6.5232039236260162</v>
      </c>
      <c r="U251" s="8">
        <v>12.170503374388176</v>
      </c>
      <c r="V251" s="8">
        <f t="shared" si="26"/>
        <v>1.8911692369612982</v>
      </c>
      <c r="W251" s="8">
        <v>250</v>
      </c>
      <c r="X251" s="8">
        <f t="shared" si="27"/>
        <v>0.99402390438247012</v>
      </c>
      <c r="Y251" s="8">
        <f t="shared" si="28"/>
        <v>2.513552719716154</v>
      </c>
    </row>
    <row r="252" spans="1:25" x14ac:dyDescent="0.55000000000000004">
      <c r="A252" s="8">
        <v>251</v>
      </c>
      <c r="B252" s="8">
        <v>183.229996</v>
      </c>
      <c r="E252" s="1"/>
      <c r="F252" s="8">
        <f t="shared" si="23"/>
        <v>179.80674767767027</v>
      </c>
      <c r="G252" s="8">
        <f t="shared" si="24"/>
        <v>3.4232483223297265</v>
      </c>
      <c r="H252" s="8">
        <f t="shared" si="25"/>
        <v>11.718629076333288</v>
      </c>
      <c r="U252" s="8">
        <v>12.404085383494589</v>
      </c>
      <c r="V252" s="8">
        <f t="shared" si="26"/>
        <v>1.9274654439743357</v>
      </c>
      <c r="W252" s="8">
        <v>251</v>
      </c>
      <c r="X252" s="8">
        <f t="shared" si="27"/>
        <v>0.99800796812749004</v>
      </c>
      <c r="Y252" s="8">
        <f t="shared" si="28"/>
        <v>2.8794207820270832</v>
      </c>
    </row>
    <row r="253" spans="1:25" x14ac:dyDescent="0.55000000000000004">
      <c r="A253" s="2"/>
      <c r="F253" s="1"/>
      <c r="G253" s="3"/>
      <c r="H253" s="19">
        <f>AVERAGE(H2:H252)</f>
        <v>41.249869595684189</v>
      </c>
    </row>
    <row r="254" spans="1:25" x14ac:dyDescent="0.55000000000000004">
      <c r="H254" s="20" t="s">
        <v>9</v>
      </c>
    </row>
  </sheetData>
  <sortState xmlns:xlrd2="http://schemas.microsoft.com/office/spreadsheetml/2017/richdata2" ref="U2:U252">
    <sortCondition ref="U1"/>
  </sortState>
  <mergeCells count="1">
    <mergeCell ref="R3:S3"/>
  </mergeCells>
  <pageMargins left="0.7" right="0.7" top="0.75" bottom="0.75" header="0.3" footer="0.3"/>
  <pageSetup orientation="portrait" horizontalDpi="300" verticalDpi="300" r:id="rId1"/>
  <ignoredErrors>
    <ignoredError sqref="D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2020-01-23T22:44:43Z</dcterms:created>
  <dcterms:modified xsi:type="dcterms:W3CDTF">2020-01-27T23:45:10Z</dcterms:modified>
</cp:coreProperties>
</file>