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3BA3770-01AC-42AE-9470-7FE2A9B0BE25}" xr6:coauthVersionLast="36" xr6:coauthVersionMax="36" xr10:uidLastSave="{00000000-0000-0000-0000-000000000000}"/>
  <bookViews>
    <workbookView xWindow="0" yWindow="0" windowWidth="19200" windowHeight="6810" firstSheet="1" activeTab="8" xr2:uid="{FDEE2015-3A49-4D7F-B10D-FBBCCD40E091}"/>
  </bookViews>
  <sheets>
    <sheet name="Basics of Excel" sheetId="1" r:id="rId1"/>
    <sheet name="conditional formatting" sheetId="3" r:id="rId2"/>
    <sheet name="charts" sheetId="4" r:id="rId3"/>
    <sheet name="charts 2" sheetId="5" r:id="rId4"/>
    <sheet name="Sheet1" sheetId="10" r:id="rId5"/>
    <sheet name="Sheet2" sheetId="12" r:id="rId6"/>
    <sheet name="Sheet3" sheetId="13" r:id="rId7"/>
    <sheet name="macros" sheetId="14" r:id="rId8"/>
    <sheet name="Pivot Tables" sheetId="6" r:id="rId9"/>
  </sheets>
  <definedNames>
    <definedName name="_xlnm._FilterDatabase" localSheetId="1" hidden="1">'conditional formatting'!$A$56:$G$77</definedName>
    <definedName name="_xlchart.v1.1" hidden="1">charts!$C$1</definedName>
    <definedName name="_xlchart.v1.10" hidden="1">charts!$C$51:$C$59</definedName>
    <definedName name="_xlchart.v1.11" hidden="1">charts!$D$50</definedName>
    <definedName name="_xlchart.v1.12" hidden="1">charts!$D$51:$D$59</definedName>
    <definedName name="_xlchart.v1.13" hidden="1">charts!$C$84</definedName>
    <definedName name="_xlchart.v1.14" hidden="1">charts!$C$85:$C$96</definedName>
    <definedName name="_xlchart.v1.15" hidden="1">charts!$C$85:$C$96</definedName>
    <definedName name="_xlchart.v1.2" hidden="1">charts!$C$2:$C$13</definedName>
    <definedName name="_xlchart.v1.3" hidden="1">charts!$A$51:$B$59</definedName>
    <definedName name="_xlchart.v1.4" hidden="1">charts!$C$50</definedName>
    <definedName name="_xlchart.v1.5" hidden="1">charts!$C$51:$C$59</definedName>
    <definedName name="_xlchart.v1.6" hidden="1">charts!$D$50</definedName>
    <definedName name="_xlchart.v1.7" hidden="1">charts!$D$51:$D$59</definedName>
    <definedName name="_xlchart.v1.8" hidden="1">charts!$A$51:$B$59</definedName>
    <definedName name="_xlchart.v1.9" hidden="1">charts!$C$50</definedName>
    <definedName name="_xlchart.v2.0" hidden="1">charts!$D$85:$D$96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I16" i="1"/>
  <c r="K24" i="1"/>
  <c r="K23" i="1"/>
  <c r="K22" i="1"/>
  <c r="K21" i="1"/>
  <c r="I3" i="1"/>
  <c r="I7" i="3"/>
  <c r="I4" i="3"/>
  <c r="G4" i="3"/>
  <c r="B20" i="1"/>
  <c r="B21" i="1"/>
  <c r="B23" i="1"/>
  <c r="B22" i="1"/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3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G23" i="3"/>
  <c r="G22" i="3"/>
  <c r="G21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G8" i="3"/>
  <c r="G7" i="3"/>
  <c r="G6" i="3"/>
  <c r="G5" i="3"/>
  <c r="I13" i="1" l="1"/>
  <c r="I12" i="1"/>
  <c r="I11" i="1"/>
  <c r="I10" i="1"/>
  <c r="I9" i="1"/>
  <c r="H11" i="1"/>
  <c r="H10" i="1"/>
  <c r="I5" i="1"/>
  <c r="G20" i="1"/>
  <c r="D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1" l="1"/>
  <c r="D5" i="1"/>
  <c r="D17" i="1"/>
  <c r="D13" i="1"/>
  <c r="D16" i="1"/>
  <c r="D12" i="1"/>
  <c r="D8" i="1"/>
  <c r="D4" i="1"/>
  <c r="D15" i="1"/>
  <c r="D11" i="1"/>
  <c r="D7" i="1"/>
  <c r="D3" i="1"/>
  <c r="D18" i="1"/>
  <c r="D14" i="1"/>
  <c r="D10" i="1"/>
  <c r="D6" i="1"/>
  <c r="I4" i="1" l="1"/>
  <c r="I6" i="1"/>
</calcChain>
</file>

<file path=xl/sharedStrings.xml><?xml version="1.0" encoding="utf-8"?>
<sst xmlns="http://schemas.openxmlformats.org/spreadsheetml/2006/main" count="966" uniqueCount="257">
  <si>
    <t>num*10</t>
  </si>
  <si>
    <t>sum+C</t>
  </si>
  <si>
    <t>sum</t>
  </si>
  <si>
    <t>date</t>
  </si>
  <si>
    <t>currency</t>
  </si>
  <si>
    <t>avg</t>
  </si>
  <si>
    <t>num</t>
  </si>
  <si>
    <t>median</t>
  </si>
  <si>
    <t>mode</t>
  </si>
  <si>
    <t>This is Text</t>
  </si>
  <si>
    <t>Sales person</t>
  </si>
  <si>
    <t>Region</t>
  </si>
  <si>
    <t>Sales</t>
  </si>
  <si>
    <t>Bob</t>
  </si>
  <si>
    <t>US</t>
  </si>
  <si>
    <t>Harry</t>
  </si>
  <si>
    <t>Canada</t>
  </si>
  <si>
    <t>Julie</t>
  </si>
  <si>
    <t>Stan</t>
  </si>
  <si>
    <t>Mark</t>
  </si>
  <si>
    <t>Joe</t>
  </si>
  <si>
    <t>Martha</t>
  </si>
  <si>
    <t>Highlight va.lues for us</t>
  </si>
  <si>
    <t>$C3=$E$1</t>
  </si>
  <si>
    <t>Deparment</t>
  </si>
  <si>
    <t>HR</t>
  </si>
  <si>
    <t>Finance</t>
  </si>
  <si>
    <t>IT</t>
  </si>
  <si>
    <t>Marketing</t>
  </si>
  <si>
    <t>ID</t>
  </si>
  <si>
    <t>06-09-2024 (Sort &amp; Filter)</t>
  </si>
  <si>
    <t>Salary</t>
  </si>
  <si>
    <t>Month</t>
  </si>
  <si>
    <t>Sales ($)</t>
  </si>
  <si>
    <t>Marketing Spend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</si>
  <si>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</si>
  <si>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</si>
  <si>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</si>
  <si>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</si>
  <si>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</si>
  <si>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</si>
  <si>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</si>
  <si>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</si>
  <si>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</si>
  <si>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</si>
  <si>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</si>
  <si>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</si>
  <si>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No.</t>
  </si>
  <si>
    <t>Reema</t>
  </si>
  <si>
    <t>Panda</t>
  </si>
  <si>
    <t>Joy</t>
  </si>
  <si>
    <t>Deep</t>
  </si>
  <si>
    <t xml:space="preserve">Meena </t>
  </si>
  <si>
    <t>Mangla</t>
  </si>
  <si>
    <t>Leena</t>
  </si>
  <si>
    <t>Paul</t>
  </si>
  <si>
    <t>Fname</t>
  </si>
  <si>
    <t>Lname</t>
  </si>
  <si>
    <t>Full Name</t>
  </si>
  <si>
    <t>Reema Panda</t>
  </si>
  <si>
    <t>Joy Deep</t>
  </si>
  <si>
    <t>Meena Mangla</t>
  </si>
  <si>
    <t>Leena Paul</t>
  </si>
  <si>
    <t>Flash Fill</t>
  </si>
  <si>
    <t>Sales 2022</t>
  </si>
  <si>
    <t>Sales 2023</t>
  </si>
  <si>
    <t>Category</t>
  </si>
  <si>
    <t>Subcategory</t>
  </si>
  <si>
    <t>Profit</t>
  </si>
  <si>
    <t>Electronics</t>
  </si>
  <si>
    <t>Smartphones</t>
  </si>
  <si>
    <t>Laptops</t>
  </si>
  <si>
    <t>Televisions</t>
  </si>
  <si>
    <t>Furniture</t>
  </si>
  <si>
    <t>Chairs</t>
  </si>
  <si>
    <t>Tables</t>
  </si>
  <si>
    <t>Desks</t>
  </si>
  <si>
    <t>Clothing</t>
  </si>
  <si>
    <t>Men's Clothing</t>
  </si>
  <si>
    <t>Women's Clothing</t>
  </si>
  <si>
    <t>Kids' Clothing</t>
  </si>
  <si>
    <t>Date</t>
  </si>
  <si>
    <t>Open</t>
  </si>
  <si>
    <t>High</t>
  </si>
  <si>
    <t>Low</t>
  </si>
  <si>
    <t>Close</t>
  </si>
  <si>
    <t>Value 1</t>
  </si>
  <si>
    <t>Value 2</t>
  </si>
  <si>
    <t>Value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</si>
  <si>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</si>
  <si>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</si>
  <si>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</si>
  <si>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</si>
  <si>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</si>
  <si>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</si>
  <si>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</si>
  <si>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</si>
  <si>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</si>
  <si>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</si>
  <si>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this is a TITLE</t>
  </si>
  <si>
    <t>2-way street</t>
  </si>
  <si>
    <t>76BudGet</t>
  </si>
  <si>
    <t>2-wayStreet</t>
  </si>
  <si>
    <t>Proper Function</t>
  </si>
  <si>
    <t>Name</t>
  </si>
  <si>
    <t>Geography</t>
  </si>
  <si>
    <t>Product</t>
  </si>
  <si>
    <t>Contracts</t>
  </si>
  <si>
    <t>Revenue</t>
  </si>
  <si>
    <t>Margin %</t>
  </si>
  <si>
    <t>Charlie</t>
  </si>
  <si>
    <t>East</t>
  </si>
  <si>
    <t>Product A</t>
  </si>
  <si>
    <t>Edward</t>
  </si>
  <si>
    <t>West</t>
  </si>
  <si>
    <t>Product B</t>
  </si>
  <si>
    <t>South</t>
  </si>
  <si>
    <t>Alice</t>
  </si>
  <si>
    <t>Product D</t>
  </si>
  <si>
    <t>Hannah</t>
  </si>
  <si>
    <t>Ian</t>
  </si>
  <si>
    <t>Product C</t>
  </si>
  <si>
    <t>North</t>
  </si>
  <si>
    <t>George</t>
  </si>
  <si>
    <t>Diana</t>
  </si>
  <si>
    <t>Judy</t>
  </si>
  <si>
    <t>Fiona</t>
  </si>
  <si>
    <t>Row Labels</t>
  </si>
  <si>
    <t>Sum of Revenue</t>
  </si>
  <si>
    <t>Grand Total</t>
  </si>
  <si>
    <t>Sum of Contracts</t>
  </si>
  <si>
    <t>what is the avg revenue per contract for each product?</t>
  </si>
  <si>
    <t>how many contracts did each person close for each product?</t>
  </si>
  <si>
    <t>Average of Revenue</t>
  </si>
  <si>
    <t>Column Labels</t>
  </si>
  <si>
    <t>Average of Margin %</t>
  </si>
  <si>
    <t>Calculate the total sales for each product and create a bar chart to compare sales across products.</t>
  </si>
  <si>
    <t>Calculate the total sales for each region and show the distribution using a pie chart.</t>
  </si>
  <si>
    <t>Analyze the average sales for each product in different regions and visualize it using a stacked bar chart.</t>
  </si>
  <si>
    <t>Calculate the total number of contracts for each salesperson by product and visualize this data using a clustered column chart.</t>
  </si>
  <si>
    <t>Compare the total revenue and average margin percentage for each region and visualize them using a combo chart.</t>
  </si>
  <si>
    <t>Show the monthly trend of the total contracts closed by each salesperson and create a line chart to visualize the trend.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</si>
  <si>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</si>
  <si>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</si>
  <si>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</si>
  <si>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</si>
  <si>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</si>
  <si>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</si>
  <si>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</si>
  <si>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</si>
  <si>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</si>
  <si>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</si>
  <si>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</si>
  <si>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</si>
  <si>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</si>
  <si>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</si>
  <si>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</si>
  <si>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</si>
  <si>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</si>
  <si>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</si>
  <si>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</si>
  <si>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</si>
  <si>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</si>
  <si>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</si>
  <si>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</si>
  <si>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</si>
  <si>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</si>
  <si>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</si>
  <si>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</si>
  <si>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</si>
  <si>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</si>
  <si>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</si>
  <si>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</si>
  <si>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</si>
  <si>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</si>
  <si>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</si>
  <si>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</si>
  <si>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</si>
  <si>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</si>
  <si>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</si>
  <si>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</si>
  <si>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</si>
  <si>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</si>
  <si>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</si>
  <si>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</si>
  <si>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</si>
  <si>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</si>
  <si>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</si>
  <si>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</si>
  <si>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</si>
  <si>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</si>
  <si>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</si>
  <si>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</si>
  <si>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</si>
  <si>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</si>
  <si>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</si>
  <si>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</si>
  <si>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</si>
  <si>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</si>
  <si>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</si>
  <si>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</si>
  <si>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</si>
  <si>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</si>
  <si>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</si>
  <si>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</si>
  <si>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</si>
  <si>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</si>
  <si>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</si>
  <si>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</si>
  <si>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</si>
  <si>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</si>
  <si>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</si>
  <si>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</si>
  <si>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</si>
  <si>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</si>
  <si>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</si>
  <si>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</si>
  <si>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</si>
  <si>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</si>
  <si>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</si>
  <si>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</si>
  <si>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</si>
  <si>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</si>
  <si>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</si>
  <si>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</si>
  <si>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</si>
  <si>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</si>
  <si>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</si>
  <si>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</si>
  <si>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</si>
  <si>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</si>
  <si>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</si>
  <si>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</si>
  <si>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</si>
  <si>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</si>
  <si>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</si>
  <si>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</si>
  <si>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</si>
  <si>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</si>
  <si>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</si>
  <si>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</si>
  <si>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</si>
  <si>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Identify the top 3 regions by total sales and visualize the distribution by using a pie or donut chart</t>
  </si>
  <si>
    <t>calculate total sales for each region and create column chart to compare sales performance across regions</t>
  </si>
  <si>
    <t>calculate the total sales for each salesperson and create bar chart to compare their performance</t>
  </si>
  <si>
    <t>calculate the average margin percentage for each product and create line chart to visualize the differences in margin across products</t>
  </si>
  <si>
    <t>find the top 5 products by the number of contracts and visualize the results using pie chart</t>
  </si>
  <si>
    <t>Count of Contracts</t>
  </si>
  <si>
    <t>How much total revenue was generated by each product?</t>
  </si>
  <si>
    <t>what is the average margin percentage across different geographic regions?</t>
  </si>
  <si>
    <t>what is the contribution of each product to the total revenue in each region?</t>
  </si>
  <si>
    <t>which product has the highest avg margin % ?</t>
  </si>
  <si>
    <t>how does the no. of contracts compare to revenue in each geographic region?</t>
  </si>
  <si>
    <t>who are the top 3 salespersons based on total revenue generated&gt;</t>
  </si>
  <si>
    <t>how are contracts distributed across diff. salespersons &amp; regions?</t>
  </si>
  <si>
    <t>macros to create pie chart</t>
  </si>
  <si>
    <t>macros for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</si>
</sst>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₹&quot;\ #,##0.00"/>
    <numFmt numFmtId="166" formatCode="[$$-1009]#,##0.00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E1E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5" fillId="2" borderId="9" xfId="0" applyFont="1" applyFill="1" applyBorder="1" applyAlignment="1">
      <alignment vertical="center"/>
    </xf>
    <xf numFmtId="0" fontId="0" fillId="0" borderId="0" xfId="0"/>
    <xf numFmtId="0" fontId="1" fillId="0" borderId="10" xfId="0" applyFont="1" applyBorder="1" applyAlignment="1">
      <alignment horizontal="center" vertical="top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Alignment="1">
      <alignment horizontal="left"/>
    </xf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7">
    <dxf>
      <fill>
        <patternFill>
          <fgColor indexed="64"/>
          <bgColor theme="9" tint="-0.24994659260841701"/>
        </patternFill>
      </fill>
    </dxf>
    <dxf>
      <fill>
        <patternFill>
          <fgColor indexed="64"/>
          <bgColor theme="5" tint="-0.24994659260841701"/>
        </patternFill>
      </fill>
    </dxf>
    <dxf>
      <fill>
        <patternFill>
          <fgColor indexed="64"/>
          <bgColor theme="9" tint="-0.24994659260841701"/>
        </patternFill>
      </fill>
    </dxf>
    <dxf>
      <fill>
        <patternFill>
          <fgColor indexed="64"/>
          <bgColor theme="5" tint="-0.24994659260841701"/>
        </patternFill>
      </fill>
    </dxf>
    <dxf>
      <fill>
        <patternFill>
          <fgColor indexed="64"/>
          <bgColor theme="9" tint="-0.24994659260841701"/>
        </patternFill>
      </fill>
    </dxf>
    <dxf>
      <fill>
        <patternFill>
          <fgColor indexed="64"/>
          <bgColor theme="5" tint="-0.24994659260841701"/>
        </patternFill>
      </fill>
    </dxf>
    <dxf>
      <fill>
        <patternFill>
          <fgColor indexed="64"/>
          <bgColor theme="9" tint="-0.24994659260841701"/>
        </patternFill>
      </fill>
    </dxf>
    <dxf>
      <fill>
        <patternFill>
          <fgColor indexed="64"/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'conditional formatting'!$C$81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'conditional formatting'!$C$82:$C$93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3-4A41-AF3A-898CEACD2610}"/>
            </c:ext>
          </c:extLst>
        </c:ser>
        <c:ser>
          <c:idx val="1"/>
          <c:order val="1"/>
          <c:tx>
            <c:strRef>
              <c:f>'conditional formatting'!$D$81</c:f>
              <c:strCache>
                <c:ptCount val="1"/>
                <c:pt idx="0">
                  <c:v>Marketing Spend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'conditional formatting'!$D$82:$D$93</c:f>
              <c:numCache>
                <c:formatCode>#,##0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5500</c:v>
                </c:pt>
                <c:pt idx="3">
                  <c:v>7000</c:v>
                </c:pt>
                <c:pt idx="4">
                  <c:v>6500</c:v>
                </c:pt>
                <c:pt idx="5">
                  <c:v>8000</c:v>
                </c:pt>
                <c:pt idx="6">
                  <c:v>7500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10500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3-4A41-AF3A-898CEACD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0876671"/>
        <c:axId val="1408571487"/>
        <c:axId val="0"/>
      </c:bar3DChart>
      <c:catAx>
        <c:axId val="154087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71487"/>
        <c:crosses val="autoZero"/>
        <c:auto val="1"/>
        <c:lblAlgn val="ctr"/>
        <c:lblOffset val="100"/>
        <c:noMultiLvlLbl val="0"/>
      </c:catAx>
      <c:valAx>
        <c:axId val="1408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76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charts!$B$115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charts!$A$116:$A$120</c:f>
              <c:numCache>
                <c:formatCode>m/d/yyyy</c:formatCode>
                <c:ptCount val="5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</c:numCache>
            </c:numRef>
          </c:cat>
          <c:val>
            <c:numRef>
              <c:f>charts!$B$116:$B$120</c:f>
              <c:numCache>
                <c:formatCode>General</c:formatCode>
                <c:ptCount val="5"/>
                <c:pt idx="0">
                  <c:v>150</c:v>
                </c:pt>
                <c:pt idx="1">
                  <c:v>152</c:v>
                </c:pt>
                <c:pt idx="2">
                  <c:v>156</c:v>
                </c:pt>
                <c:pt idx="3">
                  <c:v>158</c:v>
                </c:pt>
                <c:pt idx="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6-4743-BED2-A0B9A5DBB868}"/>
            </c:ext>
          </c:extLst>
        </c:ser>
        <c:ser>
          <c:idx val="1"/>
          <c:order val="1"/>
          <c:tx>
            <c:strRef>
              <c:f>charts!$C$115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charts!$A$116:$A$120</c:f>
              <c:numCache>
                <c:formatCode>m/d/yyyy</c:formatCode>
                <c:ptCount val="5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</c:numCache>
            </c:numRef>
          </c:cat>
          <c:val>
            <c:numRef>
              <c:f>charts!$C$116:$C$120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160</c:v>
                </c:pt>
                <c:pt idx="3">
                  <c:v>162</c:v>
                </c:pt>
                <c:pt idx="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743-BED2-A0B9A5DBB868}"/>
            </c:ext>
          </c:extLst>
        </c:ser>
        <c:ser>
          <c:idx val="2"/>
          <c:order val="2"/>
          <c:tx>
            <c:strRef>
              <c:f>charts!$D$115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charts!$A$116:$A$120</c:f>
              <c:numCache>
                <c:formatCode>m/d/yyyy</c:formatCode>
                <c:ptCount val="5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</c:numCache>
            </c:numRef>
          </c:cat>
          <c:val>
            <c:numRef>
              <c:f>charts!$D$116:$D$120</c:f>
              <c:numCache>
                <c:formatCode>General</c:formatCode>
                <c:ptCount val="5"/>
                <c:pt idx="0">
                  <c:v>148</c:v>
                </c:pt>
                <c:pt idx="1">
                  <c:v>151</c:v>
                </c:pt>
                <c:pt idx="2">
                  <c:v>155</c:v>
                </c:pt>
                <c:pt idx="3">
                  <c:v>157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6-4743-BED2-A0B9A5DBB868}"/>
            </c:ext>
          </c:extLst>
        </c:ser>
        <c:ser>
          <c:idx val="3"/>
          <c:order val="3"/>
          <c:tx>
            <c:strRef>
              <c:f>charts!$E$115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charts!$A$116:$A$120</c:f>
              <c:numCache>
                <c:formatCode>m/d/yyyy</c:formatCode>
                <c:ptCount val="5"/>
                <c:pt idx="0">
                  <c:v>45536</c:v>
                </c:pt>
                <c:pt idx="1">
                  <c:v>45537</c:v>
                </c:pt>
                <c:pt idx="2">
                  <c:v>45538</c:v>
                </c:pt>
                <c:pt idx="3">
                  <c:v>45539</c:v>
                </c:pt>
                <c:pt idx="4">
                  <c:v>45540</c:v>
                </c:pt>
              </c:numCache>
            </c:numRef>
          </c:cat>
          <c:val>
            <c:numRef>
              <c:f>charts!$E$116:$E$120</c:f>
              <c:numCache>
                <c:formatCode>General</c:formatCode>
                <c:ptCount val="5"/>
                <c:pt idx="0">
                  <c:v>152</c:v>
                </c:pt>
                <c:pt idx="1">
                  <c:v>156</c:v>
                </c:pt>
                <c:pt idx="2">
                  <c:v>158</c:v>
                </c:pt>
                <c:pt idx="3">
                  <c:v>161</c:v>
                </c:pt>
                <c:pt idx="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6-4743-BED2-A0B9A5DB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59395391"/>
        <c:axId val="487498639"/>
      </c:stockChart>
      <c:dateAx>
        <c:axId val="759395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8639"/>
        <c:crosses val="autoZero"/>
        <c:auto val="1"/>
        <c:lblOffset val="100"/>
        <c:baseTimeUnit val="days"/>
      </c:dateAx>
      <c:valAx>
        <c:axId val="4874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'charts 2'!$B$1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'charts 2'!$A$2:$A$11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'charts 2'!$B$2:$B$11</c:f>
              <c:numCache>
                <c:formatCode>General</c:formatCode>
                <c:ptCount val="10"/>
                <c:pt idx="0">
                  <c:v>80</c:v>
                </c:pt>
                <c:pt idx="1">
                  <c:v>60</c:v>
                </c:pt>
                <c:pt idx="2">
                  <c:v>90</c:v>
                </c:pt>
                <c:pt idx="3">
                  <c:v>70</c:v>
                </c:pt>
                <c:pt idx="4">
                  <c:v>85</c:v>
                </c:pt>
                <c:pt idx="5">
                  <c:v>75</c:v>
                </c:pt>
                <c:pt idx="6">
                  <c:v>80</c:v>
                </c:pt>
                <c:pt idx="7">
                  <c:v>60</c:v>
                </c:pt>
                <c:pt idx="8">
                  <c:v>90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0DE-A4D2-547F72D81F7E}"/>
            </c:ext>
          </c:extLst>
        </c:ser>
        <c:ser>
          <c:idx val="1"/>
          <c:order val="1"/>
          <c:tx>
            <c:strRef>
              <c:f>'charts 2'!$C$1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'charts 2'!$A$2:$A$11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'charts 2'!$C$2:$C$11</c:f>
              <c:numCache>
                <c:formatCode>General</c:formatCode>
                <c:ptCount val="10"/>
                <c:pt idx="0">
                  <c:v>70</c:v>
                </c:pt>
                <c:pt idx="1">
                  <c:v>75</c:v>
                </c:pt>
                <c:pt idx="2">
                  <c:v>85</c:v>
                </c:pt>
                <c:pt idx="3">
                  <c:v>65</c:v>
                </c:pt>
                <c:pt idx="4">
                  <c:v>90</c:v>
                </c:pt>
                <c:pt idx="5">
                  <c:v>70</c:v>
                </c:pt>
                <c:pt idx="6">
                  <c:v>80</c:v>
                </c:pt>
                <c:pt idx="7">
                  <c:v>65</c:v>
                </c:pt>
                <c:pt idx="8">
                  <c:v>85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40DE-A4D2-547F72D81F7E}"/>
            </c:ext>
          </c:extLst>
        </c:ser>
        <c:ser>
          <c:idx val="2"/>
          <c:order val="2"/>
          <c:tx>
            <c:strRef>
              <c:f>'charts 2'!$D$1</c:f>
              <c:strCache>
                <c:ptCount val="1"/>
                <c:pt idx="0">
                  <c:v>Value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'charts 2'!$A$2:$A$11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'charts 2'!$D$2:$D$11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95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70</c:v>
                </c:pt>
                <c:pt idx="8">
                  <c:v>95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E-40DE-A4D2-547F72D81F7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4055535"/>
        <c:axId val="763629871"/>
        <c:axId val="842025551"/>
      </c:surface3DChart>
      <c:catAx>
        <c:axId val="604055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9871"/>
        <c:crosses val="autoZero"/>
        <c:auto val="1"/>
        <c:lblAlgn val="ctr"/>
        <c:lblOffset val="100"/>
        <c:noMultiLvlLbl val="0"/>
      </c:catAx>
      <c:valAx>
        <c:axId val="7636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5535"/>
        <c:crosses val="autoZero"/>
        <c:crossBetween val="midCat"/>
      </c:valAx>
      <c:serAx>
        <c:axId val="84202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9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50176789896395"/>
          <c:y val="0.17409886781903741"/>
          <c:w val="0.63144782723975634"/>
          <c:h val="0.79136467409029487"/>
        </c:manualLayout>
      </c:layout>
      <c:radarChart>
        <c:radarStyle val="marker"/>
        <c:varyColors val="0"/>
        <c:ser>
          <c:idx val="0"/>
          <c:order val="0"/>
          <c:tx>
            <c:strRef>
              <c:f>'charts 2'!$B$17</c:f>
              <c:strCache>
                <c:ptCount val="1"/>
                <c:pt idx="0">
                  <c:v>Sales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'charts 2'!$B$18:$B$29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3AC-8F10-DF5E2CFA236B}"/>
            </c:ext>
          </c:extLst>
        </c:ser>
        <c:ser>
          <c:idx val="1"/>
          <c:order val="1"/>
          <c:tx>
            <c:strRef>
              <c:f>'charts 2'!$C$17</c:f>
              <c:strCache>
                <c:ptCount val="1"/>
                <c:pt idx="0">
                  <c:v>Sales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'charts 2'!$C$18:$C$29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32000</c:v>
                </c:pt>
                <c:pt idx="3">
                  <c:v>25000</c:v>
                </c:pt>
                <c:pt idx="4">
                  <c:v>28000</c:v>
                </c:pt>
                <c:pt idx="5">
                  <c:v>35000</c:v>
                </c:pt>
                <c:pt idx="6">
                  <c:v>38000</c:v>
                </c:pt>
                <c:pt idx="7">
                  <c:v>112000</c:v>
                </c:pt>
                <c:pt idx="8">
                  <c:v>45000</c:v>
                </c:pt>
                <c:pt idx="9">
                  <c:v>45000</c:v>
                </c:pt>
                <c:pt idx="10">
                  <c:v>47000</c:v>
                </c:pt>
                <c:pt idx="11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B-43AC-8F10-DF5E2CFA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56815"/>
        <c:axId val="763651087"/>
      </c:radarChart>
      <c:catAx>
        <c:axId val="74895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51087"/>
        <c:crosses val="autoZero"/>
        <c:auto val="1"/>
        <c:lblAlgn val="ctr"/>
        <c:lblOffset val="100"/>
        <c:noMultiLvlLbl val="0"/>
      </c:catAx>
      <c:valAx>
        <c:axId val="7636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'charts 2'!$B$17</c:f>
              <c:strCache>
                <c:ptCount val="1"/>
                <c:pt idx="0">
                  <c:v>Sales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'charts 2'!$A$18:$A$29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2'!$B$18:$B$29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C-4B05-9F76-66C31A63FFC8}"/>
            </c:ext>
          </c:extLst>
        </c:ser>
        <c:ser>
          <c:idx val="1"/>
          <c:order val="1"/>
          <c:tx>
            <c:strRef>
              <c:f>'charts 2'!$C$17</c:f>
              <c:strCache>
                <c:ptCount val="1"/>
                <c:pt idx="0">
                  <c:v>Sales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'charts 2'!$A$18:$A$29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2'!$C$18:$C$29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32000</c:v>
                </c:pt>
                <c:pt idx="3">
                  <c:v>25000</c:v>
                </c:pt>
                <c:pt idx="4">
                  <c:v>28000</c:v>
                </c:pt>
                <c:pt idx="5">
                  <c:v>35000</c:v>
                </c:pt>
                <c:pt idx="6">
                  <c:v>38000</c:v>
                </c:pt>
                <c:pt idx="7">
                  <c:v>112000</c:v>
                </c:pt>
                <c:pt idx="8">
                  <c:v>45000</c:v>
                </c:pt>
                <c:pt idx="9">
                  <c:v>45000</c:v>
                </c:pt>
                <c:pt idx="10">
                  <c:v>47000</c:v>
                </c:pt>
                <c:pt idx="11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C-4B05-9F76-66C31A63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90783"/>
        <c:axId val="484621167"/>
      </c:radarChart>
      <c:catAx>
        <c:axId val="9224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1167"/>
        <c:crosses val="autoZero"/>
        <c:auto val="1"/>
        <c:lblAlgn val="ctr"/>
        <c:lblOffset val="100"/>
        <c:noMultiLvlLbl val="0"/>
      </c:catAx>
      <c:valAx>
        <c:axId val="4846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519178.71999999991</c:v>
                </c:pt>
                <c:pt idx="1">
                  <c:v>833830.55000000016</c:v>
                </c:pt>
                <c:pt idx="2">
                  <c:v>552510.74</c:v>
                </c:pt>
                <c:pt idx="3">
                  <c:v>590040.71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F-4212-9C96-0B0031CF0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8734656"/>
        <c:axId val="1816035392"/>
      </c:barChart>
      <c:catAx>
        <c:axId val="182873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35392"/>
        <c:crosses val="autoZero"/>
        <c:auto val="1"/>
        <c:lblAlgn val="ctr"/>
        <c:lblOffset val="100"/>
        <c:noMultiLvlLbl val="0"/>
      </c:catAx>
      <c:valAx>
        <c:axId val="18160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4"/>
                <c:pt idx="0">
                  <c:v>820330.81000000017</c:v>
                </c:pt>
                <c:pt idx="1">
                  <c:v>678436.53000000014</c:v>
                </c:pt>
                <c:pt idx="2">
                  <c:v>778003.33000000007</c:v>
                </c:pt>
                <c:pt idx="3">
                  <c:v>218790.05000000002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8-4E99-BAC1-00BA8AD5C3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222928"/>
        <c:axId val="1904302880"/>
      </c:lineChart>
      <c:catAx>
        <c:axId val="19082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02880"/>
        <c:crosses val="autoZero"/>
        <c:auto val="1"/>
        <c:lblAlgn val="ctr"/>
        <c:lblOffset val="100"/>
        <c:noMultiLvlLbl val="0"/>
      </c:catAx>
      <c:valAx>
        <c:axId val="1904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67-413E-82FB-F4669038C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67-413E-82FB-F4669038C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67-413E-82FB-F4669038C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67-413E-82FB-F4669038CD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Sheet1!$B$37:$B$41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F7D-A984-5617F49B39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Sheet1!$B$53:$B$54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Sheet1!$A$55:$A$59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Sheet1!$B$55:$B$59</c:f>
              <c:numCache>
                <c:formatCode>General</c:formatCode>
                <c:ptCount val="4"/>
                <c:pt idx="0">
                  <c:v>18411.501111111109</c:v>
                </c:pt>
                <c:pt idx="1">
                  <c:v>38464.652857142857</c:v>
                </c:pt>
                <c:pt idx="2">
                  <c:v>31248.809999999998</c:v>
                </c:pt>
                <c:pt idx="3">
                  <c:v>22606.478333333333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132-8BB7-A11A561161F6}"/>
            </c:ext>
          </c:extLst>
        </c:ser>
        <c:ser>
          <c:idx val="1"/>
          <c:order val="1"/>
          <c:tx>
            <c:strRef>
              <c:f>Sheet1!$C$53:$C$54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Sheet1!$C$55:$C$59</c:f>
              <c:numCache>
                <c:formatCode>General</c:formatCode>
                <c:ptCount val="4"/>
                <c:pt idx="0">
                  <c:v>23236.843333333334</c:v>
                </c:pt>
                <c:pt idx="1">
                  <c:v>21676.413999999997</c:v>
                </c:pt>
                <c:pt idx="2">
                  <c:v>25425.815999999999</c:v>
                </c:pt>
                <c:pt idx="3">
                  <c:v>16113.041999999998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F-4E75-9A05-C74613FFD958}"/>
            </c:ext>
          </c:extLst>
        </c:ser>
        <c:ser>
          <c:idx val="2"/>
          <c:order val="2"/>
          <c:tx>
            <c:strRef>
              <c:f>Sheet1!$D$53:$D$54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Sheet1!$D$55:$D$59</c:f>
              <c:numCache>
                <c:formatCode>General</c:formatCode>
                <c:ptCount val="4"/>
                <c:pt idx="0">
                  <c:v>16462.03125</c:v>
                </c:pt>
                <c:pt idx="1">
                  <c:v>25934.897499999999</c:v>
                </c:pt>
                <c:pt idx="2">
                  <c:v>23360.921666666665</c:v>
                </c:pt>
                <c:pt idx="3">
                  <c:v>24536.388333333332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F-4E75-9A05-C74613FFD958}"/>
            </c:ext>
          </c:extLst>
        </c:ser>
        <c:ser>
          <c:idx val="3"/>
          <c:order val="3"/>
          <c:tx>
            <c:strRef>
              <c:f>Sheet1!$E$53:$E$54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Sheet1!$A$55:$A$59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Sheet1!$E$55:$E$59</c:f>
              <c:numCache>
                <c:formatCode>General</c:formatCode>
                <c:ptCount val="4"/>
                <c:pt idx="0">
                  <c:v>20589.475000000002</c:v>
                </c:pt>
                <c:pt idx="1">
                  <c:v>35083.665000000001</c:v>
                </c:pt>
                <c:pt idx="2">
                  <c:v>32044.178000000004</c:v>
                </c:pt>
                <c:pt idx="3">
                  <c:v>32374.042857142857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F-4E75-9A05-C74613FFD9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3083168"/>
        <c:axId val="1819993840"/>
      </c:barChart>
      <c:catAx>
        <c:axId val="189308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3840"/>
        <c:crosses val="autoZero"/>
        <c:auto val="1"/>
        <c:lblAlgn val="ctr"/>
        <c:lblOffset val="100"/>
        <c:noMultiLvlLbl val="0"/>
      </c:catAx>
      <c:valAx>
        <c:axId val="18199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Sheet1!$B$71:$B$72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Sheet1!$A$73:$A$83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Sheet1!$B$73:$B$83</c:f>
              <c:numCache>
                <c:formatCode>General</c:formatCode>
                <c:ptCount val="10"/>
                <c:pt idx="0">
                  <c:v>47</c:v>
                </c:pt>
                <c:pt idx="1">
                  <c:v>138</c:v>
                </c:pt>
                <c:pt idx="2">
                  <c:v>13</c:v>
                </c:pt>
                <c:pt idx="3">
                  <c:v>155</c:v>
                </c:pt>
                <c:pt idx="4">
                  <c:v>34</c:v>
                </c:pt>
                <c:pt idx="6">
                  <c:v>21</c:v>
                </c:pt>
                <c:pt idx="7">
                  <c:v>86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3-4D42-81E7-4F2C04F51499}"/>
            </c:ext>
          </c:extLst>
        </c:ser>
        <c:ser>
          <c:idx val="1"/>
          <c:order val="1"/>
          <c:tx>
            <c:strRef>
              <c:f>Sheet1!$C$71:$C$72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Sheet1!$A$73:$A$83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Sheet1!$C$73:$C$83</c:f>
              <c:numCache>
                <c:formatCode>General</c:formatCode>
                <c:ptCount val="10"/>
                <c:pt idx="0">
                  <c:v>15</c:v>
                </c:pt>
                <c:pt idx="1">
                  <c:v>54</c:v>
                </c:pt>
                <c:pt idx="2">
                  <c:v>104</c:v>
                </c:pt>
                <c:pt idx="3">
                  <c:v>74</c:v>
                </c:pt>
                <c:pt idx="4">
                  <c:v>86</c:v>
                </c:pt>
                <c:pt idx="5">
                  <c:v>110</c:v>
                </c:pt>
                <c:pt idx="6">
                  <c:v>11</c:v>
                </c:pt>
                <c:pt idx="7">
                  <c:v>47</c:v>
                </c:pt>
                <c:pt idx="8">
                  <c:v>152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3-4D42-81E7-4F2C04F51499}"/>
            </c:ext>
          </c:extLst>
        </c:ser>
        <c:ser>
          <c:idx val="2"/>
          <c:order val="2"/>
          <c:tx>
            <c:strRef>
              <c:f>Sheet1!$D$71:$D$72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Sheet1!$A$73:$A$83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Sheet1!$D$73:$D$83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45</c:v>
                </c:pt>
                <c:pt idx="3">
                  <c:v>42</c:v>
                </c:pt>
                <c:pt idx="4">
                  <c:v>1</c:v>
                </c:pt>
                <c:pt idx="5">
                  <c:v>38</c:v>
                </c:pt>
                <c:pt idx="6">
                  <c:v>117</c:v>
                </c:pt>
                <c:pt idx="7">
                  <c:v>20</c:v>
                </c:pt>
                <c:pt idx="8">
                  <c:v>32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3-4D42-81E7-4F2C04F51499}"/>
            </c:ext>
          </c:extLst>
        </c:ser>
        <c:ser>
          <c:idx val="3"/>
          <c:order val="3"/>
          <c:tx>
            <c:strRef>
              <c:f>Sheet1!$E$71:$E$72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Sheet1!$A$73:$A$83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Sheet1!$E$73:$E$83</c:f>
              <c:numCache>
                <c:formatCode>General</c:formatCode>
                <c:ptCount val="10"/>
                <c:pt idx="0">
                  <c:v>25</c:v>
                </c:pt>
                <c:pt idx="1">
                  <c:v>83</c:v>
                </c:pt>
                <c:pt idx="3">
                  <c:v>55</c:v>
                </c:pt>
                <c:pt idx="4">
                  <c:v>118</c:v>
                </c:pt>
                <c:pt idx="5">
                  <c:v>36</c:v>
                </c:pt>
                <c:pt idx="6">
                  <c:v>57</c:v>
                </c:pt>
                <c:pt idx="7">
                  <c:v>131</c:v>
                </c:pt>
                <c:pt idx="8">
                  <c:v>155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3-4D42-81E7-4F2C04F5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174608"/>
        <c:axId val="2055852544"/>
        <c:axId val="0"/>
      </c:bar3DChart>
      <c:catAx>
        <c:axId val="21091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2544"/>
        <c:crosses val="autoZero"/>
        <c:auto val="1"/>
        <c:lblAlgn val="ctr"/>
        <c:lblOffset val="100"/>
        <c:noMultiLvlLbl val="0"/>
      </c:catAx>
      <c:valAx>
        <c:axId val="20558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7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Sheet1!$A$93:$A$97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Sheet1!$B$93:$B$97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C73-AADC-015B7026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41808"/>
        <c:axId val="2055848384"/>
      </c:barChart>
      <c:lineChart>
        <c:grouping val="standard"/>
        <c:varyColors val="0"/>
        <c:ser>
          <c:idx val="1"/>
          <c:order val="1"/>
          <c:tx>
            <c:strRef>
              <c:f>Sheet1!$C$92</c:f>
              <c:strCache>
                <c:ptCount val="1"/>
                <c:pt idx="0">
                  <c:v>Average of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Sheet1!$A$93:$A$97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Sheet1!$C$93:$C$97</c:f>
              <c:numCache>
                <c:formatCode>General</c:formatCode>
                <c:ptCount val="4"/>
                <c:pt idx="0">
                  <c:v>21.938461538461542</c:v>
                </c:pt>
                <c:pt idx="1">
                  <c:v>33.50615384615385</c:v>
                </c:pt>
                <c:pt idx="2">
                  <c:v>27.258571428571429</c:v>
                </c:pt>
                <c:pt idx="3">
                  <c:v>28.973000000000003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E-4C73-AADC-015B7026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45008"/>
        <c:axId val="2055832576"/>
      </c:lineChart>
      <c:catAx>
        <c:axId val="2109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48384"/>
        <c:crosses val="autoZero"/>
        <c:auto val="1"/>
        <c:lblAlgn val="ctr"/>
        <c:lblOffset val="100"/>
        <c:noMultiLvlLbl val="0"/>
      </c:catAx>
      <c:valAx>
        <c:axId val="20558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41808"/>
        <c:crosses val="autoZero"/>
        <c:crossBetween val="between"/>
      </c:valAx>
      <c:valAx>
        <c:axId val="2055832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45008"/>
        <c:crosses val="max"/>
        <c:crossBetween val="between"/>
      </c:valAx>
      <c:catAx>
        <c:axId val="210914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58325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'conditional formatting'!$C$81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'conditional formatting'!$C$82:$C$93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44AF-9331-10B299F2B580}"/>
            </c:ext>
          </c:extLst>
        </c:ser>
        <c:ser>
          <c:idx val="1"/>
          <c:order val="1"/>
          <c:tx>
            <c:strRef>
              <c:f>'conditional formatting'!$D$81</c:f>
              <c:strCache>
                <c:ptCount val="1"/>
                <c:pt idx="0">
                  <c:v>Marketing Spend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'conditional formatting'!$D$82:$D$93</c:f>
              <c:numCache>
                <c:formatCode>#,##0</c:formatCode>
                <c:ptCount val="12"/>
                <c:pt idx="0">
                  <c:v>5000</c:v>
                </c:pt>
                <c:pt idx="1">
                  <c:v>6000</c:v>
                </c:pt>
                <c:pt idx="2">
                  <c:v>5500</c:v>
                </c:pt>
                <c:pt idx="3">
                  <c:v>7000</c:v>
                </c:pt>
                <c:pt idx="4">
                  <c:v>6500</c:v>
                </c:pt>
                <c:pt idx="5">
                  <c:v>8000</c:v>
                </c:pt>
                <c:pt idx="6">
                  <c:v>7500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10500</c:v>
                </c:pt>
                <c:pt idx="1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44AF-9331-10B299F2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2199711"/>
        <c:axId val="1408030975"/>
      </c:barChart>
      <c:catAx>
        <c:axId val="164219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30975"/>
        <c:crosses val="autoZero"/>
        <c:auto val="1"/>
        <c:lblAlgn val="ctr"/>
        <c:lblOffset val="100"/>
        <c:noMultiLvlLbl val="0"/>
      </c:catAx>
      <c:valAx>
        <c:axId val="14080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[Book1.xlsx]Sheet1!PivotTable10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Sheet1!$B$112:$B$113</c:f>
              <c:strCache>
                <c:ptCount val="1"/>
                <c:pt idx="0">
                  <c:v>Alice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Sheet1!$B$114:$B$214</c:f>
              <c:numCache>
                <c:formatCode>General</c:formatCode>
                <c:ptCount val="100"/>
                <c:pt idx="4">
                  <c:v>25</c:v>
                </c:pt>
                <c:pt idx="50">
                  <c:v>15</c:v>
                </c:pt>
                <c:pt idx="57">
                  <c:v>50</c:v>
                </c:pt>
                <c:pt idx="72">
                  <c:v>47</c:v>
                </c:pt>
                <c:pt idx="8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5-4F6B-B32F-632A1879754C}"/>
            </c:ext>
          </c:extLst>
        </c:ser>
        <c:ser>
          <c:idx val="1"/>
          <c:order val="1"/>
          <c:tx>
            <c:strRef>
              <c:f>Sheet1!$C$112:$C$113</c:f>
              <c:strCache>
                <c:ptCount val="1"/>
                <c:pt idx="0">
                  <c:v>Bob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Sheet1!$C$114:$C$214</c:f>
              <c:numCache>
                <c:formatCode>General</c:formatCode>
                <c:ptCount val="100"/>
                <c:pt idx="2">
                  <c:v>13</c:v>
                </c:pt>
                <c:pt idx="16">
                  <c:v>45</c:v>
                </c:pt>
                <c:pt idx="18">
                  <c:v>11</c:v>
                </c:pt>
                <c:pt idx="37">
                  <c:v>4</c:v>
                </c:pt>
                <c:pt idx="42">
                  <c:v>43</c:v>
                </c:pt>
                <c:pt idx="55">
                  <c:v>33</c:v>
                </c:pt>
                <c:pt idx="58">
                  <c:v>15</c:v>
                </c:pt>
                <c:pt idx="67">
                  <c:v>23</c:v>
                </c:pt>
                <c:pt idx="83">
                  <c:v>45</c:v>
                </c:pt>
                <c:pt idx="88">
                  <c:v>40</c:v>
                </c:pt>
                <c:pt idx="90">
                  <c:v>50</c:v>
                </c:pt>
                <c:pt idx="9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3-48B8-ABB3-2AE5F9F95014}"/>
            </c:ext>
          </c:extLst>
        </c:ser>
        <c:ser>
          <c:idx val="2"/>
          <c:order val="2"/>
          <c:tx>
            <c:strRef>
              <c:f>Sheet1!$D$112:$D$113</c:f>
              <c:strCache>
                <c:ptCount val="1"/>
                <c:pt idx="0">
                  <c:v>Charlie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Sheet1!$D$114:$D$214</c:f>
              <c:numCache>
                <c:formatCode>General</c:formatCode>
                <c:ptCount val="100"/>
                <c:pt idx="0">
                  <c:v>13</c:v>
                </c:pt>
                <c:pt idx="26">
                  <c:v>48</c:v>
                </c:pt>
                <c:pt idx="27">
                  <c:v>21</c:v>
                </c:pt>
                <c:pt idx="29">
                  <c:v>20</c:v>
                </c:pt>
                <c:pt idx="44">
                  <c:v>36</c:v>
                </c:pt>
                <c:pt idx="62">
                  <c:v>15</c:v>
                </c:pt>
                <c:pt idx="8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3-48B8-ABB3-2AE5F9F95014}"/>
            </c:ext>
          </c:extLst>
        </c:ser>
        <c:ser>
          <c:idx val="3"/>
          <c:order val="3"/>
          <c:tx>
            <c:strRef>
              <c:f>Sheet1!$E$112:$E$113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Sheet1!$E$114:$E$214</c:f>
              <c:numCache>
                <c:formatCode>General</c:formatCode>
                <c:ptCount val="100"/>
                <c:pt idx="15">
                  <c:v>26</c:v>
                </c:pt>
                <c:pt idx="17">
                  <c:v>38</c:v>
                </c:pt>
                <c:pt idx="25">
                  <c:v>6</c:v>
                </c:pt>
                <c:pt idx="38">
                  <c:v>17</c:v>
                </c:pt>
                <c:pt idx="39">
                  <c:v>26</c:v>
                </c:pt>
                <c:pt idx="52">
                  <c:v>50</c:v>
                </c:pt>
                <c:pt idx="53">
                  <c:v>40</c:v>
                </c:pt>
                <c:pt idx="76">
                  <c:v>42</c:v>
                </c:pt>
                <c:pt idx="86">
                  <c:v>15</c:v>
                </c:pt>
                <c:pt idx="91">
                  <c:v>44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3-48B8-ABB3-2AE5F9F95014}"/>
            </c:ext>
          </c:extLst>
        </c:ser>
        <c:ser>
          <c:idx val="4"/>
          <c:order val="4"/>
          <c:tx>
            <c:strRef>
              <c:f>Sheet1!$F$112:$F$113</c:f>
              <c:strCache>
                <c:ptCount val="1"/>
                <c:pt idx="0">
                  <c:v>Edward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Sheet1!$F$114:$F$214</c:f>
              <c:numCache>
                <c:formatCode>General</c:formatCode>
                <c:ptCount val="100"/>
                <c:pt idx="1">
                  <c:v>31</c:v>
                </c:pt>
                <c:pt idx="3">
                  <c:v>9</c:v>
                </c:pt>
                <c:pt idx="5">
                  <c:v>48</c:v>
                </c:pt>
                <c:pt idx="22">
                  <c:v>4</c:v>
                </c:pt>
                <c:pt idx="30">
                  <c:v>45</c:v>
                </c:pt>
                <c:pt idx="35">
                  <c:v>23</c:v>
                </c:pt>
                <c:pt idx="36">
                  <c:v>7</c:v>
                </c:pt>
                <c:pt idx="56">
                  <c:v>1</c:v>
                </c:pt>
                <c:pt idx="63">
                  <c:v>1</c:v>
                </c:pt>
                <c:pt idx="73">
                  <c:v>32</c:v>
                </c:pt>
                <c:pt idx="9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3-48B8-ABB3-2AE5F9F95014}"/>
            </c:ext>
          </c:extLst>
        </c:ser>
        <c:ser>
          <c:idx val="5"/>
          <c:order val="5"/>
          <c:tx>
            <c:strRef>
              <c:f>Sheet1!$G$112:$G$113</c:f>
              <c:strCache>
                <c:ptCount val="1"/>
                <c:pt idx="0">
                  <c:v>Fiona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Sheet1!$G$114:$G$214</c:f>
              <c:numCache>
                <c:formatCode>General</c:formatCode>
                <c:ptCount val="100"/>
                <c:pt idx="23">
                  <c:v>2</c:v>
                </c:pt>
                <c:pt idx="24">
                  <c:v>49</c:v>
                </c:pt>
                <c:pt idx="31">
                  <c:v>3</c:v>
                </c:pt>
                <c:pt idx="34">
                  <c:v>33</c:v>
                </c:pt>
                <c:pt idx="51">
                  <c:v>4</c:v>
                </c:pt>
                <c:pt idx="77">
                  <c:v>12</c:v>
                </c:pt>
                <c:pt idx="78">
                  <c:v>11</c:v>
                </c:pt>
                <c:pt idx="85">
                  <c:v>20</c:v>
                </c:pt>
                <c:pt idx="9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3-48B8-ABB3-2AE5F9F95014}"/>
            </c:ext>
          </c:extLst>
        </c:ser>
        <c:ser>
          <c:idx val="6"/>
          <c:order val="6"/>
          <c:tx>
            <c:strRef>
              <c:f>Sheet1!$H$112:$H$113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Sheet1!$H$114:$H$214</c:f>
              <c:numCache>
                <c:formatCode>General</c:formatCode>
                <c:ptCount val="100"/>
                <c:pt idx="13">
                  <c:v>2</c:v>
                </c:pt>
                <c:pt idx="14">
                  <c:v>7</c:v>
                </c:pt>
                <c:pt idx="21">
                  <c:v>28</c:v>
                </c:pt>
                <c:pt idx="32">
                  <c:v>43</c:v>
                </c:pt>
                <c:pt idx="59">
                  <c:v>28</c:v>
                </c:pt>
                <c:pt idx="60">
                  <c:v>38</c:v>
                </c:pt>
                <c:pt idx="61">
                  <c:v>11</c:v>
                </c:pt>
                <c:pt idx="64">
                  <c:v>11</c:v>
                </c:pt>
                <c:pt idx="80">
                  <c:v>17</c:v>
                </c:pt>
                <c:pt idx="9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3-48B8-ABB3-2AE5F9F95014}"/>
            </c:ext>
          </c:extLst>
        </c:ser>
        <c:ser>
          <c:idx val="7"/>
          <c:order val="7"/>
          <c:tx>
            <c:strRef>
              <c:f>Sheet1!$I$112:$I$113</c:f>
              <c:strCache>
                <c:ptCount val="1"/>
                <c:pt idx="0">
                  <c:v>Hannah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Sheet1!$I$114:$I$214</c:f>
              <c:numCache>
                <c:formatCode>General</c:formatCode>
                <c:ptCount val="100"/>
                <c:pt idx="6">
                  <c:v>42</c:v>
                </c:pt>
                <c:pt idx="12">
                  <c:v>7</c:v>
                </c:pt>
                <c:pt idx="20">
                  <c:v>18</c:v>
                </c:pt>
                <c:pt idx="33">
                  <c:v>37</c:v>
                </c:pt>
                <c:pt idx="45">
                  <c:v>43</c:v>
                </c:pt>
                <c:pt idx="48">
                  <c:v>2</c:v>
                </c:pt>
                <c:pt idx="66">
                  <c:v>20</c:v>
                </c:pt>
                <c:pt idx="81">
                  <c:v>47</c:v>
                </c:pt>
                <c:pt idx="87">
                  <c:v>39</c:v>
                </c:pt>
                <c:pt idx="98">
                  <c:v>28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D3-48B8-ABB3-2AE5F9F95014}"/>
            </c:ext>
          </c:extLst>
        </c:ser>
        <c:ser>
          <c:idx val="8"/>
          <c:order val="8"/>
          <c:tx>
            <c:strRef>
              <c:f>Sheet1!$J$112:$J$113</c:f>
              <c:strCache>
                <c:ptCount val="1"/>
                <c:pt idx="0">
                  <c:v>Ian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Sheet1!$J$114:$J$214</c:f>
              <c:numCache>
                <c:formatCode>General</c:formatCode>
                <c:ptCount val="100"/>
                <c:pt idx="7">
                  <c:v>38</c:v>
                </c:pt>
                <c:pt idx="8">
                  <c:v>37</c:v>
                </c:pt>
                <c:pt idx="9">
                  <c:v>22</c:v>
                </c:pt>
                <c:pt idx="10">
                  <c:v>2</c:v>
                </c:pt>
                <c:pt idx="11">
                  <c:v>10</c:v>
                </c:pt>
                <c:pt idx="28">
                  <c:v>40</c:v>
                </c:pt>
                <c:pt idx="43">
                  <c:v>32</c:v>
                </c:pt>
                <c:pt idx="46">
                  <c:v>38</c:v>
                </c:pt>
                <c:pt idx="54">
                  <c:v>40</c:v>
                </c:pt>
                <c:pt idx="74">
                  <c:v>33</c:v>
                </c:pt>
                <c:pt idx="79">
                  <c:v>40</c:v>
                </c:pt>
                <c:pt idx="9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D3-48B8-ABB3-2AE5F9F95014}"/>
            </c:ext>
          </c:extLst>
        </c:ser>
        <c:ser>
          <c:idx val="9"/>
          <c:order val="9"/>
          <c:tx>
            <c:strRef>
              <c:f>Sheet1!$K$112:$K$113</c:f>
              <c:strCache>
                <c:ptCount val="1"/>
                <c:pt idx="0">
                  <c:v>Judy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Sheet1!$A$114:$A$214</c:f>
              <c:strCache>
                <c:ptCount val="100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</c:strCache>
            </c:strRef>
          </c:cat>
          <c:val>
            <c:numRef>
              <c:f>Sheet1!$K$114:$K$214</c:f>
              <c:numCache>
                <c:formatCode>General</c:formatCode>
                <c:ptCount val="100"/>
                <c:pt idx="19">
                  <c:v>19</c:v>
                </c:pt>
                <c:pt idx="40">
                  <c:v>15</c:v>
                </c:pt>
                <c:pt idx="41">
                  <c:v>9</c:v>
                </c:pt>
                <c:pt idx="47">
                  <c:v>37</c:v>
                </c:pt>
                <c:pt idx="49">
                  <c:v>31</c:v>
                </c:pt>
                <c:pt idx="65">
                  <c:v>35</c:v>
                </c:pt>
                <c:pt idx="68">
                  <c:v>5</c:v>
                </c:pt>
                <c:pt idx="69">
                  <c:v>40</c:v>
                </c:pt>
                <c:pt idx="70">
                  <c:v>20</c:v>
                </c:pt>
                <c:pt idx="71">
                  <c:v>43</c:v>
                </c:pt>
                <c:pt idx="75">
                  <c:v>21</c:v>
                </c:pt>
                <c:pt idx="8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D3-48B8-ABB3-2AE5F9F9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1216"/>
        <c:axId val="2106846624"/>
      </c:lineChart>
      <c:catAx>
        <c:axId val="569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46624"/>
        <c:crosses val="autoZero"/>
        <c:auto val="1"/>
        <c:lblAlgn val="ctr"/>
        <c:lblOffset val="100"/>
        <c:noMultiLvlLbl val="0"/>
      </c:catAx>
      <c:valAx>
        <c:axId val="21068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4-48E3-BE96-E1488E8C9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4-48E3-BE96-E1488E8C9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4-48E3-BE96-E1488E8C95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695590.19</c:v>
                </c:pt>
                <c:pt idx="1">
                  <c:v>626559.29</c:v>
                </c:pt>
                <c:pt idx="2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4669-9713-407BBB2452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Sheet2!$A$23:$A$27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Sheet2!$B$23:$B$27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1-4CB0-BC29-1F7B447E8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109984"/>
        <c:axId val="613562576"/>
      </c:barChart>
      <c:catAx>
        <c:axId val="7571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62576"/>
        <c:crosses val="autoZero"/>
        <c:auto val="1"/>
        <c:lblAlgn val="ctr"/>
        <c:lblOffset val="100"/>
        <c:noMultiLvlLbl val="0"/>
      </c:catAx>
      <c:valAx>
        <c:axId val="6135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Sheet2!$A$41:$A$51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Sheet2!$B$41:$B$51</c:f>
              <c:numCache>
                <c:formatCode>General</c:formatCode>
                <c:ptCount val="10"/>
                <c:pt idx="0">
                  <c:v>126846.98000000001</c:v>
                </c:pt>
                <c:pt idx="1">
                  <c:v>333649.28999999998</c:v>
                </c:pt>
                <c:pt idx="2">
                  <c:v>108602.57999999999</c:v>
                </c:pt>
                <c:pt idx="3">
                  <c:v>290936.89</c:v>
                </c:pt>
                <c:pt idx="4">
                  <c:v>263215.86</c:v>
                </c:pt>
                <c:pt idx="5">
                  <c:v>213112.99</c:v>
                </c:pt>
                <c:pt idx="6">
                  <c:v>298796.25</c:v>
                </c:pt>
                <c:pt idx="7">
                  <c:v>176500.28</c:v>
                </c:pt>
                <c:pt idx="8">
                  <c:v>405822.12</c:v>
                </c:pt>
                <c:pt idx="9">
                  <c:v>278077.48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0E3-B096-DD413F7B41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6626128"/>
        <c:axId val="906519216"/>
      </c:barChart>
      <c:catAx>
        <c:axId val="90662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19216"/>
        <c:crosses val="autoZero"/>
        <c:auto val="1"/>
        <c:lblAlgn val="ctr"/>
        <c:lblOffset val="100"/>
        <c:noMultiLvlLbl val="0"/>
      </c:catAx>
      <c:valAx>
        <c:axId val="9065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Sheet2!$A$60:$A$64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Sheet2!$B$60:$B$64</c:f>
              <c:numCache>
                <c:formatCode>General</c:formatCode>
                <c:ptCount val="4"/>
                <c:pt idx="0">
                  <c:v>28.209629629629632</c:v>
                </c:pt>
                <c:pt idx="1">
                  <c:v>31.026206896551717</c:v>
                </c:pt>
                <c:pt idx="2">
                  <c:v>25.414999999999999</c:v>
                </c:pt>
                <c:pt idx="3">
                  <c:v>25.605833333333326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F-4E09-BC5E-A9E58AD7F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3593584"/>
        <c:axId val="532059104"/>
      </c:lineChart>
      <c:catAx>
        <c:axId val="9035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59104"/>
        <c:crosses val="autoZero"/>
        <c:auto val="1"/>
        <c:lblAlgn val="ctr"/>
        <c:lblOffset val="100"/>
        <c:noMultiLvlLbl val="0"/>
      </c:catAx>
      <c:valAx>
        <c:axId val="532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B-4A98-99D9-399D7EFFE1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B-4A98-99D9-399D7EFFE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B-4A98-99D9-399D7EFFE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B-4A98-99D9-399D7EFFE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Sheet2!$A$78:$A$82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Sheet2!$B$78:$B$82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C-42BE-8525-BE06DFB1EA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macros!$D$2:$D$22</c:f>
              <c:numCache>
                <c:formatCode>General</c:formatCode>
                <c:ptCount val="21"/>
                <c:pt idx="0">
                  <c:v>906</c:v>
                </c:pt>
                <c:pt idx="1">
                  <c:v>233</c:v>
                </c:pt>
                <c:pt idx="2">
                  <c:v>991</c:v>
                </c:pt>
                <c:pt idx="3">
                  <c:v>430</c:v>
                </c:pt>
                <c:pt idx="4">
                  <c:v>538</c:v>
                </c:pt>
                <c:pt idx="5">
                  <c:v>423</c:v>
                </c:pt>
                <c:pt idx="6">
                  <c:v>783</c:v>
                </c:pt>
                <c:pt idx="7">
                  <c:v>782</c:v>
                </c:pt>
                <c:pt idx="8">
                  <c:v>782</c:v>
                </c:pt>
                <c:pt idx="9">
                  <c:v>850</c:v>
                </c:pt>
                <c:pt idx="10">
                  <c:v>391</c:v>
                </c:pt>
                <c:pt idx="11">
                  <c:v>301</c:v>
                </c:pt>
                <c:pt idx="12">
                  <c:v>301</c:v>
                </c:pt>
                <c:pt idx="13">
                  <c:v>632</c:v>
                </c:pt>
                <c:pt idx="14">
                  <c:v>157</c:v>
                </c:pt>
                <c:pt idx="15">
                  <c:v>289</c:v>
                </c:pt>
                <c:pt idx="16">
                  <c:v>791</c:v>
                </c:pt>
                <c:pt idx="17">
                  <c:v>542</c:v>
                </c:pt>
                <c:pt idx="18">
                  <c:v>722</c:v>
                </c:pt>
                <c:pt idx="19">
                  <c:v>529</c:v>
                </c:pt>
                <c:pt idx="20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4CE8-8BE0-EAFDEFC6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macros!$D$2:$D$22</c:f>
              <c:numCache>
                <c:formatCode>General</c:formatCode>
                <c:ptCount val="21"/>
                <c:pt idx="0">
                  <c:v>906</c:v>
                </c:pt>
                <c:pt idx="1">
                  <c:v>233</c:v>
                </c:pt>
                <c:pt idx="2">
                  <c:v>991</c:v>
                </c:pt>
                <c:pt idx="3">
                  <c:v>430</c:v>
                </c:pt>
                <c:pt idx="4">
                  <c:v>538</c:v>
                </c:pt>
                <c:pt idx="5">
                  <c:v>423</c:v>
                </c:pt>
                <c:pt idx="6">
                  <c:v>783</c:v>
                </c:pt>
                <c:pt idx="7">
                  <c:v>782</c:v>
                </c:pt>
                <c:pt idx="8">
                  <c:v>782</c:v>
                </c:pt>
                <c:pt idx="9">
                  <c:v>850</c:v>
                </c:pt>
                <c:pt idx="10">
                  <c:v>391</c:v>
                </c:pt>
                <c:pt idx="11">
                  <c:v>301</c:v>
                </c:pt>
                <c:pt idx="12">
                  <c:v>301</c:v>
                </c:pt>
                <c:pt idx="13">
                  <c:v>632</c:v>
                </c:pt>
                <c:pt idx="14">
                  <c:v>157</c:v>
                </c:pt>
                <c:pt idx="15">
                  <c:v>289</c:v>
                </c:pt>
                <c:pt idx="16">
                  <c:v>791</c:v>
                </c:pt>
                <c:pt idx="17">
                  <c:v>542</c:v>
                </c:pt>
                <c:pt idx="18">
                  <c:v>722</c:v>
                </c:pt>
                <c:pt idx="19">
                  <c:v>529</c:v>
                </c:pt>
                <c:pt idx="20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5-4EA9-9DD4-62E272957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&amp; Marketing</a:t>
            </a:r>
            <a:r>
              <a:rPr lang="en-IN" baseline="0"/>
              <a:t> Spend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Sales 2022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charts!$B$2:$B$13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7-4E34-92C0-0EA098526098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Sales 2023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charts!$C$2:$C$13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32000</c:v>
                </c:pt>
                <c:pt idx="3">
                  <c:v>25000</c:v>
                </c:pt>
                <c:pt idx="4">
                  <c:v>28000</c:v>
                </c:pt>
                <c:pt idx="5">
                  <c:v>35000</c:v>
                </c:pt>
                <c:pt idx="6">
                  <c:v>38000</c:v>
                </c:pt>
                <c:pt idx="7">
                  <c:v>112000</c:v>
                </c:pt>
                <c:pt idx="8">
                  <c:v>45000</c:v>
                </c:pt>
                <c:pt idx="9">
                  <c:v>45000</c:v>
                </c:pt>
                <c:pt idx="10">
                  <c:v>47000</c:v>
                </c:pt>
                <c:pt idx="11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7-4E34-92C0-0EA09852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3119"/>
        <c:axId val="596059567"/>
      </c:lineChart>
      <c:catAx>
        <c:axId val="54815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9567"/>
        <c:crosses val="autoZero"/>
        <c:auto val="1"/>
        <c:lblAlgn val="ctr"/>
        <c:lblOffset val="100"/>
        <c:noMultiLvlLbl val="0"/>
      </c:catAx>
      <c:valAx>
        <c:axId val="596059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Sales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BC-4568-8D86-8624C6D064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BC-4568-8D86-8624C6D064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BC-4568-8D86-8624C6D064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BC-4568-8D86-8624C6D064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BC-4568-8D86-8624C6D064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BC-4568-8D86-8624C6D064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BC-4568-8D86-8624C6D064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BC-4568-8D86-8624C6D064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BC-4568-8D86-8624C6D064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BC-4568-8D86-8624C6D064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BC-4568-8D86-8624C6D064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BC-4568-8D86-8624C6D06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charts!$B$2:$B$13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1-4481-9D04-BD3B90426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12700"/>
    </a:effectLst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Sales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2-4FB1-B141-55EB41E546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2-4FB1-B141-55EB41E546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2-4FB1-B141-55EB41E546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2-4FB1-B141-55EB41E546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F2-4FB1-B141-55EB41E54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F2-4FB1-B141-55EB41E546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F2-4FB1-B141-55EB41E546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F2-4FB1-B141-55EB41E546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F2-4FB1-B141-55EB41E546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F2-4FB1-B141-55EB41E546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F2-4FB1-B141-55EB41E546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F2-4FB1-B141-55EB41E546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F2-4FB1-B141-55EB41E546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charts!$B$2:$B$13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4-491D-A3FD-5434CFE822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Sales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CD-4BBB-B1E9-ACD7EE63D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CD-4BBB-B1E9-ACD7EE63D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CD-4BBB-B1E9-ACD7EE63D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CD-4BBB-B1E9-ACD7EE63D6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CD-4BBB-B1E9-ACD7EE63D6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CD-4BBB-B1E9-ACD7EE63D6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CD-4BBB-B1E9-ACD7EE63D6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CD-4BBB-B1E9-ACD7EE63D6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CD-4BBB-B1E9-ACD7EE63D6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CD-4BBB-B1E9-ACD7EE63D6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CD-4BBB-B1E9-ACD7EE63D6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CD-4BBB-B1E9-ACD7EE63D65B}"/>
              </c:ext>
            </c:extLst>
          </c:dPt>
          <c:cat>
            <c:strRef>
              <c:f>charts!$A$2:$A$13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charts!$B$2:$B$13</c:f>
              <c:numCache>
                <c:formatCode>#,##0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28000</c:v>
                </c:pt>
                <c:pt idx="3">
                  <c:v>35000</c:v>
                </c:pt>
                <c:pt idx="4">
                  <c:v>32000</c:v>
                </c:pt>
                <c:pt idx="5">
                  <c:v>40000</c:v>
                </c:pt>
                <c:pt idx="6">
                  <c:v>38000</c:v>
                </c:pt>
                <c:pt idx="7">
                  <c:v>42000</c:v>
                </c:pt>
                <c:pt idx="8">
                  <c:v>45000</c:v>
                </c:pt>
                <c:pt idx="9">
                  <c:v>50000</c:v>
                </c:pt>
                <c:pt idx="10">
                  <c:v>47000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2-4DBA-A7B7-A01EE872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charts!$C$84</c:f>
              <c:strCache>
                <c:ptCount val="1"/>
                <c:pt idx="0">
                  <c:v>Sales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charts!$C$85:$C$96</c:f>
              <c:numCache>
                <c:formatCode>#,##0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32000</c:v>
                </c:pt>
                <c:pt idx="3">
                  <c:v>25000</c:v>
                </c:pt>
                <c:pt idx="4">
                  <c:v>28000</c:v>
                </c:pt>
                <c:pt idx="5">
                  <c:v>35000</c:v>
                </c:pt>
                <c:pt idx="6">
                  <c:v>38000</c:v>
                </c:pt>
                <c:pt idx="7">
                  <c:v>112000</c:v>
                </c:pt>
                <c:pt idx="8">
                  <c:v>45000</c:v>
                </c:pt>
                <c:pt idx="9">
                  <c:v>45000</c:v>
                </c:pt>
                <c:pt idx="10">
                  <c:v>47000</c:v>
                </c:pt>
                <c:pt idx="11">
                  <c:v>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0-4265-AE73-1919D587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52415"/>
        <c:axId val="448738495"/>
      </c:scatterChart>
      <c:valAx>
        <c:axId val="742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8495"/>
        <c:crosses val="autoZero"/>
        <c:crossBetween val="midCat"/>
      </c:valAx>
      <c:valAx>
        <c:axId val="4487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5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charts!$C$84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charts!$C$85</c:f>
              <c:numCache>
                <c:formatCode>#,##0</c:formatCode>
                <c:ptCount val="1"/>
                <c:pt idx="0">
                  <c:v>30000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A5CC-46B4-9401-A3E2CDD65472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charts!$C$86</c:f>
              <c:numCache>
                <c:formatCode>#,##0</c:formatCode>
                <c:ptCount val="1"/>
                <c:pt idx="0">
                  <c:v>40000</c:v>
                </c:pt>
              </c:numCache>
            </c:numRef>
          </c:yVal>
          <c:bubbleSize>
            <c:numRef>
              <c:f>charts!$C$87</c:f>
              <c:numCache>
                <c:formatCode>#,##0</c:formatCode>
                <c:ptCount val="1"/>
                <c:pt idx="0">
                  <c:v>32000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A5CC-46B4-9401-A3E2CDD65472}"/>
            </c:ext>
          </c:extLst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charts!$C$88</c:f>
              <c:numCache>
                <c:formatCode>#,##0</c:formatCode>
                <c:ptCount val="1"/>
                <c:pt idx="0">
                  <c:v>25000</c:v>
                </c:pt>
              </c:numCache>
            </c:numRef>
          </c:yVal>
          <c:bubbleSize>
            <c:numRef>
              <c:f>charts!$C$89</c:f>
              <c:numCache>
                <c:formatCode>#,##0</c:formatCode>
                <c:ptCount val="1"/>
                <c:pt idx="0">
                  <c:v>28000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A5CC-46B4-9401-A3E2CDD65472}"/>
            </c:ext>
          </c:extLst>
        </c:ser>
        <c:ser>
          <c:idx val="3"/>
          <c:order val="3"/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charts!$C$90</c:f>
              <c:numCache>
                <c:formatCode>#,##0</c:formatCode>
                <c:ptCount val="1"/>
                <c:pt idx="0">
                  <c:v>35000</c:v>
                </c:pt>
              </c:numCache>
            </c:numRef>
          </c:yVal>
          <c:bubbleSize>
            <c:numRef>
              <c:f>charts!$C$91</c:f>
              <c:numCache>
                <c:formatCode>#,##0</c:formatCode>
                <c:ptCount val="1"/>
                <c:pt idx="0">
                  <c:v>38000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A5CC-46B4-9401-A3E2CDD65472}"/>
            </c:ext>
          </c:extLst>
        </c:ser>
        <c:ser>
          <c:idx val="4"/>
          <c:order val="4"/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charts!$C$92</c:f>
              <c:numCache>
                <c:formatCode>#,##0</c:formatCode>
                <c:ptCount val="1"/>
                <c:pt idx="0">
                  <c:v>112000</c:v>
                </c:pt>
              </c:numCache>
            </c:numRef>
          </c:yVal>
          <c:bubbleSize>
            <c:numRef>
              <c:f>charts!$C$93</c:f>
              <c:numCache>
                <c:formatCode>#,##0</c:formatCode>
                <c:ptCount val="1"/>
                <c:pt idx="0">
                  <c:v>45000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A5CC-46B4-9401-A3E2CDD65472}"/>
            </c:ext>
          </c:extLst>
        </c:ser>
        <c:ser>
          <c:idx val="5"/>
          <c:order val="5"/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charts!$C$94</c:f>
              <c:numCache>
                <c:formatCode>#,##0</c:formatCode>
                <c:ptCount val="1"/>
                <c:pt idx="0">
                  <c:v>45000</c:v>
                </c:pt>
              </c:numCache>
            </c:numRef>
          </c:yVal>
          <c:bubbleSize>
            <c:numRef>
              <c:f>charts!$C$95</c:f>
              <c:numCache>
                <c:formatCode>#,##0</c:formatCode>
                <c:ptCount val="1"/>
                <c:pt idx="0">
                  <c:v>47000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A5CC-46B4-9401-A3E2CDD65472}"/>
            </c:ext>
          </c:extLst>
        </c:ser>
        <c:ser>
          <c:idx val="6"/>
          <c:order val="6"/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charts!$C$96</c:f>
              <c:numCache>
                <c:formatCode>#,##0</c:formatCode>
                <c:ptCount val="1"/>
                <c:pt idx="0">
                  <c:v>42000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6-A5CC-46B4-9401-A3E2CDD6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14110287"/>
        <c:axId val="603619535"/>
      </c:bubbleChart>
      <c:valAx>
        <c:axId val="6141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9535"/>
        <c:crosses val="autoZero"/>
        <c:crossBetween val="midCat"/>
      </c:valAx>
      <c:valAx>
        <c:axId val="6036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  <cx:data id="1">
      <cx:strDim type="cat">
        <cx:f>_xlchart.v1.8</cx:f>
      </cx:strDim>
      <cx:numDim type="size">
        <cx:f>_xlchart.v1.12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2E25D845-C18F-4CB5-A3BC-C4F029A97703}" formatIdx="0">
          <cx:tx>
            <cx:txData>
              <cx:f>_xlchart.v1.9</cx:f>
              <cx:v>Sales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>
                  <a:solidFill>
                    <a:schemeClr val="bg1"/>
                  </a:solidFill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44C8590F-83E0-416C-9D6C-0C810F45B925}" formatIdx="1">
          <cx:tx>
            <cx:txData>
              <cx:f>_xlchart.v1.11</cx:f>
              <cx:v>Profit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>
                  <a:solidFill>
                    <a:schemeClr val="tx1"/>
                  </a:solidFill>
                </a:endParaRPr>
              </a:p>
            </cx:txPr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>
            <a:solidFill>
              <a:sysClr val="windowText" lastClr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/>
    <cx:plotArea>
      <cx:plotAreaRegion>
        <cx:series layoutId="sunburst" uniqueId="{296A0FB8-6045-4E64-8137-883A2CC47419}" formatIdx="0">
          <cx:tx>
            <cx:txData>
              <cx:f>_xlchart.v1.4</cx:f>
              <cx:v>Sales</cx:v>
            </cx:txData>
          </cx:tx>
          <cx:dataLabels>
            <cx:visibility seriesName="0" categoryName="1" value="0"/>
            <cx:separator>, </cx:separator>
          </cx:dataLabels>
          <cx:dataId val="0"/>
        </cx:series>
        <cx:series layoutId="sunburst" hidden="1" uniqueId="{A9E3B454-83FD-4677-8280-70137EE76547}" formatIdx="1">
          <cx:tx>
            <cx:txData>
              <cx:f>_xlchart.v1.6</cx:f>
              <cx:v>Profit</cx:v>
            </cx:txData>
          </cx:tx>
          <cx:dataLabels>
            <cx:visibility seriesName="0" categoryName="1" value="0"/>
            <cx:separator>, </cx:separator>
          </cx:dataLabels>
          <cx:dataId val="1"/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8F75573-A14C-4ED5-90EB-D0BD0A9CEB86}">
          <cx:tx>
            <cx:txData>
              <cx:f>_xlchart.v1.1</cx:f>
              <cx:v>Sales 2023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Sales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2023</a:t>
          </a:r>
        </a:p>
      </cx:txPr>
    </cx:title>
    <cx:plotArea>
      <cx:plotAreaRegion>
        <cx:series layoutId="boxWhisker" uniqueId="{0B1794AA-A4AD-401E-B711-F91870C73027}">
          <cx:tx>
            <cx:txData>
              <cx:f>_xlchart.v1.13</cx:f>
              <cx:v>Sales 2023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waterfall" uniqueId="{D5C800D5-093E-419E-9DA6-0DD543725DD2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/>
    <cx:plotArea>
      <cx:plotAreaRegion>
        <cx:series layoutId="funnel" uniqueId="{487CFE4B-2D38-4670-9E26-5FE11E1F89A6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microsoft.com/office/2014/relationships/chartEx" Target="../charts/chartEx6.xml"/><Relationship Id="rId3" Type="http://schemas.openxmlformats.org/officeDocument/2006/relationships/chart" Target="../charts/chart6.xml"/><Relationship Id="rId7" Type="http://schemas.microsoft.com/office/2014/relationships/chartEx" Target="../charts/chartEx3.xml"/><Relationship Id="rId12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microsoft.com/office/2014/relationships/chartEx" Target="../charts/chartEx2.xml"/><Relationship Id="rId11" Type="http://schemas.openxmlformats.org/officeDocument/2006/relationships/chart" Target="../charts/chart10.xml"/><Relationship Id="rId5" Type="http://schemas.microsoft.com/office/2014/relationships/chartEx" Target="../charts/chartEx1.xml"/><Relationship Id="rId10" Type="http://schemas.openxmlformats.org/officeDocument/2006/relationships/chart" Target="../charts/chart9.xml"/><Relationship Id="rId4" Type="http://schemas.openxmlformats.org/officeDocument/2006/relationships/chart" Target="../charts/chart7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95</xdr:row>
      <xdr:rowOff>0</xdr:rowOff>
    </xdr:from>
    <xdr:to>
      <xdr:col>5</xdr:col>
      <xdr:colOff>920750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2A130-FB7F-4C54-96AC-A65898DD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77</xdr:row>
      <xdr:rowOff>139700</xdr:rowOff>
    </xdr:from>
    <xdr:to>
      <xdr:col>10</xdr:col>
      <xdr:colOff>101599</xdr:colOff>
      <xdr:row>96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BB47F-423D-4D9B-AF50-8C081BDF9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206375</xdr:colOff>
      <xdr:row>48</xdr:row>
      <xdr:rowOff>107950</xdr:rowOff>
    </xdr:from>
    <xdr:to>
      <xdr:col>17</xdr:col>
      <xdr:colOff>511175</xdr:colOff>
      <xdr:row>64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BD474-CC4D-4456-98AF-02F8C656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6350</xdr:rowOff>
    </xdr:from>
    <xdr:to>
      <xdr:col>5</xdr:col>
      <xdr:colOff>53975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C4381-998A-4E34-AAF0-56FC0DAF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12700</xdr:rowOff>
    </xdr:from>
    <xdr:to>
      <xdr:col>4</xdr:col>
      <xdr:colOff>254000</xdr:colOff>
      <xdr:row>45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881CC-7840-49FF-B75D-F449387A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15</xdr:row>
      <xdr:rowOff>6350</xdr:rowOff>
    </xdr:from>
    <xdr:to>
      <xdr:col>13</xdr:col>
      <xdr:colOff>219075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5AE99-5DF1-4306-9B0D-C02684C1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</xdr:colOff>
      <xdr:row>31</xdr:row>
      <xdr:rowOff>0</xdr:rowOff>
    </xdr:from>
    <xdr:to>
      <xdr:col>12</xdr:col>
      <xdr:colOff>307975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11AAE-49D4-465B-A983-16D046C8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73025</xdr:colOff>
      <xdr:row>48</xdr:row>
      <xdr:rowOff>107950</xdr:rowOff>
    </xdr:from>
    <xdr:to>
      <xdr:col>13</xdr:col>
      <xdr:colOff>209551</xdr:colOff>
      <xdr:row>67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8EABDC-91C1-4E75-9E50-7B69C3914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0575" y="8947150"/>
              <a:ext cx="5013326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60</xdr:row>
      <xdr:rowOff>57150</xdr:rowOff>
    </xdr:from>
    <xdr:to>
      <xdr:col>4</xdr:col>
      <xdr:colOff>558800</xdr:colOff>
      <xdr:row>79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C84126-1C87-43A0-9D98-48902585AB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06150"/>
              <a:ext cx="5746750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53975</xdr:colOff>
      <xdr:row>0</xdr:row>
      <xdr:rowOff>0</xdr:rowOff>
    </xdr:from>
    <xdr:to>
      <xdr:col>11</xdr:col>
      <xdr:colOff>358775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9D79D80-01AF-4D09-B83C-5F349EB85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19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336550</xdr:colOff>
      <xdr:row>82</xdr:row>
      <xdr:rowOff>31750</xdr:rowOff>
    </xdr:from>
    <xdr:to>
      <xdr:col>13</xdr:col>
      <xdr:colOff>31750</xdr:colOff>
      <xdr:row>97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ECE648B-5116-4B3F-ACE0-CBA60789E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513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97</xdr:row>
      <xdr:rowOff>6350</xdr:rowOff>
    </xdr:from>
    <xdr:to>
      <xdr:col>3</xdr:col>
      <xdr:colOff>450850</xdr:colOff>
      <xdr:row>111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7BBBA6-7C3C-4C5A-8D83-F2FC94517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708025</xdr:colOff>
      <xdr:row>97</xdr:row>
      <xdr:rowOff>6350</xdr:rowOff>
    </xdr:from>
    <xdr:to>
      <xdr:col>10</xdr:col>
      <xdr:colOff>555625</xdr:colOff>
      <xdr:row>111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0DE7FB-A2F4-4B8C-A5A0-FF8E7B3B8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121</xdr:row>
      <xdr:rowOff>12700</xdr:rowOff>
    </xdr:from>
    <xdr:to>
      <xdr:col>3</xdr:col>
      <xdr:colOff>450850</xdr:colOff>
      <xdr:row>135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3FA238-AEF2-4BB0-81E0-2F8BFC28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97</xdr:row>
      <xdr:rowOff>139700</xdr:rowOff>
    </xdr:from>
    <xdr:to>
      <xdr:col>18</xdr:col>
      <xdr:colOff>352425</xdr:colOff>
      <xdr:row>112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3DE3DC4-8A8C-4913-9016-FB25D0723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775" y="1800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365125</xdr:colOff>
      <xdr:row>81</xdr:row>
      <xdr:rowOff>152400</xdr:rowOff>
    </xdr:from>
    <xdr:to>
      <xdr:col>21</xdr:col>
      <xdr:colOff>60325</xdr:colOff>
      <xdr:row>96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40D2B26-D554-4736-B414-E5EA6EDB6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9475" y="15068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13</xdr:col>
      <xdr:colOff>311150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D4E94-AF34-4A06-8317-305F36841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215901</xdr:colOff>
      <xdr:row>15</xdr:row>
      <xdr:rowOff>57150</xdr:rowOff>
    </xdr:from>
    <xdr:to>
      <xdr:col>12</xdr:col>
      <xdr:colOff>31751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BFA10-06EE-48DF-9F12-E52190CE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139700</xdr:rowOff>
    </xdr:from>
    <xdr:to>
      <xdr:col>3</xdr:col>
      <xdr:colOff>527050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97FC9-391C-482E-88C9-4D6883D7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0</xdr:rowOff>
    </xdr:from>
    <xdr:to>
      <xdr:col>11</xdr:col>
      <xdr:colOff>206375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5391F-3A37-4ABB-BFFC-9F4D7ECD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231775</xdr:colOff>
      <xdr:row>18</xdr:row>
      <xdr:rowOff>31750</xdr:rowOff>
    </xdr:from>
    <xdr:to>
      <xdr:col>10</xdr:col>
      <xdr:colOff>28575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AF2C7-1486-477F-8209-10FF1144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98425</xdr:colOff>
      <xdr:row>35</xdr:row>
      <xdr:rowOff>6350</xdr:rowOff>
    </xdr:from>
    <xdr:to>
      <xdr:col>13</xdr:col>
      <xdr:colOff>320675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277470-4B90-4957-9A76-ED7EB0C71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52</xdr:row>
      <xdr:rowOff>12700</xdr:rowOff>
    </xdr:from>
    <xdr:to>
      <xdr:col>17</xdr:col>
      <xdr:colOff>146050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8105E-A4C2-4388-9BD2-2F2C0B32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136524</xdr:colOff>
      <xdr:row>70</xdr:row>
      <xdr:rowOff>6350</xdr:rowOff>
    </xdr:from>
    <xdr:to>
      <xdr:col>16</xdr:col>
      <xdr:colOff>285750</xdr:colOff>
      <xdr:row>86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99789-53B3-43AE-A618-A9FC12B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203200</xdr:colOff>
      <xdr:row>92</xdr:row>
      <xdr:rowOff>88900</xdr:rowOff>
    </xdr:from>
    <xdr:to>
      <xdr:col>16</xdr:col>
      <xdr:colOff>222250</xdr:colOff>
      <xdr:row>107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C1366A-8AF8-4565-A108-B8B87631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158750</xdr:colOff>
      <xdr:row>111</xdr:row>
      <xdr:rowOff>6350</xdr:rowOff>
    </xdr:from>
    <xdr:to>
      <xdr:col>22</xdr:col>
      <xdr:colOff>336550</xdr:colOff>
      <xdr:row>125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6EFAB-1441-40AA-9384-588656349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165100</xdr:rowOff>
    </xdr:from>
    <xdr:to>
      <xdr:col>10</xdr:col>
      <xdr:colOff>161925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C3E06-53F4-4640-88F3-F29F52DCE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460375</xdr:colOff>
      <xdr:row>19</xdr:row>
      <xdr:rowOff>107950</xdr:rowOff>
    </xdr:from>
    <xdr:to>
      <xdr:col>10</xdr:col>
      <xdr:colOff>155575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FE478-92E2-4739-A55B-3DD6EB9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155575</xdr:colOff>
      <xdr:row>37</xdr:row>
      <xdr:rowOff>165100</xdr:rowOff>
    </xdr:from>
    <xdr:to>
      <xdr:col>10</xdr:col>
      <xdr:colOff>460375</xdr:colOff>
      <xdr:row>52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8CBF1-DA24-49B1-81F8-EC61DBB65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3175</xdr:colOff>
      <xdr:row>57</xdr:row>
      <xdr:rowOff>6350</xdr:rowOff>
    </xdr:from>
    <xdr:to>
      <xdr:col>10</xdr:col>
      <xdr:colOff>307975</xdr:colOff>
      <xdr:row>71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B1F1C-A2B4-471C-AC7C-2254D55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574675</xdr:colOff>
      <xdr:row>74</xdr:row>
      <xdr:rowOff>146050</xdr:rowOff>
    </xdr:from>
    <xdr:to>
      <xdr:col>10</xdr:col>
      <xdr:colOff>269875</xdr:colOff>
      <xdr:row>89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E5C128-CB7A-4B4B-80F3-D26D356B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133350</xdr:rowOff>
    </xdr:from>
    <xdr:to>
      <xdr:col>5</xdr:col>
      <xdr:colOff>692150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84785-440C-432C-BD3B-C706FF7C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5.703011805555" createdVersion="6" refreshedVersion="6" minRefreshableVersion="3" recordCount="100" xr:uid="{387CEB93-AA70-499E-93E9-AC9469740033}">
  <cacheSource type="worksheet">
    <worksheetSource ref="A1:G101" sheet="Pivot Tables"/>
  </cacheSource>
  <cacheFields count="8">
    <cacheField name="Date" numFmtId="167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7" base="0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Name" numFmtId="0">
      <sharedItems count="10">
        <s v="Charlie"/>
        <s v="Edward"/>
        <s v="Bob"/>
        <s v="Alice"/>
        <s v="Hannah"/>
        <s v="Ian"/>
        <s v="George"/>
        <s v="Diana"/>
        <s v="Judy"/>
        <s v="Fiona"/>
      </sharedItems>
    </cacheField>
    <cacheField name="Geography" numFmtId="0">
      <sharedItems count="4">
        <s v="East"/>
        <s v="West"/>
        <s v="South"/>
        <s v="North"/>
      </sharedItems>
    </cacheField>
    <cacheField name="Product" numFmtId="0">
      <sharedItems count="4">
        <s v="Product A"/>
        <s v="Product B"/>
        <s v="Product D"/>
        <s v="Product C"/>
      </sharedItems>
    </cacheField>
    <cacheField name="Contracts" numFmtId="0">
      <sharedItems containsSemiMixedTypes="0" containsString="0" containsNumber="1" containsInteger="1" minValue="1" maxValue="50" count="41">
        <n v="13"/>
        <n v="31"/>
        <n v="9"/>
        <n v="25"/>
        <n v="48"/>
        <n v="42"/>
        <n v="38"/>
        <n v="37"/>
        <n v="22"/>
        <n v="2"/>
        <n v="10"/>
        <n v="7"/>
        <n v="26"/>
        <n v="45"/>
        <n v="11"/>
        <n v="19"/>
        <n v="18"/>
        <n v="28"/>
        <n v="4"/>
        <n v="49"/>
        <n v="6"/>
        <n v="21"/>
        <n v="40"/>
        <n v="20"/>
        <n v="3"/>
        <n v="43"/>
        <n v="33"/>
        <n v="23"/>
        <n v="17"/>
        <n v="15"/>
        <n v="32"/>
        <n v="36"/>
        <n v="50"/>
        <n v="1"/>
        <n v="35"/>
        <n v="5"/>
        <n v="47"/>
        <n v="12"/>
        <n v="39"/>
        <n v="14"/>
        <n v="44"/>
      </sharedItems>
    </cacheField>
    <cacheField name="Revenue" numFmtId="0">
      <sharedItems containsSemiMixedTypes="0" containsString="0" containsNumber="1" minValue="1101.23" maxValue="49866.22" count="100">
        <n v="10440.15"/>
        <n v="11466.84"/>
        <n v="21517.63"/>
        <n v="37793.629999999997"/>
        <n v="44577.77"/>
        <n v="23727.13"/>
        <n v="1101.23"/>
        <n v="27810.37"/>
        <n v="11487.24"/>
        <n v="18725.37"/>
        <n v="48493.86"/>
        <n v="46466.03"/>
        <n v="20174.53"/>
        <n v="10233.99"/>
        <n v="49866.22"/>
        <n v="16940.849999999999"/>
        <n v="26548.14"/>
        <n v="44641.52"/>
        <n v="48220.57"/>
        <n v="43555.96"/>
        <n v="20130.560000000001"/>
        <n v="36005.86"/>
        <n v="10396.84"/>
        <n v="41740.93"/>
        <n v="37420.230000000003"/>
        <n v="24660.68"/>
        <n v="1303.94"/>
        <n v="7368.06"/>
        <n v="26963.08"/>
        <n v="7134.56"/>
        <n v="43417.04"/>
        <n v="4113.8599999999997"/>
        <n v="2458.65"/>
        <n v="19573.28"/>
        <n v="23148.89"/>
        <n v="31352.639999999999"/>
        <n v="16810.62"/>
        <n v="4565.04"/>
        <n v="29414.36"/>
        <n v="41633.019999999997"/>
        <n v="15509.08"/>
        <n v="17725.75"/>
        <n v="28038.59"/>
        <n v="43129.5"/>
        <n v="30982.400000000001"/>
        <n v="3507.27"/>
        <n v="32601.53"/>
        <n v="44073.91"/>
        <n v="16134.68"/>
        <n v="25097.95"/>
        <n v="32873.64"/>
        <n v="9191.16"/>
        <n v="14201.08"/>
        <n v="28422.41"/>
        <n v="39401.46"/>
        <n v="44380.18"/>
        <n v="25488.67"/>
        <n v="15776.29"/>
        <n v="38830.620000000003"/>
        <n v="42573.96"/>
        <n v="3050.73"/>
        <n v="39656.33"/>
        <n v="23408.29"/>
        <n v="36060.230000000003"/>
        <n v="42732.61"/>
        <n v="1695.49"/>
        <n v="26251.200000000001"/>
        <n v="39307.54"/>
        <n v="5293.11"/>
        <n v="34665.67"/>
        <n v="21611.87"/>
        <n v="16880.419999999998"/>
        <n v="5721.55"/>
        <n v="8467.4599999999991"/>
        <n v="45938.38"/>
        <n v="35273.839999999997"/>
        <n v="32274.65"/>
        <n v="29889.18"/>
        <n v="39462.019999999997"/>
        <n v="15127.21"/>
        <n v="49088.81"/>
        <n v="22082.22"/>
        <n v="27965.18"/>
        <n v="1113.44"/>
        <n v="27897.73"/>
        <n v="17427.310000000001"/>
        <n v="2487.38"/>
        <n v="23409.09"/>
        <n v="44496"/>
        <n v="16694.43"/>
        <n v="28083.38"/>
        <n v="20039.66"/>
        <n v="23129.09"/>
        <n v="10719.41"/>
        <n v="18234.759999999998"/>
        <n v="36221.279999999999"/>
        <n v="49678.09"/>
        <n v="8548.16"/>
        <n v="5522.01"/>
        <n v="18614.21"/>
      </sharedItems>
    </cacheField>
    <cacheField name="Margin %" numFmtId="0">
      <sharedItems containsSemiMixedTypes="0" containsString="0" containsNumber="1" minValue="5.41" maxValue="49.78"/>
    </cacheField>
    <cacheField name="Months" numFmtId="0" databaseField="0">
      <fieldGroup base="0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8.702598148149" createdVersion="6" refreshedVersion="6" minRefreshableVersion="3" recordCount="100" xr:uid="{BF0A597E-7920-4726-987B-D946A80A53F3}">
  <cacheSource type="worksheet">
    <worksheetSource ref="A1:G101" sheet="Pivot Tables"/>
  </cacheSource>
  <cacheFields count="7">
    <cacheField name="Date" numFmtId="167">
      <sharedItems containsSemiMixedTypes="0" containsNonDate="0" containsDate="1" containsString="0" minDate="2023-01-01T00:00:00" maxDate="2023-04-11T00:00:00"/>
    </cacheField>
    <cacheField name="Name" numFmtId="0">
      <sharedItems/>
    </cacheField>
    <cacheField name="Geography" numFmtId="0">
      <sharedItems/>
    </cacheField>
    <cacheField name="Product" numFmtId="0">
      <sharedItems count="4">
        <s v="Product A"/>
        <s v="Product B"/>
        <s v="Product D"/>
        <s v="Product C"/>
      </sharedItems>
    </cacheField>
    <cacheField name="Contracts" numFmtId="0">
      <sharedItems containsSemiMixedTypes="0" containsString="0" containsNumber="1" containsInteger="1" minValue="1" maxValue="50"/>
    </cacheField>
    <cacheField name="Revenue" numFmtId="0">
      <sharedItems containsSemiMixedTypes="0" containsString="0" containsNumber="1" minValue="1101.23" maxValue="49866.22" count="100">
        <n v="10440.15"/>
        <n v="11466.84"/>
        <n v="21517.63"/>
        <n v="37793.629999999997"/>
        <n v="44577.77"/>
        <n v="23727.13"/>
        <n v="1101.23"/>
        <n v="27810.37"/>
        <n v="11487.24"/>
        <n v="18725.37"/>
        <n v="48493.86"/>
        <n v="46466.03"/>
        <n v="20174.53"/>
        <n v="10233.99"/>
        <n v="49866.22"/>
        <n v="16940.849999999999"/>
        <n v="26548.14"/>
        <n v="44641.52"/>
        <n v="48220.57"/>
        <n v="43555.96"/>
        <n v="20130.560000000001"/>
        <n v="36005.86"/>
        <n v="10396.84"/>
        <n v="41740.93"/>
        <n v="37420.230000000003"/>
        <n v="24660.68"/>
        <n v="1303.94"/>
        <n v="7368.06"/>
        <n v="26963.08"/>
        <n v="7134.56"/>
        <n v="43417.04"/>
        <n v="4113.8599999999997"/>
        <n v="2458.65"/>
        <n v="19573.28"/>
        <n v="23148.89"/>
        <n v="31352.639999999999"/>
        <n v="16810.62"/>
        <n v="4565.04"/>
        <n v="29414.36"/>
        <n v="41633.019999999997"/>
        <n v="15509.08"/>
        <n v="17725.75"/>
        <n v="28038.59"/>
        <n v="43129.5"/>
        <n v="30982.400000000001"/>
        <n v="3507.27"/>
        <n v="32601.53"/>
        <n v="44073.91"/>
        <n v="16134.68"/>
        <n v="25097.95"/>
        <n v="32873.64"/>
        <n v="9191.16"/>
        <n v="14201.08"/>
        <n v="28422.41"/>
        <n v="39401.46"/>
        <n v="44380.18"/>
        <n v="25488.67"/>
        <n v="15776.29"/>
        <n v="38830.620000000003"/>
        <n v="42573.96"/>
        <n v="3050.73"/>
        <n v="39656.33"/>
        <n v="23408.29"/>
        <n v="36060.230000000003"/>
        <n v="42732.61"/>
        <n v="1695.49"/>
        <n v="26251.200000000001"/>
        <n v="39307.54"/>
        <n v="5293.11"/>
        <n v="34665.67"/>
        <n v="21611.87"/>
        <n v="16880.419999999998"/>
        <n v="5721.55"/>
        <n v="8467.4599999999991"/>
        <n v="45938.38"/>
        <n v="35273.839999999997"/>
        <n v="32274.65"/>
        <n v="29889.18"/>
        <n v="39462.019999999997"/>
        <n v="15127.21"/>
        <n v="49088.81"/>
        <n v="22082.22"/>
        <n v="27965.18"/>
        <n v="1113.44"/>
        <n v="27897.73"/>
        <n v="17427.310000000001"/>
        <n v="2487.38"/>
        <n v="23409.09"/>
        <n v="44496"/>
        <n v="16694.43"/>
        <n v="28083.38"/>
        <n v="20039.66"/>
        <n v="23129.09"/>
        <n v="10719.41"/>
        <n v="18234.759999999998"/>
        <n v="36221.279999999999"/>
        <n v="49678.09"/>
        <n v="8548.16"/>
        <n v="5522.01"/>
        <n v="18614.21"/>
      </sharedItems>
    </cacheField>
    <cacheField name="Margin %" numFmtId="0">
      <sharedItems containsSemiMixedTypes="0" containsString="0" containsNumber="1" minValue="5.41" maxValue="49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13.19"/>
  </r>
  <r>
    <x v="1"/>
    <x v="1"/>
    <x v="1"/>
    <x v="1"/>
    <x v="1"/>
    <x v="1"/>
    <n v="30.53"/>
  </r>
  <r>
    <x v="2"/>
    <x v="2"/>
    <x v="2"/>
    <x v="0"/>
    <x v="0"/>
    <x v="2"/>
    <n v="46.47"/>
  </r>
  <r>
    <x v="3"/>
    <x v="1"/>
    <x v="2"/>
    <x v="1"/>
    <x v="2"/>
    <x v="3"/>
    <n v="41.43"/>
  </r>
  <r>
    <x v="4"/>
    <x v="3"/>
    <x v="1"/>
    <x v="2"/>
    <x v="3"/>
    <x v="4"/>
    <n v="13.2"/>
  </r>
  <r>
    <x v="5"/>
    <x v="1"/>
    <x v="1"/>
    <x v="2"/>
    <x v="4"/>
    <x v="5"/>
    <n v="27.24"/>
  </r>
  <r>
    <x v="6"/>
    <x v="4"/>
    <x v="1"/>
    <x v="2"/>
    <x v="5"/>
    <x v="6"/>
    <n v="13.27"/>
  </r>
  <r>
    <x v="7"/>
    <x v="5"/>
    <x v="2"/>
    <x v="2"/>
    <x v="6"/>
    <x v="7"/>
    <n v="28.66"/>
  </r>
  <r>
    <x v="8"/>
    <x v="5"/>
    <x v="0"/>
    <x v="2"/>
    <x v="7"/>
    <x v="8"/>
    <n v="46.12"/>
  </r>
  <r>
    <x v="9"/>
    <x v="5"/>
    <x v="2"/>
    <x v="3"/>
    <x v="8"/>
    <x v="9"/>
    <n v="21.37"/>
  </r>
  <r>
    <x v="10"/>
    <x v="5"/>
    <x v="3"/>
    <x v="1"/>
    <x v="9"/>
    <x v="10"/>
    <n v="49.78"/>
  </r>
  <r>
    <x v="11"/>
    <x v="5"/>
    <x v="1"/>
    <x v="3"/>
    <x v="10"/>
    <x v="11"/>
    <n v="43.3"/>
  </r>
  <r>
    <x v="12"/>
    <x v="4"/>
    <x v="3"/>
    <x v="2"/>
    <x v="11"/>
    <x v="12"/>
    <n v="43.35"/>
  </r>
  <r>
    <x v="13"/>
    <x v="6"/>
    <x v="0"/>
    <x v="2"/>
    <x v="9"/>
    <x v="13"/>
    <n v="6.34"/>
  </r>
  <r>
    <x v="14"/>
    <x v="6"/>
    <x v="0"/>
    <x v="3"/>
    <x v="11"/>
    <x v="14"/>
    <n v="17.329999999999998"/>
  </r>
  <r>
    <x v="15"/>
    <x v="7"/>
    <x v="2"/>
    <x v="1"/>
    <x v="12"/>
    <x v="15"/>
    <n v="22.85"/>
  </r>
  <r>
    <x v="16"/>
    <x v="2"/>
    <x v="2"/>
    <x v="2"/>
    <x v="13"/>
    <x v="16"/>
    <n v="25.6"/>
  </r>
  <r>
    <x v="17"/>
    <x v="7"/>
    <x v="3"/>
    <x v="2"/>
    <x v="6"/>
    <x v="17"/>
    <n v="10.48"/>
  </r>
  <r>
    <x v="18"/>
    <x v="2"/>
    <x v="0"/>
    <x v="1"/>
    <x v="14"/>
    <x v="18"/>
    <n v="39.200000000000003"/>
  </r>
  <r>
    <x v="19"/>
    <x v="8"/>
    <x v="2"/>
    <x v="2"/>
    <x v="15"/>
    <x v="19"/>
    <n v="38.67"/>
  </r>
  <r>
    <x v="20"/>
    <x v="4"/>
    <x v="1"/>
    <x v="0"/>
    <x v="16"/>
    <x v="20"/>
    <n v="43.34"/>
  </r>
  <r>
    <x v="21"/>
    <x v="6"/>
    <x v="2"/>
    <x v="3"/>
    <x v="17"/>
    <x v="21"/>
    <n v="15.28"/>
  </r>
  <r>
    <x v="22"/>
    <x v="1"/>
    <x v="0"/>
    <x v="0"/>
    <x v="18"/>
    <x v="22"/>
    <n v="20.2"/>
  </r>
  <r>
    <x v="23"/>
    <x v="9"/>
    <x v="0"/>
    <x v="3"/>
    <x v="9"/>
    <x v="23"/>
    <n v="26.9"/>
  </r>
  <r>
    <x v="24"/>
    <x v="9"/>
    <x v="3"/>
    <x v="1"/>
    <x v="19"/>
    <x v="24"/>
    <n v="49.01"/>
  </r>
  <r>
    <x v="25"/>
    <x v="7"/>
    <x v="3"/>
    <x v="0"/>
    <x v="20"/>
    <x v="25"/>
    <n v="36.159999999999997"/>
  </r>
  <r>
    <x v="26"/>
    <x v="0"/>
    <x v="3"/>
    <x v="1"/>
    <x v="4"/>
    <x v="26"/>
    <n v="16.87"/>
  </r>
  <r>
    <x v="27"/>
    <x v="0"/>
    <x v="3"/>
    <x v="1"/>
    <x v="21"/>
    <x v="27"/>
    <n v="40.54"/>
  </r>
  <r>
    <x v="28"/>
    <x v="5"/>
    <x v="0"/>
    <x v="2"/>
    <x v="22"/>
    <x v="28"/>
    <n v="36.520000000000003"/>
  </r>
  <r>
    <x v="29"/>
    <x v="0"/>
    <x v="3"/>
    <x v="1"/>
    <x v="23"/>
    <x v="29"/>
    <n v="40.409999999999997"/>
  </r>
  <r>
    <x v="30"/>
    <x v="1"/>
    <x v="0"/>
    <x v="1"/>
    <x v="13"/>
    <x v="30"/>
    <n v="10.53"/>
  </r>
  <r>
    <x v="31"/>
    <x v="9"/>
    <x v="1"/>
    <x v="3"/>
    <x v="24"/>
    <x v="31"/>
    <n v="31.49"/>
  </r>
  <r>
    <x v="32"/>
    <x v="6"/>
    <x v="3"/>
    <x v="3"/>
    <x v="25"/>
    <x v="32"/>
    <n v="25.52"/>
  </r>
  <r>
    <x v="33"/>
    <x v="4"/>
    <x v="2"/>
    <x v="0"/>
    <x v="7"/>
    <x v="33"/>
    <n v="23.01"/>
  </r>
  <r>
    <x v="34"/>
    <x v="9"/>
    <x v="3"/>
    <x v="3"/>
    <x v="26"/>
    <x v="34"/>
    <n v="44.66"/>
  </r>
  <r>
    <x v="35"/>
    <x v="1"/>
    <x v="0"/>
    <x v="0"/>
    <x v="27"/>
    <x v="35"/>
    <n v="15.72"/>
  </r>
  <r>
    <x v="36"/>
    <x v="1"/>
    <x v="0"/>
    <x v="0"/>
    <x v="11"/>
    <x v="36"/>
    <n v="11.86"/>
  </r>
  <r>
    <x v="37"/>
    <x v="2"/>
    <x v="2"/>
    <x v="0"/>
    <x v="18"/>
    <x v="37"/>
    <n v="35.49"/>
  </r>
  <r>
    <x v="38"/>
    <x v="7"/>
    <x v="1"/>
    <x v="2"/>
    <x v="28"/>
    <x v="38"/>
    <n v="14.59"/>
  </r>
  <r>
    <x v="39"/>
    <x v="7"/>
    <x v="2"/>
    <x v="1"/>
    <x v="12"/>
    <x v="39"/>
    <n v="23.7"/>
  </r>
  <r>
    <x v="40"/>
    <x v="8"/>
    <x v="2"/>
    <x v="3"/>
    <x v="29"/>
    <x v="40"/>
    <n v="8.69"/>
  </r>
  <r>
    <x v="41"/>
    <x v="8"/>
    <x v="2"/>
    <x v="1"/>
    <x v="2"/>
    <x v="41"/>
    <n v="23.57"/>
  </r>
  <r>
    <x v="42"/>
    <x v="2"/>
    <x v="3"/>
    <x v="1"/>
    <x v="25"/>
    <x v="42"/>
    <n v="45.12"/>
  </r>
  <r>
    <x v="43"/>
    <x v="5"/>
    <x v="1"/>
    <x v="1"/>
    <x v="30"/>
    <x v="43"/>
    <n v="26.22"/>
  </r>
  <r>
    <x v="44"/>
    <x v="0"/>
    <x v="3"/>
    <x v="3"/>
    <x v="31"/>
    <x v="44"/>
    <n v="24.04"/>
  </r>
  <r>
    <x v="45"/>
    <x v="4"/>
    <x v="3"/>
    <x v="2"/>
    <x v="25"/>
    <x v="45"/>
    <n v="31.47"/>
  </r>
  <r>
    <x v="46"/>
    <x v="5"/>
    <x v="0"/>
    <x v="1"/>
    <x v="6"/>
    <x v="46"/>
    <n v="30.42"/>
  </r>
  <r>
    <x v="47"/>
    <x v="8"/>
    <x v="2"/>
    <x v="0"/>
    <x v="7"/>
    <x v="47"/>
    <n v="47.34"/>
  </r>
  <r>
    <x v="48"/>
    <x v="4"/>
    <x v="2"/>
    <x v="0"/>
    <x v="9"/>
    <x v="48"/>
    <n v="16.97"/>
  </r>
  <r>
    <x v="49"/>
    <x v="8"/>
    <x v="3"/>
    <x v="0"/>
    <x v="1"/>
    <x v="49"/>
    <n v="34.76"/>
  </r>
  <r>
    <x v="50"/>
    <x v="3"/>
    <x v="2"/>
    <x v="1"/>
    <x v="29"/>
    <x v="50"/>
    <n v="19.850000000000001"/>
  </r>
  <r>
    <x v="51"/>
    <x v="9"/>
    <x v="3"/>
    <x v="2"/>
    <x v="18"/>
    <x v="51"/>
    <n v="25.07"/>
  </r>
  <r>
    <x v="52"/>
    <x v="7"/>
    <x v="0"/>
    <x v="0"/>
    <x v="32"/>
    <x v="52"/>
    <n v="29.23"/>
  </r>
  <r>
    <x v="53"/>
    <x v="7"/>
    <x v="1"/>
    <x v="0"/>
    <x v="22"/>
    <x v="53"/>
    <n v="41.58"/>
  </r>
  <r>
    <x v="54"/>
    <x v="5"/>
    <x v="1"/>
    <x v="2"/>
    <x v="22"/>
    <x v="54"/>
    <n v="6.61"/>
  </r>
  <r>
    <x v="55"/>
    <x v="2"/>
    <x v="3"/>
    <x v="0"/>
    <x v="26"/>
    <x v="55"/>
    <n v="46.46"/>
  </r>
  <r>
    <x v="56"/>
    <x v="1"/>
    <x v="1"/>
    <x v="3"/>
    <x v="33"/>
    <x v="56"/>
    <n v="24.31"/>
  </r>
  <r>
    <x v="57"/>
    <x v="3"/>
    <x v="2"/>
    <x v="3"/>
    <x v="32"/>
    <x v="57"/>
    <n v="13.77"/>
  </r>
  <r>
    <x v="58"/>
    <x v="2"/>
    <x v="0"/>
    <x v="2"/>
    <x v="29"/>
    <x v="58"/>
    <n v="36.479999999999997"/>
  </r>
  <r>
    <x v="59"/>
    <x v="6"/>
    <x v="3"/>
    <x v="3"/>
    <x v="17"/>
    <x v="59"/>
    <n v="27.89"/>
  </r>
  <r>
    <x v="60"/>
    <x v="6"/>
    <x v="3"/>
    <x v="2"/>
    <x v="6"/>
    <x v="60"/>
    <n v="28.73"/>
  </r>
  <r>
    <x v="61"/>
    <x v="6"/>
    <x v="1"/>
    <x v="3"/>
    <x v="14"/>
    <x v="61"/>
    <n v="9.44"/>
  </r>
  <r>
    <x v="62"/>
    <x v="0"/>
    <x v="3"/>
    <x v="1"/>
    <x v="29"/>
    <x v="62"/>
    <n v="22.24"/>
  </r>
  <r>
    <x v="63"/>
    <x v="1"/>
    <x v="1"/>
    <x v="1"/>
    <x v="33"/>
    <x v="63"/>
    <n v="35.56"/>
  </r>
  <r>
    <x v="64"/>
    <x v="6"/>
    <x v="0"/>
    <x v="1"/>
    <x v="14"/>
    <x v="64"/>
    <n v="12.67"/>
  </r>
  <r>
    <x v="65"/>
    <x v="8"/>
    <x v="2"/>
    <x v="0"/>
    <x v="34"/>
    <x v="65"/>
    <n v="9.81"/>
  </r>
  <r>
    <x v="66"/>
    <x v="4"/>
    <x v="2"/>
    <x v="3"/>
    <x v="23"/>
    <x v="66"/>
    <n v="31.43"/>
  </r>
  <r>
    <x v="67"/>
    <x v="2"/>
    <x v="1"/>
    <x v="2"/>
    <x v="27"/>
    <x v="67"/>
    <n v="22.62"/>
  </r>
  <r>
    <x v="68"/>
    <x v="8"/>
    <x v="3"/>
    <x v="1"/>
    <x v="35"/>
    <x v="68"/>
    <n v="43.41"/>
  </r>
  <r>
    <x v="69"/>
    <x v="8"/>
    <x v="2"/>
    <x v="1"/>
    <x v="22"/>
    <x v="69"/>
    <n v="6.4"/>
  </r>
  <r>
    <x v="70"/>
    <x v="8"/>
    <x v="0"/>
    <x v="0"/>
    <x v="23"/>
    <x v="70"/>
    <n v="10.08"/>
  </r>
  <r>
    <x v="71"/>
    <x v="8"/>
    <x v="0"/>
    <x v="1"/>
    <x v="25"/>
    <x v="71"/>
    <n v="30.32"/>
  </r>
  <r>
    <x v="72"/>
    <x v="3"/>
    <x v="1"/>
    <x v="0"/>
    <x v="36"/>
    <x v="72"/>
    <n v="44.28"/>
  </r>
  <r>
    <x v="73"/>
    <x v="1"/>
    <x v="2"/>
    <x v="2"/>
    <x v="30"/>
    <x v="73"/>
    <n v="35.08"/>
  </r>
  <r>
    <x v="74"/>
    <x v="5"/>
    <x v="0"/>
    <x v="1"/>
    <x v="26"/>
    <x v="74"/>
    <n v="24.53"/>
  </r>
  <r>
    <x v="75"/>
    <x v="8"/>
    <x v="0"/>
    <x v="0"/>
    <x v="21"/>
    <x v="75"/>
    <n v="17.86"/>
  </r>
  <r>
    <x v="76"/>
    <x v="7"/>
    <x v="0"/>
    <x v="3"/>
    <x v="5"/>
    <x v="76"/>
    <n v="19.68"/>
  </r>
  <r>
    <x v="77"/>
    <x v="9"/>
    <x v="0"/>
    <x v="2"/>
    <x v="37"/>
    <x v="77"/>
    <n v="23.77"/>
  </r>
  <r>
    <x v="78"/>
    <x v="9"/>
    <x v="0"/>
    <x v="1"/>
    <x v="14"/>
    <x v="78"/>
    <n v="38.29"/>
  </r>
  <r>
    <x v="79"/>
    <x v="5"/>
    <x v="2"/>
    <x v="1"/>
    <x v="22"/>
    <x v="79"/>
    <n v="33.880000000000003"/>
  </r>
  <r>
    <x v="80"/>
    <x v="6"/>
    <x v="1"/>
    <x v="2"/>
    <x v="28"/>
    <x v="80"/>
    <n v="34.33"/>
  </r>
  <r>
    <x v="81"/>
    <x v="4"/>
    <x v="3"/>
    <x v="1"/>
    <x v="36"/>
    <x v="81"/>
    <n v="24.51"/>
  </r>
  <r>
    <x v="82"/>
    <x v="0"/>
    <x v="3"/>
    <x v="3"/>
    <x v="2"/>
    <x v="82"/>
    <n v="46.2"/>
  </r>
  <r>
    <x v="83"/>
    <x v="2"/>
    <x v="0"/>
    <x v="3"/>
    <x v="13"/>
    <x v="83"/>
    <n v="11.3"/>
  </r>
  <r>
    <x v="84"/>
    <x v="3"/>
    <x v="2"/>
    <x v="3"/>
    <x v="7"/>
    <x v="84"/>
    <n v="18.899999999999999"/>
  </r>
  <r>
    <x v="85"/>
    <x v="9"/>
    <x v="2"/>
    <x v="2"/>
    <x v="23"/>
    <x v="85"/>
    <n v="21.02"/>
  </r>
  <r>
    <x v="86"/>
    <x v="7"/>
    <x v="0"/>
    <x v="0"/>
    <x v="29"/>
    <x v="86"/>
    <n v="25.96"/>
  </r>
  <r>
    <x v="87"/>
    <x v="4"/>
    <x v="2"/>
    <x v="2"/>
    <x v="38"/>
    <x v="87"/>
    <n v="39.909999999999997"/>
  </r>
  <r>
    <x v="88"/>
    <x v="2"/>
    <x v="1"/>
    <x v="3"/>
    <x v="22"/>
    <x v="88"/>
    <n v="46.8"/>
  </r>
  <r>
    <x v="89"/>
    <x v="8"/>
    <x v="3"/>
    <x v="0"/>
    <x v="39"/>
    <x v="89"/>
    <n v="17.010000000000002"/>
  </r>
  <r>
    <x v="90"/>
    <x v="2"/>
    <x v="1"/>
    <x v="0"/>
    <x v="32"/>
    <x v="90"/>
    <n v="21.08"/>
  </r>
  <r>
    <x v="91"/>
    <x v="7"/>
    <x v="3"/>
    <x v="0"/>
    <x v="40"/>
    <x v="91"/>
    <n v="22.48"/>
  </r>
  <r>
    <x v="92"/>
    <x v="6"/>
    <x v="0"/>
    <x v="0"/>
    <x v="21"/>
    <x v="92"/>
    <n v="10.49"/>
  </r>
  <r>
    <x v="93"/>
    <x v="9"/>
    <x v="2"/>
    <x v="1"/>
    <x v="32"/>
    <x v="93"/>
    <n v="38.74"/>
  </r>
  <r>
    <x v="94"/>
    <x v="1"/>
    <x v="0"/>
    <x v="2"/>
    <x v="6"/>
    <x v="94"/>
    <n v="5.41"/>
  </r>
  <r>
    <x v="95"/>
    <x v="7"/>
    <x v="3"/>
    <x v="1"/>
    <x v="8"/>
    <x v="95"/>
    <n v="29.51"/>
  </r>
  <r>
    <x v="96"/>
    <x v="5"/>
    <x v="1"/>
    <x v="1"/>
    <x v="11"/>
    <x v="96"/>
    <n v="49.67"/>
  </r>
  <r>
    <x v="97"/>
    <x v="2"/>
    <x v="3"/>
    <x v="0"/>
    <x v="6"/>
    <x v="97"/>
    <n v="45.48"/>
  </r>
  <r>
    <x v="98"/>
    <x v="4"/>
    <x v="2"/>
    <x v="0"/>
    <x v="17"/>
    <x v="98"/>
    <n v="40.700000000000003"/>
  </r>
  <r>
    <x v="99"/>
    <x v="4"/>
    <x v="2"/>
    <x v="0"/>
    <x v="33"/>
    <x v="99"/>
    <n v="34.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1-01T00:00:00"/>
    <s v="Charlie"/>
    <s v="East"/>
    <x v="0"/>
    <n v="13"/>
    <x v="0"/>
    <n v="13.19"/>
  </r>
  <r>
    <d v="2023-01-02T00:00:00"/>
    <s v="Edward"/>
    <s v="West"/>
    <x v="1"/>
    <n v="31"/>
    <x v="1"/>
    <n v="30.53"/>
  </r>
  <r>
    <d v="2023-01-03T00:00:00"/>
    <s v="Bob"/>
    <s v="South"/>
    <x v="0"/>
    <n v="13"/>
    <x v="2"/>
    <n v="46.47"/>
  </r>
  <r>
    <d v="2023-01-04T00:00:00"/>
    <s v="Edward"/>
    <s v="South"/>
    <x v="1"/>
    <n v="9"/>
    <x v="3"/>
    <n v="41.43"/>
  </r>
  <r>
    <d v="2023-01-05T00:00:00"/>
    <s v="Alice"/>
    <s v="West"/>
    <x v="2"/>
    <n v="25"/>
    <x v="4"/>
    <n v="13.2"/>
  </r>
  <r>
    <d v="2023-01-06T00:00:00"/>
    <s v="Edward"/>
    <s v="West"/>
    <x v="2"/>
    <n v="48"/>
    <x v="5"/>
    <n v="27.24"/>
  </r>
  <r>
    <d v="2023-01-07T00:00:00"/>
    <s v="Hannah"/>
    <s v="West"/>
    <x v="2"/>
    <n v="42"/>
    <x v="6"/>
    <n v="13.27"/>
  </r>
  <r>
    <d v="2023-01-08T00:00:00"/>
    <s v="Ian"/>
    <s v="South"/>
    <x v="2"/>
    <n v="38"/>
    <x v="7"/>
    <n v="28.66"/>
  </r>
  <r>
    <d v="2023-01-09T00:00:00"/>
    <s v="Ian"/>
    <s v="East"/>
    <x v="2"/>
    <n v="37"/>
    <x v="8"/>
    <n v="46.12"/>
  </r>
  <r>
    <d v="2023-01-10T00:00:00"/>
    <s v="Ian"/>
    <s v="South"/>
    <x v="3"/>
    <n v="22"/>
    <x v="9"/>
    <n v="21.37"/>
  </r>
  <r>
    <d v="2023-01-11T00:00:00"/>
    <s v="Ian"/>
    <s v="North"/>
    <x v="1"/>
    <n v="2"/>
    <x v="10"/>
    <n v="49.78"/>
  </r>
  <r>
    <d v="2023-01-12T00:00:00"/>
    <s v="Ian"/>
    <s v="West"/>
    <x v="3"/>
    <n v="10"/>
    <x v="11"/>
    <n v="43.3"/>
  </r>
  <r>
    <d v="2023-01-13T00:00:00"/>
    <s v="Hannah"/>
    <s v="North"/>
    <x v="2"/>
    <n v="7"/>
    <x v="12"/>
    <n v="43.35"/>
  </r>
  <r>
    <d v="2023-01-14T00:00:00"/>
    <s v="George"/>
    <s v="East"/>
    <x v="2"/>
    <n v="2"/>
    <x v="13"/>
    <n v="6.34"/>
  </r>
  <r>
    <d v="2023-01-15T00:00:00"/>
    <s v="George"/>
    <s v="East"/>
    <x v="3"/>
    <n v="7"/>
    <x v="14"/>
    <n v="17.329999999999998"/>
  </r>
  <r>
    <d v="2023-01-16T00:00:00"/>
    <s v="Diana"/>
    <s v="South"/>
    <x v="1"/>
    <n v="26"/>
    <x v="15"/>
    <n v="22.85"/>
  </r>
  <r>
    <d v="2023-01-17T00:00:00"/>
    <s v="Bob"/>
    <s v="South"/>
    <x v="2"/>
    <n v="45"/>
    <x v="16"/>
    <n v="25.6"/>
  </r>
  <r>
    <d v="2023-01-18T00:00:00"/>
    <s v="Diana"/>
    <s v="North"/>
    <x v="2"/>
    <n v="38"/>
    <x v="17"/>
    <n v="10.48"/>
  </r>
  <r>
    <d v="2023-01-19T00:00:00"/>
    <s v="Bob"/>
    <s v="East"/>
    <x v="1"/>
    <n v="11"/>
    <x v="18"/>
    <n v="39.200000000000003"/>
  </r>
  <r>
    <d v="2023-01-20T00:00:00"/>
    <s v="Judy"/>
    <s v="South"/>
    <x v="2"/>
    <n v="19"/>
    <x v="19"/>
    <n v="38.67"/>
  </r>
  <r>
    <d v="2023-01-21T00:00:00"/>
    <s v="Hannah"/>
    <s v="West"/>
    <x v="0"/>
    <n v="18"/>
    <x v="20"/>
    <n v="43.34"/>
  </r>
  <r>
    <d v="2023-01-22T00:00:00"/>
    <s v="George"/>
    <s v="South"/>
    <x v="3"/>
    <n v="28"/>
    <x v="21"/>
    <n v="15.28"/>
  </r>
  <r>
    <d v="2023-01-23T00:00:00"/>
    <s v="Edward"/>
    <s v="East"/>
    <x v="0"/>
    <n v="4"/>
    <x v="22"/>
    <n v="20.2"/>
  </r>
  <r>
    <d v="2023-01-24T00:00:00"/>
    <s v="Fiona"/>
    <s v="East"/>
    <x v="3"/>
    <n v="2"/>
    <x v="23"/>
    <n v="26.9"/>
  </r>
  <r>
    <d v="2023-01-25T00:00:00"/>
    <s v="Fiona"/>
    <s v="North"/>
    <x v="1"/>
    <n v="49"/>
    <x v="24"/>
    <n v="49.01"/>
  </r>
  <r>
    <d v="2023-01-26T00:00:00"/>
    <s v="Diana"/>
    <s v="North"/>
    <x v="0"/>
    <n v="6"/>
    <x v="25"/>
    <n v="36.159999999999997"/>
  </r>
  <r>
    <d v="2023-01-27T00:00:00"/>
    <s v="Charlie"/>
    <s v="North"/>
    <x v="1"/>
    <n v="48"/>
    <x v="26"/>
    <n v="16.87"/>
  </r>
  <r>
    <d v="2023-01-28T00:00:00"/>
    <s v="Charlie"/>
    <s v="North"/>
    <x v="1"/>
    <n v="21"/>
    <x v="27"/>
    <n v="40.54"/>
  </r>
  <r>
    <d v="2023-01-29T00:00:00"/>
    <s v="Ian"/>
    <s v="East"/>
    <x v="2"/>
    <n v="40"/>
    <x v="28"/>
    <n v="36.520000000000003"/>
  </r>
  <r>
    <d v="2023-01-30T00:00:00"/>
    <s v="Charlie"/>
    <s v="North"/>
    <x v="1"/>
    <n v="20"/>
    <x v="29"/>
    <n v="40.409999999999997"/>
  </r>
  <r>
    <d v="2023-01-31T00:00:00"/>
    <s v="Edward"/>
    <s v="East"/>
    <x v="1"/>
    <n v="45"/>
    <x v="30"/>
    <n v="10.53"/>
  </r>
  <r>
    <d v="2023-02-01T00:00:00"/>
    <s v="Fiona"/>
    <s v="West"/>
    <x v="3"/>
    <n v="3"/>
    <x v="31"/>
    <n v="31.49"/>
  </r>
  <r>
    <d v="2023-02-02T00:00:00"/>
    <s v="George"/>
    <s v="North"/>
    <x v="3"/>
    <n v="43"/>
    <x v="32"/>
    <n v="25.52"/>
  </r>
  <r>
    <d v="2023-02-03T00:00:00"/>
    <s v="Hannah"/>
    <s v="South"/>
    <x v="0"/>
    <n v="37"/>
    <x v="33"/>
    <n v="23.01"/>
  </r>
  <r>
    <d v="2023-02-04T00:00:00"/>
    <s v="Fiona"/>
    <s v="North"/>
    <x v="3"/>
    <n v="33"/>
    <x v="34"/>
    <n v="44.66"/>
  </r>
  <r>
    <d v="2023-02-05T00:00:00"/>
    <s v="Edward"/>
    <s v="East"/>
    <x v="0"/>
    <n v="23"/>
    <x v="35"/>
    <n v="15.72"/>
  </r>
  <r>
    <d v="2023-02-06T00:00:00"/>
    <s v="Edward"/>
    <s v="East"/>
    <x v="0"/>
    <n v="7"/>
    <x v="36"/>
    <n v="11.86"/>
  </r>
  <r>
    <d v="2023-02-07T00:00:00"/>
    <s v="Bob"/>
    <s v="South"/>
    <x v="0"/>
    <n v="4"/>
    <x v="37"/>
    <n v="35.49"/>
  </r>
  <r>
    <d v="2023-02-08T00:00:00"/>
    <s v="Diana"/>
    <s v="West"/>
    <x v="2"/>
    <n v="17"/>
    <x v="38"/>
    <n v="14.59"/>
  </r>
  <r>
    <d v="2023-02-09T00:00:00"/>
    <s v="Diana"/>
    <s v="South"/>
    <x v="1"/>
    <n v="26"/>
    <x v="39"/>
    <n v="23.7"/>
  </r>
  <r>
    <d v="2023-02-10T00:00:00"/>
    <s v="Judy"/>
    <s v="South"/>
    <x v="3"/>
    <n v="15"/>
    <x v="40"/>
    <n v="8.69"/>
  </r>
  <r>
    <d v="2023-02-11T00:00:00"/>
    <s v="Judy"/>
    <s v="South"/>
    <x v="1"/>
    <n v="9"/>
    <x v="41"/>
    <n v="23.57"/>
  </r>
  <r>
    <d v="2023-02-12T00:00:00"/>
    <s v="Bob"/>
    <s v="North"/>
    <x v="1"/>
    <n v="43"/>
    <x v="42"/>
    <n v="45.12"/>
  </r>
  <r>
    <d v="2023-02-13T00:00:00"/>
    <s v="Ian"/>
    <s v="West"/>
    <x v="1"/>
    <n v="32"/>
    <x v="43"/>
    <n v="26.22"/>
  </r>
  <r>
    <d v="2023-02-14T00:00:00"/>
    <s v="Charlie"/>
    <s v="North"/>
    <x v="3"/>
    <n v="36"/>
    <x v="44"/>
    <n v="24.04"/>
  </r>
  <r>
    <d v="2023-02-15T00:00:00"/>
    <s v="Hannah"/>
    <s v="North"/>
    <x v="2"/>
    <n v="43"/>
    <x v="45"/>
    <n v="31.47"/>
  </r>
  <r>
    <d v="2023-02-16T00:00:00"/>
    <s v="Ian"/>
    <s v="East"/>
    <x v="1"/>
    <n v="38"/>
    <x v="46"/>
    <n v="30.42"/>
  </r>
  <r>
    <d v="2023-02-17T00:00:00"/>
    <s v="Judy"/>
    <s v="South"/>
    <x v="0"/>
    <n v="37"/>
    <x v="47"/>
    <n v="47.34"/>
  </r>
  <r>
    <d v="2023-02-18T00:00:00"/>
    <s v="Hannah"/>
    <s v="South"/>
    <x v="0"/>
    <n v="2"/>
    <x v="48"/>
    <n v="16.97"/>
  </r>
  <r>
    <d v="2023-02-19T00:00:00"/>
    <s v="Judy"/>
    <s v="North"/>
    <x v="0"/>
    <n v="31"/>
    <x v="49"/>
    <n v="34.76"/>
  </r>
  <r>
    <d v="2023-02-20T00:00:00"/>
    <s v="Alice"/>
    <s v="South"/>
    <x v="1"/>
    <n v="15"/>
    <x v="50"/>
    <n v="19.850000000000001"/>
  </r>
  <r>
    <d v="2023-02-21T00:00:00"/>
    <s v="Fiona"/>
    <s v="North"/>
    <x v="2"/>
    <n v="4"/>
    <x v="51"/>
    <n v="25.07"/>
  </r>
  <r>
    <d v="2023-02-22T00:00:00"/>
    <s v="Diana"/>
    <s v="East"/>
    <x v="0"/>
    <n v="50"/>
    <x v="52"/>
    <n v="29.23"/>
  </r>
  <r>
    <d v="2023-02-23T00:00:00"/>
    <s v="Diana"/>
    <s v="West"/>
    <x v="0"/>
    <n v="40"/>
    <x v="53"/>
    <n v="41.58"/>
  </r>
  <r>
    <d v="2023-02-24T00:00:00"/>
    <s v="Ian"/>
    <s v="West"/>
    <x v="2"/>
    <n v="40"/>
    <x v="54"/>
    <n v="6.61"/>
  </r>
  <r>
    <d v="2023-02-25T00:00:00"/>
    <s v="Bob"/>
    <s v="North"/>
    <x v="0"/>
    <n v="33"/>
    <x v="55"/>
    <n v="46.46"/>
  </r>
  <r>
    <d v="2023-02-26T00:00:00"/>
    <s v="Edward"/>
    <s v="West"/>
    <x v="3"/>
    <n v="1"/>
    <x v="56"/>
    <n v="24.31"/>
  </r>
  <r>
    <d v="2023-02-27T00:00:00"/>
    <s v="Alice"/>
    <s v="South"/>
    <x v="3"/>
    <n v="50"/>
    <x v="57"/>
    <n v="13.77"/>
  </r>
  <r>
    <d v="2023-02-28T00:00:00"/>
    <s v="Bob"/>
    <s v="East"/>
    <x v="2"/>
    <n v="15"/>
    <x v="58"/>
    <n v="36.479999999999997"/>
  </r>
  <r>
    <d v="2023-03-01T00:00:00"/>
    <s v="George"/>
    <s v="North"/>
    <x v="3"/>
    <n v="28"/>
    <x v="59"/>
    <n v="27.89"/>
  </r>
  <r>
    <d v="2023-03-02T00:00:00"/>
    <s v="George"/>
    <s v="North"/>
    <x v="2"/>
    <n v="38"/>
    <x v="60"/>
    <n v="28.73"/>
  </r>
  <r>
    <d v="2023-03-03T00:00:00"/>
    <s v="George"/>
    <s v="West"/>
    <x v="3"/>
    <n v="11"/>
    <x v="61"/>
    <n v="9.44"/>
  </r>
  <r>
    <d v="2023-03-04T00:00:00"/>
    <s v="Charlie"/>
    <s v="North"/>
    <x v="1"/>
    <n v="15"/>
    <x v="62"/>
    <n v="22.24"/>
  </r>
  <r>
    <d v="2023-03-05T00:00:00"/>
    <s v="Edward"/>
    <s v="West"/>
    <x v="1"/>
    <n v="1"/>
    <x v="63"/>
    <n v="35.56"/>
  </r>
  <r>
    <d v="2023-03-06T00:00:00"/>
    <s v="George"/>
    <s v="East"/>
    <x v="1"/>
    <n v="11"/>
    <x v="64"/>
    <n v="12.67"/>
  </r>
  <r>
    <d v="2023-03-07T00:00:00"/>
    <s v="Judy"/>
    <s v="South"/>
    <x v="0"/>
    <n v="35"/>
    <x v="65"/>
    <n v="9.81"/>
  </r>
  <r>
    <d v="2023-03-08T00:00:00"/>
    <s v="Hannah"/>
    <s v="South"/>
    <x v="3"/>
    <n v="20"/>
    <x v="66"/>
    <n v="31.43"/>
  </r>
  <r>
    <d v="2023-03-09T00:00:00"/>
    <s v="Bob"/>
    <s v="West"/>
    <x v="2"/>
    <n v="23"/>
    <x v="67"/>
    <n v="22.62"/>
  </r>
  <r>
    <d v="2023-03-10T00:00:00"/>
    <s v="Judy"/>
    <s v="North"/>
    <x v="1"/>
    <n v="5"/>
    <x v="68"/>
    <n v="43.41"/>
  </r>
  <r>
    <d v="2023-03-11T00:00:00"/>
    <s v="Judy"/>
    <s v="South"/>
    <x v="1"/>
    <n v="40"/>
    <x v="69"/>
    <n v="6.4"/>
  </r>
  <r>
    <d v="2023-03-12T00:00:00"/>
    <s v="Judy"/>
    <s v="East"/>
    <x v="0"/>
    <n v="20"/>
    <x v="70"/>
    <n v="10.08"/>
  </r>
  <r>
    <d v="2023-03-13T00:00:00"/>
    <s v="Judy"/>
    <s v="East"/>
    <x v="1"/>
    <n v="43"/>
    <x v="71"/>
    <n v="30.32"/>
  </r>
  <r>
    <d v="2023-03-14T00:00:00"/>
    <s v="Alice"/>
    <s v="West"/>
    <x v="0"/>
    <n v="47"/>
    <x v="72"/>
    <n v="44.28"/>
  </r>
  <r>
    <d v="2023-03-15T00:00:00"/>
    <s v="Edward"/>
    <s v="South"/>
    <x v="2"/>
    <n v="32"/>
    <x v="73"/>
    <n v="35.08"/>
  </r>
  <r>
    <d v="2023-03-16T00:00:00"/>
    <s v="Ian"/>
    <s v="East"/>
    <x v="1"/>
    <n v="33"/>
    <x v="74"/>
    <n v="24.53"/>
  </r>
  <r>
    <d v="2023-03-17T00:00:00"/>
    <s v="Judy"/>
    <s v="East"/>
    <x v="0"/>
    <n v="21"/>
    <x v="75"/>
    <n v="17.86"/>
  </r>
  <r>
    <d v="2023-03-18T00:00:00"/>
    <s v="Diana"/>
    <s v="East"/>
    <x v="3"/>
    <n v="42"/>
    <x v="76"/>
    <n v="19.68"/>
  </r>
  <r>
    <d v="2023-03-19T00:00:00"/>
    <s v="Fiona"/>
    <s v="East"/>
    <x v="2"/>
    <n v="12"/>
    <x v="77"/>
    <n v="23.77"/>
  </r>
  <r>
    <d v="2023-03-20T00:00:00"/>
    <s v="Fiona"/>
    <s v="East"/>
    <x v="1"/>
    <n v="11"/>
    <x v="78"/>
    <n v="38.29"/>
  </r>
  <r>
    <d v="2023-03-21T00:00:00"/>
    <s v="Ian"/>
    <s v="South"/>
    <x v="1"/>
    <n v="40"/>
    <x v="79"/>
    <n v="33.880000000000003"/>
  </r>
  <r>
    <d v="2023-03-22T00:00:00"/>
    <s v="George"/>
    <s v="West"/>
    <x v="2"/>
    <n v="17"/>
    <x v="80"/>
    <n v="34.33"/>
  </r>
  <r>
    <d v="2023-03-23T00:00:00"/>
    <s v="Hannah"/>
    <s v="North"/>
    <x v="1"/>
    <n v="47"/>
    <x v="81"/>
    <n v="24.51"/>
  </r>
  <r>
    <d v="2023-03-24T00:00:00"/>
    <s v="Charlie"/>
    <s v="North"/>
    <x v="3"/>
    <n v="9"/>
    <x v="82"/>
    <n v="46.2"/>
  </r>
  <r>
    <d v="2023-03-25T00:00:00"/>
    <s v="Bob"/>
    <s v="East"/>
    <x v="3"/>
    <n v="45"/>
    <x v="83"/>
    <n v="11.3"/>
  </r>
  <r>
    <d v="2023-03-26T00:00:00"/>
    <s v="Alice"/>
    <s v="South"/>
    <x v="3"/>
    <n v="37"/>
    <x v="84"/>
    <n v="18.899999999999999"/>
  </r>
  <r>
    <d v="2023-03-27T00:00:00"/>
    <s v="Fiona"/>
    <s v="South"/>
    <x v="2"/>
    <n v="20"/>
    <x v="85"/>
    <n v="21.02"/>
  </r>
  <r>
    <d v="2023-03-28T00:00:00"/>
    <s v="Diana"/>
    <s v="East"/>
    <x v="0"/>
    <n v="15"/>
    <x v="86"/>
    <n v="25.96"/>
  </r>
  <r>
    <d v="2023-03-29T00:00:00"/>
    <s v="Hannah"/>
    <s v="South"/>
    <x v="2"/>
    <n v="39"/>
    <x v="87"/>
    <n v="39.909999999999997"/>
  </r>
  <r>
    <d v="2023-03-30T00:00:00"/>
    <s v="Bob"/>
    <s v="West"/>
    <x v="3"/>
    <n v="40"/>
    <x v="88"/>
    <n v="46.8"/>
  </r>
  <r>
    <d v="2023-03-31T00:00:00"/>
    <s v="Judy"/>
    <s v="North"/>
    <x v="0"/>
    <n v="14"/>
    <x v="89"/>
    <n v="17.010000000000002"/>
  </r>
  <r>
    <d v="2023-04-01T00:00:00"/>
    <s v="Bob"/>
    <s v="West"/>
    <x v="0"/>
    <n v="50"/>
    <x v="90"/>
    <n v="21.08"/>
  </r>
  <r>
    <d v="2023-04-02T00:00:00"/>
    <s v="Diana"/>
    <s v="North"/>
    <x v="0"/>
    <n v="44"/>
    <x v="91"/>
    <n v="22.48"/>
  </r>
  <r>
    <d v="2023-04-03T00:00:00"/>
    <s v="George"/>
    <s v="East"/>
    <x v="0"/>
    <n v="21"/>
    <x v="92"/>
    <n v="10.49"/>
  </r>
  <r>
    <d v="2023-04-04T00:00:00"/>
    <s v="Fiona"/>
    <s v="South"/>
    <x v="1"/>
    <n v="50"/>
    <x v="93"/>
    <n v="38.74"/>
  </r>
  <r>
    <d v="2023-04-05T00:00:00"/>
    <s v="Edward"/>
    <s v="East"/>
    <x v="2"/>
    <n v="38"/>
    <x v="94"/>
    <n v="5.41"/>
  </r>
  <r>
    <d v="2023-04-06T00:00:00"/>
    <s v="Diana"/>
    <s v="North"/>
    <x v="1"/>
    <n v="22"/>
    <x v="95"/>
    <n v="29.51"/>
  </r>
  <r>
    <d v="2023-04-07T00:00:00"/>
    <s v="Ian"/>
    <s v="West"/>
    <x v="1"/>
    <n v="7"/>
    <x v="96"/>
    <n v="49.67"/>
  </r>
  <r>
    <d v="2023-04-08T00:00:00"/>
    <s v="Bob"/>
    <s v="North"/>
    <x v="0"/>
    <n v="38"/>
    <x v="97"/>
    <n v="45.48"/>
  </r>
  <r>
    <d v="2023-04-09T00:00:00"/>
    <s v="Hannah"/>
    <s v="South"/>
    <x v="0"/>
    <n v="28"/>
    <x v="98"/>
    <n v="40.700000000000003"/>
  </r>
  <r>
    <d v="2023-04-10T00:00:00"/>
    <s v="Hannah"/>
    <s v="South"/>
    <x v="0"/>
    <n v="1"/>
    <x v="99"/>
    <n v="34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2D028-D112-46DC-A4C9-063F0F9C0F2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7">
    <pivotField numFmtId="167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101">
        <item x="6"/>
        <item x="83"/>
        <item x="26"/>
        <item x="65"/>
        <item x="32"/>
        <item x="86"/>
        <item x="60"/>
        <item x="45"/>
        <item x="31"/>
        <item x="37"/>
        <item x="68"/>
        <item x="98"/>
        <item x="72"/>
        <item x="29"/>
        <item x="27"/>
        <item x="73"/>
        <item x="97"/>
        <item x="51"/>
        <item x="13"/>
        <item x="22"/>
        <item x="0"/>
        <item x="93"/>
        <item x="1"/>
        <item x="8"/>
        <item x="52"/>
        <item x="79"/>
        <item x="40"/>
        <item x="57"/>
        <item x="48"/>
        <item x="89"/>
        <item x="36"/>
        <item x="71"/>
        <item x="15"/>
        <item x="85"/>
        <item x="41"/>
        <item x="94"/>
        <item x="99"/>
        <item x="9"/>
        <item x="33"/>
        <item x="91"/>
        <item x="20"/>
        <item x="12"/>
        <item x="2"/>
        <item x="70"/>
        <item x="81"/>
        <item x="92"/>
        <item x="34"/>
        <item x="62"/>
        <item x="87"/>
        <item x="5"/>
        <item x="25"/>
        <item x="49"/>
        <item x="56"/>
        <item x="66"/>
        <item x="16"/>
        <item x="28"/>
        <item x="7"/>
        <item x="84"/>
        <item x="82"/>
        <item x="42"/>
        <item x="90"/>
        <item x="53"/>
        <item x="38"/>
        <item x="77"/>
        <item x="44"/>
        <item x="35"/>
        <item x="76"/>
        <item x="46"/>
        <item x="50"/>
        <item x="69"/>
        <item x="75"/>
        <item x="21"/>
        <item x="63"/>
        <item x="95"/>
        <item x="24"/>
        <item x="3"/>
        <item x="58"/>
        <item x="67"/>
        <item x="54"/>
        <item x="78"/>
        <item x="61"/>
        <item x="39"/>
        <item x="23"/>
        <item x="59"/>
        <item x="64"/>
        <item x="43"/>
        <item x="30"/>
        <item x="19"/>
        <item x="47"/>
        <item x="55"/>
        <item x="88"/>
        <item x="4"/>
        <item x="17"/>
        <item x="74"/>
        <item x="11"/>
        <item x="18"/>
        <item x="10"/>
        <item x="80"/>
        <item x="96"/>
        <item x="1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916CE-2CEE-4390-A2A2-1212EC85B9C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8">
    <pivotField numFmtId="167" showAll="0"/>
    <pivotField showAll="0"/>
    <pivotField axis="axisRow" showAll="0" measureFilter="1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Revenue" fld="5" baseField="2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213F6-EFE5-40D5-BBB6-AABA85C7B92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7:B82" firstHeaderRow="1" firstDataRow="1" firstDataCol="1"/>
  <pivotFields count="8">
    <pivotField numFmtId="167" showAll="0"/>
    <pivotField showAll="0"/>
    <pivotField showAll="0"/>
    <pivotField axis="axisRow" showAll="0" measureFilter="1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ntracts" fld="4" subtotal="count" baseField="3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7C281-6C84-4262-AB6D-2171BA6F84B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9:B64" firstHeaderRow="1" firstDataRow="1" firstDataCol="1"/>
  <pivotFields count="8">
    <pivotField numFmtId="167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20655-C37A-40DC-B897-AD732549D5F2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F46" firstHeaderRow="1" firstDataRow="2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01303-E561-4968-9D41-8A626F12EB3A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1:B75" firstHeaderRow="1" firstDataRow="1" firstDataCol="1"/>
  <pivotFields count="8">
    <pivotField numFmtId="167" showAll="0"/>
    <pivotField axis="axisRow" showAll="0" measureFilter="1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</pivotFields>
  <rowFields count="1">
    <field x="1"/>
  </rowFields>
  <rowItems count="4">
    <i>
      <x v="1"/>
    </i>
    <i>
      <x v="6"/>
    </i>
    <i>
      <x v="8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C4E8-61FC-4836-9600-6E2D5F5A9C0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8" firstHeaderRow="1" firstDataRow="1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6020A-389E-40DE-8172-08A485652FB1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0:F102" firstHeaderRow="1" firstDataRow="2" firstDataCol="1"/>
  <pivotFields count="8">
    <pivotField numFmtId="167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A22CE-8F0D-4654-833B-827FD376434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numFmtId="167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B6A1F-17AD-4C8C-A143-D8C66DAC3218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0:C85" firstHeaderRow="0" firstDataRow="1" firstDataCol="1"/>
  <pivotFields count="8">
    <pivotField numFmtId="167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tracts" fld="4" baseField="0" baseItem="0"/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96888-01C3-4721-B59B-1A67C5AE8F3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F35" firstHeaderRow="1" firstDataRow="2" firstDataCol="1"/>
  <pivotFields count="8">
    <pivotField numFmtId="167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EA317-8DD0-4657-9113-40555F0934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3:F59" firstHeaderRow="1" firstDataRow="2" firstDataCol="1"/>
  <pivotFields count="8">
    <pivotField numFmtId="167" showAll="0"/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venue" fld="5" subtotal="average" baseField="2" baseItem="0"/>
  </dataField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3B353-E277-4980-8CF9-213E22593ECB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C66" firstHeaderRow="0" firstDataRow="1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  <pivotField dataField="1" showAll="0"/>
    <pivotField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Contrac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6886C-8202-4052-8331-B112A3CC975A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1:B56" firstHeaderRow="1" firstDataRow="1" firstDataCol="1"/>
  <pivotFields count="8">
    <pivotField numFmtId="167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754F7-53E5-4723-805A-2B2241363E8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71:F83" firstHeaderRow="1" firstDataRow="2" firstDataCol="1"/>
  <pivotFields count="8">
    <pivotField numFmtId="167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C597A-677E-4913-98C0-E1A6F726302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0:B25" firstHeaderRow="1" firstDataRow="1" firstDataCol="1"/>
  <pivotFields count="8">
    <pivotField numFmtId="16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>
      <items count="101">
        <item x="6"/>
        <item x="83"/>
        <item x="26"/>
        <item x="65"/>
        <item x="32"/>
        <item x="86"/>
        <item x="60"/>
        <item x="45"/>
        <item x="31"/>
        <item x="37"/>
        <item x="68"/>
        <item x="98"/>
        <item x="72"/>
        <item x="29"/>
        <item x="27"/>
        <item x="73"/>
        <item x="97"/>
        <item x="51"/>
        <item x="13"/>
        <item x="22"/>
        <item x="0"/>
        <item x="93"/>
        <item x="1"/>
        <item x="8"/>
        <item x="52"/>
        <item x="79"/>
        <item x="40"/>
        <item x="57"/>
        <item x="48"/>
        <item x="89"/>
        <item x="36"/>
        <item x="71"/>
        <item x="15"/>
        <item x="85"/>
        <item x="41"/>
        <item x="94"/>
        <item x="99"/>
        <item x="9"/>
        <item x="33"/>
        <item x="91"/>
        <item x="20"/>
        <item x="12"/>
        <item x="2"/>
        <item x="70"/>
        <item x="81"/>
        <item x="92"/>
        <item x="34"/>
        <item x="62"/>
        <item x="87"/>
        <item x="5"/>
        <item x="25"/>
        <item x="49"/>
        <item x="56"/>
        <item x="66"/>
        <item x="16"/>
        <item x="28"/>
        <item x="7"/>
        <item x="84"/>
        <item x="82"/>
        <item x="42"/>
        <item x="90"/>
        <item x="53"/>
        <item x="38"/>
        <item x="77"/>
        <item x="44"/>
        <item x="35"/>
        <item x="76"/>
        <item x="46"/>
        <item x="50"/>
        <item x="69"/>
        <item x="75"/>
        <item x="21"/>
        <item x="63"/>
        <item x="95"/>
        <item x="24"/>
        <item x="3"/>
        <item x="58"/>
        <item x="67"/>
        <item x="54"/>
        <item x="78"/>
        <item x="61"/>
        <item x="39"/>
        <item x="23"/>
        <item x="59"/>
        <item x="64"/>
        <item x="43"/>
        <item x="30"/>
        <item x="19"/>
        <item x="47"/>
        <item x="55"/>
        <item x="88"/>
        <item x="4"/>
        <item x="17"/>
        <item x="74"/>
        <item x="11"/>
        <item x="18"/>
        <item x="10"/>
        <item x="80"/>
        <item x="96"/>
        <item x="14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5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2F9C9-D94D-4645-A1DB-C46EDE0A61B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6:B41" firstHeaderRow="1" firstDataRow="1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C19B9-51F3-44FF-BFD1-51340D41F7EA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112:L214" firstHeaderRow="1" firstDataRow="2" firstDataCol="1"/>
  <pivotFields count="8">
    <pivotField axis="axisRow" numFmtId="167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ubtotalTop="0" showAll="0" defaultSubtotal="0">
      <items count="10">
        <item x="3"/>
        <item x="2"/>
        <item x="0"/>
        <item x="7"/>
        <item x="1"/>
        <item x="9"/>
        <item x="6"/>
        <item x="4"/>
        <item x="5"/>
        <item x="8"/>
      </items>
    </pivotField>
    <pivotField subtotalTop="0" showAll="0" defaultSubtotal="0"/>
    <pivotField subtotalTop="0" showAll="0" defaultSubtotal="0">
      <items count="4">
        <item x="0"/>
        <item x="1"/>
        <item x="3"/>
        <item x="2"/>
      </items>
    </pivotField>
    <pivotField dataField="1" subtotalTop="0" showAll="0" defaultSubtotal="0"/>
    <pivotField subtotalTop="0" showAll="0" defaultSubtotal="0"/>
    <pivotField subtotalTop="0" showAll="0" defaultSubtotal="0"/>
    <pivotField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0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ontracts" fld="4" baseField="0" baseItem="0"/>
  </dataFields>
  <chartFormats count="10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5EA84-3663-4F09-AD23-EF97F713D7E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92:C97" firstHeaderRow="0" firstDataRow="1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Average of Margin %" fld="6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00AB2-0FA7-46F5-B7EF-D2327E10AFA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0:B51" firstHeaderRow="1" firstDataRow="1" firstDataCol="1"/>
  <pivotFields count="8">
    <pivotField numFmtId="167" showAll="0"/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0E92F-3670-4963-90B9-B7DB137548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2:B27" firstHeaderRow="1" firstDataRow="1" firstDataCol="1"/>
  <pivotFields count="8">
    <pivotField numFmtId="167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A646-E2BC-4F4C-82D3-CCDD08C94289}">
  <sheetPr codeName="Sheet1"/>
  <dimension ref="A1:M24"/>
  <sheetViews>
    <sheetView workbookViewId="0">
      <selection activeCell="K15" sqref="K15"/>
    </sheetView>
  </sheetViews>
  <sheetFormatPr defaultRowHeight="14.5" x14ac:dyDescent="0.35"/>
  <cols>
    <col min="5" max="5" width="17.1796875" customWidth="1"/>
    <col min="8" max="8" width="16.7265625" customWidth="1"/>
    <col min="9" max="9" width="15" customWidth="1"/>
    <col min="11" max="11" width="10.6328125" customWidth="1"/>
    <col min="12" max="12" width="10.7265625" customWidth="1"/>
    <col min="13" max="13" width="27.08984375" customWidth="1"/>
  </cols>
  <sheetData>
    <row r="1" spans="2:13" x14ac:dyDescent="0.35">
      <c r="B1" t="s">
        <v>6</v>
      </c>
      <c r="C1" t="s">
        <v>0</v>
      </c>
      <c r="D1" t="s">
        <v>1</v>
      </c>
      <c r="E1" t="s">
        <v>3</v>
      </c>
      <c r="G1" t="s">
        <v>4</v>
      </c>
    </row>
    <row r="2" spans="2:13" x14ac:dyDescent="0.35">
      <c r="B2">
        <v>1</v>
      </c>
      <c r="C2">
        <f t="shared" ref="C2:C18" si="0">B2*10</f>
        <v>10</v>
      </c>
      <c r="D2">
        <f t="shared" ref="D2:D18" si="1">$B$20+C2</f>
        <v>162</v>
      </c>
      <c r="E2" s="1">
        <v>45399</v>
      </c>
      <c r="G2" s="3">
        <v>1</v>
      </c>
    </row>
    <row r="3" spans="2:13" ht="15" thickBot="1" x14ac:dyDescent="0.4">
      <c r="B3">
        <v>2</v>
      </c>
      <c r="C3">
        <f t="shared" si="0"/>
        <v>20</v>
      </c>
      <c r="D3">
        <f t="shared" si="1"/>
        <v>172</v>
      </c>
      <c r="E3" s="1">
        <v>45400</v>
      </c>
      <c r="G3" s="3">
        <v>2</v>
      </c>
      <c r="H3">
        <v>0</v>
      </c>
      <c r="I3" t="b">
        <f>AND(D2:D3)</f>
        <v>1</v>
      </c>
    </row>
    <row r="4" spans="2:13" x14ac:dyDescent="0.35">
      <c r="B4">
        <v>3</v>
      </c>
      <c r="C4">
        <f t="shared" si="0"/>
        <v>30</v>
      </c>
      <c r="D4">
        <f t="shared" si="1"/>
        <v>182</v>
      </c>
      <c r="E4" s="1">
        <v>45401</v>
      </c>
      <c r="G4" s="3">
        <v>3</v>
      </c>
      <c r="H4">
        <v>-2</v>
      </c>
      <c r="I4" t="b">
        <f>AND(D2)</f>
        <v>1</v>
      </c>
      <c r="K4" s="29" t="s">
        <v>63</v>
      </c>
      <c r="L4" s="30"/>
      <c r="M4" s="31"/>
    </row>
    <row r="5" spans="2:13" x14ac:dyDescent="0.35">
      <c r="B5">
        <v>4</v>
      </c>
      <c r="C5">
        <f t="shared" si="0"/>
        <v>40</v>
      </c>
      <c r="D5">
        <f t="shared" si="1"/>
        <v>192</v>
      </c>
      <c r="E5" s="1">
        <v>45402</v>
      </c>
      <c r="G5" s="3">
        <v>4</v>
      </c>
      <c r="I5" t="b">
        <f>AND(D21,0)</f>
        <v>0</v>
      </c>
      <c r="K5" s="10" t="s">
        <v>56</v>
      </c>
      <c r="L5" s="11" t="s">
        <v>57</v>
      </c>
      <c r="M5" s="12" t="s">
        <v>58</v>
      </c>
    </row>
    <row r="6" spans="2:13" x14ac:dyDescent="0.35">
      <c r="B6">
        <v>5</v>
      </c>
      <c r="C6">
        <f t="shared" si="0"/>
        <v>50</v>
      </c>
      <c r="D6">
        <f t="shared" si="1"/>
        <v>202</v>
      </c>
      <c r="E6" s="1">
        <v>45403</v>
      </c>
      <c r="G6" s="3">
        <v>5</v>
      </c>
      <c r="I6" t="b">
        <f>OR(D2:D3)</f>
        <v>1</v>
      </c>
      <c r="K6" s="13" t="s">
        <v>48</v>
      </c>
      <c r="L6" s="14" t="s">
        <v>49</v>
      </c>
      <c r="M6" s="15" t="s">
        <v>59</v>
      </c>
    </row>
    <row r="7" spans="2:13" x14ac:dyDescent="0.35">
      <c r="B7">
        <v>6</v>
      </c>
      <c r="C7">
        <f t="shared" si="0"/>
        <v>60</v>
      </c>
      <c r="D7">
        <f t="shared" si="1"/>
        <v>212</v>
      </c>
      <c r="E7" s="1">
        <v>45404</v>
      </c>
      <c r="G7" s="3">
        <v>6</v>
      </c>
      <c r="K7" s="13" t="s">
        <v>50</v>
      </c>
      <c r="L7" s="14" t="s">
        <v>51</v>
      </c>
      <c r="M7" s="15" t="s">
        <v>60</v>
      </c>
    </row>
    <row r="8" spans="2:13" x14ac:dyDescent="0.35">
      <c r="B8">
        <v>7</v>
      </c>
      <c r="C8">
        <f t="shared" si="0"/>
        <v>70</v>
      </c>
      <c r="D8">
        <f t="shared" si="1"/>
        <v>222</v>
      </c>
      <c r="E8" s="1">
        <v>45405</v>
      </c>
      <c r="G8" s="2">
        <v>7</v>
      </c>
      <c r="K8" s="13" t="s">
        <v>52</v>
      </c>
      <c r="L8" s="14" t="s">
        <v>53</v>
      </c>
      <c r="M8" s="15" t="s">
        <v>61</v>
      </c>
    </row>
    <row r="9" spans="2:13" ht="15" thickBot="1" x14ac:dyDescent="0.4">
      <c r="B9">
        <v>8</v>
      </c>
      <c r="C9">
        <f t="shared" si="0"/>
        <v>80</v>
      </c>
      <c r="D9">
        <f t="shared" si="1"/>
        <v>232</v>
      </c>
      <c r="E9" s="1">
        <v>45406</v>
      </c>
      <c r="G9" s="3">
        <v>8</v>
      </c>
      <c r="H9" t="s">
        <v>9</v>
      </c>
      <c r="I9" t="str">
        <f>LOWER(H9)</f>
        <v>this is text</v>
      </c>
      <c r="K9" s="16" t="s">
        <v>54</v>
      </c>
      <c r="L9" s="17" t="s">
        <v>55</v>
      </c>
      <c r="M9" s="18" t="s">
        <v>62</v>
      </c>
    </row>
    <row r="10" spans="2:13" x14ac:dyDescent="0.35">
      <c r="B10">
        <v>9</v>
      </c>
      <c r="C10">
        <f t="shared" si="0"/>
        <v>90</v>
      </c>
      <c r="D10">
        <f t="shared" si="1"/>
        <v>242</v>
      </c>
      <c r="E10" s="1">
        <v>45407</v>
      </c>
      <c r="G10" s="3">
        <v>9</v>
      </c>
      <c r="H10" t="str">
        <f>LEFT(H9,6)</f>
        <v>This i</v>
      </c>
      <c r="I10" t="str">
        <f>UPPER(H9)</f>
        <v>THIS IS TEXT</v>
      </c>
    </row>
    <row r="11" spans="2:13" x14ac:dyDescent="0.35">
      <c r="B11">
        <v>9</v>
      </c>
      <c r="C11">
        <f t="shared" si="0"/>
        <v>90</v>
      </c>
      <c r="D11">
        <f t="shared" si="1"/>
        <v>242</v>
      </c>
      <c r="E11" s="1">
        <v>45408</v>
      </c>
      <c r="G11" s="3">
        <v>10</v>
      </c>
      <c r="H11" t="str">
        <f>RIGHT(H9,6)</f>
        <v>s Text</v>
      </c>
      <c r="I11">
        <f>COUNT(B2:B18)</f>
        <v>17</v>
      </c>
    </row>
    <row r="12" spans="2:13" x14ac:dyDescent="0.35">
      <c r="B12">
        <v>11</v>
      </c>
      <c r="C12">
        <f t="shared" si="0"/>
        <v>110</v>
      </c>
      <c r="D12">
        <f t="shared" si="1"/>
        <v>262</v>
      </c>
      <c r="E12" s="1">
        <v>45409</v>
      </c>
      <c r="G12" s="3">
        <v>11</v>
      </c>
      <c r="I12">
        <f>COUNTA(B1:B18)</f>
        <v>18</v>
      </c>
    </row>
    <row r="13" spans="2:13" x14ac:dyDescent="0.35">
      <c r="B13">
        <v>12</v>
      </c>
      <c r="C13">
        <f t="shared" si="0"/>
        <v>120</v>
      </c>
      <c r="D13">
        <f t="shared" si="1"/>
        <v>272</v>
      </c>
      <c r="E13" s="1">
        <v>45410</v>
      </c>
      <c r="G13" s="3">
        <v>12</v>
      </c>
      <c r="I13">
        <f>COUNTBLANK(H3:H11)</f>
        <v>4</v>
      </c>
    </row>
    <row r="14" spans="2:13" x14ac:dyDescent="0.35">
      <c r="B14">
        <v>13</v>
      </c>
      <c r="C14">
        <f t="shared" si="0"/>
        <v>130</v>
      </c>
      <c r="D14">
        <f t="shared" si="1"/>
        <v>282</v>
      </c>
      <c r="E14" s="1">
        <v>45411</v>
      </c>
      <c r="G14" s="3">
        <v>13</v>
      </c>
      <c r="K14" s="4" t="s">
        <v>103</v>
      </c>
    </row>
    <row r="15" spans="2:13" ht="15" thickBot="1" x14ac:dyDescent="0.4">
      <c r="B15">
        <v>14</v>
      </c>
      <c r="C15">
        <f t="shared" si="0"/>
        <v>140</v>
      </c>
      <c r="D15">
        <f t="shared" si="1"/>
        <v>292</v>
      </c>
      <c r="E15" s="1">
        <v>45412</v>
      </c>
      <c r="G15" s="3">
        <v>14</v>
      </c>
      <c r="I15" t="s">
        <v>102</v>
      </c>
    </row>
    <row r="16" spans="2:13" ht="15" thickBot="1" x14ac:dyDescent="0.4">
      <c r="B16">
        <v>15</v>
      </c>
      <c r="C16">
        <f t="shared" si="0"/>
        <v>150</v>
      </c>
      <c r="D16">
        <f t="shared" si="1"/>
        <v>302</v>
      </c>
      <c r="E16" s="1">
        <v>45413</v>
      </c>
      <c r="G16" s="3">
        <v>15</v>
      </c>
      <c r="I16" t="str">
        <f>PROPER(I15)</f>
        <v>2-Waystreet</v>
      </c>
      <c r="K16" s="20" t="s">
        <v>99</v>
      </c>
    </row>
    <row r="17" spans="1:11" x14ac:dyDescent="0.35">
      <c r="B17">
        <v>16</v>
      </c>
      <c r="C17">
        <f t="shared" si="0"/>
        <v>160</v>
      </c>
      <c r="D17">
        <f t="shared" si="1"/>
        <v>312</v>
      </c>
      <c r="E17" s="1">
        <v>45414</v>
      </c>
      <c r="G17" s="3">
        <v>16</v>
      </c>
      <c r="K17" t="s">
        <v>100</v>
      </c>
    </row>
    <row r="18" spans="1:11" x14ac:dyDescent="0.35">
      <c r="B18">
        <v>17</v>
      </c>
      <c r="C18">
        <f t="shared" si="0"/>
        <v>170</v>
      </c>
      <c r="D18">
        <f t="shared" si="1"/>
        <v>322</v>
      </c>
      <c r="E18" s="1">
        <v>45415</v>
      </c>
      <c r="G18" s="3">
        <v>17</v>
      </c>
      <c r="K18" t="s">
        <v>101</v>
      </c>
    </row>
    <row r="20" spans="1:11" x14ac:dyDescent="0.35">
      <c r="A20" t="s">
        <v>2</v>
      </c>
      <c r="B20">
        <f>SUM(B2:B18)</f>
        <v>152</v>
      </c>
      <c r="F20" t="s">
        <v>2</v>
      </c>
      <c r="G20" s="3">
        <f>SUM(G2:G7,G9:G18)</f>
        <v>146</v>
      </c>
    </row>
    <row r="21" spans="1:11" x14ac:dyDescent="0.35">
      <c r="A21" t="s">
        <v>5</v>
      </c>
      <c r="B21">
        <f>AVERAGE(B2:B18)</f>
        <v>8.9411764705882355</v>
      </c>
      <c r="K21" t="str">
        <f>PROPER(K16)</f>
        <v>This Is A Title</v>
      </c>
    </row>
    <row r="22" spans="1:11" x14ac:dyDescent="0.35">
      <c r="A22" t="s">
        <v>7</v>
      </c>
      <c r="B22">
        <f>MEDIAN(B2:B18)</f>
        <v>9</v>
      </c>
      <c r="K22" t="str">
        <f>PROPER(K17)</f>
        <v>2-Way Street</v>
      </c>
    </row>
    <row r="23" spans="1:11" x14ac:dyDescent="0.35">
      <c r="A23" t="s">
        <v>8</v>
      </c>
      <c r="B23">
        <f>MODE(B2:B18)</f>
        <v>9</v>
      </c>
      <c r="K23" t="str">
        <f>PROPER(K18)</f>
        <v>76Budget</v>
      </c>
    </row>
    <row r="24" spans="1:11" x14ac:dyDescent="0.35">
      <c r="K24" t="str">
        <f>PROPER(I9)</f>
        <v>This Is Text</v>
      </c>
    </row>
  </sheetData>
  <mergeCells count="1">
    <mergeCell ref="K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01E1-B9CF-4A9D-9143-D47316874AAA}">
  <sheetPr codeName="Sheet2"/>
  <dimension ref="A1:I93"/>
  <sheetViews>
    <sheetView workbookViewId="0">
      <selection activeCell="C91" sqref="C91"/>
    </sheetView>
  </sheetViews>
  <sheetFormatPr defaultRowHeight="14.5" x14ac:dyDescent="0.35"/>
  <cols>
    <col min="1" max="1" width="17" customWidth="1"/>
    <col min="2" max="2" width="15.26953125" customWidth="1"/>
    <col min="3" max="3" width="16.36328125" customWidth="1"/>
    <col min="4" max="4" width="21.1796875" customWidth="1"/>
    <col min="5" max="5" width="17.1796875" customWidth="1"/>
    <col min="6" max="6" width="17.81640625" customWidth="1"/>
    <col min="8" max="8" width="15.08984375" customWidth="1"/>
    <col min="9" max="9" width="13.26953125" customWidth="1"/>
  </cols>
  <sheetData>
    <row r="1" spans="2:9" x14ac:dyDescent="0.35">
      <c r="E1" t="s">
        <v>14</v>
      </c>
      <c r="F1" s="6" t="s">
        <v>13</v>
      </c>
    </row>
    <row r="2" spans="2:9" x14ac:dyDescent="0.35">
      <c r="B2" t="s">
        <v>10</v>
      </c>
      <c r="C2" t="s">
        <v>11</v>
      </c>
      <c r="D2" t="s">
        <v>12</v>
      </c>
    </row>
    <row r="3" spans="2:9" x14ac:dyDescent="0.35">
      <c r="B3" t="s">
        <v>13</v>
      </c>
      <c r="C3" t="s">
        <v>14</v>
      </c>
      <c r="D3">
        <v>906</v>
      </c>
    </row>
    <row r="4" spans="2:9" x14ac:dyDescent="0.35">
      <c r="B4" t="s">
        <v>15</v>
      </c>
      <c r="C4" t="s">
        <v>16</v>
      </c>
      <c r="D4">
        <v>233</v>
      </c>
      <c r="G4">
        <f>SEARCH($F$1,$B3)</f>
        <v>1</v>
      </c>
      <c r="I4">
        <f>MOD(ROW($B3),2)</f>
        <v>1</v>
      </c>
    </row>
    <row r="5" spans="2:9" x14ac:dyDescent="0.35">
      <c r="B5" t="s">
        <v>17</v>
      </c>
      <c r="C5" t="s">
        <v>16</v>
      </c>
      <c r="D5">
        <v>991</v>
      </c>
      <c r="G5" t="b">
        <f>ISNUMBER(SEARCH($F$1,$B4))</f>
        <v>0</v>
      </c>
    </row>
    <row r="6" spans="2:9" x14ac:dyDescent="0.35">
      <c r="B6" t="s">
        <v>13</v>
      </c>
      <c r="C6" t="s">
        <v>14</v>
      </c>
      <c r="D6">
        <v>430</v>
      </c>
      <c r="G6" t="b">
        <f>ISNUMBER(SEARCH($F$1,$B5))</f>
        <v>0</v>
      </c>
    </row>
    <row r="7" spans="2:9" x14ac:dyDescent="0.35">
      <c r="B7" t="s">
        <v>18</v>
      </c>
      <c r="C7" t="s">
        <v>16</v>
      </c>
      <c r="D7">
        <v>538</v>
      </c>
      <c r="G7" s="5" t="b">
        <f t="shared" ref="G7:G23" si="0">ISNUMBER(SEARCH($F$1,$B6))</f>
        <v>1</v>
      </c>
      <c r="I7">
        <f>EVEN($G5)</f>
        <v>0</v>
      </c>
    </row>
    <row r="8" spans="2:9" x14ac:dyDescent="0.35">
      <c r="B8" t="s">
        <v>19</v>
      </c>
      <c r="C8" t="s">
        <v>16</v>
      </c>
      <c r="D8">
        <v>423</v>
      </c>
      <c r="G8" t="b">
        <f t="shared" si="0"/>
        <v>0</v>
      </c>
    </row>
    <row r="9" spans="2:9" x14ac:dyDescent="0.35">
      <c r="B9" t="s">
        <v>13</v>
      </c>
      <c r="C9" t="s">
        <v>14</v>
      </c>
      <c r="D9">
        <v>783</v>
      </c>
      <c r="E9" s="21">
        <v>906</v>
      </c>
      <c r="G9" t="b">
        <f t="shared" si="0"/>
        <v>0</v>
      </c>
      <c r="H9" t="b">
        <f>$B6=$F$1</f>
        <v>1</v>
      </c>
    </row>
    <row r="10" spans="2:9" x14ac:dyDescent="0.35">
      <c r="B10" t="s">
        <v>20</v>
      </c>
      <c r="C10" t="s">
        <v>16</v>
      </c>
      <c r="D10">
        <v>782</v>
      </c>
      <c r="E10" s="21">
        <v>233</v>
      </c>
      <c r="G10" t="b">
        <f t="shared" si="0"/>
        <v>1</v>
      </c>
      <c r="H10" t="b">
        <f t="shared" ref="H10:H19" si="1">$B7=$F$1</f>
        <v>0</v>
      </c>
    </row>
    <row r="11" spans="2:9" x14ac:dyDescent="0.35">
      <c r="B11" t="s">
        <v>19</v>
      </c>
      <c r="C11" t="s">
        <v>14</v>
      </c>
      <c r="D11">
        <v>782</v>
      </c>
      <c r="E11" s="21">
        <v>991</v>
      </c>
      <c r="G11" t="b">
        <f t="shared" si="0"/>
        <v>0</v>
      </c>
      <c r="H11" t="b">
        <f t="shared" si="1"/>
        <v>0</v>
      </c>
      <c r="I11" s="21">
        <v>783</v>
      </c>
    </row>
    <row r="12" spans="2:9" x14ac:dyDescent="0.35">
      <c r="B12" t="s">
        <v>21</v>
      </c>
      <c r="C12" t="s">
        <v>14</v>
      </c>
      <c r="D12">
        <v>850</v>
      </c>
      <c r="E12" s="21">
        <v>500</v>
      </c>
      <c r="G12" t="b">
        <f t="shared" si="0"/>
        <v>0</v>
      </c>
      <c r="H12" t="b">
        <f t="shared" si="1"/>
        <v>1</v>
      </c>
      <c r="I12" s="21">
        <v>782</v>
      </c>
    </row>
    <row r="13" spans="2:9" x14ac:dyDescent="0.35">
      <c r="B13" t="s">
        <v>13</v>
      </c>
      <c r="C13" t="s">
        <v>16</v>
      </c>
      <c r="D13">
        <v>391</v>
      </c>
      <c r="E13" s="21">
        <v>538</v>
      </c>
      <c r="G13" t="b">
        <f t="shared" si="0"/>
        <v>0</v>
      </c>
      <c r="H13" t="b">
        <f t="shared" si="1"/>
        <v>0</v>
      </c>
      <c r="I13" s="21">
        <v>782</v>
      </c>
    </row>
    <row r="14" spans="2:9" x14ac:dyDescent="0.35">
      <c r="B14" t="s">
        <v>17</v>
      </c>
      <c r="C14" t="s">
        <v>16</v>
      </c>
      <c r="D14">
        <v>301</v>
      </c>
      <c r="E14" s="21">
        <v>423</v>
      </c>
      <c r="G14" t="b">
        <f t="shared" si="0"/>
        <v>1</v>
      </c>
      <c r="H14" t="b">
        <f t="shared" si="1"/>
        <v>0</v>
      </c>
      <c r="I14" s="21">
        <v>850</v>
      </c>
    </row>
    <row r="15" spans="2:9" x14ac:dyDescent="0.35">
      <c r="B15" t="s">
        <v>15</v>
      </c>
      <c r="C15" t="s">
        <v>14</v>
      </c>
      <c r="D15">
        <v>301</v>
      </c>
      <c r="E15" s="21">
        <v>783</v>
      </c>
      <c r="G15" t="b">
        <f t="shared" si="0"/>
        <v>0</v>
      </c>
      <c r="H15" t="b">
        <f t="shared" si="1"/>
        <v>0</v>
      </c>
      <c r="I15" s="21">
        <v>391</v>
      </c>
    </row>
    <row r="16" spans="2:9" x14ac:dyDescent="0.35">
      <c r="B16" t="s">
        <v>21</v>
      </c>
      <c r="C16" t="s">
        <v>14</v>
      </c>
      <c r="D16">
        <v>632</v>
      </c>
      <c r="E16" s="21">
        <v>782</v>
      </c>
      <c r="G16" t="b">
        <f t="shared" si="0"/>
        <v>0</v>
      </c>
      <c r="H16" t="b">
        <f t="shared" si="1"/>
        <v>1</v>
      </c>
      <c r="I16" s="21">
        <v>301</v>
      </c>
    </row>
    <row r="17" spans="2:9" x14ac:dyDescent="0.35">
      <c r="B17" t="s">
        <v>13</v>
      </c>
      <c r="C17" t="s">
        <v>16</v>
      </c>
      <c r="D17">
        <v>157</v>
      </c>
      <c r="E17" s="21">
        <v>782</v>
      </c>
      <c r="G17" t="b">
        <f t="shared" si="0"/>
        <v>0</v>
      </c>
      <c r="H17" t="b">
        <f t="shared" si="1"/>
        <v>0</v>
      </c>
      <c r="I17" s="21">
        <v>301</v>
      </c>
    </row>
    <row r="18" spans="2:9" x14ac:dyDescent="0.35">
      <c r="B18" t="s">
        <v>19</v>
      </c>
      <c r="C18" t="s">
        <v>14</v>
      </c>
      <c r="D18">
        <v>289</v>
      </c>
      <c r="E18" s="21">
        <v>850</v>
      </c>
      <c r="G18" t="b">
        <f t="shared" si="0"/>
        <v>1</v>
      </c>
      <c r="H18" t="b">
        <f t="shared" si="1"/>
        <v>0</v>
      </c>
      <c r="I18" s="21">
        <v>632</v>
      </c>
    </row>
    <row r="19" spans="2:9" x14ac:dyDescent="0.35">
      <c r="B19" t="s">
        <v>21</v>
      </c>
      <c r="C19" t="s">
        <v>14</v>
      </c>
      <c r="D19">
        <v>791</v>
      </c>
      <c r="E19" s="21">
        <v>391</v>
      </c>
      <c r="G19" t="b">
        <f t="shared" si="0"/>
        <v>0</v>
      </c>
      <c r="H19" t="b">
        <f t="shared" si="1"/>
        <v>0</v>
      </c>
      <c r="I19" s="21">
        <v>157</v>
      </c>
    </row>
    <row r="20" spans="2:9" x14ac:dyDescent="0.35">
      <c r="B20" t="s">
        <v>15</v>
      </c>
      <c r="C20" t="s">
        <v>16</v>
      </c>
      <c r="D20">
        <v>542</v>
      </c>
      <c r="E20" s="21">
        <v>301</v>
      </c>
      <c r="G20" t="b">
        <f t="shared" si="0"/>
        <v>0</v>
      </c>
      <c r="I20" s="21">
        <v>289</v>
      </c>
    </row>
    <row r="21" spans="2:9" x14ac:dyDescent="0.35">
      <c r="B21" t="s">
        <v>13</v>
      </c>
      <c r="C21" t="s">
        <v>14</v>
      </c>
      <c r="D21">
        <v>722</v>
      </c>
      <c r="E21" s="21">
        <v>301</v>
      </c>
      <c r="G21" t="b">
        <f t="shared" si="0"/>
        <v>0</v>
      </c>
      <c r="I21" s="21">
        <v>791</v>
      </c>
    </row>
    <row r="22" spans="2:9" x14ac:dyDescent="0.35">
      <c r="B22" t="s">
        <v>21</v>
      </c>
      <c r="C22" t="s">
        <v>16</v>
      </c>
      <c r="D22">
        <v>529</v>
      </c>
      <c r="E22" s="21">
        <v>632</v>
      </c>
      <c r="G22" t="b">
        <f t="shared" si="0"/>
        <v>1</v>
      </c>
      <c r="I22" s="21">
        <v>542</v>
      </c>
    </row>
    <row r="23" spans="2:9" x14ac:dyDescent="0.35">
      <c r="B23" t="s">
        <v>17</v>
      </c>
      <c r="C23" t="s">
        <v>14</v>
      </c>
      <c r="D23">
        <v>693</v>
      </c>
      <c r="G23" t="b">
        <f t="shared" si="0"/>
        <v>0</v>
      </c>
      <c r="I23" s="21">
        <v>722</v>
      </c>
    </row>
    <row r="24" spans="2:9" x14ac:dyDescent="0.35">
      <c r="I24" s="21">
        <v>529</v>
      </c>
    </row>
    <row r="28" spans="2:9" x14ac:dyDescent="0.35">
      <c r="B28" t="s">
        <v>22</v>
      </c>
      <c r="D28" t="s">
        <v>23</v>
      </c>
    </row>
    <row r="31" spans="2:9" x14ac:dyDescent="0.35">
      <c r="B31" t="s">
        <v>6</v>
      </c>
      <c r="C31" t="s">
        <v>0</v>
      </c>
      <c r="D31" t="s">
        <v>1</v>
      </c>
      <c r="E31" t="s">
        <v>3</v>
      </c>
      <c r="G31" t="s">
        <v>4</v>
      </c>
      <c r="I31" t="b">
        <f>ISODD(ROW($B32))</f>
        <v>0</v>
      </c>
    </row>
    <row r="32" spans="2:9" x14ac:dyDescent="0.35">
      <c r="B32">
        <v>1</v>
      </c>
      <c r="C32">
        <f t="shared" ref="C32:C48" si="2">B32*10</f>
        <v>10</v>
      </c>
      <c r="D32">
        <f>$B$32+C32</f>
        <v>11</v>
      </c>
      <c r="E32" s="1">
        <v>45399</v>
      </c>
      <c r="G32" s="3">
        <v>1</v>
      </c>
    </row>
    <row r="33" spans="2:7" x14ac:dyDescent="0.35">
      <c r="B33">
        <v>2</v>
      </c>
      <c r="C33">
        <f t="shared" si="2"/>
        <v>20</v>
      </c>
      <c r="D33">
        <f t="shared" ref="D33:D48" si="3">$B$32+C33</f>
        <v>21</v>
      </c>
      <c r="E33" s="1">
        <v>45400</v>
      </c>
      <c r="G33" s="3">
        <v>2</v>
      </c>
    </row>
    <row r="34" spans="2:7" x14ac:dyDescent="0.35">
      <c r="B34">
        <v>3</v>
      </c>
      <c r="C34">
        <f t="shared" si="2"/>
        <v>30</v>
      </c>
      <c r="D34">
        <f t="shared" si="3"/>
        <v>31</v>
      </c>
      <c r="E34" s="1">
        <v>45401</v>
      </c>
      <c r="G34" s="3">
        <v>3</v>
      </c>
    </row>
    <row r="35" spans="2:7" x14ac:dyDescent="0.35">
      <c r="B35">
        <v>4</v>
      </c>
      <c r="C35">
        <f t="shared" si="2"/>
        <v>40</v>
      </c>
      <c r="D35">
        <f t="shared" si="3"/>
        <v>41</v>
      </c>
      <c r="E35" s="1">
        <v>45402</v>
      </c>
      <c r="G35" s="3">
        <v>4</v>
      </c>
    </row>
    <row r="36" spans="2:7" x14ac:dyDescent="0.35">
      <c r="B36">
        <v>5</v>
      </c>
      <c r="C36">
        <f t="shared" si="2"/>
        <v>50</v>
      </c>
      <c r="D36">
        <f t="shared" si="3"/>
        <v>51</v>
      </c>
      <c r="E36" s="1">
        <v>45403</v>
      </c>
      <c r="G36" s="3">
        <v>5</v>
      </c>
    </row>
    <row r="37" spans="2:7" x14ac:dyDescent="0.35">
      <c r="B37">
        <v>6</v>
      </c>
      <c r="C37">
        <f t="shared" si="2"/>
        <v>60</v>
      </c>
      <c r="D37">
        <f t="shared" si="3"/>
        <v>61</v>
      </c>
      <c r="E37" s="1">
        <v>45404</v>
      </c>
      <c r="G37" s="3">
        <v>6</v>
      </c>
    </row>
    <row r="38" spans="2:7" x14ac:dyDescent="0.35">
      <c r="B38">
        <v>7</v>
      </c>
      <c r="C38">
        <f t="shared" si="2"/>
        <v>70</v>
      </c>
      <c r="D38">
        <f t="shared" si="3"/>
        <v>71</v>
      </c>
      <c r="E38" s="1">
        <v>45405</v>
      </c>
      <c r="G38" s="2">
        <v>7</v>
      </c>
    </row>
    <row r="39" spans="2:7" x14ac:dyDescent="0.35">
      <c r="B39">
        <v>8</v>
      </c>
      <c r="C39">
        <f t="shared" si="2"/>
        <v>80</v>
      </c>
      <c r="D39">
        <f t="shared" si="3"/>
        <v>81</v>
      </c>
      <c r="E39" s="1">
        <v>45406</v>
      </c>
      <c r="G39" s="3">
        <v>8</v>
      </c>
    </row>
    <row r="40" spans="2:7" x14ac:dyDescent="0.35">
      <c r="B40">
        <v>9</v>
      </c>
      <c r="C40">
        <f t="shared" si="2"/>
        <v>90</v>
      </c>
      <c r="D40">
        <f t="shared" si="3"/>
        <v>91</v>
      </c>
      <c r="E40" s="1">
        <v>45407</v>
      </c>
      <c r="G40" s="3">
        <v>9</v>
      </c>
    </row>
    <row r="41" spans="2:7" x14ac:dyDescent="0.35">
      <c r="B41">
        <v>9</v>
      </c>
      <c r="C41">
        <f t="shared" si="2"/>
        <v>90</v>
      </c>
      <c r="D41">
        <f t="shared" si="3"/>
        <v>91</v>
      </c>
      <c r="E41" s="1">
        <v>45408</v>
      </c>
      <c r="G41" s="3">
        <v>10</v>
      </c>
    </row>
    <row r="42" spans="2:7" x14ac:dyDescent="0.35">
      <c r="B42">
        <v>11</v>
      </c>
      <c r="C42">
        <f t="shared" si="2"/>
        <v>110</v>
      </c>
      <c r="D42">
        <f t="shared" si="3"/>
        <v>111</v>
      </c>
      <c r="E42" s="1">
        <v>45409</v>
      </c>
      <c r="G42" s="3">
        <v>11</v>
      </c>
    </row>
    <row r="43" spans="2:7" x14ac:dyDescent="0.35">
      <c r="B43">
        <v>12</v>
      </c>
      <c r="C43">
        <f t="shared" si="2"/>
        <v>120</v>
      </c>
      <c r="D43">
        <f t="shared" si="3"/>
        <v>121</v>
      </c>
      <c r="E43" s="1">
        <v>45410</v>
      </c>
      <c r="G43" s="3">
        <v>12</v>
      </c>
    </row>
    <row r="44" spans="2:7" x14ac:dyDescent="0.35">
      <c r="B44">
        <v>13</v>
      </c>
      <c r="C44">
        <f t="shared" si="2"/>
        <v>130</v>
      </c>
      <c r="D44">
        <f t="shared" si="3"/>
        <v>131</v>
      </c>
      <c r="E44" s="1">
        <v>45411</v>
      </c>
      <c r="G44" s="3">
        <v>13</v>
      </c>
    </row>
    <row r="45" spans="2:7" x14ac:dyDescent="0.35">
      <c r="B45">
        <v>14</v>
      </c>
      <c r="C45">
        <f t="shared" si="2"/>
        <v>140</v>
      </c>
      <c r="D45">
        <f t="shared" si="3"/>
        <v>141</v>
      </c>
      <c r="E45" s="1">
        <v>45412</v>
      </c>
      <c r="G45" s="3">
        <v>14</v>
      </c>
    </row>
    <row r="46" spans="2:7" x14ac:dyDescent="0.35">
      <c r="B46">
        <v>15</v>
      </c>
      <c r="C46">
        <f t="shared" si="2"/>
        <v>150</v>
      </c>
      <c r="D46">
        <f t="shared" si="3"/>
        <v>151</v>
      </c>
      <c r="E46" s="1">
        <v>45413</v>
      </c>
      <c r="G46" s="3">
        <v>15</v>
      </c>
    </row>
    <row r="47" spans="2:7" x14ac:dyDescent="0.35">
      <c r="B47">
        <v>16</v>
      </c>
      <c r="C47">
        <f t="shared" si="2"/>
        <v>160</v>
      </c>
      <c r="D47">
        <f t="shared" si="3"/>
        <v>161</v>
      </c>
      <c r="E47" s="1">
        <v>45414</v>
      </c>
      <c r="G47" s="3">
        <v>16</v>
      </c>
    </row>
    <row r="48" spans="2:7" x14ac:dyDescent="0.35">
      <c r="B48">
        <v>17</v>
      </c>
      <c r="C48">
        <f t="shared" si="2"/>
        <v>170</v>
      </c>
      <c r="D48">
        <f t="shared" si="3"/>
        <v>171</v>
      </c>
      <c r="E48" s="1">
        <v>45415</v>
      </c>
      <c r="G48" s="3">
        <v>17</v>
      </c>
    </row>
    <row r="51" spans="1:6" x14ac:dyDescent="0.35">
      <c r="A51" s="32" t="s">
        <v>30</v>
      </c>
      <c r="B51" s="33"/>
      <c r="C51" s="33"/>
      <c r="D51" s="33"/>
    </row>
    <row r="52" spans="1:6" x14ac:dyDescent="0.35">
      <c r="A52" s="33"/>
      <c r="B52" s="33"/>
      <c r="C52" s="33"/>
      <c r="D52" s="33"/>
    </row>
    <row r="53" spans="1:6" x14ac:dyDescent="0.35">
      <c r="A53" s="33"/>
      <c r="B53" s="33"/>
      <c r="C53" s="33"/>
      <c r="D53" s="33"/>
    </row>
    <row r="56" spans="1:6" x14ac:dyDescent="0.35">
      <c r="A56" s="4" t="s">
        <v>29</v>
      </c>
      <c r="B56" s="4" t="s">
        <v>10</v>
      </c>
      <c r="C56" s="4" t="s">
        <v>11</v>
      </c>
      <c r="D56" s="4" t="s">
        <v>12</v>
      </c>
      <c r="E56" s="4" t="s">
        <v>31</v>
      </c>
      <c r="F56" s="4" t="s">
        <v>24</v>
      </c>
    </row>
    <row r="57" spans="1:6" x14ac:dyDescent="0.35">
      <c r="A57">
        <v>1</v>
      </c>
      <c r="B57" t="s">
        <v>13</v>
      </c>
      <c r="C57" t="s">
        <v>14</v>
      </c>
      <c r="D57">
        <v>906</v>
      </c>
      <c r="E57" s="7">
        <v>45000</v>
      </c>
      <c r="F57" t="s">
        <v>25</v>
      </c>
    </row>
    <row r="58" spans="1:6" x14ac:dyDescent="0.35">
      <c r="A58">
        <v>2</v>
      </c>
      <c r="B58" t="s">
        <v>15</v>
      </c>
      <c r="C58" t="s">
        <v>16</v>
      </c>
      <c r="D58">
        <v>233</v>
      </c>
      <c r="E58" s="7">
        <v>52500</v>
      </c>
      <c r="F58" t="s">
        <v>12</v>
      </c>
    </row>
    <row r="59" spans="1:6" x14ac:dyDescent="0.35">
      <c r="A59">
        <v>3</v>
      </c>
      <c r="B59" t="s">
        <v>17</v>
      </c>
      <c r="C59" t="s">
        <v>16</v>
      </c>
      <c r="D59">
        <v>991</v>
      </c>
      <c r="E59" s="7">
        <v>47000</v>
      </c>
      <c r="F59" t="s">
        <v>12</v>
      </c>
    </row>
    <row r="60" spans="1:6" x14ac:dyDescent="0.35">
      <c r="A60">
        <v>4</v>
      </c>
      <c r="B60" t="s">
        <v>13</v>
      </c>
      <c r="C60" t="s">
        <v>14</v>
      </c>
      <c r="D60">
        <v>430</v>
      </c>
      <c r="E60" s="7">
        <v>53500</v>
      </c>
      <c r="F60" t="s">
        <v>25</v>
      </c>
    </row>
    <row r="61" spans="1:6" x14ac:dyDescent="0.35">
      <c r="A61">
        <v>5</v>
      </c>
      <c r="B61" t="s">
        <v>18</v>
      </c>
      <c r="C61" t="s">
        <v>16</v>
      </c>
      <c r="D61">
        <v>538</v>
      </c>
      <c r="E61" s="7">
        <v>48000</v>
      </c>
      <c r="F61" t="s">
        <v>26</v>
      </c>
    </row>
    <row r="62" spans="1:6" x14ac:dyDescent="0.35">
      <c r="A62">
        <v>6</v>
      </c>
      <c r="B62" t="s">
        <v>19</v>
      </c>
      <c r="C62" t="s">
        <v>16</v>
      </c>
      <c r="D62">
        <v>423</v>
      </c>
      <c r="E62" s="7">
        <v>49500</v>
      </c>
      <c r="F62" t="s">
        <v>27</v>
      </c>
    </row>
    <row r="63" spans="1:6" x14ac:dyDescent="0.35">
      <c r="A63">
        <v>7</v>
      </c>
      <c r="B63" t="s">
        <v>13</v>
      </c>
      <c r="C63" t="s">
        <v>14</v>
      </c>
      <c r="D63">
        <v>783</v>
      </c>
      <c r="E63" s="7">
        <v>50000</v>
      </c>
      <c r="F63" t="s">
        <v>27</v>
      </c>
    </row>
    <row r="64" spans="1:6" x14ac:dyDescent="0.35">
      <c r="A64">
        <v>8</v>
      </c>
      <c r="B64" t="s">
        <v>20</v>
      </c>
      <c r="C64" t="s">
        <v>16</v>
      </c>
      <c r="D64">
        <v>782</v>
      </c>
      <c r="E64" s="7">
        <v>46500</v>
      </c>
      <c r="F64" t="s">
        <v>27</v>
      </c>
    </row>
    <row r="65" spans="1:6" x14ac:dyDescent="0.35">
      <c r="A65">
        <v>9</v>
      </c>
      <c r="B65" t="s">
        <v>19</v>
      </c>
      <c r="C65" t="s">
        <v>14</v>
      </c>
      <c r="D65">
        <v>782</v>
      </c>
      <c r="E65" s="7">
        <v>55000</v>
      </c>
      <c r="F65" t="s">
        <v>28</v>
      </c>
    </row>
    <row r="66" spans="1:6" x14ac:dyDescent="0.35">
      <c r="A66">
        <v>10</v>
      </c>
      <c r="B66" t="s">
        <v>21</v>
      </c>
      <c r="C66" t="s">
        <v>14</v>
      </c>
      <c r="D66">
        <v>850</v>
      </c>
      <c r="E66" s="7">
        <v>60000</v>
      </c>
      <c r="F66" t="s">
        <v>26</v>
      </c>
    </row>
    <row r="67" spans="1:6" x14ac:dyDescent="0.35">
      <c r="A67">
        <v>11</v>
      </c>
      <c r="B67" t="s">
        <v>13</v>
      </c>
      <c r="C67" t="s">
        <v>16</v>
      </c>
      <c r="D67">
        <v>391</v>
      </c>
      <c r="E67" s="7">
        <v>51500</v>
      </c>
      <c r="F67" t="s">
        <v>12</v>
      </c>
    </row>
    <row r="68" spans="1:6" x14ac:dyDescent="0.35">
      <c r="A68">
        <v>12</v>
      </c>
      <c r="B68" t="s">
        <v>17</v>
      </c>
      <c r="C68" t="s">
        <v>16</v>
      </c>
      <c r="D68">
        <v>301</v>
      </c>
      <c r="E68" s="7">
        <v>59000</v>
      </c>
      <c r="F68" t="s">
        <v>28</v>
      </c>
    </row>
    <row r="69" spans="1:6" x14ac:dyDescent="0.35">
      <c r="A69">
        <v>13</v>
      </c>
      <c r="B69" t="s">
        <v>15</v>
      </c>
      <c r="C69" t="s">
        <v>14</v>
      </c>
      <c r="D69">
        <v>301</v>
      </c>
      <c r="E69" s="7">
        <v>62500</v>
      </c>
      <c r="F69" t="s">
        <v>28</v>
      </c>
    </row>
    <row r="70" spans="1:6" x14ac:dyDescent="0.35">
      <c r="A70">
        <v>14</v>
      </c>
      <c r="B70" t="s">
        <v>21</v>
      </c>
      <c r="C70" t="s">
        <v>14</v>
      </c>
      <c r="D70">
        <v>632</v>
      </c>
      <c r="E70" s="7">
        <v>65000</v>
      </c>
      <c r="F70" t="s">
        <v>27</v>
      </c>
    </row>
    <row r="71" spans="1:6" x14ac:dyDescent="0.35">
      <c r="A71">
        <v>15</v>
      </c>
      <c r="B71" t="s">
        <v>13</v>
      </c>
      <c r="C71" t="s">
        <v>16</v>
      </c>
      <c r="D71">
        <v>157</v>
      </c>
      <c r="E71" s="7">
        <v>57500</v>
      </c>
      <c r="F71" t="s">
        <v>26</v>
      </c>
    </row>
    <row r="72" spans="1:6" x14ac:dyDescent="0.35">
      <c r="A72">
        <v>16</v>
      </c>
      <c r="B72" t="s">
        <v>19</v>
      </c>
      <c r="C72" t="s">
        <v>14</v>
      </c>
      <c r="D72">
        <v>289</v>
      </c>
      <c r="E72" s="7">
        <v>70000</v>
      </c>
      <c r="F72" t="s">
        <v>12</v>
      </c>
    </row>
    <row r="73" spans="1:6" x14ac:dyDescent="0.35">
      <c r="A73">
        <v>17</v>
      </c>
      <c r="B73" t="s">
        <v>21</v>
      </c>
      <c r="C73" t="s">
        <v>14</v>
      </c>
      <c r="D73">
        <v>791</v>
      </c>
      <c r="E73" s="7">
        <v>68500</v>
      </c>
      <c r="F73" t="s">
        <v>12</v>
      </c>
    </row>
    <row r="74" spans="1:6" x14ac:dyDescent="0.35">
      <c r="A74">
        <v>18</v>
      </c>
      <c r="B74" t="s">
        <v>15</v>
      </c>
      <c r="C74" t="s">
        <v>16</v>
      </c>
      <c r="D74">
        <v>542</v>
      </c>
      <c r="E74" s="7">
        <v>63000</v>
      </c>
      <c r="F74" t="s">
        <v>26</v>
      </c>
    </row>
    <row r="75" spans="1:6" x14ac:dyDescent="0.35">
      <c r="A75">
        <v>19</v>
      </c>
      <c r="B75" t="s">
        <v>13</v>
      </c>
      <c r="C75" t="s">
        <v>14</v>
      </c>
      <c r="D75">
        <v>722</v>
      </c>
      <c r="E75" s="7">
        <v>61000</v>
      </c>
      <c r="F75" t="s">
        <v>25</v>
      </c>
    </row>
    <row r="76" spans="1:6" x14ac:dyDescent="0.35">
      <c r="A76">
        <v>20</v>
      </c>
      <c r="B76" t="s">
        <v>21</v>
      </c>
      <c r="C76" t="s">
        <v>16</v>
      </c>
      <c r="D76">
        <v>529</v>
      </c>
      <c r="E76" s="7">
        <v>58500</v>
      </c>
      <c r="F76" t="s">
        <v>27</v>
      </c>
    </row>
    <row r="77" spans="1:6" x14ac:dyDescent="0.35">
      <c r="A77">
        <v>21</v>
      </c>
      <c r="B77" t="s">
        <v>17</v>
      </c>
      <c r="C77" t="s">
        <v>14</v>
      </c>
      <c r="D77">
        <v>693</v>
      </c>
      <c r="E77" s="7">
        <v>66000</v>
      </c>
      <c r="F77" t="s">
        <v>12</v>
      </c>
    </row>
    <row r="81" spans="1:4" x14ac:dyDescent="0.35">
      <c r="A81" s="4" t="s">
        <v>47</v>
      </c>
      <c r="B81" s="9" t="s">
        <v>32</v>
      </c>
      <c r="C81" s="9" t="s">
        <v>33</v>
      </c>
      <c r="D81" s="9" t="s">
        <v>34</v>
      </c>
    </row>
    <row r="82" spans="1:4" x14ac:dyDescent="0.35">
      <c r="A82">
        <v>1</v>
      </c>
      <c r="B82" s="8" t="s">
        <v>35</v>
      </c>
      <c r="C82" s="7">
        <v>25000</v>
      </c>
      <c r="D82" s="7">
        <v>5000</v>
      </c>
    </row>
    <row r="83" spans="1:4" x14ac:dyDescent="0.35">
      <c r="A83">
        <v>2</v>
      </c>
      <c r="B83" s="8" t="s">
        <v>36</v>
      </c>
      <c r="C83" s="7">
        <v>30000</v>
      </c>
      <c r="D83" s="7">
        <v>6000</v>
      </c>
    </row>
    <row r="84" spans="1:4" x14ac:dyDescent="0.35">
      <c r="A84">
        <v>3</v>
      </c>
      <c r="B84" s="8" t="s">
        <v>37</v>
      </c>
      <c r="C84" s="7">
        <v>28000</v>
      </c>
      <c r="D84" s="7">
        <v>5500</v>
      </c>
    </row>
    <row r="85" spans="1:4" x14ac:dyDescent="0.35">
      <c r="A85">
        <v>4</v>
      </c>
      <c r="B85" s="8" t="s">
        <v>38</v>
      </c>
      <c r="C85" s="7">
        <v>35000</v>
      </c>
      <c r="D85" s="7">
        <v>7000</v>
      </c>
    </row>
    <row r="86" spans="1:4" x14ac:dyDescent="0.35">
      <c r="A86">
        <v>5</v>
      </c>
      <c r="B86" s="8" t="s">
        <v>39</v>
      </c>
      <c r="C86" s="7">
        <v>32000</v>
      </c>
      <c r="D86" s="7">
        <v>6500</v>
      </c>
    </row>
    <row r="87" spans="1:4" x14ac:dyDescent="0.35">
      <c r="A87">
        <v>6</v>
      </c>
      <c r="B87" s="8" t="s">
        <v>40</v>
      </c>
      <c r="C87" s="7">
        <v>40000</v>
      </c>
      <c r="D87" s="7">
        <v>8000</v>
      </c>
    </row>
    <row r="88" spans="1:4" x14ac:dyDescent="0.35">
      <c r="A88">
        <v>7</v>
      </c>
      <c r="B88" s="8" t="s">
        <v>41</v>
      </c>
      <c r="C88" s="7">
        <v>38000</v>
      </c>
      <c r="D88" s="7">
        <v>7500</v>
      </c>
    </row>
    <row r="89" spans="1:4" x14ac:dyDescent="0.35">
      <c r="A89">
        <v>8</v>
      </c>
      <c r="B89" s="8" t="s">
        <v>42</v>
      </c>
      <c r="C89" s="7">
        <v>42000</v>
      </c>
      <c r="D89" s="7">
        <v>9000</v>
      </c>
    </row>
    <row r="90" spans="1:4" x14ac:dyDescent="0.35">
      <c r="A90">
        <v>9</v>
      </c>
      <c r="B90" s="8" t="s">
        <v>43</v>
      </c>
      <c r="C90" s="7">
        <v>45000</v>
      </c>
      <c r="D90" s="7">
        <v>10000</v>
      </c>
    </row>
    <row r="91" spans="1:4" x14ac:dyDescent="0.35">
      <c r="A91">
        <v>10</v>
      </c>
      <c r="B91" s="8" t="s">
        <v>44</v>
      </c>
      <c r="C91" s="7">
        <v>50000</v>
      </c>
      <c r="D91" s="7">
        <v>11000</v>
      </c>
    </row>
    <row r="92" spans="1:4" x14ac:dyDescent="0.35">
      <c r="A92">
        <v>11</v>
      </c>
      <c r="B92" s="8" t="s">
        <v>45</v>
      </c>
      <c r="C92" s="7">
        <v>47000</v>
      </c>
      <c r="D92" s="7">
        <v>10500</v>
      </c>
    </row>
    <row r="93" spans="1:4" x14ac:dyDescent="0.35">
      <c r="A93">
        <v>12</v>
      </c>
      <c r="B93" s="8" t="s">
        <v>46</v>
      </c>
      <c r="C93" s="7">
        <v>55000</v>
      </c>
      <c r="D93" s="7">
        <v>12000</v>
      </c>
    </row>
  </sheetData>
  <autoFilter ref="A56:E77" xr:uid="{FB70B14C-13C2-49C9-8712-3F71972A2F03}"/>
  <mergeCells count="1">
    <mergeCell ref="A51:D53"/>
  </mergeCells>
  <conditionalFormatting sqref="B3:D23">
    <cfRule type="expression" dxfId="16" priority="12">
      <formula>MOD(ROW($B3),2)</formula>
    </cfRule>
  </conditionalFormatting>
  <conditionalFormatting sqref="G5:G23">
    <cfRule type="expression" dxfId="15" priority="11">
      <formula>EVEN($G5)</formula>
    </cfRule>
  </conditionalFormatting>
  <conditionalFormatting sqref="B32:G48">
    <cfRule type="expression" dxfId="14" priority="10">
      <formula>ISODD(ROW($B32))</formula>
    </cfRule>
  </conditionalFormatting>
  <conditionalFormatting sqref="E9:E22">
    <cfRule type="expression" dxfId="13" priority="8">
      <formula>IF($J6&gt;500,"T","F")</formula>
    </cfRule>
  </conditionalFormatting>
  <conditionalFormatting sqref="I11:I24">
    <cfRule type="expression" dxfId="8" priority="7">
      <formula>MOD(ROW($B11),2)</formula>
    </cfRule>
    <cfRule type="aboveAverage" dxfId="7" priority="6"/>
    <cfRule type="aboveAverage" dxfId="6" priority="5" aboveAverage="0"/>
  </conditionalFormatting>
  <conditionalFormatting sqref="E57:E77">
    <cfRule type="aboveAverage" dxfId="3" priority="4"/>
    <cfRule type="aboveAverage" dxfId="2" priority="3" aboveAverage="0"/>
  </conditionalFormatting>
  <conditionalFormatting sqref="C82:C93"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EF4-DEBD-44F0-9AFD-D769120986FD}">
  <sheetPr codeName="Sheet3"/>
  <dimension ref="A1:E120"/>
  <sheetViews>
    <sheetView zoomScaleNormal="100" workbookViewId="0">
      <selection activeCell="C2" sqref="C2:C13"/>
    </sheetView>
  </sheetViews>
  <sheetFormatPr defaultRowHeight="14.5" x14ac:dyDescent="0.35"/>
  <cols>
    <col min="1" max="1" width="19.90625" customWidth="1"/>
    <col min="2" max="2" width="19.26953125" customWidth="1"/>
    <col min="3" max="3" width="19.81640625" customWidth="1"/>
    <col min="4" max="4" width="15.26953125" customWidth="1"/>
  </cols>
  <sheetData>
    <row r="1" spans="1:3" x14ac:dyDescent="0.35">
      <c r="A1" s="9" t="s">
        <v>32</v>
      </c>
      <c r="B1" s="9" t="s">
        <v>64</v>
      </c>
      <c r="C1" s="9" t="s">
        <v>65</v>
      </c>
    </row>
    <row r="2" spans="1:3" x14ac:dyDescent="0.35">
      <c r="A2" s="8" t="s">
        <v>35</v>
      </c>
      <c r="B2" s="7">
        <v>25000</v>
      </c>
      <c r="C2" s="7">
        <v>30000</v>
      </c>
    </row>
    <row r="3" spans="1:3" x14ac:dyDescent="0.35">
      <c r="A3" s="8" t="s">
        <v>36</v>
      </c>
      <c r="B3" s="7">
        <v>30000</v>
      </c>
      <c r="C3" s="7">
        <v>40000</v>
      </c>
    </row>
    <row r="4" spans="1:3" x14ac:dyDescent="0.35">
      <c r="A4" s="8" t="s">
        <v>37</v>
      </c>
      <c r="B4" s="7">
        <v>28000</v>
      </c>
      <c r="C4" s="7">
        <v>32000</v>
      </c>
    </row>
    <row r="5" spans="1:3" x14ac:dyDescent="0.35">
      <c r="A5" s="8" t="s">
        <v>38</v>
      </c>
      <c r="B5" s="7">
        <v>35000</v>
      </c>
      <c r="C5" s="7">
        <v>25000</v>
      </c>
    </row>
    <row r="6" spans="1:3" x14ac:dyDescent="0.35">
      <c r="A6" s="8" t="s">
        <v>39</v>
      </c>
      <c r="B6" s="7">
        <v>32000</v>
      </c>
      <c r="C6" s="7">
        <v>28000</v>
      </c>
    </row>
    <row r="7" spans="1:3" x14ac:dyDescent="0.35">
      <c r="A7" s="8" t="s">
        <v>40</v>
      </c>
      <c r="B7" s="7">
        <v>40000</v>
      </c>
      <c r="C7" s="7">
        <v>35000</v>
      </c>
    </row>
    <row r="8" spans="1:3" x14ac:dyDescent="0.35">
      <c r="A8" s="8" t="s">
        <v>41</v>
      </c>
      <c r="B8" s="7">
        <v>38000</v>
      </c>
      <c r="C8" s="7">
        <v>38000</v>
      </c>
    </row>
    <row r="9" spans="1:3" x14ac:dyDescent="0.35">
      <c r="A9" s="8" t="s">
        <v>42</v>
      </c>
      <c r="B9" s="7">
        <v>42000</v>
      </c>
      <c r="C9" s="7">
        <v>112000</v>
      </c>
    </row>
    <row r="10" spans="1:3" x14ac:dyDescent="0.35">
      <c r="A10" s="8" t="s">
        <v>43</v>
      </c>
      <c r="B10" s="7">
        <v>45000</v>
      </c>
      <c r="C10" s="7">
        <v>45000</v>
      </c>
    </row>
    <row r="11" spans="1:3" x14ac:dyDescent="0.35">
      <c r="A11" s="8" t="s">
        <v>44</v>
      </c>
      <c r="B11" s="7">
        <v>50000</v>
      </c>
      <c r="C11" s="7">
        <v>45000</v>
      </c>
    </row>
    <row r="12" spans="1:3" x14ac:dyDescent="0.35">
      <c r="A12" s="8" t="s">
        <v>45</v>
      </c>
      <c r="B12" s="7">
        <v>47000</v>
      </c>
      <c r="C12" s="7">
        <v>47000</v>
      </c>
    </row>
    <row r="13" spans="1:3" x14ac:dyDescent="0.35">
      <c r="A13" s="8" t="s">
        <v>46</v>
      </c>
      <c r="B13" s="7">
        <v>100000</v>
      </c>
      <c r="C13" s="7">
        <v>42000</v>
      </c>
    </row>
    <row r="50" spans="1:4" x14ac:dyDescent="0.35">
      <c r="A50" s="9" t="s">
        <v>66</v>
      </c>
      <c r="B50" s="9" t="s">
        <v>67</v>
      </c>
      <c r="C50" s="9" t="s">
        <v>12</v>
      </c>
      <c r="D50" s="9" t="s">
        <v>68</v>
      </c>
    </row>
    <row r="51" spans="1:4" x14ac:dyDescent="0.35">
      <c r="A51" s="8" t="s">
        <v>69</v>
      </c>
      <c r="B51" s="8" t="s">
        <v>70</v>
      </c>
      <c r="C51" s="7">
        <v>200000</v>
      </c>
      <c r="D51" s="7">
        <v>30000</v>
      </c>
    </row>
    <row r="52" spans="1:4" x14ac:dyDescent="0.35">
      <c r="A52" s="8" t="s">
        <v>69</v>
      </c>
      <c r="B52" s="8" t="s">
        <v>71</v>
      </c>
      <c r="C52" s="7">
        <v>150000</v>
      </c>
      <c r="D52" s="7">
        <v>20000</v>
      </c>
    </row>
    <row r="53" spans="1:4" x14ac:dyDescent="0.35">
      <c r="A53" s="8" t="s">
        <v>69</v>
      </c>
      <c r="B53" s="8" t="s">
        <v>72</v>
      </c>
      <c r="C53" s="7">
        <v>120000</v>
      </c>
      <c r="D53" s="7">
        <v>15000</v>
      </c>
    </row>
    <row r="54" spans="1:4" x14ac:dyDescent="0.35">
      <c r="A54" s="8" t="s">
        <v>73</v>
      </c>
      <c r="B54" s="8" t="s">
        <v>74</v>
      </c>
      <c r="C54" s="7">
        <v>90000</v>
      </c>
      <c r="D54" s="7">
        <v>10000</v>
      </c>
    </row>
    <row r="55" spans="1:4" x14ac:dyDescent="0.35">
      <c r="A55" s="8" t="s">
        <v>73</v>
      </c>
      <c r="B55" s="8" t="s">
        <v>75</v>
      </c>
      <c r="C55" s="7">
        <v>85000</v>
      </c>
      <c r="D55" s="7">
        <v>8000</v>
      </c>
    </row>
    <row r="56" spans="1:4" x14ac:dyDescent="0.35">
      <c r="A56" s="8" t="s">
        <v>73</v>
      </c>
      <c r="B56" s="8" t="s">
        <v>76</v>
      </c>
      <c r="C56" s="7">
        <v>70000</v>
      </c>
      <c r="D56" s="7">
        <v>7000</v>
      </c>
    </row>
    <row r="57" spans="1:4" x14ac:dyDescent="0.35">
      <c r="A57" s="8" t="s">
        <v>77</v>
      </c>
      <c r="B57" s="8" t="s">
        <v>78</v>
      </c>
      <c r="C57" s="7">
        <v>180000</v>
      </c>
      <c r="D57" s="7">
        <v>25000</v>
      </c>
    </row>
    <row r="58" spans="1:4" x14ac:dyDescent="0.35">
      <c r="A58" s="8" t="s">
        <v>77</v>
      </c>
      <c r="B58" s="8" t="s">
        <v>79</v>
      </c>
      <c r="C58" s="7">
        <v>210000</v>
      </c>
      <c r="D58" s="7">
        <v>28000</v>
      </c>
    </row>
    <row r="59" spans="1:4" x14ac:dyDescent="0.35">
      <c r="A59" s="8" t="s">
        <v>77</v>
      </c>
      <c r="B59" s="8" t="s">
        <v>80</v>
      </c>
      <c r="C59" s="7">
        <v>100000</v>
      </c>
      <c r="D59" s="7">
        <v>12000</v>
      </c>
    </row>
    <row r="84" spans="1:4" x14ac:dyDescent="0.35">
      <c r="A84" s="9" t="s">
        <v>32</v>
      </c>
      <c r="B84" s="9" t="s">
        <v>64</v>
      </c>
      <c r="C84" s="9" t="s">
        <v>65</v>
      </c>
    </row>
    <row r="85" spans="1:4" x14ac:dyDescent="0.35">
      <c r="A85" s="8" t="s">
        <v>35</v>
      </c>
      <c r="B85" s="7">
        <v>25000</v>
      </c>
      <c r="C85" s="7">
        <v>30000</v>
      </c>
      <c r="D85" s="7">
        <v>112000</v>
      </c>
    </row>
    <row r="86" spans="1:4" x14ac:dyDescent="0.35">
      <c r="A86" s="8" t="s">
        <v>36</v>
      </c>
      <c r="B86" s="7">
        <v>30000</v>
      </c>
      <c r="C86" s="7">
        <v>40000</v>
      </c>
      <c r="D86" s="7">
        <v>47000</v>
      </c>
    </row>
    <row r="87" spans="1:4" x14ac:dyDescent="0.35">
      <c r="A87" s="8" t="s">
        <v>37</v>
      </c>
      <c r="B87" s="7">
        <v>28000</v>
      </c>
      <c r="C87" s="7">
        <v>32000</v>
      </c>
      <c r="D87" s="7">
        <v>45000</v>
      </c>
    </row>
    <row r="88" spans="1:4" x14ac:dyDescent="0.35">
      <c r="A88" s="8" t="s">
        <v>38</v>
      </c>
      <c r="B88" s="7">
        <v>35000</v>
      </c>
      <c r="C88" s="7">
        <v>25000</v>
      </c>
      <c r="D88" s="7">
        <v>45000</v>
      </c>
    </row>
    <row r="89" spans="1:4" x14ac:dyDescent="0.35">
      <c r="A89" s="8" t="s">
        <v>39</v>
      </c>
      <c r="B89" s="7">
        <v>32000</v>
      </c>
      <c r="C89" s="7">
        <v>28000</v>
      </c>
      <c r="D89" s="7">
        <v>42000</v>
      </c>
    </row>
    <row r="90" spans="1:4" x14ac:dyDescent="0.35">
      <c r="A90" s="8" t="s">
        <v>40</v>
      </c>
      <c r="B90" s="7">
        <v>40000</v>
      </c>
      <c r="C90" s="7">
        <v>35000</v>
      </c>
      <c r="D90" s="7">
        <v>40000</v>
      </c>
    </row>
    <row r="91" spans="1:4" x14ac:dyDescent="0.35">
      <c r="A91" s="8" t="s">
        <v>41</v>
      </c>
      <c r="B91" s="7">
        <v>38000</v>
      </c>
      <c r="C91" s="7">
        <v>38000</v>
      </c>
      <c r="D91" s="7">
        <v>38000</v>
      </c>
    </row>
    <row r="92" spans="1:4" x14ac:dyDescent="0.35">
      <c r="A92" s="8" t="s">
        <v>42</v>
      </c>
      <c r="B92" s="7">
        <v>42000</v>
      </c>
      <c r="C92" s="7">
        <v>112000</v>
      </c>
      <c r="D92" s="7">
        <v>35000</v>
      </c>
    </row>
    <row r="93" spans="1:4" x14ac:dyDescent="0.35">
      <c r="A93" s="8" t="s">
        <v>43</v>
      </c>
      <c r="B93" s="7">
        <v>45000</v>
      </c>
      <c r="C93" s="7">
        <v>45000</v>
      </c>
      <c r="D93" s="7">
        <v>32000</v>
      </c>
    </row>
    <row r="94" spans="1:4" x14ac:dyDescent="0.35">
      <c r="A94" s="8" t="s">
        <v>44</v>
      </c>
      <c r="B94" s="7">
        <v>50000</v>
      </c>
      <c r="C94" s="7">
        <v>45000</v>
      </c>
      <c r="D94" s="7">
        <v>30000</v>
      </c>
    </row>
    <row r="95" spans="1:4" x14ac:dyDescent="0.35">
      <c r="A95" s="8" t="s">
        <v>45</v>
      </c>
      <c r="B95" s="7">
        <v>47000</v>
      </c>
      <c r="C95" s="7">
        <v>47000</v>
      </c>
      <c r="D95" s="7">
        <v>28000</v>
      </c>
    </row>
    <row r="96" spans="1:4" x14ac:dyDescent="0.35">
      <c r="A96" s="8" t="s">
        <v>46</v>
      </c>
      <c r="B96" s="7">
        <v>155000</v>
      </c>
      <c r="C96" s="7">
        <v>42000</v>
      </c>
      <c r="D96" s="7">
        <v>25000</v>
      </c>
    </row>
    <row r="97" spans="3:3" x14ac:dyDescent="0.35">
      <c r="C97" s="7"/>
    </row>
    <row r="98" spans="3:3" x14ac:dyDescent="0.35">
      <c r="C98" s="7"/>
    </row>
    <row r="99" spans="3:3" x14ac:dyDescent="0.35">
      <c r="C99" s="7"/>
    </row>
    <row r="100" spans="3:3" x14ac:dyDescent="0.35">
      <c r="C100" s="7"/>
    </row>
    <row r="101" spans="3:3" x14ac:dyDescent="0.35">
      <c r="C101" s="7"/>
    </row>
    <row r="115" spans="1:5" x14ac:dyDescent="0.35">
      <c r="A115" t="s">
        <v>81</v>
      </c>
      <c r="B115" t="s">
        <v>82</v>
      </c>
      <c r="C115" t="s">
        <v>83</v>
      </c>
      <c r="D115" t="s">
        <v>84</v>
      </c>
      <c r="E115" t="s">
        <v>85</v>
      </c>
    </row>
    <row r="116" spans="1:5" x14ac:dyDescent="0.35">
      <c r="A116" s="19">
        <v>45536</v>
      </c>
      <c r="B116">
        <v>150</v>
      </c>
      <c r="C116">
        <v>155</v>
      </c>
      <c r="D116">
        <v>148</v>
      </c>
      <c r="E116">
        <v>152</v>
      </c>
    </row>
    <row r="117" spans="1:5" x14ac:dyDescent="0.35">
      <c r="A117" s="19">
        <v>45537</v>
      </c>
      <c r="B117">
        <v>152</v>
      </c>
      <c r="C117">
        <v>158</v>
      </c>
      <c r="D117">
        <v>151</v>
      </c>
      <c r="E117">
        <v>156</v>
      </c>
    </row>
    <row r="118" spans="1:5" x14ac:dyDescent="0.35">
      <c r="A118" s="19">
        <v>45538</v>
      </c>
      <c r="B118">
        <v>156</v>
      </c>
      <c r="C118">
        <v>160</v>
      </c>
      <c r="D118">
        <v>155</v>
      </c>
      <c r="E118">
        <v>158</v>
      </c>
    </row>
    <row r="119" spans="1:5" x14ac:dyDescent="0.35">
      <c r="A119" s="19">
        <v>45539</v>
      </c>
      <c r="B119">
        <v>158</v>
      </c>
      <c r="C119">
        <v>162</v>
      </c>
      <c r="D119">
        <v>157</v>
      </c>
      <c r="E119">
        <v>161</v>
      </c>
    </row>
    <row r="120" spans="1:5" x14ac:dyDescent="0.35">
      <c r="A120" s="19">
        <v>45540</v>
      </c>
      <c r="B120">
        <v>161</v>
      </c>
      <c r="C120">
        <v>165</v>
      </c>
      <c r="D120">
        <v>160</v>
      </c>
      <c r="E120">
        <v>163</v>
      </c>
    </row>
  </sheetData>
  <sortState ref="D85:D96">
    <sortCondition descending="1" ref="D8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EDC1-9126-4EAB-A68C-098B14B40673}">
  <sheetPr codeName="Sheet4"/>
  <dimension ref="A1:D29"/>
  <sheetViews>
    <sheetView workbookViewId="0">
      <selection activeCell="D2" sqref="D2:D11"/>
    </sheetView>
  </sheetViews>
  <sheetFormatPr defaultRowHeight="14.5" x14ac:dyDescent="0.35"/>
  <cols>
    <col min="1" max="1" width="16.7265625" customWidth="1"/>
    <col min="2" max="2" width="19.90625" customWidth="1"/>
    <col min="3" max="3" width="21.26953125" customWidth="1"/>
  </cols>
  <sheetData>
    <row r="1" spans="1:4" x14ac:dyDescent="0.35">
      <c r="A1" s="9" t="s">
        <v>66</v>
      </c>
      <c r="B1" s="9" t="s">
        <v>86</v>
      </c>
      <c r="C1" s="9" t="s">
        <v>87</v>
      </c>
      <c r="D1" s="9" t="s">
        <v>88</v>
      </c>
    </row>
    <row r="2" spans="1:4" x14ac:dyDescent="0.35">
      <c r="A2" s="8" t="s">
        <v>89</v>
      </c>
      <c r="B2" s="8">
        <v>80</v>
      </c>
      <c r="C2" s="8">
        <v>70</v>
      </c>
      <c r="D2" s="8">
        <v>85</v>
      </c>
    </row>
    <row r="3" spans="1:4" x14ac:dyDescent="0.35">
      <c r="A3" s="8" t="s">
        <v>90</v>
      </c>
      <c r="B3" s="8">
        <v>60</v>
      </c>
      <c r="C3" s="8">
        <v>75</v>
      </c>
      <c r="D3" s="8">
        <v>65</v>
      </c>
    </row>
    <row r="4" spans="1:4" x14ac:dyDescent="0.35">
      <c r="A4" s="8" t="s">
        <v>91</v>
      </c>
      <c r="B4" s="8">
        <v>90</v>
      </c>
      <c r="C4" s="8">
        <v>85</v>
      </c>
      <c r="D4" s="8">
        <v>95</v>
      </c>
    </row>
    <row r="5" spans="1:4" x14ac:dyDescent="0.35">
      <c r="A5" s="8" t="s">
        <v>92</v>
      </c>
      <c r="B5" s="8">
        <v>70</v>
      </c>
      <c r="C5" s="8">
        <v>65</v>
      </c>
      <c r="D5" s="8">
        <v>75</v>
      </c>
    </row>
    <row r="6" spans="1:4" x14ac:dyDescent="0.35">
      <c r="A6" s="8" t="s">
        <v>93</v>
      </c>
      <c r="B6" s="8">
        <v>85</v>
      </c>
      <c r="C6" s="8">
        <v>90</v>
      </c>
      <c r="D6" s="8">
        <v>80</v>
      </c>
    </row>
    <row r="7" spans="1:4" x14ac:dyDescent="0.35">
      <c r="A7" s="8" t="s">
        <v>94</v>
      </c>
      <c r="B7" s="8">
        <v>75</v>
      </c>
      <c r="C7" s="8">
        <v>70</v>
      </c>
      <c r="D7" s="8">
        <v>85</v>
      </c>
    </row>
    <row r="8" spans="1:4" x14ac:dyDescent="0.35">
      <c r="A8" s="8" t="s">
        <v>95</v>
      </c>
      <c r="B8" s="8">
        <v>80</v>
      </c>
      <c r="C8" s="8">
        <v>80</v>
      </c>
      <c r="D8" s="8">
        <v>90</v>
      </c>
    </row>
    <row r="9" spans="1:4" x14ac:dyDescent="0.35">
      <c r="A9" s="8" t="s">
        <v>96</v>
      </c>
      <c r="B9" s="8">
        <v>60</v>
      </c>
      <c r="C9" s="8">
        <v>65</v>
      </c>
      <c r="D9" s="8">
        <v>70</v>
      </c>
    </row>
    <row r="10" spans="1:4" x14ac:dyDescent="0.35">
      <c r="A10" s="8" t="s">
        <v>97</v>
      </c>
      <c r="B10" s="8">
        <v>90</v>
      </c>
      <c r="C10" s="8">
        <v>85</v>
      </c>
      <c r="D10" s="8">
        <v>95</v>
      </c>
    </row>
    <row r="11" spans="1:4" x14ac:dyDescent="0.35">
      <c r="A11" s="8" t="s">
        <v>98</v>
      </c>
      <c r="B11" s="8">
        <v>85</v>
      </c>
      <c r="C11" s="8">
        <v>80</v>
      </c>
      <c r="D11" s="8">
        <v>90</v>
      </c>
    </row>
    <row r="17" spans="1:3" ht="29" x14ac:dyDescent="0.35">
      <c r="A17" s="9" t="s">
        <v>32</v>
      </c>
      <c r="B17" s="9" t="s">
        <v>64</v>
      </c>
      <c r="C17" s="9" t="s">
        <v>65</v>
      </c>
    </row>
    <row r="18" spans="1:3" x14ac:dyDescent="0.35">
      <c r="A18" s="8" t="s">
        <v>35</v>
      </c>
      <c r="B18" s="7">
        <v>25000</v>
      </c>
      <c r="C18" s="7">
        <v>30000</v>
      </c>
    </row>
    <row r="19" spans="1:3" x14ac:dyDescent="0.35">
      <c r="A19" s="8" t="s">
        <v>36</v>
      </c>
      <c r="B19" s="7">
        <v>30000</v>
      </c>
      <c r="C19" s="7">
        <v>40000</v>
      </c>
    </row>
    <row r="20" spans="1:3" x14ac:dyDescent="0.35">
      <c r="A20" s="8" t="s">
        <v>37</v>
      </c>
      <c r="B20" s="7">
        <v>28000</v>
      </c>
      <c r="C20" s="7">
        <v>32000</v>
      </c>
    </row>
    <row r="21" spans="1:3" x14ac:dyDescent="0.35">
      <c r="A21" s="8" t="s">
        <v>38</v>
      </c>
      <c r="B21" s="7">
        <v>35000</v>
      </c>
      <c r="C21" s="7">
        <v>25000</v>
      </c>
    </row>
    <row r="22" spans="1:3" x14ac:dyDescent="0.35">
      <c r="A22" s="8" t="s">
        <v>39</v>
      </c>
      <c r="B22" s="7">
        <v>32000</v>
      </c>
      <c r="C22" s="7">
        <v>28000</v>
      </c>
    </row>
    <row r="23" spans="1:3" x14ac:dyDescent="0.35">
      <c r="A23" s="8" t="s">
        <v>40</v>
      </c>
      <c r="B23" s="7">
        <v>40000</v>
      </c>
      <c r="C23" s="7">
        <v>35000</v>
      </c>
    </row>
    <row r="24" spans="1:3" x14ac:dyDescent="0.35">
      <c r="A24" s="8" t="s">
        <v>41</v>
      </c>
      <c r="B24" s="7">
        <v>38000</v>
      </c>
      <c r="C24" s="7">
        <v>38000</v>
      </c>
    </row>
    <row r="25" spans="1:3" x14ac:dyDescent="0.35">
      <c r="A25" s="8" t="s">
        <v>42</v>
      </c>
      <c r="B25" s="7">
        <v>42000</v>
      </c>
      <c r="C25" s="7">
        <v>112000</v>
      </c>
    </row>
    <row r="26" spans="1:3" x14ac:dyDescent="0.35">
      <c r="A26" s="8" t="s">
        <v>43</v>
      </c>
      <c r="B26" s="7">
        <v>45000</v>
      </c>
      <c r="C26" s="7">
        <v>45000</v>
      </c>
    </row>
    <row r="27" spans="1:3" x14ac:dyDescent="0.35">
      <c r="A27" s="8" t="s">
        <v>44</v>
      </c>
      <c r="B27" s="7">
        <v>50000</v>
      </c>
      <c r="C27" s="7">
        <v>45000</v>
      </c>
    </row>
    <row r="28" spans="1:3" x14ac:dyDescent="0.35">
      <c r="A28" s="8" t="s">
        <v>45</v>
      </c>
      <c r="B28" s="7">
        <v>47000</v>
      </c>
      <c r="C28" s="7">
        <v>47000</v>
      </c>
    </row>
    <row r="29" spans="1:3" x14ac:dyDescent="0.35">
      <c r="A29" s="8" t="s">
        <v>46</v>
      </c>
      <c r="B29" s="7">
        <v>155000</v>
      </c>
      <c r="C29" s="7">
        <v>42000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2D99-3258-4853-AEB2-BF115F5D9668}">
  <sheetPr codeName="Sheet5"/>
  <dimension ref="A1:L214"/>
  <sheetViews>
    <sheetView topLeftCell="A151" workbookViewId="0">
      <selection activeCell="A218" sqref="A218"/>
    </sheetView>
  </sheetViews>
  <sheetFormatPr defaultRowHeight="14.5" x14ac:dyDescent="0.35"/>
  <cols>
    <col min="1" max="2" width="15.26953125" bestFit="1" customWidth="1"/>
    <col min="3" max="3" width="10.7265625" customWidth="1"/>
    <col min="4" max="4" width="6.6328125" bestFit="1" customWidth="1"/>
    <col min="5" max="5" width="5.6328125" bestFit="1" customWidth="1"/>
    <col min="6" max="6" width="7.1796875" bestFit="1" customWidth="1"/>
    <col min="7" max="7" width="5.36328125" bestFit="1" customWidth="1"/>
    <col min="8" max="8" width="6.81640625" bestFit="1" customWidth="1"/>
    <col min="9" max="9" width="7.36328125" bestFit="1" customWidth="1"/>
    <col min="10" max="10" width="3.81640625" bestFit="1" customWidth="1"/>
    <col min="11" max="11" width="4.54296875" bestFit="1" customWidth="1"/>
    <col min="12" max="12" width="10.7265625" bestFit="1" customWidth="1"/>
    <col min="13" max="13" width="7.81640625" bestFit="1" customWidth="1"/>
    <col min="14" max="14" width="12.36328125" bestFit="1" customWidth="1"/>
    <col min="15" max="15" width="14.36328125" bestFit="1" customWidth="1"/>
    <col min="16" max="16" width="7.81640625" bestFit="1" customWidth="1"/>
    <col min="17" max="17" width="14.453125" customWidth="1"/>
    <col min="18" max="19" width="7.81640625" bestFit="1" customWidth="1"/>
    <col min="20" max="54" width="8.81640625" bestFit="1" customWidth="1"/>
    <col min="55" max="55" width="7.81640625" bestFit="1" customWidth="1"/>
    <col min="56" max="65" width="8.81640625" bestFit="1" customWidth="1"/>
    <col min="66" max="66" width="7.81640625" bestFit="1" customWidth="1"/>
    <col min="67" max="86" width="8.81640625" bestFit="1" customWidth="1"/>
    <col min="87" max="87" width="7.81640625" bestFit="1" customWidth="1"/>
    <col min="88" max="91" width="8.81640625" bestFit="1" customWidth="1"/>
    <col min="92" max="92" width="5.81640625" bestFit="1" customWidth="1"/>
    <col min="93" max="101" width="8.81640625" bestFit="1" customWidth="1"/>
    <col min="102" max="102" width="10.7265625" bestFit="1" customWidth="1"/>
  </cols>
  <sheetData>
    <row r="1" spans="1:2" x14ac:dyDescent="0.35">
      <c r="A1" t="s">
        <v>136</v>
      </c>
    </row>
    <row r="3" spans="1:2" x14ac:dyDescent="0.35">
      <c r="A3" s="24" t="s">
        <v>127</v>
      </c>
      <c r="B3" t="s">
        <v>128</v>
      </c>
    </row>
    <row r="4" spans="1:2" x14ac:dyDescent="0.35">
      <c r="A4" s="25" t="s">
        <v>112</v>
      </c>
      <c r="B4" s="26">
        <v>519178.71999999991</v>
      </c>
    </row>
    <row r="5" spans="1:2" x14ac:dyDescent="0.35">
      <c r="A5" s="25" t="s">
        <v>115</v>
      </c>
      <c r="B5" s="26">
        <v>833830.55000000016</v>
      </c>
    </row>
    <row r="6" spans="1:2" x14ac:dyDescent="0.35">
      <c r="A6" s="25" t="s">
        <v>121</v>
      </c>
      <c r="B6" s="26">
        <v>552510.74</v>
      </c>
    </row>
    <row r="7" spans="1:2" x14ac:dyDescent="0.35">
      <c r="A7" s="25" t="s">
        <v>118</v>
      </c>
      <c r="B7" s="26">
        <v>590040.71</v>
      </c>
    </row>
    <row r="8" spans="1:2" x14ac:dyDescent="0.35">
      <c r="A8" s="25" t="s">
        <v>129</v>
      </c>
      <c r="B8" s="26">
        <v>2495560.7199999997</v>
      </c>
    </row>
    <row r="20" spans="1:2" x14ac:dyDescent="0.35">
      <c r="A20" s="24" t="s">
        <v>127</v>
      </c>
      <c r="B20" t="s">
        <v>128</v>
      </c>
    </row>
    <row r="21" spans="1:2" x14ac:dyDescent="0.35">
      <c r="A21" s="25" t="s">
        <v>35</v>
      </c>
      <c r="B21" s="26">
        <v>820330.81000000017</v>
      </c>
    </row>
    <row r="22" spans="1:2" x14ac:dyDescent="0.35">
      <c r="A22" s="25" t="s">
        <v>36</v>
      </c>
      <c r="B22" s="26">
        <v>678436.53000000014</v>
      </c>
    </row>
    <row r="23" spans="1:2" x14ac:dyDescent="0.35">
      <c r="A23" s="25" t="s">
        <v>37</v>
      </c>
      <c r="B23" s="26">
        <v>778003.33000000007</v>
      </c>
    </row>
    <row r="24" spans="1:2" x14ac:dyDescent="0.35">
      <c r="A24" s="25" t="s">
        <v>38</v>
      </c>
      <c r="B24" s="26">
        <v>218790.05000000002</v>
      </c>
    </row>
    <row r="25" spans="1:2" x14ac:dyDescent="0.35">
      <c r="A25" s="25" t="s">
        <v>129</v>
      </c>
      <c r="B25" s="26">
        <v>2495560.7200000002</v>
      </c>
    </row>
    <row r="35" spans="1:2" x14ac:dyDescent="0.35">
      <c r="A35" t="s">
        <v>137</v>
      </c>
    </row>
    <row r="36" spans="1:2" x14ac:dyDescent="0.35">
      <c r="A36" s="24" t="s">
        <v>127</v>
      </c>
      <c r="B36" t="s">
        <v>128</v>
      </c>
    </row>
    <row r="37" spans="1:2" x14ac:dyDescent="0.35">
      <c r="A37" s="25" t="s">
        <v>111</v>
      </c>
      <c r="B37" s="26">
        <v>695590.19</v>
      </c>
    </row>
    <row r="38" spans="1:2" x14ac:dyDescent="0.35">
      <c r="A38" s="25" t="s">
        <v>122</v>
      </c>
      <c r="B38" s="26">
        <v>563879.48999999987</v>
      </c>
    </row>
    <row r="39" spans="1:2" x14ac:dyDescent="0.35">
      <c r="A39" s="25" t="s">
        <v>116</v>
      </c>
      <c r="B39" s="26">
        <v>626559.29</v>
      </c>
    </row>
    <row r="40" spans="1:2" x14ac:dyDescent="0.35">
      <c r="A40" s="25" t="s">
        <v>114</v>
      </c>
      <c r="B40" s="26">
        <v>609531.74999999988</v>
      </c>
    </row>
    <row r="41" spans="1:2" x14ac:dyDescent="0.35">
      <c r="A41" s="25" t="s">
        <v>129</v>
      </c>
      <c r="B41" s="26">
        <v>2495560.7199999997</v>
      </c>
    </row>
    <row r="51" spans="1:6" x14ac:dyDescent="0.35">
      <c r="A51" t="s">
        <v>138</v>
      </c>
    </row>
    <row r="53" spans="1:6" x14ac:dyDescent="0.35">
      <c r="A53" s="24" t="s">
        <v>133</v>
      </c>
      <c r="B53" s="24" t="s">
        <v>134</v>
      </c>
    </row>
    <row r="54" spans="1:6" x14ac:dyDescent="0.35">
      <c r="A54" s="24" t="s">
        <v>127</v>
      </c>
      <c r="B54" s="21" t="s">
        <v>111</v>
      </c>
      <c r="C54" s="21" t="s">
        <v>122</v>
      </c>
      <c r="D54" s="21" t="s">
        <v>116</v>
      </c>
      <c r="E54" s="21" t="s">
        <v>114</v>
      </c>
      <c r="F54" s="21" t="s">
        <v>129</v>
      </c>
    </row>
    <row r="55" spans="1:6" x14ac:dyDescent="0.35">
      <c r="A55" s="25" t="s">
        <v>112</v>
      </c>
      <c r="B55" s="26">
        <v>18411.501111111109</v>
      </c>
      <c r="C55" s="26">
        <v>23236.843333333334</v>
      </c>
      <c r="D55" s="26">
        <v>16462.03125</v>
      </c>
      <c r="E55" s="26">
        <v>20589.475000000002</v>
      </c>
      <c r="F55" s="26">
        <v>19228.841481481479</v>
      </c>
    </row>
    <row r="56" spans="1:6" x14ac:dyDescent="0.35">
      <c r="A56" s="25" t="s">
        <v>115</v>
      </c>
      <c r="B56" s="26">
        <v>38464.652857142857</v>
      </c>
      <c r="C56" s="26">
        <v>21676.413999999997</v>
      </c>
      <c r="D56" s="26">
        <v>25934.897499999999</v>
      </c>
      <c r="E56" s="26">
        <v>35083.665000000001</v>
      </c>
      <c r="F56" s="26">
        <v>28752.777586206896</v>
      </c>
    </row>
    <row r="57" spans="1:6" x14ac:dyDescent="0.35">
      <c r="A57" s="25" t="s">
        <v>121</v>
      </c>
      <c r="B57" s="26">
        <v>31248.809999999998</v>
      </c>
      <c r="C57" s="26">
        <v>25425.815999999999</v>
      </c>
      <c r="D57" s="26">
        <v>23360.921666666665</v>
      </c>
      <c r="E57" s="26">
        <v>32044.178000000004</v>
      </c>
      <c r="F57" s="26">
        <v>27625.536999999993</v>
      </c>
    </row>
    <row r="58" spans="1:6" x14ac:dyDescent="0.35">
      <c r="A58" s="25" t="s">
        <v>118</v>
      </c>
      <c r="B58" s="26">
        <v>22606.478333333333</v>
      </c>
      <c r="C58" s="26">
        <v>16113.041999999998</v>
      </c>
      <c r="D58" s="26">
        <v>24536.388333333332</v>
      </c>
      <c r="E58" s="26">
        <v>32374.042857142857</v>
      </c>
      <c r="F58" s="26">
        <v>24585.029583333333</v>
      </c>
    </row>
    <row r="59" spans="1:6" x14ac:dyDescent="0.35">
      <c r="A59" s="25" t="s">
        <v>129</v>
      </c>
      <c r="B59" s="26">
        <v>26753.46884615385</v>
      </c>
      <c r="C59" s="26">
        <v>21687.672692307697</v>
      </c>
      <c r="D59" s="26">
        <v>22377.117499999997</v>
      </c>
      <c r="E59" s="26">
        <v>30476.587500000001</v>
      </c>
      <c r="F59" s="26">
        <v>24955.607199999999</v>
      </c>
    </row>
    <row r="69" spans="1:6" x14ac:dyDescent="0.35">
      <c r="A69" t="s">
        <v>139</v>
      </c>
    </row>
    <row r="71" spans="1:6" x14ac:dyDescent="0.35">
      <c r="A71" s="24" t="s">
        <v>130</v>
      </c>
      <c r="B71" s="24" t="s">
        <v>134</v>
      </c>
    </row>
    <row r="72" spans="1:6" x14ac:dyDescent="0.35">
      <c r="A72" s="24" t="s">
        <v>127</v>
      </c>
      <c r="B72" s="21" t="s">
        <v>112</v>
      </c>
      <c r="C72" s="21" t="s">
        <v>115</v>
      </c>
      <c r="D72" s="21" t="s">
        <v>121</v>
      </c>
      <c r="E72" s="21" t="s">
        <v>118</v>
      </c>
      <c r="F72" s="21" t="s">
        <v>129</v>
      </c>
    </row>
    <row r="73" spans="1:6" x14ac:dyDescent="0.35">
      <c r="A73" s="25" t="s">
        <v>117</v>
      </c>
      <c r="B73" s="26">
        <v>47</v>
      </c>
      <c r="C73" s="26">
        <v>15</v>
      </c>
      <c r="D73" s="26">
        <v>87</v>
      </c>
      <c r="E73" s="26">
        <v>25</v>
      </c>
      <c r="F73" s="26">
        <v>174</v>
      </c>
    </row>
    <row r="74" spans="1:6" x14ac:dyDescent="0.35">
      <c r="A74" s="25" t="s">
        <v>13</v>
      </c>
      <c r="B74" s="26">
        <v>138</v>
      </c>
      <c r="C74" s="26">
        <v>54</v>
      </c>
      <c r="D74" s="26">
        <v>85</v>
      </c>
      <c r="E74" s="26">
        <v>83</v>
      </c>
      <c r="F74" s="26">
        <v>360</v>
      </c>
    </row>
    <row r="75" spans="1:6" x14ac:dyDescent="0.35">
      <c r="A75" s="25" t="s">
        <v>110</v>
      </c>
      <c r="B75" s="26">
        <v>13</v>
      </c>
      <c r="C75" s="26">
        <v>104</v>
      </c>
      <c r="D75" s="26">
        <v>45</v>
      </c>
      <c r="E75" s="26"/>
      <c r="F75" s="26">
        <v>162</v>
      </c>
    </row>
    <row r="76" spans="1:6" x14ac:dyDescent="0.35">
      <c r="A76" s="25" t="s">
        <v>124</v>
      </c>
      <c r="B76" s="26">
        <v>155</v>
      </c>
      <c r="C76" s="26">
        <v>74</v>
      </c>
      <c r="D76" s="26">
        <v>42</v>
      </c>
      <c r="E76" s="26">
        <v>55</v>
      </c>
      <c r="F76" s="26">
        <v>326</v>
      </c>
    </row>
    <row r="77" spans="1:6" x14ac:dyDescent="0.35">
      <c r="A77" s="25" t="s">
        <v>113</v>
      </c>
      <c r="B77" s="26">
        <v>34</v>
      </c>
      <c r="C77" s="26">
        <v>86</v>
      </c>
      <c r="D77" s="26">
        <v>1</v>
      </c>
      <c r="E77" s="26">
        <v>118</v>
      </c>
      <c r="F77" s="26">
        <v>239</v>
      </c>
    </row>
    <row r="78" spans="1:6" x14ac:dyDescent="0.35">
      <c r="A78" s="25" t="s">
        <v>126</v>
      </c>
      <c r="B78" s="26"/>
      <c r="C78" s="26">
        <v>110</v>
      </c>
      <c r="D78" s="26">
        <v>38</v>
      </c>
      <c r="E78" s="26">
        <v>36</v>
      </c>
      <c r="F78" s="26">
        <v>184</v>
      </c>
    </row>
    <row r="79" spans="1:6" x14ac:dyDescent="0.35">
      <c r="A79" s="25" t="s">
        <v>123</v>
      </c>
      <c r="B79" s="26">
        <v>21</v>
      </c>
      <c r="C79" s="26">
        <v>11</v>
      </c>
      <c r="D79" s="26">
        <v>117</v>
      </c>
      <c r="E79" s="26">
        <v>57</v>
      </c>
      <c r="F79" s="26">
        <v>206</v>
      </c>
    </row>
    <row r="80" spans="1:6" x14ac:dyDescent="0.35">
      <c r="A80" s="25" t="s">
        <v>119</v>
      </c>
      <c r="B80" s="26">
        <v>86</v>
      </c>
      <c r="C80" s="26">
        <v>47</v>
      </c>
      <c r="D80" s="26">
        <v>20</v>
      </c>
      <c r="E80" s="26">
        <v>131</v>
      </c>
      <c r="F80" s="26">
        <v>284</v>
      </c>
    </row>
    <row r="81" spans="1:6" x14ac:dyDescent="0.35">
      <c r="A81" s="25" t="s">
        <v>120</v>
      </c>
      <c r="B81" s="26"/>
      <c r="C81" s="26">
        <v>152</v>
      </c>
      <c r="D81" s="26">
        <v>32</v>
      </c>
      <c r="E81" s="26">
        <v>155</v>
      </c>
      <c r="F81" s="26">
        <v>339</v>
      </c>
    </row>
    <row r="82" spans="1:6" x14ac:dyDescent="0.35">
      <c r="A82" s="25" t="s">
        <v>125</v>
      </c>
      <c r="B82" s="26">
        <v>158</v>
      </c>
      <c r="C82" s="26">
        <v>97</v>
      </c>
      <c r="D82" s="26">
        <v>15</v>
      </c>
      <c r="E82" s="26">
        <v>19</v>
      </c>
      <c r="F82" s="26">
        <v>289</v>
      </c>
    </row>
    <row r="83" spans="1:6" x14ac:dyDescent="0.35">
      <c r="A83" s="25" t="s">
        <v>129</v>
      </c>
      <c r="B83" s="26">
        <v>652</v>
      </c>
      <c r="C83" s="26">
        <v>750</v>
      </c>
      <c r="D83" s="26">
        <v>482</v>
      </c>
      <c r="E83" s="26">
        <v>679</v>
      </c>
      <c r="F83" s="26">
        <v>2563</v>
      </c>
    </row>
    <row r="90" spans="1:6" x14ac:dyDescent="0.35">
      <c r="A90" t="s">
        <v>140</v>
      </c>
    </row>
    <row r="92" spans="1:6" x14ac:dyDescent="0.35">
      <c r="A92" s="24" t="s">
        <v>127</v>
      </c>
      <c r="B92" s="21" t="s">
        <v>128</v>
      </c>
      <c r="C92" s="21" t="s">
        <v>135</v>
      </c>
    </row>
    <row r="93" spans="1:6" x14ac:dyDescent="0.35">
      <c r="A93" s="25" t="s">
        <v>111</v>
      </c>
      <c r="B93" s="26">
        <v>695590.19</v>
      </c>
      <c r="C93" s="26">
        <v>21.938461538461542</v>
      </c>
    </row>
    <row r="94" spans="1:6" x14ac:dyDescent="0.35">
      <c r="A94" s="25" t="s">
        <v>122</v>
      </c>
      <c r="B94" s="26">
        <v>563879.48999999987</v>
      </c>
      <c r="C94" s="26">
        <v>33.50615384615385</v>
      </c>
    </row>
    <row r="95" spans="1:6" x14ac:dyDescent="0.35">
      <c r="A95" s="25" t="s">
        <v>116</v>
      </c>
      <c r="B95" s="26">
        <v>626559.29</v>
      </c>
      <c r="C95" s="26">
        <v>27.258571428571429</v>
      </c>
    </row>
    <row r="96" spans="1:6" x14ac:dyDescent="0.35">
      <c r="A96" s="25" t="s">
        <v>114</v>
      </c>
      <c r="B96" s="26">
        <v>609531.74999999988</v>
      </c>
      <c r="C96" s="26">
        <v>28.973000000000003</v>
      </c>
    </row>
    <row r="97" spans="1:3" x14ac:dyDescent="0.35">
      <c r="A97" s="25" t="s">
        <v>129</v>
      </c>
      <c r="B97" s="26">
        <v>2495560.7199999997</v>
      </c>
      <c r="C97" s="26">
        <v>27.842599999999997</v>
      </c>
    </row>
    <row r="110" spans="1:3" x14ac:dyDescent="0.35">
      <c r="A110" t="s">
        <v>141</v>
      </c>
    </row>
    <row r="112" spans="1:3" x14ac:dyDescent="0.35">
      <c r="A112" s="24" t="s">
        <v>130</v>
      </c>
      <c r="B112" s="24" t="s">
        <v>134</v>
      </c>
    </row>
    <row r="113" spans="1:12" x14ac:dyDescent="0.35">
      <c r="A113" s="24" t="s">
        <v>127</v>
      </c>
      <c r="B113" s="21" t="s">
        <v>117</v>
      </c>
      <c r="C113" s="21" t="s">
        <v>13</v>
      </c>
      <c r="D113" s="21" t="s">
        <v>110</v>
      </c>
      <c r="E113" s="21" t="s">
        <v>124</v>
      </c>
      <c r="F113" s="21" t="s">
        <v>113</v>
      </c>
      <c r="G113" s="21" t="s">
        <v>126</v>
      </c>
      <c r="H113" s="21" t="s">
        <v>123</v>
      </c>
      <c r="I113" s="21" t="s">
        <v>119</v>
      </c>
      <c r="J113" s="21" t="s">
        <v>120</v>
      </c>
      <c r="K113" s="21" t="s">
        <v>125</v>
      </c>
      <c r="L113" s="21" t="s">
        <v>129</v>
      </c>
    </row>
    <row r="114" spans="1:12" x14ac:dyDescent="0.35">
      <c r="A114" s="27" t="s">
        <v>142</v>
      </c>
      <c r="B114" s="26"/>
      <c r="C114" s="26"/>
      <c r="D114" s="26">
        <v>13</v>
      </c>
      <c r="E114" s="26"/>
      <c r="F114" s="26"/>
      <c r="G114" s="26"/>
      <c r="H114" s="26"/>
      <c r="I114" s="26"/>
      <c r="J114" s="26"/>
      <c r="K114" s="26"/>
      <c r="L114" s="26">
        <v>13</v>
      </c>
    </row>
    <row r="115" spans="1:12" x14ac:dyDescent="0.35">
      <c r="A115" s="27" t="s">
        <v>143</v>
      </c>
      <c r="B115" s="26"/>
      <c r="C115" s="26"/>
      <c r="D115" s="26"/>
      <c r="E115" s="26"/>
      <c r="F115" s="26">
        <v>31</v>
      </c>
      <c r="G115" s="26"/>
      <c r="H115" s="26"/>
      <c r="I115" s="26"/>
      <c r="J115" s="26"/>
      <c r="K115" s="26"/>
      <c r="L115" s="26">
        <v>31</v>
      </c>
    </row>
    <row r="116" spans="1:12" x14ac:dyDescent="0.35">
      <c r="A116" s="27" t="s">
        <v>144</v>
      </c>
      <c r="B116" s="26"/>
      <c r="C116" s="26">
        <v>13</v>
      </c>
      <c r="D116" s="26"/>
      <c r="E116" s="26"/>
      <c r="F116" s="26"/>
      <c r="G116" s="26"/>
      <c r="H116" s="26"/>
      <c r="I116" s="26"/>
      <c r="J116" s="26"/>
      <c r="K116" s="26"/>
      <c r="L116" s="26">
        <v>13</v>
      </c>
    </row>
    <row r="117" spans="1:12" x14ac:dyDescent="0.35">
      <c r="A117" s="27" t="s">
        <v>145</v>
      </c>
      <c r="B117" s="26"/>
      <c r="C117" s="26"/>
      <c r="D117" s="26"/>
      <c r="E117" s="26"/>
      <c r="F117" s="26">
        <v>9</v>
      </c>
      <c r="G117" s="26"/>
      <c r="H117" s="26"/>
      <c r="I117" s="26"/>
      <c r="J117" s="26"/>
      <c r="K117" s="26"/>
      <c r="L117" s="26">
        <v>9</v>
      </c>
    </row>
    <row r="118" spans="1:12" x14ac:dyDescent="0.35">
      <c r="A118" s="27" t="s">
        <v>146</v>
      </c>
      <c r="B118" s="26">
        <v>25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>
        <v>25</v>
      </c>
    </row>
    <row r="119" spans="1:12" x14ac:dyDescent="0.35">
      <c r="A119" s="27" t="s">
        <v>147</v>
      </c>
      <c r="B119" s="26"/>
      <c r="C119" s="26"/>
      <c r="D119" s="26"/>
      <c r="E119" s="26"/>
      <c r="F119" s="26">
        <v>48</v>
      </c>
      <c r="G119" s="26"/>
      <c r="H119" s="26"/>
      <c r="I119" s="26"/>
      <c r="J119" s="26"/>
      <c r="K119" s="26"/>
      <c r="L119" s="26">
        <v>48</v>
      </c>
    </row>
    <row r="120" spans="1:12" x14ac:dyDescent="0.35">
      <c r="A120" s="27" t="s">
        <v>148</v>
      </c>
      <c r="B120" s="26"/>
      <c r="C120" s="26"/>
      <c r="D120" s="26"/>
      <c r="E120" s="26"/>
      <c r="F120" s="26"/>
      <c r="G120" s="26"/>
      <c r="H120" s="26"/>
      <c r="I120" s="26">
        <v>42</v>
      </c>
      <c r="J120" s="26"/>
      <c r="K120" s="26"/>
      <c r="L120" s="26">
        <v>42</v>
      </c>
    </row>
    <row r="121" spans="1:12" x14ac:dyDescent="0.35">
      <c r="A121" s="27" t="s">
        <v>149</v>
      </c>
      <c r="B121" s="26"/>
      <c r="C121" s="26"/>
      <c r="D121" s="26"/>
      <c r="E121" s="26"/>
      <c r="F121" s="26"/>
      <c r="G121" s="26"/>
      <c r="H121" s="26"/>
      <c r="I121" s="26"/>
      <c r="J121" s="26">
        <v>38</v>
      </c>
      <c r="K121" s="26"/>
      <c r="L121" s="26">
        <v>38</v>
      </c>
    </row>
    <row r="122" spans="1:12" x14ac:dyDescent="0.35">
      <c r="A122" s="27" t="s">
        <v>150</v>
      </c>
      <c r="B122" s="26"/>
      <c r="C122" s="26"/>
      <c r="D122" s="26"/>
      <c r="E122" s="26"/>
      <c r="F122" s="26"/>
      <c r="G122" s="26"/>
      <c r="H122" s="26"/>
      <c r="I122" s="26"/>
      <c r="J122" s="26">
        <v>37</v>
      </c>
      <c r="K122" s="26"/>
      <c r="L122" s="26">
        <v>37</v>
      </c>
    </row>
    <row r="123" spans="1:12" x14ac:dyDescent="0.35">
      <c r="A123" s="27" t="s">
        <v>151</v>
      </c>
      <c r="B123" s="26"/>
      <c r="C123" s="26"/>
      <c r="D123" s="26"/>
      <c r="E123" s="26"/>
      <c r="F123" s="26"/>
      <c r="G123" s="26"/>
      <c r="H123" s="26"/>
      <c r="I123" s="26"/>
      <c r="J123" s="26">
        <v>22</v>
      </c>
      <c r="K123" s="26"/>
      <c r="L123" s="26">
        <v>22</v>
      </c>
    </row>
    <row r="124" spans="1:12" x14ac:dyDescent="0.35">
      <c r="A124" s="27" t="s">
        <v>152</v>
      </c>
      <c r="B124" s="26"/>
      <c r="C124" s="26"/>
      <c r="D124" s="26"/>
      <c r="E124" s="26"/>
      <c r="F124" s="26"/>
      <c r="G124" s="26"/>
      <c r="H124" s="26"/>
      <c r="I124" s="26"/>
      <c r="J124" s="26">
        <v>2</v>
      </c>
      <c r="K124" s="26"/>
      <c r="L124" s="26">
        <v>2</v>
      </c>
    </row>
    <row r="125" spans="1:12" x14ac:dyDescent="0.35">
      <c r="A125" s="27" t="s">
        <v>153</v>
      </c>
      <c r="B125" s="26"/>
      <c r="C125" s="26"/>
      <c r="D125" s="26"/>
      <c r="E125" s="26"/>
      <c r="F125" s="26"/>
      <c r="G125" s="26"/>
      <c r="H125" s="26"/>
      <c r="I125" s="26"/>
      <c r="J125" s="26">
        <v>10</v>
      </c>
      <c r="K125" s="26"/>
      <c r="L125" s="26">
        <v>10</v>
      </c>
    </row>
    <row r="126" spans="1:12" x14ac:dyDescent="0.35">
      <c r="A126" s="27" t="s">
        <v>154</v>
      </c>
      <c r="B126" s="26"/>
      <c r="C126" s="26"/>
      <c r="D126" s="26"/>
      <c r="E126" s="26"/>
      <c r="F126" s="26"/>
      <c r="G126" s="26"/>
      <c r="H126" s="26"/>
      <c r="I126" s="26">
        <v>7</v>
      </c>
      <c r="J126" s="26"/>
      <c r="K126" s="26"/>
      <c r="L126" s="26">
        <v>7</v>
      </c>
    </row>
    <row r="127" spans="1:12" x14ac:dyDescent="0.35">
      <c r="A127" s="27" t="s">
        <v>155</v>
      </c>
      <c r="B127" s="26"/>
      <c r="C127" s="26"/>
      <c r="D127" s="26"/>
      <c r="E127" s="26"/>
      <c r="F127" s="26"/>
      <c r="G127" s="26"/>
      <c r="H127" s="26">
        <v>2</v>
      </c>
      <c r="I127" s="26"/>
      <c r="J127" s="26"/>
      <c r="K127" s="26"/>
      <c r="L127" s="26">
        <v>2</v>
      </c>
    </row>
    <row r="128" spans="1:12" x14ac:dyDescent="0.35">
      <c r="A128" s="27" t="s">
        <v>156</v>
      </c>
      <c r="B128" s="26"/>
      <c r="C128" s="26"/>
      <c r="D128" s="26"/>
      <c r="E128" s="26"/>
      <c r="F128" s="26"/>
      <c r="G128" s="26"/>
      <c r="H128" s="26">
        <v>7</v>
      </c>
      <c r="I128" s="26"/>
      <c r="J128" s="26"/>
      <c r="K128" s="26"/>
      <c r="L128" s="26">
        <v>7</v>
      </c>
    </row>
    <row r="129" spans="1:12" x14ac:dyDescent="0.35">
      <c r="A129" s="27" t="s">
        <v>157</v>
      </c>
      <c r="B129" s="26"/>
      <c r="C129" s="26"/>
      <c r="D129" s="26"/>
      <c r="E129" s="26">
        <v>26</v>
      </c>
      <c r="F129" s="26"/>
      <c r="G129" s="26"/>
      <c r="H129" s="26"/>
      <c r="I129" s="26"/>
      <c r="J129" s="26"/>
      <c r="K129" s="26"/>
      <c r="L129" s="26">
        <v>26</v>
      </c>
    </row>
    <row r="130" spans="1:12" x14ac:dyDescent="0.35">
      <c r="A130" s="27" t="s">
        <v>158</v>
      </c>
      <c r="B130" s="26"/>
      <c r="C130" s="26">
        <v>45</v>
      </c>
      <c r="D130" s="26"/>
      <c r="E130" s="26"/>
      <c r="F130" s="26"/>
      <c r="G130" s="26"/>
      <c r="H130" s="26"/>
      <c r="I130" s="26"/>
      <c r="J130" s="26"/>
      <c r="K130" s="26"/>
      <c r="L130" s="26">
        <v>45</v>
      </c>
    </row>
    <row r="131" spans="1:12" x14ac:dyDescent="0.35">
      <c r="A131" s="27" t="s">
        <v>159</v>
      </c>
      <c r="B131" s="26"/>
      <c r="C131" s="26"/>
      <c r="D131" s="26"/>
      <c r="E131" s="26">
        <v>38</v>
      </c>
      <c r="F131" s="26"/>
      <c r="G131" s="26"/>
      <c r="H131" s="26"/>
      <c r="I131" s="26"/>
      <c r="J131" s="26"/>
      <c r="K131" s="26"/>
      <c r="L131" s="26">
        <v>38</v>
      </c>
    </row>
    <row r="132" spans="1:12" x14ac:dyDescent="0.35">
      <c r="A132" s="27" t="s">
        <v>160</v>
      </c>
      <c r="B132" s="26"/>
      <c r="C132" s="26">
        <v>11</v>
      </c>
      <c r="D132" s="26"/>
      <c r="E132" s="26"/>
      <c r="F132" s="26"/>
      <c r="G132" s="26"/>
      <c r="H132" s="26"/>
      <c r="I132" s="26"/>
      <c r="J132" s="26"/>
      <c r="K132" s="26"/>
      <c r="L132" s="26">
        <v>11</v>
      </c>
    </row>
    <row r="133" spans="1:12" x14ac:dyDescent="0.35">
      <c r="A133" s="27" t="s">
        <v>161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>
        <v>19</v>
      </c>
      <c r="L133" s="26">
        <v>19</v>
      </c>
    </row>
    <row r="134" spans="1:12" x14ac:dyDescent="0.35">
      <c r="A134" s="27" t="s">
        <v>162</v>
      </c>
      <c r="B134" s="26"/>
      <c r="C134" s="26"/>
      <c r="D134" s="26"/>
      <c r="E134" s="26"/>
      <c r="F134" s="26"/>
      <c r="G134" s="26"/>
      <c r="H134" s="26"/>
      <c r="I134" s="26">
        <v>18</v>
      </c>
      <c r="J134" s="26"/>
      <c r="K134" s="26"/>
      <c r="L134" s="26">
        <v>18</v>
      </c>
    </row>
    <row r="135" spans="1:12" x14ac:dyDescent="0.35">
      <c r="A135" s="27" t="s">
        <v>163</v>
      </c>
      <c r="B135" s="26"/>
      <c r="C135" s="26"/>
      <c r="D135" s="26"/>
      <c r="E135" s="26"/>
      <c r="F135" s="26"/>
      <c r="G135" s="26"/>
      <c r="H135" s="26">
        <v>28</v>
      </c>
      <c r="I135" s="26"/>
      <c r="J135" s="26"/>
      <c r="K135" s="26"/>
      <c r="L135" s="26">
        <v>28</v>
      </c>
    </row>
    <row r="136" spans="1:12" x14ac:dyDescent="0.35">
      <c r="A136" s="27" t="s">
        <v>164</v>
      </c>
      <c r="B136" s="26"/>
      <c r="C136" s="26"/>
      <c r="D136" s="26"/>
      <c r="E136" s="26"/>
      <c r="F136" s="26">
        <v>4</v>
      </c>
      <c r="G136" s="26"/>
      <c r="H136" s="26"/>
      <c r="I136" s="26"/>
      <c r="J136" s="26"/>
      <c r="K136" s="26"/>
      <c r="L136" s="26">
        <v>4</v>
      </c>
    </row>
    <row r="137" spans="1:12" x14ac:dyDescent="0.35">
      <c r="A137" s="27" t="s">
        <v>165</v>
      </c>
      <c r="B137" s="26"/>
      <c r="C137" s="26"/>
      <c r="D137" s="26"/>
      <c r="E137" s="26"/>
      <c r="F137" s="26"/>
      <c r="G137" s="26">
        <v>2</v>
      </c>
      <c r="H137" s="26"/>
      <c r="I137" s="26"/>
      <c r="J137" s="26"/>
      <c r="K137" s="26"/>
      <c r="L137" s="26">
        <v>2</v>
      </c>
    </row>
    <row r="138" spans="1:12" x14ac:dyDescent="0.35">
      <c r="A138" s="27" t="s">
        <v>166</v>
      </c>
      <c r="B138" s="26"/>
      <c r="C138" s="26"/>
      <c r="D138" s="26"/>
      <c r="E138" s="26"/>
      <c r="F138" s="26"/>
      <c r="G138" s="26">
        <v>49</v>
      </c>
      <c r="H138" s="26"/>
      <c r="I138" s="26"/>
      <c r="J138" s="26"/>
      <c r="K138" s="26"/>
      <c r="L138" s="26">
        <v>49</v>
      </c>
    </row>
    <row r="139" spans="1:12" x14ac:dyDescent="0.35">
      <c r="A139" s="27" t="s">
        <v>167</v>
      </c>
      <c r="B139" s="26"/>
      <c r="C139" s="26"/>
      <c r="D139" s="26"/>
      <c r="E139" s="26">
        <v>6</v>
      </c>
      <c r="F139" s="26"/>
      <c r="G139" s="26"/>
      <c r="H139" s="26"/>
      <c r="I139" s="26"/>
      <c r="J139" s="26"/>
      <c r="K139" s="26"/>
      <c r="L139" s="26">
        <v>6</v>
      </c>
    </row>
    <row r="140" spans="1:12" x14ac:dyDescent="0.35">
      <c r="A140" s="27" t="s">
        <v>168</v>
      </c>
      <c r="B140" s="26"/>
      <c r="C140" s="26"/>
      <c r="D140" s="26">
        <v>48</v>
      </c>
      <c r="E140" s="26"/>
      <c r="F140" s="26"/>
      <c r="G140" s="26"/>
      <c r="H140" s="26"/>
      <c r="I140" s="26"/>
      <c r="J140" s="26"/>
      <c r="K140" s="26"/>
      <c r="L140" s="26">
        <v>48</v>
      </c>
    </row>
    <row r="141" spans="1:12" x14ac:dyDescent="0.35">
      <c r="A141" s="27" t="s">
        <v>169</v>
      </c>
      <c r="B141" s="26"/>
      <c r="C141" s="26"/>
      <c r="D141" s="26">
        <v>21</v>
      </c>
      <c r="E141" s="26"/>
      <c r="F141" s="26"/>
      <c r="G141" s="26"/>
      <c r="H141" s="26"/>
      <c r="I141" s="26"/>
      <c r="J141" s="26"/>
      <c r="K141" s="26"/>
      <c r="L141" s="26">
        <v>21</v>
      </c>
    </row>
    <row r="142" spans="1:12" x14ac:dyDescent="0.35">
      <c r="A142" s="27" t="s">
        <v>170</v>
      </c>
      <c r="B142" s="26"/>
      <c r="C142" s="26"/>
      <c r="D142" s="26"/>
      <c r="E142" s="26"/>
      <c r="F142" s="26"/>
      <c r="G142" s="26"/>
      <c r="H142" s="26"/>
      <c r="I142" s="26"/>
      <c r="J142" s="26">
        <v>40</v>
      </c>
      <c r="K142" s="26"/>
      <c r="L142" s="26">
        <v>40</v>
      </c>
    </row>
    <row r="143" spans="1:12" x14ac:dyDescent="0.35">
      <c r="A143" s="27" t="s">
        <v>171</v>
      </c>
      <c r="B143" s="26"/>
      <c r="C143" s="26"/>
      <c r="D143" s="26">
        <v>20</v>
      </c>
      <c r="E143" s="26"/>
      <c r="F143" s="26"/>
      <c r="G143" s="26"/>
      <c r="H143" s="26"/>
      <c r="I143" s="26"/>
      <c r="J143" s="26"/>
      <c r="K143" s="26"/>
      <c r="L143" s="26">
        <v>20</v>
      </c>
    </row>
    <row r="144" spans="1:12" x14ac:dyDescent="0.35">
      <c r="A144" s="27" t="s">
        <v>172</v>
      </c>
      <c r="B144" s="26"/>
      <c r="C144" s="26"/>
      <c r="D144" s="26"/>
      <c r="E144" s="26"/>
      <c r="F144" s="26">
        <v>45</v>
      </c>
      <c r="G144" s="26"/>
      <c r="H144" s="26"/>
      <c r="I144" s="26"/>
      <c r="J144" s="26"/>
      <c r="K144" s="26"/>
      <c r="L144" s="26">
        <v>45</v>
      </c>
    </row>
    <row r="145" spans="1:12" x14ac:dyDescent="0.35">
      <c r="A145" s="27" t="s">
        <v>173</v>
      </c>
      <c r="B145" s="26"/>
      <c r="C145" s="26"/>
      <c r="D145" s="26"/>
      <c r="E145" s="26"/>
      <c r="F145" s="26"/>
      <c r="G145" s="26">
        <v>3</v>
      </c>
      <c r="H145" s="26"/>
      <c r="I145" s="26"/>
      <c r="J145" s="26"/>
      <c r="K145" s="26"/>
      <c r="L145" s="26">
        <v>3</v>
      </c>
    </row>
    <row r="146" spans="1:12" x14ac:dyDescent="0.35">
      <c r="A146" s="27" t="s">
        <v>174</v>
      </c>
      <c r="B146" s="26"/>
      <c r="C146" s="26"/>
      <c r="D146" s="26"/>
      <c r="E146" s="26"/>
      <c r="F146" s="26"/>
      <c r="G146" s="26"/>
      <c r="H146" s="26">
        <v>43</v>
      </c>
      <c r="I146" s="26"/>
      <c r="J146" s="26"/>
      <c r="K146" s="26"/>
      <c r="L146" s="26">
        <v>43</v>
      </c>
    </row>
    <row r="147" spans="1:12" x14ac:dyDescent="0.35">
      <c r="A147" s="27" t="s">
        <v>175</v>
      </c>
      <c r="B147" s="26"/>
      <c r="C147" s="26"/>
      <c r="D147" s="26"/>
      <c r="E147" s="26"/>
      <c r="F147" s="26"/>
      <c r="G147" s="26"/>
      <c r="H147" s="26"/>
      <c r="I147" s="26">
        <v>37</v>
      </c>
      <c r="J147" s="26"/>
      <c r="K147" s="26"/>
      <c r="L147" s="26">
        <v>37</v>
      </c>
    </row>
    <row r="148" spans="1:12" x14ac:dyDescent="0.35">
      <c r="A148" s="27" t="s">
        <v>176</v>
      </c>
      <c r="B148" s="26"/>
      <c r="C148" s="26"/>
      <c r="D148" s="26"/>
      <c r="E148" s="26"/>
      <c r="F148" s="26"/>
      <c r="G148" s="26">
        <v>33</v>
      </c>
      <c r="H148" s="26"/>
      <c r="I148" s="26"/>
      <c r="J148" s="26"/>
      <c r="K148" s="26"/>
      <c r="L148" s="26">
        <v>33</v>
      </c>
    </row>
    <row r="149" spans="1:12" x14ac:dyDescent="0.35">
      <c r="A149" s="27" t="s">
        <v>177</v>
      </c>
      <c r="B149" s="26"/>
      <c r="C149" s="26"/>
      <c r="D149" s="26"/>
      <c r="E149" s="26"/>
      <c r="F149" s="26">
        <v>23</v>
      </c>
      <c r="G149" s="26"/>
      <c r="H149" s="26"/>
      <c r="I149" s="26"/>
      <c r="J149" s="26"/>
      <c r="K149" s="26"/>
      <c r="L149" s="26">
        <v>23</v>
      </c>
    </row>
    <row r="150" spans="1:12" x14ac:dyDescent="0.35">
      <c r="A150" s="27" t="s">
        <v>178</v>
      </c>
      <c r="B150" s="26"/>
      <c r="C150" s="26"/>
      <c r="D150" s="26"/>
      <c r="E150" s="26"/>
      <c r="F150" s="26">
        <v>7</v>
      </c>
      <c r="G150" s="26"/>
      <c r="H150" s="26"/>
      <c r="I150" s="26"/>
      <c r="J150" s="26"/>
      <c r="K150" s="26"/>
      <c r="L150" s="26">
        <v>7</v>
      </c>
    </row>
    <row r="151" spans="1:12" x14ac:dyDescent="0.35">
      <c r="A151" s="27" t="s">
        <v>179</v>
      </c>
      <c r="B151" s="26"/>
      <c r="C151" s="26">
        <v>4</v>
      </c>
      <c r="D151" s="26"/>
      <c r="E151" s="26"/>
      <c r="F151" s="26"/>
      <c r="G151" s="26"/>
      <c r="H151" s="26"/>
      <c r="I151" s="26"/>
      <c r="J151" s="26"/>
      <c r="K151" s="26"/>
      <c r="L151" s="26">
        <v>4</v>
      </c>
    </row>
    <row r="152" spans="1:12" x14ac:dyDescent="0.35">
      <c r="A152" s="27" t="s">
        <v>180</v>
      </c>
      <c r="B152" s="26"/>
      <c r="C152" s="26"/>
      <c r="D152" s="26"/>
      <c r="E152" s="26">
        <v>17</v>
      </c>
      <c r="F152" s="26"/>
      <c r="G152" s="26"/>
      <c r="H152" s="26"/>
      <c r="I152" s="26"/>
      <c r="J152" s="26"/>
      <c r="K152" s="26"/>
      <c r="L152" s="26">
        <v>17</v>
      </c>
    </row>
    <row r="153" spans="1:12" x14ac:dyDescent="0.35">
      <c r="A153" s="27" t="s">
        <v>181</v>
      </c>
      <c r="B153" s="26"/>
      <c r="C153" s="26"/>
      <c r="D153" s="26"/>
      <c r="E153" s="26">
        <v>26</v>
      </c>
      <c r="F153" s="26"/>
      <c r="G153" s="26"/>
      <c r="H153" s="26"/>
      <c r="I153" s="26"/>
      <c r="J153" s="26"/>
      <c r="K153" s="26"/>
      <c r="L153" s="26">
        <v>26</v>
      </c>
    </row>
    <row r="154" spans="1:12" x14ac:dyDescent="0.35">
      <c r="A154" s="27" t="s">
        <v>182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>
        <v>15</v>
      </c>
      <c r="L154" s="26">
        <v>15</v>
      </c>
    </row>
    <row r="155" spans="1:12" x14ac:dyDescent="0.35">
      <c r="A155" s="27" t="s">
        <v>183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>
        <v>9</v>
      </c>
      <c r="L155" s="26">
        <v>9</v>
      </c>
    </row>
    <row r="156" spans="1:12" x14ac:dyDescent="0.35">
      <c r="A156" s="27" t="s">
        <v>184</v>
      </c>
      <c r="B156" s="26"/>
      <c r="C156" s="26">
        <v>43</v>
      </c>
      <c r="D156" s="26"/>
      <c r="E156" s="26"/>
      <c r="F156" s="26"/>
      <c r="G156" s="26"/>
      <c r="H156" s="26"/>
      <c r="I156" s="26"/>
      <c r="J156" s="26"/>
      <c r="K156" s="26"/>
      <c r="L156" s="26">
        <v>43</v>
      </c>
    </row>
    <row r="157" spans="1:12" x14ac:dyDescent="0.35">
      <c r="A157" s="27" t="s">
        <v>185</v>
      </c>
      <c r="B157" s="26"/>
      <c r="C157" s="26"/>
      <c r="D157" s="26"/>
      <c r="E157" s="26"/>
      <c r="F157" s="26"/>
      <c r="G157" s="26"/>
      <c r="H157" s="26"/>
      <c r="I157" s="26"/>
      <c r="J157" s="26">
        <v>32</v>
      </c>
      <c r="K157" s="26"/>
      <c r="L157" s="26">
        <v>32</v>
      </c>
    </row>
    <row r="158" spans="1:12" x14ac:dyDescent="0.35">
      <c r="A158" s="27" t="s">
        <v>186</v>
      </c>
      <c r="B158" s="26"/>
      <c r="C158" s="26"/>
      <c r="D158" s="26">
        <v>36</v>
      </c>
      <c r="E158" s="26"/>
      <c r="F158" s="26"/>
      <c r="G158" s="26"/>
      <c r="H158" s="26"/>
      <c r="I158" s="26"/>
      <c r="J158" s="26"/>
      <c r="K158" s="26"/>
      <c r="L158" s="26">
        <v>36</v>
      </c>
    </row>
    <row r="159" spans="1:12" x14ac:dyDescent="0.35">
      <c r="A159" s="27" t="s">
        <v>187</v>
      </c>
      <c r="B159" s="26"/>
      <c r="C159" s="26"/>
      <c r="D159" s="26"/>
      <c r="E159" s="26"/>
      <c r="F159" s="26"/>
      <c r="G159" s="26"/>
      <c r="H159" s="26"/>
      <c r="I159" s="26">
        <v>43</v>
      </c>
      <c r="J159" s="26"/>
      <c r="K159" s="26"/>
      <c r="L159" s="26">
        <v>43</v>
      </c>
    </row>
    <row r="160" spans="1:12" x14ac:dyDescent="0.35">
      <c r="A160" s="27" t="s">
        <v>188</v>
      </c>
      <c r="B160" s="26"/>
      <c r="C160" s="26"/>
      <c r="D160" s="26"/>
      <c r="E160" s="26"/>
      <c r="F160" s="26"/>
      <c r="G160" s="26"/>
      <c r="H160" s="26"/>
      <c r="I160" s="26"/>
      <c r="J160" s="26">
        <v>38</v>
      </c>
      <c r="K160" s="26"/>
      <c r="L160" s="26">
        <v>38</v>
      </c>
    </row>
    <row r="161" spans="1:12" x14ac:dyDescent="0.35">
      <c r="A161" s="27" t="s">
        <v>189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>
        <v>37</v>
      </c>
      <c r="L161" s="26">
        <v>37</v>
      </c>
    </row>
    <row r="162" spans="1:12" x14ac:dyDescent="0.35">
      <c r="A162" s="27" t="s">
        <v>190</v>
      </c>
      <c r="B162" s="26"/>
      <c r="C162" s="26"/>
      <c r="D162" s="26"/>
      <c r="E162" s="26"/>
      <c r="F162" s="26"/>
      <c r="G162" s="26"/>
      <c r="H162" s="26"/>
      <c r="I162" s="26">
        <v>2</v>
      </c>
      <c r="J162" s="26"/>
      <c r="K162" s="26"/>
      <c r="L162" s="26">
        <v>2</v>
      </c>
    </row>
    <row r="163" spans="1:12" x14ac:dyDescent="0.35">
      <c r="A163" s="27" t="s">
        <v>191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>
        <v>31</v>
      </c>
      <c r="L163" s="26">
        <v>31</v>
      </c>
    </row>
    <row r="164" spans="1:12" x14ac:dyDescent="0.35">
      <c r="A164" s="27" t="s">
        <v>192</v>
      </c>
      <c r="B164" s="26">
        <v>15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>
        <v>15</v>
      </c>
    </row>
    <row r="165" spans="1:12" x14ac:dyDescent="0.35">
      <c r="A165" s="27" t="s">
        <v>193</v>
      </c>
      <c r="B165" s="26"/>
      <c r="C165" s="26"/>
      <c r="D165" s="26"/>
      <c r="E165" s="26"/>
      <c r="F165" s="26"/>
      <c r="G165" s="26">
        <v>4</v>
      </c>
      <c r="H165" s="26"/>
      <c r="I165" s="26"/>
      <c r="J165" s="26"/>
      <c r="K165" s="26"/>
      <c r="L165" s="26">
        <v>4</v>
      </c>
    </row>
    <row r="166" spans="1:12" x14ac:dyDescent="0.35">
      <c r="A166" s="27" t="s">
        <v>194</v>
      </c>
      <c r="B166" s="26"/>
      <c r="C166" s="26"/>
      <c r="D166" s="26"/>
      <c r="E166" s="26">
        <v>50</v>
      </c>
      <c r="F166" s="26"/>
      <c r="G166" s="26"/>
      <c r="H166" s="26"/>
      <c r="I166" s="26"/>
      <c r="J166" s="26"/>
      <c r="K166" s="26"/>
      <c r="L166" s="26">
        <v>50</v>
      </c>
    </row>
    <row r="167" spans="1:12" x14ac:dyDescent="0.35">
      <c r="A167" s="27" t="s">
        <v>195</v>
      </c>
      <c r="B167" s="26"/>
      <c r="C167" s="26"/>
      <c r="D167" s="26"/>
      <c r="E167" s="26">
        <v>40</v>
      </c>
      <c r="F167" s="26"/>
      <c r="G167" s="26"/>
      <c r="H167" s="26"/>
      <c r="I167" s="26"/>
      <c r="J167" s="26"/>
      <c r="K167" s="26"/>
      <c r="L167" s="26">
        <v>40</v>
      </c>
    </row>
    <row r="168" spans="1:12" x14ac:dyDescent="0.35">
      <c r="A168" s="27" t="s">
        <v>196</v>
      </c>
      <c r="B168" s="26"/>
      <c r="C168" s="26"/>
      <c r="D168" s="26"/>
      <c r="E168" s="26"/>
      <c r="F168" s="26"/>
      <c r="G168" s="26"/>
      <c r="H168" s="26"/>
      <c r="I168" s="26"/>
      <c r="J168" s="26">
        <v>40</v>
      </c>
      <c r="K168" s="26"/>
      <c r="L168" s="26">
        <v>40</v>
      </c>
    </row>
    <row r="169" spans="1:12" x14ac:dyDescent="0.35">
      <c r="A169" s="27" t="s">
        <v>197</v>
      </c>
      <c r="B169" s="26"/>
      <c r="C169" s="26">
        <v>33</v>
      </c>
      <c r="D169" s="26"/>
      <c r="E169" s="26"/>
      <c r="F169" s="26"/>
      <c r="G169" s="26"/>
      <c r="H169" s="26"/>
      <c r="I169" s="26"/>
      <c r="J169" s="26"/>
      <c r="K169" s="26"/>
      <c r="L169" s="26">
        <v>33</v>
      </c>
    </row>
    <row r="170" spans="1:12" x14ac:dyDescent="0.35">
      <c r="A170" s="27" t="s">
        <v>198</v>
      </c>
      <c r="B170" s="26"/>
      <c r="C170" s="26"/>
      <c r="D170" s="26"/>
      <c r="E170" s="26"/>
      <c r="F170" s="26">
        <v>1</v>
      </c>
      <c r="G170" s="26"/>
      <c r="H170" s="26"/>
      <c r="I170" s="26"/>
      <c r="J170" s="26"/>
      <c r="K170" s="26"/>
      <c r="L170" s="26">
        <v>1</v>
      </c>
    </row>
    <row r="171" spans="1:12" x14ac:dyDescent="0.35">
      <c r="A171" s="27" t="s">
        <v>199</v>
      </c>
      <c r="B171" s="26">
        <v>50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>
        <v>50</v>
      </c>
    </row>
    <row r="172" spans="1:12" x14ac:dyDescent="0.35">
      <c r="A172" s="27" t="s">
        <v>200</v>
      </c>
      <c r="B172" s="26"/>
      <c r="C172" s="26">
        <v>15</v>
      </c>
      <c r="D172" s="26"/>
      <c r="E172" s="26"/>
      <c r="F172" s="26"/>
      <c r="G172" s="26"/>
      <c r="H172" s="26"/>
      <c r="I172" s="26"/>
      <c r="J172" s="26"/>
      <c r="K172" s="26"/>
      <c r="L172" s="26">
        <v>15</v>
      </c>
    </row>
    <row r="173" spans="1:12" x14ac:dyDescent="0.35">
      <c r="A173" s="27" t="s">
        <v>201</v>
      </c>
      <c r="B173" s="26"/>
      <c r="C173" s="26"/>
      <c r="D173" s="26"/>
      <c r="E173" s="26"/>
      <c r="F173" s="26"/>
      <c r="G173" s="26"/>
      <c r="H173" s="26">
        <v>28</v>
      </c>
      <c r="I173" s="26"/>
      <c r="J173" s="26"/>
      <c r="K173" s="26"/>
      <c r="L173" s="26">
        <v>28</v>
      </c>
    </row>
    <row r="174" spans="1:12" x14ac:dyDescent="0.35">
      <c r="A174" s="27" t="s">
        <v>202</v>
      </c>
      <c r="B174" s="26"/>
      <c r="C174" s="26"/>
      <c r="D174" s="26"/>
      <c r="E174" s="26"/>
      <c r="F174" s="26"/>
      <c r="G174" s="26"/>
      <c r="H174" s="26">
        <v>38</v>
      </c>
      <c r="I174" s="26"/>
      <c r="J174" s="26"/>
      <c r="K174" s="26"/>
      <c r="L174" s="26">
        <v>38</v>
      </c>
    </row>
    <row r="175" spans="1:12" x14ac:dyDescent="0.35">
      <c r="A175" s="27" t="s">
        <v>203</v>
      </c>
      <c r="B175" s="26"/>
      <c r="C175" s="26"/>
      <c r="D175" s="26"/>
      <c r="E175" s="26"/>
      <c r="F175" s="26"/>
      <c r="G175" s="26"/>
      <c r="H175" s="26">
        <v>11</v>
      </c>
      <c r="I175" s="26"/>
      <c r="J175" s="26"/>
      <c r="K175" s="26"/>
      <c r="L175" s="26">
        <v>11</v>
      </c>
    </row>
    <row r="176" spans="1:12" x14ac:dyDescent="0.35">
      <c r="A176" s="27" t="s">
        <v>204</v>
      </c>
      <c r="B176" s="26"/>
      <c r="C176" s="26"/>
      <c r="D176" s="26">
        <v>15</v>
      </c>
      <c r="E176" s="26"/>
      <c r="F176" s="26"/>
      <c r="G176" s="26"/>
      <c r="H176" s="26"/>
      <c r="I176" s="26"/>
      <c r="J176" s="26"/>
      <c r="K176" s="26"/>
      <c r="L176" s="26">
        <v>15</v>
      </c>
    </row>
    <row r="177" spans="1:12" x14ac:dyDescent="0.35">
      <c r="A177" s="27" t="s">
        <v>205</v>
      </c>
      <c r="B177" s="26"/>
      <c r="C177" s="26"/>
      <c r="D177" s="26"/>
      <c r="E177" s="26"/>
      <c r="F177" s="26">
        <v>1</v>
      </c>
      <c r="G177" s="26"/>
      <c r="H177" s="26"/>
      <c r="I177" s="26"/>
      <c r="J177" s="26"/>
      <c r="K177" s="26"/>
      <c r="L177" s="26">
        <v>1</v>
      </c>
    </row>
    <row r="178" spans="1:12" x14ac:dyDescent="0.35">
      <c r="A178" s="27" t="s">
        <v>206</v>
      </c>
      <c r="B178" s="26"/>
      <c r="C178" s="26"/>
      <c r="D178" s="26"/>
      <c r="E178" s="26"/>
      <c r="F178" s="26"/>
      <c r="G178" s="26"/>
      <c r="H178" s="26">
        <v>11</v>
      </c>
      <c r="I178" s="26"/>
      <c r="J178" s="26"/>
      <c r="K178" s="26"/>
      <c r="L178" s="26">
        <v>11</v>
      </c>
    </row>
    <row r="179" spans="1:12" x14ac:dyDescent="0.35">
      <c r="A179" s="27" t="s">
        <v>207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>
        <v>35</v>
      </c>
      <c r="L179" s="26">
        <v>35</v>
      </c>
    </row>
    <row r="180" spans="1:12" x14ac:dyDescent="0.35">
      <c r="A180" s="27" t="s">
        <v>208</v>
      </c>
      <c r="B180" s="26"/>
      <c r="C180" s="26"/>
      <c r="D180" s="26"/>
      <c r="E180" s="26"/>
      <c r="F180" s="26"/>
      <c r="G180" s="26"/>
      <c r="H180" s="26"/>
      <c r="I180" s="26">
        <v>20</v>
      </c>
      <c r="J180" s="26"/>
      <c r="K180" s="26"/>
      <c r="L180" s="26">
        <v>20</v>
      </c>
    </row>
    <row r="181" spans="1:12" x14ac:dyDescent="0.35">
      <c r="A181" s="27" t="s">
        <v>209</v>
      </c>
      <c r="B181" s="26"/>
      <c r="C181" s="26">
        <v>23</v>
      </c>
      <c r="D181" s="26"/>
      <c r="E181" s="26"/>
      <c r="F181" s="26"/>
      <c r="G181" s="26"/>
      <c r="H181" s="26"/>
      <c r="I181" s="26"/>
      <c r="J181" s="26"/>
      <c r="K181" s="26"/>
      <c r="L181" s="26">
        <v>23</v>
      </c>
    </row>
    <row r="182" spans="1:12" x14ac:dyDescent="0.35">
      <c r="A182" s="27" t="s">
        <v>210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>
        <v>5</v>
      </c>
      <c r="L182" s="26">
        <v>5</v>
      </c>
    </row>
    <row r="183" spans="1:12" x14ac:dyDescent="0.35">
      <c r="A183" s="27" t="s">
        <v>211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>
        <v>40</v>
      </c>
      <c r="L183" s="26">
        <v>40</v>
      </c>
    </row>
    <row r="184" spans="1:12" x14ac:dyDescent="0.35">
      <c r="A184" s="27" t="s">
        <v>212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>
        <v>20</v>
      </c>
      <c r="L184" s="26">
        <v>20</v>
      </c>
    </row>
    <row r="185" spans="1:12" x14ac:dyDescent="0.35">
      <c r="A185" s="27" t="s">
        <v>213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>
        <v>43</v>
      </c>
      <c r="L185" s="26">
        <v>43</v>
      </c>
    </row>
    <row r="186" spans="1:12" x14ac:dyDescent="0.35">
      <c r="A186" s="27" t="s">
        <v>214</v>
      </c>
      <c r="B186" s="26">
        <v>47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>
        <v>47</v>
      </c>
    </row>
    <row r="187" spans="1:12" x14ac:dyDescent="0.35">
      <c r="A187" s="27" t="s">
        <v>215</v>
      </c>
      <c r="B187" s="26"/>
      <c r="C187" s="26"/>
      <c r="D187" s="26"/>
      <c r="E187" s="26"/>
      <c r="F187" s="26">
        <v>32</v>
      </c>
      <c r="G187" s="26"/>
      <c r="H187" s="26"/>
      <c r="I187" s="26"/>
      <c r="J187" s="26"/>
      <c r="K187" s="26"/>
      <c r="L187" s="26">
        <v>32</v>
      </c>
    </row>
    <row r="188" spans="1:12" x14ac:dyDescent="0.35">
      <c r="A188" s="27" t="s">
        <v>216</v>
      </c>
      <c r="B188" s="26"/>
      <c r="C188" s="26"/>
      <c r="D188" s="26"/>
      <c r="E188" s="26"/>
      <c r="F188" s="26"/>
      <c r="G188" s="26"/>
      <c r="H188" s="26"/>
      <c r="I188" s="26"/>
      <c r="J188" s="26">
        <v>33</v>
      </c>
      <c r="K188" s="26"/>
      <c r="L188" s="26">
        <v>33</v>
      </c>
    </row>
    <row r="189" spans="1:12" x14ac:dyDescent="0.35">
      <c r="A189" s="27" t="s">
        <v>217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>
        <v>21</v>
      </c>
      <c r="L189" s="26">
        <v>21</v>
      </c>
    </row>
    <row r="190" spans="1:12" x14ac:dyDescent="0.35">
      <c r="A190" s="27" t="s">
        <v>218</v>
      </c>
      <c r="B190" s="26"/>
      <c r="C190" s="26"/>
      <c r="D190" s="26"/>
      <c r="E190" s="26">
        <v>42</v>
      </c>
      <c r="F190" s="26"/>
      <c r="G190" s="26"/>
      <c r="H190" s="26"/>
      <c r="I190" s="26"/>
      <c r="J190" s="26"/>
      <c r="K190" s="26"/>
      <c r="L190" s="26">
        <v>42</v>
      </c>
    </row>
    <row r="191" spans="1:12" x14ac:dyDescent="0.35">
      <c r="A191" s="27" t="s">
        <v>219</v>
      </c>
      <c r="B191" s="26"/>
      <c r="C191" s="26"/>
      <c r="D191" s="26"/>
      <c r="E191" s="26"/>
      <c r="F191" s="26"/>
      <c r="G191" s="26">
        <v>12</v>
      </c>
      <c r="H191" s="26"/>
      <c r="I191" s="26"/>
      <c r="J191" s="26"/>
      <c r="K191" s="26"/>
      <c r="L191" s="26">
        <v>12</v>
      </c>
    </row>
    <row r="192" spans="1:12" x14ac:dyDescent="0.35">
      <c r="A192" s="27" t="s">
        <v>220</v>
      </c>
      <c r="B192" s="26"/>
      <c r="C192" s="26"/>
      <c r="D192" s="26"/>
      <c r="E192" s="26"/>
      <c r="F192" s="26"/>
      <c r="G192" s="26">
        <v>11</v>
      </c>
      <c r="H192" s="26"/>
      <c r="I192" s="26"/>
      <c r="J192" s="26"/>
      <c r="K192" s="26"/>
      <c r="L192" s="26">
        <v>11</v>
      </c>
    </row>
    <row r="193" spans="1:12" x14ac:dyDescent="0.35">
      <c r="A193" s="27" t="s">
        <v>221</v>
      </c>
      <c r="B193" s="26"/>
      <c r="C193" s="26"/>
      <c r="D193" s="26"/>
      <c r="E193" s="26"/>
      <c r="F193" s="26"/>
      <c r="G193" s="26"/>
      <c r="H193" s="26"/>
      <c r="I193" s="26"/>
      <c r="J193" s="26">
        <v>40</v>
      </c>
      <c r="K193" s="26"/>
      <c r="L193" s="26">
        <v>40</v>
      </c>
    </row>
    <row r="194" spans="1:12" x14ac:dyDescent="0.35">
      <c r="A194" s="27" t="s">
        <v>222</v>
      </c>
      <c r="B194" s="26"/>
      <c r="C194" s="26"/>
      <c r="D194" s="26"/>
      <c r="E194" s="26"/>
      <c r="F194" s="26"/>
      <c r="G194" s="26"/>
      <c r="H194" s="26">
        <v>17</v>
      </c>
      <c r="I194" s="26"/>
      <c r="J194" s="26"/>
      <c r="K194" s="26"/>
      <c r="L194" s="26">
        <v>17</v>
      </c>
    </row>
    <row r="195" spans="1:12" x14ac:dyDescent="0.35">
      <c r="A195" s="27" t="s">
        <v>223</v>
      </c>
      <c r="B195" s="26"/>
      <c r="C195" s="26"/>
      <c r="D195" s="26"/>
      <c r="E195" s="26"/>
      <c r="F195" s="26"/>
      <c r="G195" s="26"/>
      <c r="H195" s="26"/>
      <c r="I195" s="26">
        <v>47</v>
      </c>
      <c r="J195" s="26"/>
      <c r="K195" s="26"/>
      <c r="L195" s="26">
        <v>47</v>
      </c>
    </row>
    <row r="196" spans="1:12" x14ac:dyDescent="0.35">
      <c r="A196" s="27" t="s">
        <v>224</v>
      </c>
      <c r="B196" s="26"/>
      <c r="C196" s="26"/>
      <c r="D196" s="26">
        <v>9</v>
      </c>
      <c r="E196" s="26"/>
      <c r="F196" s="26"/>
      <c r="G196" s="26"/>
      <c r="H196" s="26"/>
      <c r="I196" s="26"/>
      <c r="J196" s="26"/>
      <c r="K196" s="26"/>
      <c r="L196" s="26">
        <v>9</v>
      </c>
    </row>
    <row r="197" spans="1:12" x14ac:dyDescent="0.35">
      <c r="A197" s="27" t="s">
        <v>225</v>
      </c>
      <c r="B197" s="26"/>
      <c r="C197" s="26">
        <v>45</v>
      </c>
      <c r="D197" s="26"/>
      <c r="E197" s="26"/>
      <c r="F197" s="26"/>
      <c r="G197" s="26"/>
      <c r="H197" s="26"/>
      <c r="I197" s="26"/>
      <c r="J197" s="26"/>
      <c r="K197" s="26"/>
      <c r="L197" s="26">
        <v>45</v>
      </c>
    </row>
    <row r="198" spans="1:12" x14ac:dyDescent="0.35">
      <c r="A198" s="27" t="s">
        <v>226</v>
      </c>
      <c r="B198" s="26">
        <v>37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>
        <v>37</v>
      </c>
    </row>
    <row r="199" spans="1:12" x14ac:dyDescent="0.35">
      <c r="A199" s="27" t="s">
        <v>227</v>
      </c>
      <c r="B199" s="26"/>
      <c r="C199" s="26"/>
      <c r="D199" s="26"/>
      <c r="E199" s="26"/>
      <c r="F199" s="26"/>
      <c r="G199" s="26">
        <v>20</v>
      </c>
      <c r="H199" s="26"/>
      <c r="I199" s="26"/>
      <c r="J199" s="26"/>
      <c r="K199" s="26"/>
      <c r="L199" s="26">
        <v>20</v>
      </c>
    </row>
    <row r="200" spans="1:12" x14ac:dyDescent="0.35">
      <c r="A200" s="27" t="s">
        <v>228</v>
      </c>
      <c r="B200" s="26"/>
      <c r="C200" s="26"/>
      <c r="D200" s="26"/>
      <c r="E200" s="26">
        <v>15</v>
      </c>
      <c r="F200" s="26"/>
      <c r="G200" s="26"/>
      <c r="H200" s="26"/>
      <c r="I200" s="26"/>
      <c r="J200" s="26"/>
      <c r="K200" s="26"/>
      <c r="L200" s="26">
        <v>15</v>
      </c>
    </row>
    <row r="201" spans="1:12" x14ac:dyDescent="0.35">
      <c r="A201" s="27" t="s">
        <v>229</v>
      </c>
      <c r="B201" s="26"/>
      <c r="C201" s="26"/>
      <c r="D201" s="26"/>
      <c r="E201" s="26"/>
      <c r="F201" s="26"/>
      <c r="G201" s="26"/>
      <c r="H201" s="26"/>
      <c r="I201" s="26">
        <v>39</v>
      </c>
      <c r="J201" s="26"/>
      <c r="K201" s="26"/>
      <c r="L201" s="26">
        <v>39</v>
      </c>
    </row>
    <row r="202" spans="1:12" x14ac:dyDescent="0.35">
      <c r="A202" s="27" t="s">
        <v>230</v>
      </c>
      <c r="B202" s="26"/>
      <c r="C202" s="26">
        <v>40</v>
      </c>
      <c r="D202" s="26"/>
      <c r="E202" s="26"/>
      <c r="F202" s="26"/>
      <c r="G202" s="26"/>
      <c r="H202" s="26"/>
      <c r="I202" s="26"/>
      <c r="J202" s="26"/>
      <c r="K202" s="26"/>
      <c r="L202" s="26">
        <v>40</v>
      </c>
    </row>
    <row r="203" spans="1:12" x14ac:dyDescent="0.35">
      <c r="A203" s="27" t="s">
        <v>231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>
        <v>14</v>
      </c>
      <c r="L203" s="26">
        <v>14</v>
      </c>
    </row>
    <row r="204" spans="1:12" x14ac:dyDescent="0.35">
      <c r="A204" s="27" t="s">
        <v>232</v>
      </c>
      <c r="B204" s="26"/>
      <c r="C204" s="26">
        <v>50</v>
      </c>
      <c r="D204" s="26"/>
      <c r="E204" s="26"/>
      <c r="F204" s="26"/>
      <c r="G204" s="26"/>
      <c r="H204" s="26"/>
      <c r="I204" s="26"/>
      <c r="J204" s="26"/>
      <c r="K204" s="26"/>
      <c r="L204" s="26">
        <v>50</v>
      </c>
    </row>
    <row r="205" spans="1:12" x14ac:dyDescent="0.35">
      <c r="A205" s="27" t="s">
        <v>233</v>
      </c>
      <c r="B205" s="26"/>
      <c r="C205" s="26"/>
      <c r="D205" s="26"/>
      <c r="E205" s="26">
        <v>44</v>
      </c>
      <c r="F205" s="26"/>
      <c r="G205" s="26"/>
      <c r="H205" s="26"/>
      <c r="I205" s="26"/>
      <c r="J205" s="26"/>
      <c r="K205" s="26"/>
      <c r="L205" s="26">
        <v>44</v>
      </c>
    </row>
    <row r="206" spans="1:12" x14ac:dyDescent="0.35">
      <c r="A206" s="27" t="s">
        <v>234</v>
      </c>
      <c r="B206" s="26"/>
      <c r="C206" s="26"/>
      <c r="D206" s="26"/>
      <c r="E206" s="26"/>
      <c r="F206" s="26"/>
      <c r="G206" s="26"/>
      <c r="H206" s="26">
        <v>21</v>
      </c>
      <c r="I206" s="26"/>
      <c r="J206" s="26"/>
      <c r="K206" s="26"/>
      <c r="L206" s="26">
        <v>21</v>
      </c>
    </row>
    <row r="207" spans="1:12" x14ac:dyDescent="0.35">
      <c r="A207" s="27" t="s">
        <v>235</v>
      </c>
      <c r="B207" s="26"/>
      <c r="C207" s="26"/>
      <c r="D207" s="26"/>
      <c r="E207" s="26"/>
      <c r="F207" s="26"/>
      <c r="G207" s="26">
        <v>50</v>
      </c>
      <c r="H207" s="26"/>
      <c r="I207" s="26"/>
      <c r="J207" s="26"/>
      <c r="K207" s="26"/>
      <c r="L207" s="26">
        <v>50</v>
      </c>
    </row>
    <row r="208" spans="1:12" x14ac:dyDescent="0.35">
      <c r="A208" s="27" t="s">
        <v>236</v>
      </c>
      <c r="B208" s="26"/>
      <c r="C208" s="26"/>
      <c r="D208" s="26"/>
      <c r="E208" s="26"/>
      <c r="F208" s="26">
        <v>38</v>
      </c>
      <c r="G208" s="26"/>
      <c r="H208" s="26"/>
      <c r="I208" s="26"/>
      <c r="J208" s="26"/>
      <c r="K208" s="26"/>
      <c r="L208" s="26">
        <v>38</v>
      </c>
    </row>
    <row r="209" spans="1:12" x14ac:dyDescent="0.35">
      <c r="A209" s="27" t="s">
        <v>237</v>
      </c>
      <c r="B209" s="26"/>
      <c r="C209" s="26"/>
      <c r="D209" s="26"/>
      <c r="E209" s="26">
        <v>22</v>
      </c>
      <c r="F209" s="26"/>
      <c r="G209" s="26"/>
      <c r="H209" s="26"/>
      <c r="I209" s="26"/>
      <c r="J209" s="26"/>
      <c r="K209" s="26"/>
      <c r="L209" s="26">
        <v>22</v>
      </c>
    </row>
    <row r="210" spans="1:12" x14ac:dyDescent="0.35">
      <c r="A210" s="27" t="s">
        <v>238</v>
      </c>
      <c r="B210" s="26"/>
      <c r="C210" s="26"/>
      <c r="D210" s="26"/>
      <c r="E210" s="26"/>
      <c r="F210" s="26"/>
      <c r="G210" s="26"/>
      <c r="H210" s="26"/>
      <c r="I210" s="26"/>
      <c r="J210" s="26">
        <v>7</v>
      </c>
      <c r="K210" s="26"/>
      <c r="L210" s="26">
        <v>7</v>
      </c>
    </row>
    <row r="211" spans="1:12" x14ac:dyDescent="0.35">
      <c r="A211" s="27" t="s">
        <v>239</v>
      </c>
      <c r="B211" s="26"/>
      <c r="C211" s="26">
        <v>38</v>
      </c>
      <c r="D211" s="26"/>
      <c r="E211" s="26"/>
      <c r="F211" s="26"/>
      <c r="G211" s="26"/>
      <c r="H211" s="26"/>
      <c r="I211" s="26"/>
      <c r="J211" s="26"/>
      <c r="K211" s="26"/>
      <c r="L211" s="26">
        <v>38</v>
      </c>
    </row>
    <row r="212" spans="1:12" x14ac:dyDescent="0.35">
      <c r="A212" s="27" t="s">
        <v>240</v>
      </c>
      <c r="B212" s="26"/>
      <c r="C212" s="26"/>
      <c r="D212" s="26"/>
      <c r="E212" s="26"/>
      <c r="F212" s="26"/>
      <c r="G212" s="26"/>
      <c r="H212" s="26"/>
      <c r="I212" s="26">
        <v>28</v>
      </c>
      <c r="J212" s="26"/>
      <c r="K212" s="26"/>
      <c r="L212" s="26">
        <v>28</v>
      </c>
    </row>
    <row r="213" spans="1:12" x14ac:dyDescent="0.35">
      <c r="A213" s="27" t="s">
        <v>241</v>
      </c>
      <c r="B213" s="26"/>
      <c r="C213" s="26"/>
      <c r="D213" s="26"/>
      <c r="E213" s="26"/>
      <c r="F213" s="26"/>
      <c r="G213" s="26"/>
      <c r="H213" s="26"/>
      <c r="I213" s="26">
        <v>1</v>
      </c>
      <c r="J213" s="26"/>
      <c r="K213" s="26"/>
      <c r="L213" s="26">
        <v>1</v>
      </c>
    </row>
    <row r="214" spans="1:12" x14ac:dyDescent="0.35">
      <c r="A214" s="27" t="s">
        <v>129</v>
      </c>
      <c r="B214" s="26">
        <v>174</v>
      </c>
      <c r="C214" s="26">
        <v>360</v>
      </c>
      <c r="D214" s="26">
        <v>162</v>
      </c>
      <c r="E214" s="26">
        <v>326</v>
      </c>
      <c r="F214" s="26">
        <v>239</v>
      </c>
      <c r="G214" s="26">
        <v>184</v>
      </c>
      <c r="H214" s="26">
        <v>206</v>
      </c>
      <c r="I214" s="26">
        <v>284</v>
      </c>
      <c r="J214" s="26">
        <v>339</v>
      </c>
      <c r="K214" s="26">
        <v>289</v>
      </c>
      <c r="L214" s="26">
        <v>2563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7DE0-16A4-432F-8E54-F1E5B9779DF2}">
  <sheetPr codeName="Sheet6"/>
  <dimension ref="A1:B82"/>
  <sheetViews>
    <sheetView topLeftCell="A67" workbookViewId="0">
      <selection activeCell="K11" sqref="K11"/>
    </sheetView>
  </sheetViews>
  <sheetFormatPr defaultRowHeight="14.5" x14ac:dyDescent="0.35"/>
  <cols>
    <col min="1" max="1" width="12.36328125" bestFit="1" customWidth="1"/>
    <col min="2" max="2" width="16.7265625" bestFit="1" customWidth="1"/>
  </cols>
  <sheetData>
    <row r="1" spans="1:2" x14ac:dyDescent="0.35">
      <c r="A1" t="s">
        <v>242</v>
      </c>
    </row>
    <row r="3" spans="1:2" x14ac:dyDescent="0.35">
      <c r="A3" s="24" t="s">
        <v>127</v>
      </c>
      <c r="B3" t="s">
        <v>128</v>
      </c>
    </row>
    <row r="4" spans="1:2" x14ac:dyDescent="0.35">
      <c r="A4" s="25" t="s">
        <v>111</v>
      </c>
      <c r="B4" s="26">
        <v>695590.19</v>
      </c>
    </row>
    <row r="5" spans="1:2" x14ac:dyDescent="0.35">
      <c r="A5" s="25" t="s">
        <v>116</v>
      </c>
      <c r="B5" s="26">
        <v>626559.29</v>
      </c>
    </row>
    <row r="6" spans="1:2" x14ac:dyDescent="0.35">
      <c r="A6" s="25" t="s">
        <v>114</v>
      </c>
      <c r="B6" s="26">
        <v>609531.74999999988</v>
      </c>
    </row>
    <row r="7" spans="1:2" x14ac:dyDescent="0.35">
      <c r="A7" s="25" t="s">
        <v>129</v>
      </c>
      <c r="B7" s="26">
        <v>1931681.23</v>
      </c>
    </row>
    <row r="19" spans="1:2" x14ac:dyDescent="0.35">
      <c r="A19" t="s">
        <v>243</v>
      </c>
    </row>
    <row r="22" spans="1:2" x14ac:dyDescent="0.35">
      <c r="A22" s="24" t="s">
        <v>127</v>
      </c>
      <c r="B22" t="s">
        <v>128</v>
      </c>
    </row>
    <row r="23" spans="1:2" x14ac:dyDescent="0.35">
      <c r="A23" s="25" t="s">
        <v>111</v>
      </c>
      <c r="B23" s="26">
        <v>695590.19</v>
      </c>
    </row>
    <row r="24" spans="1:2" x14ac:dyDescent="0.35">
      <c r="A24" s="25" t="s">
        <v>122</v>
      </c>
      <c r="B24" s="26">
        <v>563879.48999999987</v>
      </c>
    </row>
    <row r="25" spans="1:2" x14ac:dyDescent="0.35">
      <c r="A25" s="25" t="s">
        <v>116</v>
      </c>
      <c r="B25" s="26">
        <v>626559.29</v>
      </c>
    </row>
    <row r="26" spans="1:2" x14ac:dyDescent="0.35">
      <c r="A26" s="25" t="s">
        <v>114</v>
      </c>
      <c r="B26" s="26">
        <v>609531.74999999988</v>
      </c>
    </row>
    <row r="27" spans="1:2" x14ac:dyDescent="0.35">
      <c r="A27" s="25" t="s">
        <v>129</v>
      </c>
      <c r="B27" s="26">
        <v>2495560.7199999997</v>
      </c>
    </row>
    <row r="37" spans="1:2" x14ac:dyDescent="0.35">
      <c r="A37" t="s">
        <v>244</v>
      </c>
    </row>
    <row r="40" spans="1:2" x14ac:dyDescent="0.35">
      <c r="A40" s="24" t="s">
        <v>127</v>
      </c>
      <c r="B40" t="s">
        <v>128</v>
      </c>
    </row>
    <row r="41" spans="1:2" x14ac:dyDescent="0.35">
      <c r="A41" s="25" t="s">
        <v>117</v>
      </c>
      <c r="B41" s="26">
        <v>126846.98000000001</v>
      </c>
    </row>
    <row r="42" spans="1:2" x14ac:dyDescent="0.35">
      <c r="A42" s="25" t="s">
        <v>13</v>
      </c>
      <c r="B42" s="26">
        <v>333649.28999999998</v>
      </c>
    </row>
    <row r="43" spans="1:2" x14ac:dyDescent="0.35">
      <c r="A43" s="25" t="s">
        <v>110</v>
      </c>
      <c r="B43" s="26">
        <v>108602.57999999999</v>
      </c>
    </row>
    <row r="44" spans="1:2" x14ac:dyDescent="0.35">
      <c r="A44" s="25" t="s">
        <v>124</v>
      </c>
      <c r="B44" s="26">
        <v>290936.89</v>
      </c>
    </row>
    <row r="45" spans="1:2" x14ac:dyDescent="0.35">
      <c r="A45" s="25" t="s">
        <v>113</v>
      </c>
      <c r="B45" s="26">
        <v>263215.86</v>
      </c>
    </row>
    <row r="46" spans="1:2" x14ac:dyDescent="0.35">
      <c r="A46" s="25" t="s">
        <v>126</v>
      </c>
      <c r="B46" s="26">
        <v>213112.99</v>
      </c>
    </row>
    <row r="47" spans="1:2" x14ac:dyDescent="0.35">
      <c r="A47" s="25" t="s">
        <v>123</v>
      </c>
      <c r="B47" s="26">
        <v>298796.25</v>
      </c>
    </row>
    <row r="48" spans="1:2" x14ac:dyDescent="0.35">
      <c r="A48" s="25" t="s">
        <v>119</v>
      </c>
      <c r="B48" s="26">
        <v>176500.28</v>
      </c>
    </row>
    <row r="49" spans="1:2" x14ac:dyDescent="0.35">
      <c r="A49" s="25" t="s">
        <v>120</v>
      </c>
      <c r="B49" s="26">
        <v>405822.12</v>
      </c>
    </row>
    <row r="50" spans="1:2" x14ac:dyDescent="0.35">
      <c r="A50" s="25" t="s">
        <v>125</v>
      </c>
      <c r="B50" s="26">
        <v>278077.48</v>
      </c>
    </row>
    <row r="51" spans="1:2" x14ac:dyDescent="0.35">
      <c r="A51" s="25" t="s">
        <v>129</v>
      </c>
      <c r="B51" s="26">
        <v>2495560.7200000002</v>
      </c>
    </row>
    <row r="56" spans="1:2" x14ac:dyDescent="0.35">
      <c r="A56" t="s">
        <v>245</v>
      </c>
    </row>
    <row r="59" spans="1:2" x14ac:dyDescent="0.35">
      <c r="A59" s="24" t="s">
        <v>127</v>
      </c>
      <c r="B59" t="s">
        <v>135</v>
      </c>
    </row>
    <row r="60" spans="1:2" x14ac:dyDescent="0.35">
      <c r="A60" s="25" t="s">
        <v>112</v>
      </c>
      <c r="B60" s="26">
        <v>28.209629629629632</v>
      </c>
    </row>
    <row r="61" spans="1:2" x14ac:dyDescent="0.35">
      <c r="A61" s="25" t="s">
        <v>115</v>
      </c>
      <c r="B61" s="26">
        <v>31.026206896551717</v>
      </c>
    </row>
    <row r="62" spans="1:2" x14ac:dyDescent="0.35">
      <c r="A62" s="25" t="s">
        <v>121</v>
      </c>
      <c r="B62" s="26">
        <v>25.414999999999999</v>
      </c>
    </row>
    <row r="63" spans="1:2" x14ac:dyDescent="0.35">
      <c r="A63" s="25" t="s">
        <v>118</v>
      </c>
      <c r="B63" s="26">
        <v>25.605833333333326</v>
      </c>
    </row>
    <row r="64" spans="1:2" x14ac:dyDescent="0.35">
      <c r="A64" s="25" t="s">
        <v>129</v>
      </c>
      <c r="B64" s="26">
        <v>27.842599999999997</v>
      </c>
    </row>
    <row r="74" spans="1:2" x14ac:dyDescent="0.35">
      <c r="A74" t="s">
        <v>246</v>
      </c>
    </row>
    <row r="77" spans="1:2" x14ac:dyDescent="0.35">
      <c r="A77" s="24" t="s">
        <v>127</v>
      </c>
      <c r="B77" t="s">
        <v>247</v>
      </c>
    </row>
    <row r="78" spans="1:2" x14ac:dyDescent="0.35">
      <c r="A78" s="25" t="s">
        <v>112</v>
      </c>
      <c r="B78" s="26">
        <v>27</v>
      </c>
    </row>
    <row r="79" spans="1:2" x14ac:dyDescent="0.35">
      <c r="A79" s="25" t="s">
        <v>115</v>
      </c>
      <c r="B79" s="26">
        <v>29</v>
      </c>
    </row>
    <row r="80" spans="1:2" x14ac:dyDescent="0.35">
      <c r="A80" s="25" t="s">
        <v>121</v>
      </c>
      <c r="B80" s="26">
        <v>20</v>
      </c>
    </row>
    <row r="81" spans="1:2" x14ac:dyDescent="0.35">
      <c r="A81" s="25" t="s">
        <v>118</v>
      </c>
      <c r="B81" s="26">
        <v>24</v>
      </c>
    </row>
    <row r="82" spans="1:2" x14ac:dyDescent="0.35">
      <c r="A82" s="25" t="s">
        <v>129</v>
      </c>
      <c r="B82" s="26">
        <v>100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2A93-5D29-41CE-A87D-8C65F5EF6CA4}">
  <sheetPr codeName="Sheet7"/>
  <dimension ref="A1:K102"/>
  <sheetViews>
    <sheetView topLeftCell="A69" workbookViewId="0">
      <selection activeCell="H92" sqref="H92"/>
    </sheetView>
  </sheetViews>
  <sheetFormatPr defaultRowHeight="14.5" x14ac:dyDescent="0.35"/>
  <cols>
    <col min="1" max="2" width="15.26953125" bestFit="1" customWidth="1"/>
    <col min="3" max="4" width="5.7265625" bestFit="1" customWidth="1"/>
    <col min="5" max="5" width="5.1796875" bestFit="1" customWidth="1"/>
    <col min="6" max="6" width="10.7265625" bestFit="1" customWidth="1"/>
    <col min="10" max="10" width="14.90625" customWidth="1"/>
    <col min="11" max="11" width="15.7265625" customWidth="1"/>
  </cols>
  <sheetData>
    <row r="1" spans="1:11" x14ac:dyDescent="0.35">
      <c r="A1" t="s">
        <v>248</v>
      </c>
    </row>
    <row r="2" spans="1:11" x14ac:dyDescent="0.35">
      <c r="K2" s="28"/>
    </row>
    <row r="3" spans="1:11" x14ac:dyDescent="0.35">
      <c r="A3" s="24" t="s">
        <v>127</v>
      </c>
      <c r="B3" t="s">
        <v>128</v>
      </c>
    </row>
    <row r="4" spans="1:11" x14ac:dyDescent="0.35">
      <c r="A4" s="25" t="s">
        <v>112</v>
      </c>
      <c r="B4" s="26">
        <v>519178.71999999991</v>
      </c>
    </row>
    <row r="5" spans="1:11" x14ac:dyDescent="0.35">
      <c r="A5" s="25" t="s">
        <v>115</v>
      </c>
      <c r="B5" s="26">
        <v>833830.55000000016</v>
      </c>
    </row>
    <row r="6" spans="1:11" x14ac:dyDescent="0.35">
      <c r="A6" s="25" t="s">
        <v>121</v>
      </c>
      <c r="B6" s="26">
        <v>552510.74</v>
      </c>
    </row>
    <row r="7" spans="1:11" x14ac:dyDescent="0.35">
      <c r="A7" s="25" t="s">
        <v>118</v>
      </c>
      <c r="B7" s="26">
        <v>590040.71</v>
      </c>
    </row>
    <row r="8" spans="1:11" x14ac:dyDescent="0.35">
      <c r="A8" s="25" t="s">
        <v>129</v>
      </c>
      <c r="B8" s="26">
        <v>2495560.7199999997</v>
      </c>
    </row>
    <row r="11" spans="1:11" x14ac:dyDescent="0.35">
      <c r="A11" s="25" t="s">
        <v>249</v>
      </c>
    </row>
    <row r="13" spans="1:11" x14ac:dyDescent="0.35">
      <c r="A13" s="24" t="s">
        <v>127</v>
      </c>
      <c r="B13" t="s">
        <v>135</v>
      </c>
    </row>
    <row r="14" spans="1:11" x14ac:dyDescent="0.35">
      <c r="A14" s="25" t="s">
        <v>111</v>
      </c>
      <c r="B14" s="26">
        <v>21.938461538461542</v>
      </c>
    </row>
    <row r="15" spans="1:11" x14ac:dyDescent="0.35">
      <c r="A15" s="25" t="s">
        <v>122</v>
      </c>
      <c r="B15" s="26">
        <v>33.50615384615385</v>
      </c>
    </row>
    <row r="16" spans="1:11" x14ac:dyDescent="0.35">
      <c r="A16" s="25" t="s">
        <v>116</v>
      </c>
      <c r="B16" s="26">
        <v>27.258571428571429</v>
      </c>
    </row>
    <row r="17" spans="1:6" x14ac:dyDescent="0.35">
      <c r="A17" s="25" t="s">
        <v>114</v>
      </c>
      <c r="B17" s="26">
        <v>28.973000000000003</v>
      </c>
    </row>
    <row r="18" spans="1:6" x14ac:dyDescent="0.35">
      <c r="A18" s="25" t="s">
        <v>129</v>
      </c>
      <c r="B18" s="26">
        <v>27.842599999999997</v>
      </c>
    </row>
    <row r="21" spans="1:6" x14ac:dyDescent="0.35">
      <c r="A21" s="25" t="s">
        <v>132</v>
      </c>
    </row>
    <row r="22" spans="1:6" x14ac:dyDescent="0.35">
      <c r="A22" s="25"/>
    </row>
    <row r="23" spans="1:6" x14ac:dyDescent="0.35">
      <c r="A23" s="24" t="s">
        <v>130</v>
      </c>
      <c r="B23" s="24" t="s">
        <v>134</v>
      </c>
    </row>
    <row r="24" spans="1:6" x14ac:dyDescent="0.35">
      <c r="A24" s="24" t="s">
        <v>127</v>
      </c>
      <c r="B24" s="21" t="s">
        <v>112</v>
      </c>
      <c r="C24" s="21" t="s">
        <v>115</v>
      </c>
      <c r="D24" s="21" t="s">
        <v>121</v>
      </c>
      <c r="E24" s="21" t="s">
        <v>118</v>
      </c>
      <c r="F24" s="21" t="s">
        <v>129</v>
      </c>
    </row>
    <row r="25" spans="1:6" x14ac:dyDescent="0.35">
      <c r="A25" s="25" t="s">
        <v>117</v>
      </c>
      <c r="B25" s="26">
        <v>47</v>
      </c>
      <c r="C25" s="26">
        <v>15</v>
      </c>
      <c r="D25" s="26">
        <v>87</v>
      </c>
      <c r="E25" s="26">
        <v>25</v>
      </c>
      <c r="F25" s="26">
        <v>174</v>
      </c>
    </row>
    <row r="26" spans="1:6" x14ac:dyDescent="0.35">
      <c r="A26" s="25" t="s">
        <v>13</v>
      </c>
      <c r="B26" s="26">
        <v>138</v>
      </c>
      <c r="C26" s="26">
        <v>54</v>
      </c>
      <c r="D26" s="26">
        <v>85</v>
      </c>
      <c r="E26" s="26">
        <v>83</v>
      </c>
      <c r="F26" s="26">
        <v>360</v>
      </c>
    </row>
    <row r="27" spans="1:6" x14ac:dyDescent="0.35">
      <c r="A27" s="25" t="s">
        <v>110</v>
      </c>
      <c r="B27" s="26">
        <v>13</v>
      </c>
      <c r="C27" s="26">
        <v>104</v>
      </c>
      <c r="D27" s="26">
        <v>45</v>
      </c>
      <c r="E27" s="26"/>
      <c r="F27" s="26">
        <v>162</v>
      </c>
    </row>
    <row r="28" spans="1:6" x14ac:dyDescent="0.35">
      <c r="A28" s="25" t="s">
        <v>124</v>
      </c>
      <c r="B28" s="26">
        <v>155</v>
      </c>
      <c r="C28" s="26">
        <v>74</v>
      </c>
      <c r="D28" s="26">
        <v>42</v>
      </c>
      <c r="E28" s="26">
        <v>55</v>
      </c>
      <c r="F28" s="26">
        <v>326</v>
      </c>
    </row>
    <row r="29" spans="1:6" x14ac:dyDescent="0.35">
      <c r="A29" s="25" t="s">
        <v>113</v>
      </c>
      <c r="B29" s="26">
        <v>34</v>
      </c>
      <c r="C29" s="26">
        <v>86</v>
      </c>
      <c r="D29" s="26">
        <v>1</v>
      </c>
      <c r="E29" s="26">
        <v>118</v>
      </c>
      <c r="F29" s="26">
        <v>239</v>
      </c>
    </row>
    <row r="30" spans="1:6" x14ac:dyDescent="0.35">
      <c r="A30" s="25" t="s">
        <v>126</v>
      </c>
      <c r="B30" s="26"/>
      <c r="C30" s="26">
        <v>110</v>
      </c>
      <c r="D30" s="26">
        <v>38</v>
      </c>
      <c r="E30" s="26">
        <v>36</v>
      </c>
      <c r="F30" s="26">
        <v>184</v>
      </c>
    </row>
    <row r="31" spans="1:6" x14ac:dyDescent="0.35">
      <c r="A31" s="25" t="s">
        <v>123</v>
      </c>
      <c r="B31" s="26">
        <v>21</v>
      </c>
      <c r="C31" s="26">
        <v>11</v>
      </c>
      <c r="D31" s="26">
        <v>117</v>
      </c>
      <c r="E31" s="26">
        <v>57</v>
      </c>
      <c r="F31" s="26">
        <v>206</v>
      </c>
    </row>
    <row r="32" spans="1:6" x14ac:dyDescent="0.35">
      <c r="A32" s="25" t="s">
        <v>119</v>
      </c>
      <c r="B32" s="26">
        <v>86</v>
      </c>
      <c r="C32" s="26">
        <v>47</v>
      </c>
      <c r="D32" s="26">
        <v>20</v>
      </c>
      <c r="E32" s="26">
        <v>131</v>
      </c>
      <c r="F32" s="26">
        <v>284</v>
      </c>
    </row>
    <row r="33" spans="1:6" x14ac:dyDescent="0.35">
      <c r="A33" s="25" t="s">
        <v>120</v>
      </c>
      <c r="B33" s="26"/>
      <c r="C33" s="26">
        <v>152</v>
      </c>
      <c r="D33" s="26">
        <v>32</v>
      </c>
      <c r="E33" s="26">
        <v>155</v>
      </c>
      <c r="F33" s="26">
        <v>339</v>
      </c>
    </row>
    <row r="34" spans="1:6" x14ac:dyDescent="0.35">
      <c r="A34" s="25" t="s">
        <v>125</v>
      </c>
      <c r="B34" s="26">
        <v>158</v>
      </c>
      <c r="C34" s="26">
        <v>97</v>
      </c>
      <c r="D34" s="26">
        <v>15</v>
      </c>
      <c r="E34" s="26">
        <v>19</v>
      </c>
      <c r="F34" s="26">
        <v>289</v>
      </c>
    </row>
    <row r="35" spans="1:6" x14ac:dyDescent="0.35">
      <c r="A35" s="25" t="s">
        <v>129</v>
      </c>
      <c r="B35" s="26">
        <v>652</v>
      </c>
      <c r="C35" s="26">
        <v>750</v>
      </c>
      <c r="D35" s="26">
        <v>482</v>
      </c>
      <c r="E35" s="26">
        <v>679</v>
      </c>
      <c r="F35" s="26">
        <v>2563</v>
      </c>
    </row>
    <row r="38" spans="1:6" x14ac:dyDescent="0.35">
      <c r="A38" s="25" t="s">
        <v>250</v>
      </c>
    </row>
    <row r="40" spans="1:6" x14ac:dyDescent="0.35">
      <c r="A40" s="24" t="s">
        <v>128</v>
      </c>
      <c r="B40" s="24" t="s">
        <v>134</v>
      </c>
    </row>
    <row r="41" spans="1:6" x14ac:dyDescent="0.35">
      <c r="A41" s="24" t="s">
        <v>127</v>
      </c>
      <c r="B41" s="21" t="s">
        <v>112</v>
      </c>
      <c r="C41" s="21" t="s">
        <v>115</v>
      </c>
      <c r="D41" s="21" t="s">
        <v>121</v>
      </c>
      <c r="E41" s="21" t="s">
        <v>118</v>
      </c>
      <c r="F41" s="21" t="s">
        <v>129</v>
      </c>
    </row>
    <row r="42" spans="1:6" x14ac:dyDescent="0.35">
      <c r="A42" s="25" t="s">
        <v>111</v>
      </c>
      <c r="B42" s="26">
        <v>165703.50999999998</v>
      </c>
      <c r="C42" s="26">
        <v>269252.57</v>
      </c>
      <c r="D42" s="26">
        <v>124995.23999999999</v>
      </c>
      <c r="E42" s="26">
        <v>135638.87</v>
      </c>
      <c r="F42" s="26">
        <v>695590.19</v>
      </c>
    </row>
    <row r="43" spans="1:6" x14ac:dyDescent="0.35">
      <c r="A43" s="25" t="s">
        <v>122</v>
      </c>
      <c r="B43" s="26">
        <v>139421.06</v>
      </c>
      <c r="C43" s="26">
        <v>216764.13999999998</v>
      </c>
      <c r="D43" s="26">
        <v>127129.07999999999</v>
      </c>
      <c r="E43" s="26">
        <v>80565.209999999992</v>
      </c>
      <c r="F43" s="26">
        <v>563879.48999999987</v>
      </c>
    </row>
    <row r="44" spans="1:6" x14ac:dyDescent="0.35">
      <c r="A44" s="25" t="s">
        <v>116</v>
      </c>
      <c r="B44" s="26">
        <v>131696.25</v>
      </c>
      <c r="C44" s="26">
        <v>207479.18</v>
      </c>
      <c r="D44" s="26">
        <v>140165.53</v>
      </c>
      <c r="E44" s="26">
        <v>147218.32999999999</v>
      </c>
      <c r="F44" s="26">
        <v>626559.28999999992</v>
      </c>
    </row>
    <row r="45" spans="1:6" x14ac:dyDescent="0.35">
      <c r="A45" s="25" t="s">
        <v>114</v>
      </c>
      <c r="B45" s="26">
        <v>82357.900000000009</v>
      </c>
      <c r="C45" s="26">
        <v>140334.66</v>
      </c>
      <c r="D45" s="26">
        <v>160220.89000000001</v>
      </c>
      <c r="E45" s="26">
        <v>226618.3</v>
      </c>
      <c r="F45" s="26">
        <v>609531.75</v>
      </c>
    </row>
    <row r="46" spans="1:6" x14ac:dyDescent="0.35">
      <c r="A46" s="25" t="s">
        <v>129</v>
      </c>
      <c r="B46" s="26">
        <v>519178.72</v>
      </c>
      <c r="C46" s="26">
        <v>833830.54999999993</v>
      </c>
      <c r="D46" s="26">
        <v>552510.74</v>
      </c>
      <c r="E46" s="26">
        <v>590040.71</v>
      </c>
      <c r="F46" s="26">
        <v>2495560.7199999997</v>
      </c>
    </row>
    <row r="49" spans="1:3" x14ac:dyDescent="0.35">
      <c r="A49" t="s">
        <v>251</v>
      </c>
    </row>
    <row r="51" spans="1:3" x14ac:dyDescent="0.35">
      <c r="A51" s="24" t="s">
        <v>127</v>
      </c>
      <c r="B51" t="s">
        <v>135</v>
      </c>
    </row>
    <row r="52" spans="1:3" x14ac:dyDescent="0.35">
      <c r="A52" s="25" t="s">
        <v>112</v>
      </c>
      <c r="B52" s="26">
        <v>28.209629629629632</v>
      </c>
    </row>
    <row r="53" spans="1:3" x14ac:dyDescent="0.35">
      <c r="A53" s="25" t="s">
        <v>115</v>
      </c>
      <c r="B53" s="26">
        <v>31.026206896551717</v>
      </c>
    </row>
    <row r="54" spans="1:3" x14ac:dyDescent="0.35">
      <c r="A54" s="25" t="s">
        <v>121</v>
      </c>
      <c r="B54" s="26">
        <v>25.414999999999999</v>
      </c>
    </row>
    <row r="55" spans="1:3" x14ac:dyDescent="0.35">
      <c r="A55" s="25" t="s">
        <v>118</v>
      </c>
      <c r="B55" s="26">
        <v>25.605833333333326</v>
      </c>
    </row>
    <row r="56" spans="1:3" x14ac:dyDescent="0.35">
      <c r="A56" s="25" t="s">
        <v>129</v>
      </c>
      <c r="B56" s="26">
        <v>27.842599999999997</v>
      </c>
    </row>
    <row r="59" spans="1:3" x14ac:dyDescent="0.35">
      <c r="A59" t="s">
        <v>252</v>
      </c>
    </row>
    <row r="61" spans="1:3" x14ac:dyDescent="0.35">
      <c r="A61" s="24" t="s">
        <v>127</v>
      </c>
      <c r="B61" s="21" t="s">
        <v>128</v>
      </c>
      <c r="C61" s="21" t="s">
        <v>130</v>
      </c>
    </row>
    <row r="62" spans="1:3" x14ac:dyDescent="0.35">
      <c r="A62" s="25" t="s">
        <v>111</v>
      </c>
      <c r="B62" s="26">
        <v>695590.19</v>
      </c>
      <c r="C62" s="26">
        <v>606</v>
      </c>
    </row>
    <row r="63" spans="1:3" x14ac:dyDescent="0.35">
      <c r="A63" s="25" t="s">
        <v>122</v>
      </c>
      <c r="B63" s="26">
        <v>563879.48999999987</v>
      </c>
      <c r="C63" s="26">
        <v>717</v>
      </c>
    </row>
    <row r="64" spans="1:3" x14ac:dyDescent="0.35">
      <c r="A64" s="25" t="s">
        <v>116</v>
      </c>
      <c r="B64" s="26">
        <v>626559.29</v>
      </c>
      <c r="C64" s="26">
        <v>737</v>
      </c>
    </row>
    <row r="65" spans="1:3" x14ac:dyDescent="0.35">
      <c r="A65" s="25" t="s">
        <v>114</v>
      </c>
      <c r="B65" s="26">
        <v>609531.74999999988</v>
      </c>
      <c r="C65" s="26">
        <v>503</v>
      </c>
    </row>
    <row r="66" spans="1:3" x14ac:dyDescent="0.35">
      <c r="A66" s="25" t="s">
        <v>129</v>
      </c>
      <c r="B66" s="26">
        <v>2495560.7199999997</v>
      </c>
      <c r="C66" s="26">
        <v>2563</v>
      </c>
    </row>
    <row r="69" spans="1:3" x14ac:dyDescent="0.35">
      <c r="A69" t="s">
        <v>253</v>
      </c>
    </row>
    <row r="71" spans="1:3" x14ac:dyDescent="0.35">
      <c r="A71" s="24" t="s">
        <v>127</v>
      </c>
      <c r="B71" t="s">
        <v>128</v>
      </c>
    </row>
    <row r="72" spans="1:3" x14ac:dyDescent="0.35">
      <c r="A72" s="25" t="s">
        <v>13</v>
      </c>
      <c r="B72" s="26">
        <v>333649.28999999998</v>
      </c>
    </row>
    <row r="73" spans="1:3" x14ac:dyDescent="0.35">
      <c r="A73" s="25" t="s">
        <v>123</v>
      </c>
      <c r="B73" s="26">
        <v>298796.25</v>
      </c>
    </row>
    <row r="74" spans="1:3" x14ac:dyDescent="0.35">
      <c r="A74" s="25" t="s">
        <v>120</v>
      </c>
      <c r="B74" s="26">
        <v>405822.12</v>
      </c>
    </row>
    <row r="75" spans="1:3" x14ac:dyDescent="0.35">
      <c r="A75" s="25" t="s">
        <v>129</v>
      </c>
      <c r="B75" s="26">
        <v>1038267.66</v>
      </c>
    </row>
    <row r="78" spans="1:3" x14ac:dyDescent="0.35">
      <c r="A78" t="s">
        <v>131</v>
      </c>
    </row>
    <row r="80" spans="1:3" x14ac:dyDescent="0.35">
      <c r="A80" s="24" t="s">
        <v>127</v>
      </c>
      <c r="B80" s="21" t="s">
        <v>130</v>
      </c>
      <c r="C80" s="21" t="s">
        <v>128</v>
      </c>
    </row>
    <row r="81" spans="1:6" x14ac:dyDescent="0.35">
      <c r="A81" s="25" t="s">
        <v>112</v>
      </c>
      <c r="B81" s="26">
        <v>652</v>
      </c>
      <c r="C81" s="26">
        <v>519178.71999999991</v>
      </c>
    </row>
    <row r="82" spans="1:6" x14ac:dyDescent="0.35">
      <c r="A82" s="25" t="s">
        <v>115</v>
      </c>
      <c r="B82" s="26">
        <v>750</v>
      </c>
      <c r="C82" s="26">
        <v>833830.55000000016</v>
      </c>
    </row>
    <row r="83" spans="1:6" x14ac:dyDescent="0.35">
      <c r="A83" s="25" t="s">
        <v>121</v>
      </c>
      <c r="B83" s="26">
        <v>482</v>
      </c>
      <c r="C83" s="26">
        <v>552510.74</v>
      </c>
    </row>
    <row r="84" spans="1:6" x14ac:dyDescent="0.35">
      <c r="A84" s="25" t="s">
        <v>118</v>
      </c>
      <c r="B84" s="26">
        <v>679</v>
      </c>
      <c r="C84" s="26">
        <v>590040.71</v>
      </c>
    </row>
    <row r="85" spans="1:6" x14ac:dyDescent="0.35">
      <c r="A85" s="25" t="s">
        <v>129</v>
      </c>
      <c r="B85" s="26">
        <v>2563</v>
      </c>
      <c r="C85" s="26">
        <v>2495560.7199999997</v>
      </c>
    </row>
    <row r="88" spans="1:6" x14ac:dyDescent="0.35">
      <c r="A88" t="s">
        <v>254</v>
      </c>
    </row>
    <row r="90" spans="1:6" x14ac:dyDescent="0.35">
      <c r="A90" s="24" t="s">
        <v>130</v>
      </c>
      <c r="B90" s="24" t="s">
        <v>134</v>
      </c>
    </row>
    <row r="91" spans="1:6" x14ac:dyDescent="0.35">
      <c r="A91" s="24" t="s">
        <v>127</v>
      </c>
      <c r="B91" s="21" t="s">
        <v>111</v>
      </c>
      <c r="C91" s="21" t="s">
        <v>122</v>
      </c>
      <c r="D91" s="21" t="s">
        <v>116</v>
      </c>
      <c r="E91" s="21" t="s">
        <v>114</v>
      </c>
      <c r="F91" s="21" t="s">
        <v>129</v>
      </c>
    </row>
    <row r="92" spans="1:6" x14ac:dyDescent="0.35">
      <c r="A92" s="25" t="s">
        <v>117</v>
      </c>
      <c r="B92" s="26"/>
      <c r="C92" s="26"/>
      <c r="D92" s="26">
        <v>102</v>
      </c>
      <c r="E92" s="26">
        <v>72</v>
      </c>
      <c r="F92" s="26">
        <v>174</v>
      </c>
    </row>
    <row r="93" spans="1:6" x14ac:dyDescent="0.35">
      <c r="A93" s="25" t="s">
        <v>13</v>
      </c>
      <c r="B93" s="26">
        <v>71</v>
      </c>
      <c r="C93" s="26">
        <v>114</v>
      </c>
      <c r="D93" s="26">
        <v>62</v>
      </c>
      <c r="E93" s="26">
        <v>113</v>
      </c>
      <c r="F93" s="26">
        <v>360</v>
      </c>
    </row>
    <row r="94" spans="1:6" x14ac:dyDescent="0.35">
      <c r="A94" s="25" t="s">
        <v>110</v>
      </c>
      <c r="B94" s="26">
        <v>13</v>
      </c>
      <c r="C94" s="26">
        <v>149</v>
      </c>
      <c r="D94" s="26"/>
      <c r="E94" s="26"/>
      <c r="F94" s="26">
        <v>162</v>
      </c>
    </row>
    <row r="95" spans="1:6" x14ac:dyDescent="0.35">
      <c r="A95" s="25" t="s">
        <v>124</v>
      </c>
      <c r="B95" s="26">
        <v>107</v>
      </c>
      <c r="C95" s="26">
        <v>110</v>
      </c>
      <c r="D95" s="26">
        <v>52</v>
      </c>
      <c r="E95" s="26">
        <v>57</v>
      </c>
      <c r="F95" s="26">
        <v>326</v>
      </c>
    </row>
    <row r="96" spans="1:6" x14ac:dyDescent="0.35">
      <c r="A96" s="25" t="s">
        <v>113</v>
      </c>
      <c r="B96" s="26">
        <v>117</v>
      </c>
      <c r="C96" s="26"/>
      <c r="D96" s="26">
        <v>41</v>
      </c>
      <c r="E96" s="26">
        <v>81</v>
      </c>
      <c r="F96" s="26">
        <v>239</v>
      </c>
    </row>
    <row r="97" spans="1:6" x14ac:dyDescent="0.35">
      <c r="A97" s="25" t="s">
        <v>126</v>
      </c>
      <c r="B97" s="26">
        <v>25</v>
      </c>
      <c r="C97" s="26">
        <v>86</v>
      </c>
      <c r="D97" s="26">
        <v>70</v>
      </c>
      <c r="E97" s="26">
        <v>3</v>
      </c>
      <c r="F97" s="26">
        <v>184</v>
      </c>
    </row>
    <row r="98" spans="1:6" x14ac:dyDescent="0.35">
      <c r="A98" s="25" t="s">
        <v>123</v>
      </c>
      <c r="B98" s="26">
        <v>41</v>
      </c>
      <c r="C98" s="26">
        <v>109</v>
      </c>
      <c r="D98" s="26">
        <v>28</v>
      </c>
      <c r="E98" s="26">
        <v>28</v>
      </c>
      <c r="F98" s="26">
        <v>206</v>
      </c>
    </row>
    <row r="99" spans="1:6" x14ac:dyDescent="0.35">
      <c r="A99" s="25" t="s">
        <v>119</v>
      </c>
      <c r="B99" s="26"/>
      <c r="C99" s="26">
        <v>97</v>
      </c>
      <c r="D99" s="26">
        <v>127</v>
      </c>
      <c r="E99" s="26">
        <v>60</v>
      </c>
      <c r="F99" s="26">
        <v>284</v>
      </c>
    </row>
    <row r="100" spans="1:6" x14ac:dyDescent="0.35">
      <c r="A100" s="25" t="s">
        <v>120</v>
      </c>
      <c r="B100" s="26">
        <v>148</v>
      </c>
      <c r="C100" s="26">
        <v>2</v>
      </c>
      <c r="D100" s="26">
        <v>100</v>
      </c>
      <c r="E100" s="26">
        <v>89</v>
      </c>
      <c r="F100" s="26">
        <v>339</v>
      </c>
    </row>
    <row r="101" spans="1:6" x14ac:dyDescent="0.35">
      <c r="A101" s="25" t="s">
        <v>125</v>
      </c>
      <c r="B101" s="26">
        <v>84</v>
      </c>
      <c r="C101" s="26">
        <v>50</v>
      </c>
      <c r="D101" s="26">
        <v>155</v>
      </c>
      <c r="E101" s="26"/>
      <c r="F101" s="26">
        <v>289</v>
      </c>
    </row>
    <row r="102" spans="1:6" x14ac:dyDescent="0.35">
      <c r="A102" s="25" t="s">
        <v>129</v>
      </c>
      <c r="B102" s="26">
        <v>606</v>
      </c>
      <c r="C102" s="26">
        <v>717</v>
      </c>
      <c r="D102" s="26">
        <v>737</v>
      </c>
      <c r="E102" s="26">
        <v>503</v>
      </c>
      <c r="F102" s="26">
        <v>2563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7E95-2B77-441D-885A-696619B9F09F}">
  <sheetPr codeName="Sheet8"/>
  <dimension ref="A1:I26"/>
  <sheetViews>
    <sheetView workbookViewId="0">
      <selection activeCell="I6" sqref="I6"/>
    </sheetView>
  </sheetViews>
  <sheetFormatPr defaultRowHeight="14.5" x14ac:dyDescent="0.35"/>
  <cols>
    <col min="4" max="4" width="13.90625" customWidth="1"/>
    <col min="5" max="5" width="15.453125" customWidth="1"/>
    <col min="6" max="6" width="16.90625" customWidth="1"/>
  </cols>
  <sheetData>
    <row r="1" spans="1:9" x14ac:dyDescent="0.35">
      <c r="A1" s="4" t="s">
        <v>29</v>
      </c>
      <c r="B1" s="4" t="s">
        <v>10</v>
      </c>
      <c r="C1" s="4" t="s">
        <v>11</v>
      </c>
      <c r="D1" s="4" t="s">
        <v>12</v>
      </c>
      <c r="E1" s="4" t="s">
        <v>31</v>
      </c>
      <c r="F1" s="4" t="s">
        <v>24</v>
      </c>
      <c r="I1" s="4" t="s">
        <v>256</v>
      </c>
    </row>
    <row r="2" spans="1:9" x14ac:dyDescent="0.35">
      <c r="A2" s="21">
        <v>1</v>
      </c>
      <c r="B2" s="21" t="s">
        <v>13</v>
      </c>
      <c r="C2" s="21" t="s">
        <v>14</v>
      </c>
      <c r="D2" s="21">
        <v>906</v>
      </c>
      <c r="E2" s="7">
        <v>45000</v>
      </c>
      <c r="F2" s="21" t="s">
        <v>25</v>
      </c>
    </row>
    <row r="3" spans="1:9" x14ac:dyDescent="0.35">
      <c r="A3" s="21">
        <v>2</v>
      </c>
      <c r="B3" s="21" t="s">
        <v>15</v>
      </c>
      <c r="C3" s="21" t="s">
        <v>16</v>
      </c>
      <c r="D3" s="21">
        <v>233</v>
      </c>
      <c r="E3" s="7">
        <v>46500</v>
      </c>
      <c r="F3" s="21" t="s">
        <v>12</v>
      </c>
    </row>
    <row r="4" spans="1:9" x14ac:dyDescent="0.35">
      <c r="A4" s="21">
        <v>3</v>
      </c>
      <c r="B4" s="21" t="s">
        <v>17</v>
      </c>
      <c r="C4" s="21" t="s">
        <v>16</v>
      </c>
      <c r="D4" s="21">
        <v>991</v>
      </c>
      <c r="E4" s="7">
        <v>47000</v>
      </c>
      <c r="F4" s="21" t="s">
        <v>12</v>
      </c>
    </row>
    <row r="5" spans="1:9" x14ac:dyDescent="0.35">
      <c r="A5" s="21">
        <v>4</v>
      </c>
      <c r="B5" s="21" t="s">
        <v>13</v>
      </c>
      <c r="C5" s="21" t="s">
        <v>14</v>
      </c>
      <c r="D5" s="21">
        <v>430</v>
      </c>
      <c r="E5" s="7">
        <v>48000</v>
      </c>
      <c r="F5" s="21" t="s">
        <v>25</v>
      </c>
    </row>
    <row r="6" spans="1:9" x14ac:dyDescent="0.35">
      <c r="A6" s="21">
        <v>5</v>
      </c>
      <c r="B6" s="21" t="s">
        <v>18</v>
      </c>
      <c r="C6" s="21" t="s">
        <v>16</v>
      </c>
      <c r="D6" s="21">
        <v>538</v>
      </c>
      <c r="E6" s="7">
        <v>49500</v>
      </c>
      <c r="F6" s="21" t="s">
        <v>26</v>
      </c>
    </row>
    <row r="7" spans="1:9" x14ac:dyDescent="0.35">
      <c r="A7" s="21">
        <v>6</v>
      </c>
      <c r="B7" s="21" t="s">
        <v>19</v>
      </c>
      <c r="C7" s="21" t="s">
        <v>16</v>
      </c>
      <c r="D7" s="21">
        <v>423</v>
      </c>
      <c r="E7" s="7">
        <v>50000</v>
      </c>
      <c r="F7" s="21" t="s">
        <v>27</v>
      </c>
      <c r="I7" s="21">
        <v>906</v>
      </c>
    </row>
    <row r="8" spans="1:9" x14ac:dyDescent="0.35">
      <c r="A8" s="21">
        <v>7</v>
      </c>
      <c r="B8" s="21" t="s">
        <v>13</v>
      </c>
      <c r="C8" s="21" t="s">
        <v>14</v>
      </c>
      <c r="D8" s="21">
        <v>783</v>
      </c>
      <c r="E8" s="7">
        <v>52500</v>
      </c>
      <c r="F8" s="21" t="s">
        <v>27</v>
      </c>
      <c r="I8" s="21">
        <v>233</v>
      </c>
    </row>
    <row r="9" spans="1:9" x14ac:dyDescent="0.35">
      <c r="A9" s="21">
        <v>8</v>
      </c>
      <c r="B9" s="21" t="s">
        <v>20</v>
      </c>
      <c r="C9" s="21" t="s">
        <v>16</v>
      </c>
      <c r="D9" s="21">
        <v>782</v>
      </c>
      <c r="E9" s="7">
        <v>53500</v>
      </c>
      <c r="F9" s="21" t="s">
        <v>27</v>
      </c>
      <c r="I9" s="21">
        <v>991</v>
      </c>
    </row>
    <row r="10" spans="1:9" x14ac:dyDescent="0.35">
      <c r="A10" s="21">
        <v>9</v>
      </c>
      <c r="B10" s="21" t="s">
        <v>19</v>
      </c>
      <c r="C10" s="21" t="s">
        <v>14</v>
      </c>
      <c r="D10" s="21">
        <v>782</v>
      </c>
      <c r="E10" s="7">
        <v>55000</v>
      </c>
      <c r="F10" s="21" t="s">
        <v>28</v>
      </c>
      <c r="I10" s="21">
        <v>500</v>
      </c>
    </row>
    <row r="11" spans="1:9" x14ac:dyDescent="0.35">
      <c r="A11" s="21">
        <v>10</v>
      </c>
      <c r="B11" s="21" t="s">
        <v>21</v>
      </c>
      <c r="C11" s="21" t="s">
        <v>14</v>
      </c>
      <c r="D11" s="21">
        <v>850</v>
      </c>
      <c r="E11" s="7">
        <v>60000</v>
      </c>
      <c r="F11" s="21" t="s">
        <v>26</v>
      </c>
      <c r="I11" s="21">
        <v>538</v>
      </c>
    </row>
    <row r="12" spans="1:9" x14ac:dyDescent="0.35">
      <c r="A12" s="21">
        <v>11</v>
      </c>
      <c r="B12" s="21" t="s">
        <v>13</v>
      </c>
      <c r="C12" s="21" t="s">
        <v>16</v>
      </c>
      <c r="D12" s="21">
        <v>391</v>
      </c>
      <c r="E12" s="7">
        <v>51500</v>
      </c>
      <c r="F12" s="21" t="s">
        <v>12</v>
      </c>
      <c r="I12" s="21">
        <v>423</v>
      </c>
    </row>
    <row r="13" spans="1:9" x14ac:dyDescent="0.35">
      <c r="A13" s="21">
        <v>12</v>
      </c>
      <c r="B13" s="21" t="s">
        <v>17</v>
      </c>
      <c r="C13" s="21" t="s">
        <v>16</v>
      </c>
      <c r="D13" s="21">
        <v>301</v>
      </c>
      <c r="E13" s="7">
        <v>59000</v>
      </c>
      <c r="F13" s="21" t="s">
        <v>28</v>
      </c>
      <c r="I13" s="21">
        <v>783</v>
      </c>
    </row>
    <row r="14" spans="1:9" x14ac:dyDescent="0.35">
      <c r="A14" s="21">
        <v>13</v>
      </c>
      <c r="B14" s="21" t="s">
        <v>15</v>
      </c>
      <c r="C14" s="21" t="s">
        <v>14</v>
      </c>
      <c r="D14" s="21">
        <v>301</v>
      </c>
      <c r="E14" s="7">
        <v>62500</v>
      </c>
      <c r="F14" s="21" t="s">
        <v>28</v>
      </c>
      <c r="I14" s="21">
        <v>782</v>
      </c>
    </row>
    <row r="15" spans="1:9" x14ac:dyDescent="0.35">
      <c r="A15" s="21">
        <v>14</v>
      </c>
      <c r="B15" s="21" t="s">
        <v>21</v>
      </c>
      <c r="C15" s="21" t="s">
        <v>14</v>
      </c>
      <c r="D15" s="21">
        <v>632</v>
      </c>
      <c r="E15" s="7">
        <v>65000</v>
      </c>
      <c r="F15" s="21" t="s">
        <v>27</v>
      </c>
      <c r="I15" s="21">
        <v>782</v>
      </c>
    </row>
    <row r="16" spans="1:9" x14ac:dyDescent="0.35">
      <c r="A16" s="21">
        <v>15</v>
      </c>
      <c r="B16" s="21" t="s">
        <v>13</v>
      </c>
      <c r="C16" s="21" t="s">
        <v>16</v>
      </c>
      <c r="D16" s="21">
        <v>157</v>
      </c>
      <c r="E16" s="7">
        <v>57500</v>
      </c>
      <c r="F16" s="21" t="s">
        <v>26</v>
      </c>
      <c r="I16" s="21">
        <v>850</v>
      </c>
    </row>
    <row r="17" spans="1:9" x14ac:dyDescent="0.35">
      <c r="A17" s="21">
        <v>16</v>
      </c>
      <c r="B17" s="21" t="s">
        <v>19</v>
      </c>
      <c r="C17" s="21" t="s">
        <v>14</v>
      </c>
      <c r="D17" s="21">
        <v>289</v>
      </c>
      <c r="E17" s="7">
        <v>70000</v>
      </c>
      <c r="F17" s="21" t="s">
        <v>12</v>
      </c>
      <c r="I17" s="21">
        <v>391</v>
      </c>
    </row>
    <row r="18" spans="1:9" x14ac:dyDescent="0.35">
      <c r="A18" s="21">
        <v>17</v>
      </c>
      <c r="B18" s="21" t="s">
        <v>21</v>
      </c>
      <c r="C18" s="21" t="s">
        <v>14</v>
      </c>
      <c r="D18" s="21">
        <v>791</v>
      </c>
      <c r="E18" s="7">
        <v>68500</v>
      </c>
      <c r="F18" s="21" t="s">
        <v>12</v>
      </c>
      <c r="I18" s="21">
        <v>301</v>
      </c>
    </row>
    <row r="19" spans="1:9" x14ac:dyDescent="0.35">
      <c r="A19" s="21">
        <v>18</v>
      </c>
      <c r="B19" s="21" t="s">
        <v>15</v>
      </c>
      <c r="C19" s="21" t="s">
        <v>16</v>
      </c>
      <c r="D19" s="21">
        <v>542</v>
      </c>
      <c r="E19" s="7">
        <v>63000</v>
      </c>
      <c r="F19" s="21" t="s">
        <v>26</v>
      </c>
      <c r="I19" s="21">
        <v>301</v>
      </c>
    </row>
    <row r="20" spans="1:9" x14ac:dyDescent="0.35">
      <c r="A20" s="21">
        <v>19</v>
      </c>
      <c r="B20" s="21" t="s">
        <v>13</v>
      </c>
      <c r="C20" s="21" t="s">
        <v>14</v>
      </c>
      <c r="D20" s="21">
        <v>722</v>
      </c>
      <c r="E20" s="7">
        <v>61000</v>
      </c>
      <c r="F20" s="21" t="s">
        <v>25</v>
      </c>
      <c r="I20" s="21">
        <v>632</v>
      </c>
    </row>
    <row r="21" spans="1:9" x14ac:dyDescent="0.35">
      <c r="A21" s="21">
        <v>20</v>
      </c>
      <c r="B21" s="21" t="s">
        <v>21</v>
      </c>
      <c r="C21" s="21" t="s">
        <v>16</v>
      </c>
      <c r="D21" s="21">
        <v>529</v>
      </c>
      <c r="E21" s="7">
        <v>58500</v>
      </c>
      <c r="F21" s="21" t="s">
        <v>27</v>
      </c>
    </row>
    <row r="22" spans="1:9" x14ac:dyDescent="0.35">
      <c r="A22" s="21">
        <v>21</v>
      </c>
      <c r="B22" s="21" t="s">
        <v>17</v>
      </c>
      <c r="C22" s="21" t="s">
        <v>14</v>
      </c>
      <c r="D22" s="21">
        <v>693</v>
      </c>
      <c r="E22" s="7">
        <v>66000</v>
      </c>
      <c r="F22" s="21" t="s">
        <v>12</v>
      </c>
    </row>
    <row r="26" spans="1:9" x14ac:dyDescent="0.35">
      <c r="A26" t="s">
        <v>255</v>
      </c>
    </row>
  </sheetData>
  <sortState ref="E2:E10">
    <sortCondition ref="E2"/>
  </sortState>
  <conditionalFormatting sqref="J7">
    <cfRule type="expression" dxfId="12" priority="6">
      <formula>IF($J$4=500,"T","F")</formula>
    </cfRule>
  </conditionalFormatting>
  <conditionalFormatting sqref="I7:I20">
    <cfRule type="expression" dxfId="10" priority="5">
      <formula>IF($J4&gt;500,"T","F")</formula>
    </cfRule>
    <cfRule type="aboveAverage" dxfId="11" priority="4"/>
    <cfRule type="aboveAverage" dxfId="9" priority="3" aboveAverage="0"/>
  </conditionalFormatting>
  <conditionalFormatting sqref="D2:D22">
    <cfRule type="aboveAverage" dxfId="5" priority="2"/>
    <cfRule type="aboveAverage" dxfId="4" priority="1" aboveAverage="0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37DD-1436-4673-992A-C1DD54F3547D}">
  <sheetPr codeName="Sheet9"/>
  <dimension ref="A1:G101"/>
  <sheetViews>
    <sheetView tabSelected="1" workbookViewId="0">
      <selection activeCell="F6" sqref="F6"/>
    </sheetView>
  </sheetViews>
  <sheetFormatPr defaultRowHeight="14.5" x14ac:dyDescent="0.35"/>
  <cols>
    <col min="1" max="1" width="23.08984375" customWidth="1"/>
    <col min="3" max="3" width="12.1796875" customWidth="1"/>
  </cols>
  <sheetData>
    <row r="1" spans="1:7" x14ac:dyDescent="0.35">
      <c r="A1" s="22" t="s">
        <v>81</v>
      </c>
      <c r="B1" s="22" t="s">
        <v>104</v>
      </c>
      <c r="C1" s="22" t="s">
        <v>105</v>
      </c>
      <c r="D1" s="22" t="s">
        <v>106</v>
      </c>
      <c r="E1" s="22" t="s">
        <v>107</v>
      </c>
      <c r="F1" s="22" t="s">
        <v>108</v>
      </c>
      <c r="G1" s="22" t="s">
        <v>109</v>
      </c>
    </row>
    <row r="2" spans="1:7" x14ac:dyDescent="0.35">
      <c r="A2" s="23">
        <v>44927</v>
      </c>
      <c r="B2" s="21" t="s">
        <v>110</v>
      </c>
      <c r="C2" s="21" t="s">
        <v>111</v>
      </c>
      <c r="D2" s="21" t="s">
        <v>112</v>
      </c>
      <c r="E2" s="21">
        <v>13</v>
      </c>
      <c r="F2" s="21">
        <v>10440.15</v>
      </c>
      <c r="G2" s="21">
        <v>13.19</v>
      </c>
    </row>
    <row r="3" spans="1:7" x14ac:dyDescent="0.35">
      <c r="A3" s="23">
        <v>44928</v>
      </c>
      <c r="B3" s="21" t="s">
        <v>113</v>
      </c>
      <c r="C3" s="21" t="s">
        <v>114</v>
      </c>
      <c r="D3" s="21" t="s">
        <v>115</v>
      </c>
      <c r="E3" s="21">
        <v>31</v>
      </c>
      <c r="F3" s="21">
        <v>11466.84</v>
      </c>
      <c r="G3" s="21">
        <v>30.53</v>
      </c>
    </row>
    <row r="4" spans="1:7" x14ac:dyDescent="0.35">
      <c r="A4" s="23">
        <v>44929</v>
      </c>
      <c r="B4" s="21" t="s">
        <v>13</v>
      </c>
      <c r="C4" s="21" t="s">
        <v>116</v>
      </c>
      <c r="D4" s="21" t="s">
        <v>112</v>
      </c>
      <c r="E4" s="21">
        <v>13</v>
      </c>
      <c r="F4" s="21">
        <v>21517.63</v>
      </c>
      <c r="G4" s="21">
        <v>46.47</v>
      </c>
    </row>
    <row r="5" spans="1:7" x14ac:dyDescent="0.35">
      <c r="A5" s="23">
        <v>44930</v>
      </c>
      <c r="B5" s="21" t="s">
        <v>113</v>
      </c>
      <c r="C5" s="21" t="s">
        <v>116</v>
      </c>
      <c r="D5" s="21" t="s">
        <v>115</v>
      </c>
      <c r="E5" s="21">
        <v>9</v>
      </c>
      <c r="F5" s="21">
        <v>37793.629999999997</v>
      </c>
      <c r="G5" s="21">
        <v>41.43</v>
      </c>
    </row>
    <row r="6" spans="1:7" x14ac:dyDescent="0.35">
      <c r="A6" s="23">
        <v>44931</v>
      </c>
      <c r="B6" s="21" t="s">
        <v>117</v>
      </c>
      <c r="C6" s="21" t="s">
        <v>114</v>
      </c>
      <c r="D6" s="21" t="s">
        <v>118</v>
      </c>
      <c r="E6" s="21">
        <v>25</v>
      </c>
      <c r="F6" s="21">
        <v>44577.77</v>
      </c>
      <c r="G6" s="21">
        <v>13.2</v>
      </c>
    </row>
    <row r="7" spans="1:7" x14ac:dyDescent="0.35">
      <c r="A7" s="23">
        <v>44932</v>
      </c>
      <c r="B7" s="21" t="s">
        <v>113</v>
      </c>
      <c r="C7" s="21" t="s">
        <v>114</v>
      </c>
      <c r="D7" s="21" t="s">
        <v>118</v>
      </c>
      <c r="E7" s="21">
        <v>48</v>
      </c>
      <c r="F7" s="21">
        <v>23727.13</v>
      </c>
      <c r="G7" s="21">
        <v>27.24</v>
      </c>
    </row>
    <row r="8" spans="1:7" x14ac:dyDescent="0.35">
      <c r="A8" s="23">
        <v>44933</v>
      </c>
      <c r="B8" s="21" t="s">
        <v>119</v>
      </c>
      <c r="C8" s="21" t="s">
        <v>114</v>
      </c>
      <c r="D8" s="21" t="s">
        <v>118</v>
      </c>
      <c r="E8" s="21">
        <v>42</v>
      </c>
      <c r="F8" s="21">
        <v>1101.23</v>
      </c>
      <c r="G8" s="21">
        <v>13.27</v>
      </c>
    </row>
    <row r="9" spans="1:7" x14ac:dyDescent="0.35">
      <c r="A9" s="23">
        <v>44934</v>
      </c>
      <c r="B9" s="21" t="s">
        <v>120</v>
      </c>
      <c r="C9" s="21" t="s">
        <v>116</v>
      </c>
      <c r="D9" s="21" t="s">
        <v>118</v>
      </c>
      <c r="E9" s="21">
        <v>38</v>
      </c>
      <c r="F9" s="21">
        <v>27810.37</v>
      </c>
      <c r="G9" s="21">
        <v>28.66</v>
      </c>
    </row>
    <row r="10" spans="1:7" x14ac:dyDescent="0.35">
      <c r="A10" s="23">
        <v>44935</v>
      </c>
      <c r="B10" s="21" t="s">
        <v>120</v>
      </c>
      <c r="C10" s="21" t="s">
        <v>111</v>
      </c>
      <c r="D10" s="21" t="s">
        <v>118</v>
      </c>
      <c r="E10" s="21">
        <v>37</v>
      </c>
      <c r="F10" s="21">
        <v>11487.24</v>
      </c>
      <c r="G10" s="21">
        <v>46.12</v>
      </c>
    </row>
    <row r="11" spans="1:7" x14ac:dyDescent="0.35">
      <c r="A11" s="23">
        <v>44936</v>
      </c>
      <c r="B11" s="21" t="s">
        <v>120</v>
      </c>
      <c r="C11" s="21" t="s">
        <v>116</v>
      </c>
      <c r="D11" s="21" t="s">
        <v>121</v>
      </c>
      <c r="E11" s="21">
        <v>22</v>
      </c>
      <c r="F11" s="21">
        <v>18725.37</v>
      </c>
      <c r="G11" s="21">
        <v>21.37</v>
      </c>
    </row>
    <row r="12" spans="1:7" x14ac:dyDescent="0.35">
      <c r="A12" s="23">
        <v>44937</v>
      </c>
      <c r="B12" s="21" t="s">
        <v>120</v>
      </c>
      <c r="C12" s="21" t="s">
        <v>122</v>
      </c>
      <c r="D12" s="21" t="s">
        <v>115</v>
      </c>
      <c r="E12" s="21">
        <v>2</v>
      </c>
      <c r="F12" s="21">
        <v>48493.86</v>
      </c>
      <c r="G12" s="21">
        <v>49.78</v>
      </c>
    </row>
    <row r="13" spans="1:7" x14ac:dyDescent="0.35">
      <c r="A13" s="23">
        <v>44938</v>
      </c>
      <c r="B13" s="21" t="s">
        <v>120</v>
      </c>
      <c r="C13" s="21" t="s">
        <v>114</v>
      </c>
      <c r="D13" s="21" t="s">
        <v>121</v>
      </c>
      <c r="E13" s="21">
        <v>10</v>
      </c>
      <c r="F13" s="21">
        <v>46466.03</v>
      </c>
      <c r="G13" s="21">
        <v>43.3</v>
      </c>
    </row>
    <row r="14" spans="1:7" x14ac:dyDescent="0.35">
      <c r="A14" s="23">
        <v>44939</v>
      </c>
      <c r="B14" s="21" t="s">
        <v>119</v>
      </c>
      <c r="C14" s="21" t="s">
        <v>122</v>
      </c>
      <c r="D14" s="21" t="s">
        <v>118</v>
      </c>
      <c r="E14" s="21">
        <v>7</v>
      </c>
      <c r="F14" s="21">
        <v>20174.53</v>
      </c>
      <c r="G14" s="21">
        <v>43.35</v>
      </c>
    </row>
    <row r="15" spans="1:7" x14ac:dyDescent="0.35">
      <c r="A15" s="23">
        <v>44940</v>
      </c>
      <c r="B15" s="21" t="s">
        <v>123</v>
      </c>
      <c r="C15" s="21" t="s">
        <v>111</v>
      </c>
      <c r="D15" s="21" t="s">
        <v>118</v>
      </c>
      <c r="E15" s="21">
        <v>2</v>
      </c>
      <c r="F15" s="21">
        <v>10233.99</v>
      </c>
      <c r="G15" s="21">
        <v>6.34</v>
      </c>
    </row>
    <row r="16" spans="1:7" x14ac:dyDescent="0.35">
      <c r="A16" s="23">
        <v>44941</v>
      </c>
      <c r="B16" s="21" t="s">
        <v>123</v>
      </c>
      <c r="C16" s="21" t="s">
        <v>111</v>
      </c>
      <c r="D16" s="21" t="s">
        <v>121</v>
      </c>
      <c r="E16" s="21">
        <v>7</v>
      </c>
      <c r="F16" s="21">
        <v>49866.22</v>
      </c>
      <c r="G16" s="21">
        <v>17.329999999999998</v>
      </c>
    </row>
    <row r="17" spans="1:7" x14ac:dyDescent="0.35">
      <c r="A17" s="23">
        <v>44942</v>
      </c>
      <c r="B17" s="21" t="s">
        <v>124</v>
      </c>
      <c r="C17" s="21" t="s">
        <v>116</v>
      </c>
      <c r="D17" s="21" t="s">
        <v>115</v>
      </c>
      <c r="E17" s="21">
        <v>26</v>
      </c>
      <c r="F17" s="21">
        <v>16940.849999999999</v>
      </c>
      <c r="G17" s="21">
        <v>22.85</v>
      </c>
    </row>
    <row r="18" spans="1:7" x14ac:dyDescent="0.35">
      <c r="A18" s="23">
        <v>44943</v>
      </c>
      <c r="B18" s="21" t="s">
        <v>13</v>
      </c>
      <c r="C18" s="21" t="s">
        <v>116</v>
      </c>
      <c r="D18" s="21" t="s">
        <v>118</v>
      </c>
      <c r="E18" s="21">
        <v>45</v>
      </c>
      <c r="F18" s="21">
        <v>26548.14</v>
      </c>
      <c r="G18" s="21">
        <v>25.6</v>
      </c>
    </row>
    <row r="19" spans="1:7" x14ac:dyDescent="0.35">
      <c r="A19" s="23">
        <v>44944</v>
      </c>
      <c r="B19" s="21" t="s">
        <v>124</v>
      </c>
      <c r="C19" s="21" t="s">
        <v>122</v>
      </c>
      <c r="D19" s="21" t="s">
        <v>118</v>
      </c>
      <c r="E19" s="21">
        <v>38</v>
      </c>
      <c r="F19" s="21">
        <v>44641.52</v>
      </c>
      <c r="G19" s="21">
        <v>10.48</v>
      </c>
    </row>
    <row r="20" spans="1:7" x14ac:dyDescent="0.35">
      <c r="A20" s="23">
        <v>44945</v>
      </c>
      <c r="B20" s="21" t="s">
        <v>13</v>
      </c>
      <c r="C20" s="21" t="s">
        <v>111</v>
      </c>
      <c r="D20" s="21" t="s">
        <v>115</v>
      </c>
      <c r="E20" s="21">
        <v>11</v>
      </c>
      <c r="F20" s="21">
        <v>48220.57</v>
      </c>
      <c r="G20" s="21">
        <v>39.200000000000003</v>
      </c>
    </row>
    <row r="21" spans="1:7" x14ac:dyDescent="0.35">
      <c r="A21" s="23">
        <v>44946</v>
      </c>
      <c r="B21" s="21" t="s">
        <v>125</v>
      </c>
      <c r="C21" s="21" t="s">
        <v>116</v>
      </c>
      <c r="D21" s="21" t="s">
        <v>118</v>
      </c>
      <c r="E21" s="21">
        <v>19</v>
      </c>
      <c r="F21" s="21">
        <v>43555.96</v>
      </c>
      <c r="G21" s="21">
        <v>38.67</v>
      </c>
    </row>
    <row r="22" spans="1:7" x14ac:dyDescent="0.35">
      <c r="A22" s="23">
        <v>44947</v>
      </c>
      <c r="B22" s="21" t="s">
        <v>119</v>
      </c>
      <c r="C22" s="21" t="s">
        <v>114</v>
      </c>
      <c r="D22" s="21" t="s">
        <v>112</v>
      </c>
      <c r="E22" s="21">
        <v>18</v>
      </c>
      <c r="F22" s="21">
        <v>20130.560000000001</v>
      </c>
      <c r="G22" s="21">
        <v>43.34</v>
      </c>
    </row>
    <row r="23" spans="1:7" x14ac:dyDescent="0.35">
      <c r="A23" s="23">
        <v>44948</v>
      </c>
      <c r="B23" s="21" t="s">
        <v>123</v>
      </c>
      <c r="C23" s="21" t="s">
        <v>116</v>
      </c>
      <c r="D23" s="21" t="s">
        <v>121</v>
      </c>
      <c r="E23" s="21">
        <v>28</v>
      </c>
      <c r="F23" s="21">
        <v>36005.86</v>
      </c>
      <c r="G23" s="21">
        <v>15.28</v>
      </c>
    </row>
    <row r="24" spans="1:7" x14ac:dyDescent="0.35">
      <c r="A24" s="23">
        <v>44949</v>
      </c>
      <c r="B24" s="21" t="s">
        <v>113</v>
      </c>
      <c r="C24" s="21" t="s">
        <v>111</v>
      </c>
      <c r="D24" s="21" t="s">
        <v>112</v>
      </c>
      <c r="E24" s="21">
        <v>4</v>
      </c>
      <c r="F24" s="21">
        <v>10396.84</v>
      </c>
      <c r="G24" s="21">
        <v>20.2</v>
      </c>
    </row>
    <row r="25" spans="1:7" x14ac:dyDescent="0.35">
      <c r="A25" s="23">
        <v>44950</v>
      </c>
      <c r="B25" s="21" t="s">
        <v>126</v>
      </c>
      <c r="C25" s="21" t="s">
        <v>111</v>
      </c>
      <c r="D25" s="21" t="s">
        <v>121</v>
      </c>
      <c r="E25" s="21">
        <v>2</v>
      </c>
      <c r="F25" s="21">
        <v>41740.93</v>
      </c>
      <c r="G25" s="21">
        <v>26.9</v>
      </c>
    </row>
    <row r="26" spans="1:7" x14ac:dyDescent="0.35">
      <c r="A26" s="23">
        <v>44951</v>
      </c>
      <c r="B26" s="21" t="s">
        <v>126</v>
      </c>
      <c r="C26" s="21" t="s">
        <v>122</v>
      </c>
      <c r="D26" s="21" t="s">
        <v>115</v>
      </c>
      <c r="E26" s="21">
        <v>49</v>
      </c>
      <c r="F26" s="21">
        <v>37420.230000000003</v>
      </c>
      <c r="G26" s="21">
        <v>49.01</v>
      </c>
    </row>
    <row r="27" spans="1:7" x14ac:dyDescent="0.35">
      <c r="A27" s="23">
        <v>44952</v>
      </c>
      <c r="B27" s="21" t="s">
        <v>124</v>
      </c>
      <c r="C27" s="21" t="s">
        <v>122</v>
      </c>
      <c r="D27" s="21" t="s">
        <v>112</v>
      </c>
      <c r="E27" s="21">
        <v>6</v>
      </c>
      <c r="F27" s="21">
        <v>24660.68</v>
      </c>
      <c r="G27" s="21">
        <v>36.159999999999997</v>
      </c>
    </row>
    <row r="28" spans="1:7" x14ac:dyDescent="0.35">
      <c r="A28" s="23">
        <v>44953</v>
      </c>
      <c r="B28" s="21" t="s">
        <v>110</v>
      </c>
      <c r="C28" s="21" t="s">
        <v>122</v>
      </c>
      <c r="D28" s="21" t="s">
        <v>115</v>
      </c>
      <c r="E28" s="21">
        <v>48</v>
      </c>
      <c r="F28" s="21">
        <v>1303.94</v>
      </c>
      <c r="G28" s="21">
        <v>16.87</v>
      </c>
    </row>
    <row r="29" spans="1:7" x14ac:dyDescent="0.35">
      <c r="A29" s="23">
        <v>44954</v>
      </c>
      <c r="B29" s="21" t="s">
        <v>110</v>
      </c>
      <c r="C29" s="21" t="s">
        <v>122</v>
      </c>
      <c r="D29" s="21" t="s">
        <v>115</v>
      </c>
      <c r="E29" s="21">
        <v>21</v>
      </c>
      <c r="F29" s="21">
        <v>7368.06</v>
      </c>
      <c r="G29" s="21">
        <v>40.54</v>
      </c>
    </row>
    <row r="30" spans="1:7" x14ac:dyDescent="0.35">
      <c r="A30" s="23">
        <v>44955</v>
      </c>
      <c r="B30" s="21" t="s">
        <v>120</v>
      </c>
      <c r="C30" s="21" t="s">
        <v>111</v>
      </c>
      <c r="D30" s="21" t="s">
        <v>118</v>
      </c>
      <c r="E30" s="21">
        <v>40</v>
      </c>
      <c r="F30" s="21">
        <v>26963.08</v>
      </c>
      <c r="G30" s="21">
        <v>36.520000000000003</v>
      </c>
    </row>
    <row r="31" spans="1:7" x14ac:dyDescent="0.35">
      <c r="A31" s="23">
        <v>44956</v>
      </c>
      <c r="B31" s="21" t="s">
        <v>110</v>
      </c>
      <c r="C31" s="21" t="s">
        <v>122</v>
      </c>
      <c r="D31" s="21" t="s">
        <v>115</v>
      </c>
      <c r="E31" s="21">
        <v>20</v>
      </c>
      <c r="F31" s="21">
        <v>7134.56</v>
      </c>
      <c r="G31" s="21">
        <v>40.409999999999997</v>
      </c>
    </row>
    <row r="32" spans="1:7" x14ac:dyDescent="0.35">
      <c r="A32" s="23">
        <v>44957</v>
      </c>
      <c r="B32" s="21" t="s">
        <v>113</v>
      </c>
      <c r="C32" s="21" t="s">
        <v>111</v>
      </c>
      <c r="D32" s="21" t="s">
        <v>115</v>
      </c>
      <c r="E32" s="21">
        <v>45</v>
      </c>
      <c r="F32" s="21">
        <v>43417.04</v>
      </c>
      <c r="G32" s="21">
        <v>10.53</v>
      </c>
    </row>
    <row r="33" spans="1:7" x14ac:dyDescent="0.35">
      <c r="A33" s="23">
        <v>44958</v>
      </c>
      <c r="B33" s="21" t="s">
        <v>126</v>
      </c>
      <c r="C33" s="21" t="s">
        <v>114</v>
      </c>
      <c r="D33" s="21" t="s">
        <v>121</v>
      </c>
      <c r="E33" s="21">
        <v>3</v>
      </c>
      <c r="F33" s="21">
        <v>4113.8599999999997</v>
      </c>
      <c r="G33" s="21">
        <v>31.49</v>
      </c>
    </row>
    <row r="34" spans="1:7" x14ac:dyDescent="0.35">
      <c r="A34" s="23">
        <v>44959</v>
      </c>
      <c r="B34" s="21" t="s">
        <v>123</v>
      </c>
      <c r="C34" s="21" t="s">
        <v>122</v>
      </c>
      <c r="D34" s="21" t="s">
        <v>121</v>
      </c>
      <c r="E34" s="21">
        <v>43</v>
      </c>
      <c r="F34" s="21">
        <v>2458.65</v>
      </c>
      <c r="G34" s="21">
        <v>25.52</v>
      </c>
    </row>
    <row r="35" spans="1:7" x14ac:dyDescent="0.35">
      <c r="A35" s="23">
        <v>44960</v>
      </c>
      <c r="B35" s="21" t="s">
        <v>119</v>
      </c>
      <c r="C35" s="21" t="s">
        <v>116</v>
      </c>
      <c r="D35" s="21" t="s">
        <v>112</v>
      </c>
      <c r="E35" s="21">
        <v>37</v>
      </c>
      <c r="F35" s="21">
        <v>19573.28</v>
      </c>
      <c r="G35" s="21">
        <v>23.01</v>
      </c>
    </row>
    <row r="36" spans="1:7" x14ac:dyDescent="0.35">
      <c r="A36" s="23">
        <v>44961</v>
      </c>
      <c r="B36" s="21" t="s">
        <v>126</v>
      </c>
      <c r="C36" s="21" t="s">
        <v>122</v>
      </c>
      <c r="D36" s="21" t="s">
        <v>121</v>
      </c>
      <c r="E36" s="21">
        <v>33</v>
      </c>
      <c r="F36" s="21">
        <v>23148.89</v>
      </c>
      <c r="G36" s="21">
        <v>44.66</v>
      </c>
    </row>
    <row r="37" spans="1:7" x14ac:dyDescent="0.35">
      <c r="A37" s="23">
        <v>44962</v>
      </c>
      <c r="B37" s="21" t="s">
        <v>113</v>
      </c>
      <c r="C37" s="21" t="s">
        <v>111</v>
      </c>
      <c r="D37" s="21" t="s">
        <v>112</v>
      </c>
      <c r="E37" s="21">
        <v>23</v>
      </c>
      <c r="F37" s="21">
        <v>31352.639999999999</v>
      </c>
      <c r="G37" s="21">
        <v>15.72</v>
      </c>
    </row>
    <row r="38" spans="1:7" x14ac:dyDescent="0.35">
      <c r="A38" s="23">
        <v>44963</v>
      </c>
      <c r="B38" s="21" t="s">
        <v>113</v>
      </c>
      <c r="C38" s="21" t="s">
        <v>111</v>
      </c>
      <c r="D38" s="21" t="s">
        <v>112</v>
      </c>
      <c r="E38" s="21">
        <v>7</v>
      </c>
      <c r="F38" s="21">
        <v>16810.62</v>
      </c>
      <c r="G38" s="21">
        <v>11.86</v>
      </c>
    </row>
    <row r="39" spans="1:7" x14ac:dyDescent="0.35">
      <c r="A39" s="23">
        <v>44964</v>
      </c>
      <c r="B39" s="21" t="s">
        <v>13</v>
      </c>
      <c r="C39" s="21" t="s">
        <v>116</v>
      </c>
      <c r="D39" s="21" t="s">
        <v>112</v>
      </c>
      <c r="E39" s="21">
        <v>4</v>
      </c>
      <c r="F39" s="21">
        <v>4565.04</v>
      </c>
      <c r="G39" s="21">
        <v>35.49</v>
      </c>
    </row>
    <row r="40" spans="1:7" x14ac:dyDescent="0.35">
      <c r="A40" s="23">
        <v>44965</v>
      </c>
      <c r="B40" s="21" t="s">
        <v>124</v>
      </c>
      <c r="C40" s="21" t="s">
        <v>114</v>
      </c>
      <c r="D40" s="21" t="s">
        <v>118</v>
      </c>
      <c r="E40" s="21">
        <v>17</v>
      </c>
      <c r="F40" s="21">
        <v>29414.36</v>
      </c>
      <c r="G40" s="21">
        <v>14.59</v>
      </c>
    </row>
    <row r="41" spans="1:7" x14ac:dyDescent="0.35">
      <c r="A41" s="23">
        <v>44966</v>
      </c>
      <c r="B41" s="21" t="s">
        <v>124</v>
      </c>
      <c r="C41" s="21" t="s">
        <v>116</v>
      </c>
      <c r="D41" s="21" t="s">
        <v>115</v>
      </c>
      <c r="E41" s="21">
        <v>26</v>
      </c>
      <c r="F41" s="21">
        <v>41633.019999999997</v>
      </c>
      <c r="G41" s="21">
        <v>23.7</v>
      </c>
    </row>
    <row r="42" spans="1:7" x14ac:dyDescent="0.35">
      <c r="A42" s="23">
        <v>44967</v>
      </c>
      <c r="B42" s="21" t="s">
        <v>125</v>
      </c>
      <c r="C42" s="21" t="s">
        <v>116</v>
      </c>
      <c r="D42" s="21" t="s">
        <v>121</v>
      </c>
      <c r="E42" s="21">
        <v>15</v>
      </c>
      <c r="F42" s="21">
        <v>15509.08</v>
      </c>
      <c r="G42" s="21">
        <v>8.69</v>
      </c>
    </row>
    <row r="43" spans="1:7" x14ac:dyDescent="0.35">
      <c r="A43" s="23">
        <v>44968</v>
      </c>
      <c r="B43" s="21" t="s">
        <v>125</v>
      </c>
      <c r="C43" s="21" t="s">
        <v>116</v>
      </c>
      <c r="D43" s="21" t="s">
        <v>115</v>
      </c>
      <c r="E43" s="21">
        <v>9</v>
      </c>
      <c r="F43" s="21">
        <v>17725.75</v>
      </c>
      <c r="G43" s="21">
        <v>23.57</v>
      </c>
    </row>
    <row r="44" spans="1:7" x14ac:dyDescent="0.35">
      <c r="A44" s="23">
        <v>44969</v>
      </c>
      <c r="B44" s="21" t="s">
        <v>13</v>
      </c>
      <c r="C44" s="21" t="s">
        <v>122</v>
      </c>
      <c r="D44" s="21" t="s">
        <v>115</v>
      </c>
      <c r="E44" s="21">
        <v>43</v>
      </c>
      <c r="F44" s="21">
        <v>28038.59</v>
      </c>
      <c r="G44" s="21">
        <v>45.12</v>
      </c>
    </row>
    <row r="45" spans="1:7" x14ac:dyDescent="0.35">
      <c r="A45" s="23">
        <v>44970</v>
      </c>
      <c r="B45" s="21" t="s">
        <v>120</v>
      </c>
      <c r="C45" s="21" t="s">
        <v>114</v>
      </c>
      <c r="D45" s="21" t="s">
        <v>115</v>
      </c>
      <c r="E45" s="21">
        <v>32</v>
      </c>
      <c r="F45" s="21">
        <v>43129.5</v>
      </c>
      <c r="G45" s="21">
        <v>26.22</v>
      </c>
    </row>
    <row r="46" spans="1:7" x14ac:dyDescent="0.35">
      <c r="A46" s="23">
        <v>44971</v>
      </c>
      <c r="B46" s="21" t="s">
        <v>110</v>
      </c>
      <c r="C46" s="21" t="s">
        <v>122</v>
      </c>
      <c r="D46" s="21" t="s">
        <v>121</v>
      </c>
      <c r="E46" s="21">
        <v>36</v>
      </c>
      <c r="F46" s="21">
        <v>30982.400000000001</v>
      </c>
      <c r="G46" s="21">
        <v>24.04</v>
      </c>
    </row>
    <row r="47" spans="1:7" x14ac:dyDescent="0.35">
      <c r="A47" s="23">
        <v>44972</v>
      </c>
      <c r="B47" s="21" t="s">
        <v>119</v>
      </c>
      <c r="C47" s="21" t="s">
        <v>122</v>
      </c>
      <c r="D47" s="21" t="s">
        <v>118</v>
      </c>
      <c r="E47" s="21">
        <v>43</v>
      </c>
      <c r="F47" s="21">
        <v>3507.27</v>
      </c>
      <c r="G47" s="21">
        <v>31.47</v>
      </c>
    </row>
    <row r="48" spans="1:7" x14ac:dyDescent="0.35">
      <c r="A48" s="23">
        <v>44973</v>
      </c>
      <c r="B48" s="21" t="s">
        <v>120</v>
      </c>
      <c r="C48" s="21" t="s">
        <v>111</v>
      </c>
      <c r="D48" s="21" t="s">
        <v>115</v>
      </c>
      <c r="E48" s="21">
        <v>38</v>
      </c>
      <c r="F48" s="21">
        <v>32601.53</v>
      </c>
      <c r="G48" s="21">
        <v>30.42</v>
      </c>
    </row>
    <row r="49" spans="1:7" x14ac:dyDescent="0.35">
      <c r="A49" s="23">
        <v>44974</v>
      </c>
      <c r="B49" s="21" t="s">
        <v>125</v>
      </c>
      <c r="C49" s="21" t="s">
        <v>116</v>
      </c>
      <c r="D49" s="21" t="s">
        <v>112</v>
      </c>
      <c r="E49" s="21">
        <v>37</v>
      </c>
      <c r="F49" s="21">
        <v>44073.91</v>
      </c>
      <c r="G49" s="21">
        <v>47.34</v>
      </c>
    </row>
    <row r="50" spans="1:7" x14ac:dyDescent="0.35">
      <c r="A50" s="23">
        <v>44975</v>
      </c>
      <c r="B50" s="21" t="s">
        <v>119</v>
      </c>
      <c r="C50" s="21" t="s">
        <v>116</v>
      </c>
      <c r="D50" s="21" t="s">
        <v>112</v>
      </c>
      <c r="E50" s="21">
        <v>2</v>
      </c>
      <c r="F50" s="21">
        <v>16134.68</v>
      </c>
      <c r="G50" s="21">
        <v>16.97</v>
      </c>
    </row>
    <row r="51" spans="1:7" x14ac:dyDescent="0.35">
      <c r="A51" s="23">
        <v>44976</v>
      </c>
      <c r="B51" s="21" t="s">
        <v>125</v>
      </c>
      <c r="C51" s="21" t="s">
        <v>122</v>
      </c>
      <c r="D51" s="21" t="s">
        <v>112</v>
      </c>
      <c r="E51" s="21">
        <v>31</v>
      </c>
      <c r="F51" s="21">
        <v>25097.95</v>
      </c>
      <c r="G51" s="21">
        <v>34.76</v>
      </c>
    </row>
    <row r="52" spans="1:7" x14ac:dyDescent="0.35">
      <c r="A52" s="23">
        <v>44977</v>
      </c>
      <c r="B52" s="21" t="s">
        <v>117</v>
      </c>
      <c r="C52" s="21" t="s">
        <v>116</v>
      </c>
      <c r="D52" s="21" t="s">
        <v>115</v>
      </c>
      <c r="E52" s="21">
        <v>15</v>
      </c>
      <c r="F52" s="21">
        <v>32873.64</v>
      </c>
      <c r="G52" s="21">
        <v>19.850000000000001</v>
      </c>
    </row>
    <row r="53" spans="1:7" x14ac:dyDescent="0.35">
      <c r="A53" s="23">
        <v>44978</v>
      </c>
      <c r="B53" s="21" t="s">
        <v>126</v>
      </c>
      <c r="C53" s="21" t="s">
        <v>122</v>
      </c>
      <c r="D53" s="21" t="s">
        <v>118</v>
      </c>
      <c r="E53" s="21">
        <v>4</v>
      </c>
      <c r="F53" s="21">
        <v>9191.16</v>
      </c>
      <c r="G53" s="21">
        <v>25.07</v>
      </c>
    </row>
    <row r="54" spans="1:7" x14ac:dyDescent="0.35">
      <c r="A54" s="23">
        <v>44979</v>
      </c>
      <c r="B54" s="21" t="s">
        <v>124</v>
      </c>
      <c r="C54" s="21" t="s">
        <v>111</v>
      </c>
      <c r="D54" s="21" t="s">
        <v>112</v>
      </c>
      <c r="E54" s="21">
        <v>50</v>
      </c>
      <c r="F54" s="21">
        <v>14201.08</v>
      </c>
      <c r="G54" s="21">
        <v>29.23</v>
      </c>
    </row>
    <row r="55" spans="1:7" x14ac:dyDescent="0.35">
      <c r="A55" s="23">
        <v>44980</v>
      </c>
      <c r="B55" s="21" t="s">
        <v>124</v>
      </c>
      <c r="C55" s="21" t="s">
        <v>114</v>
      </c>
      <c r="D55" s="21" t="s">
        <v>112</v>
      </c>
      <c r="E55" s="21">
        <v>40</v>
      </c>
      <c r="F55" s="21">
        <v>28422.41</v>
      </c>
      <c r="G55" s="21">
        <v>41.58</v>
      </c>
    </row>
    <row r="56" spans="1:7" x14ac:dyDescent="0.35">
      <c r="A56" s="23">
        <v>44981</v>
      </c>
      <c r="B56" s="21" t="s">
        <v>120</v>
      </c>
      <c r="C56" s="21" t="s">
        <v>114</v>
      </c>
      <c r="D56" s="21" t="s">
        <v>118</v>
      </c>
      <c r="E56" s="21">
        <v>40</v>
      </c>
      <c r="F56" s="21">
        <v>39401.46</v>
      </c>
      <c r="G56" s="21">
        <v>6.61</v>
      </c>
    </row>
    <row r="57" spans="1:7" x14ac:dyDescent="0.35">
      <c r="A57" s="23">
        <v>44982</v>
      </c>
      <c r="B57" s="21" t="s">
        <v>13</v>
      </c>
      <c r="C57" s="21" t="s">
        <v>122</v>
      </c>
      <c r="D57" s="21" t="s">
        <v>112</v>
      </c>
      <c r="E57" s="21">
        <v>33</v>
      </c>
      <c r="F57" s="21">
        <v>44380.18</v>
      </c>
      <c r="G57" s="21">
        <v>46.46</v>
      </c>
    </row>
    <row r="58" spans="1:7" x14ac:dyDescent="0.35">
      <c r="A58" s="23">
        <v>44983</v>
      </c>
      <c r="B58" s="21" t="s">
        <v>113</v>
      </c>
      <c r="C58" s="21" t="s">
        <v>114</v>
      </c>
      <c r="D58" s="21" t="s">
        <v>121</v>
      </c>
      <c r="E58" s="21">
        <v>1</v>
      </c>
      <c r="F58" s="21">
        <v>25488.67</v>
      </c>
      <c r="G58" s="21">
        <v>24.31</v>
      </c>
    </row>
    <row r="59" spans="1:7" x14ac:dyDescent="0.35">
      <c r="A59" s="23">
        <v>44984</v>
      </c>
      <c r="B59" s="21" t="s">
        <v>117</v>
      </c>
      <c r="C59" s="21" t="s">
        <v>116</v>
      </c>
      <c r="D59" s="21" t="s">
        <v>121</v>
      </c>
      <c r="E59" s="21">
        <v>50</v>
      </c>
      <c r="F59" s="21">
        <v>15776.29</v>
      </c>
      <c r="G59" s="21">
        <v>13.77</v>
      </c>
    </row>
    <row r="60" spans="1:7" x14ac:dyDescent="0.35">
      <c r="A60" s="23">
        <v>44985</v>
      </c>
      <c r="B60" s="21" t="s">
        <v>13</v>
      </c>
      <c r="C60" s="21" t="s">
        <v>111</v>
      </c>
      <c r="D60" s="21" t="s">
        <v>118</v>
      </c>
      <c r="E60" s="21">
        <v>15</v>
      </c>
      <c r="F60" s="21">
        <v>38830.620000000003</v>
      </c>
      <c r="G60" s="21">
        <v>36.479999999999997</v>
      </c>
    </row>
    <row r="61" spans="1:7" x14ac:dyDescent="0.35">
      <c r="A61" s="23">
        <v>44986</v>
      </c>
      <c r="B61" s="21" t="s">
        <v>123</v>
      </c>
      <c r="C61" s="21" t="s">
        <v>122</v>
      </c>
      <c r="D61" s="21" t="s">
        <v>121</v>
      </c>
      <c r="E61" s="21">
        <v>28</v>
      </c>
      <c r="F61" s="21">
        <v>42573.96</v>
      </c>
      <c r="G61" s="21">
        <v>27.89</v>
      </c>
    </row>
    <row r="62" spans="1:7" x14ac:dyDescent="0.35">
      <c r="A62" s="23">
        <v>44987</v>
      </c>
      <c r="B62" s="21" t="s">
        <v>123</v>
      </c>
      <c r="C62" s="21" t="s">
        <v>122</v>
      </c>
      <c r="D62" s="21" t="s">
        <v>118</v>
      </c>
      <c r="E62" s="21">
        <v>38</v>
      </c>
      <c r="F62" s="21">
        <v>3050.73</v>
      </c>
      <c r="G62" s="21">
        <v>28.73</v>
      </c>
    </row>
    <row r="63" spans="1:7" x14ac:dyDescent="0.35">
      <c r="A63" s="23">
        <v>44988</v>
      </c>
      <c r="B63" s="21" t="s">
        <v>123</v>
      </c>
      <c r="C63" s="21" t="s">
        <v>114</v>
      </c>
      <c r="D63" s="21" t="s">
        <v>121</v>
      </c>
      <c r="E63" s="21">
        <v>11</v>
      </c>
      <c r="F63" s="21">
        <v>39656.33</v>
      </c>
      <c r="G63" s="21">
        <v>9.44</v>
      </c>
    </row>
    <row r="64" spans="1:7" x14ac:dyDescent="0.35">
      <c r="A64" s="23">
        <v>44989</v>
      </c>
      <c r="B64" s="21" t="s">
        <v>110</v>
      </c>
      <c r="C64" s="21" t="s">
        <v>122</v>
      </c>
      <c r="D64" s="21" t="s">
        <v>115</v>
      </c>
      <c r="E64" s="21">
        <v>15</v>
      </c>
      <c r="F64" s="21">
        <v>23408.29</v>
      </c>
      <c r="G64" s="21">
        <v>22.24</v>
      </c>
    </row>
    <row r="65" spans="1:7" x14ac:dyDescent="0.35">
      <c r="A65" s="23">
        <v>44990</v>
      </c>
      <c r="B65" s="21" t="s">
        <v>113</v>
      </c>
      <c r="C65" s="21" t="s">
        <v>114</v>
      </c>
      <c r="D65" s="21" t="s">
        <v>115</v>
      </c>
      <c r="E65" s="21">
        <v>1</v>
      </c>
      <c r="F65" s="21">
        <v>36060.230000000003</v>
      </c>
      <c r="G65" s="21">
        <v>35.56</v>
      </c>
    </row>
    <row r="66" spans="1:7" x14ac:dyDescent="0.35">
      <c r="A66" s="23">
        <v>44991</v>
      </c>
      <c r="B66" s="21" t="s">
        <v>123</v>
      </c>
      <c r="C66" s="21" t="s">
        <v>111</v>
      </c>
      <c r="D66" s="21" t="s">
        <v>115</v>
      </c>
      <c r="E66" s="21">
        <v>11</v>
      </c>
      <c r="F66" s="21">
        <v>42732.61</v>
      </c>
      <c r="G66" s="21">
        <v>12.67</v>
      </c>
    </row>
    <row r="67" spans="1:7" x14ac:dyDescent="0.35">
      <c r="A67" s="23">
        <v>44992</v>
      </c>
      <c r="B67" s="21" t="s">
        <v>125</v>
      </c>
      <c r="C67" s="21" t="s">
        <v>116</v>
      </c>
      <c r="D67" s="21" t="s">
        <v>112</v>
      </c>
      <c r="E67" s="21">
        <v>35</v>
      </c>
      <c r="F67" s="21">
        <v>1695.49</v>
      </c>
      <c r="G67" s="21">
        <v>9.81</v>
      </c>
    </row>
    <row r="68" spans="1:7" x14ac:dyDescent="0.35">
      <c r="A68" s="23">
        <v>44993</v>
      </c>
      <c r="B68" s="21" t="s">
        <v>119</v>
      </c>
      <c r="C68" s="21" t="s">
        <v>116</v>
      </c>
      <c r="D68" s="21" t="s">
        <v>121</v>
      </c>
      <c r="E68" s="21">
        <v>20</v>
      </c>
      <c r="F68" s="21">
        <v>26251.200000000001</v>
      </c>
      <c r="G68" s="21">
        <v>31.43</v>
      </c>
    </row>
    <row r="69" spans="1:7" x14ac:dyDescent="0.35">
      <c r="A69" s="23">
        <v>44994</v>
      </c>
      <c r="B69" s="21" t="s">
        <v>13</v>
      </c>
      <c r="C69" s="21" t="s">
        <v>114</v>
      </c>
      <c r="D69" s="21" t="s">
        <v>118</v>
      </c>
      <c r="E69" s="21">
        <v>23</v>
      </c>
      <c r="F69" s="21">
        <v>39307.54</v>
      </c>
      <c r="G69" s="21">
        <v>22.62</v>
      </c>
    </row>
    <row r="70" spans="1:7" x14ac:dyDescent="0.35">
      <c r="A70" s="23">
        <v>44995</v>
      </c>
      <c r="B70" s="21" t="s">
        <v>125</v>
      </c>
      <c r="C70" s="21" t="s">
        <v>122</v>
      </c>
      <c r="D70" s="21" t="s">
        <v>115</v>
      </c>
      <c r="E70" s="21">
        <v>5</v>
      </c>
      <c r="F70" s="21">
        <v>5293.11</v>
      </c>
      <c r="G70" s="21">
        <v>43.41</v>
      </c>
    </row>
    <row r="71" spans="1:7" x14ac:dyDescent="0.35">
      <c r="A71" s="23">
        <v>44996</v>
      </c>
      <c r="B71" s="21" t="s">
        <v>125</v>
      </c>
      <c r="C71" s="21" t="s">
        <v>116</v>
      </c>
      <c r="D71" s="21" t="s">
        <v>115</v>
      </c>
      <c r="E71" s="21">
        <v>40</v>
      </c>
      <c r="F71" s="21">
        <v>34665.67</v>
      </c>
      <c r="G71" s="21">
        <v>6.4</v>
      </c>
    </row>
    <row r="72" spans="1:7" x14ac:dyDescent="0.35">
      <c r="A72" s="23">
        <v>44997</v>
      </c>
      <c r="B72" s="21" t="s">
        <v>125</v>
      </c>
      <c r="C72" s="21" t="s">
        <v>111</v>
      </c>
      <c r="D72" s="21" t="s">
        <v>112</v>
      </c>
      <c r="E72" s="21">
        <v>20</v>
      </c>
      <c r="F72" s="21">
        <v>21611.87</v>
      </c>
      <c r="G72" s="21">
        <v>10.08</v>
      </c>
    </row>
    <row r="73" spans="1:7" x14ac:dyDescent="0.35">
      <c r="A73" s="23">
        <v>44998</v>
      </c>
      <c r="B73" s="21" t="s">
        <v>125</v>
      </c>
      <c r="C73" s="21" t="s">
        <v>111</v>
      </c>
      <c r="D73" s="21" t="s">
        <v>115</v>
      </c>
      <c r="E73" s="21">
        <v>43</v>
      </c>
      <c r="F73" s="21">
        <v>16880.419999999998</v>
      </c>
      <c r="G73" s="21">
        <v>30.32</v>
      </c>
    </row>
    <row r="74" spans="1:7" x14ac:dyDescent="0.35">
      <c r="A74" s="23">
        <v>44999</v>
      </c>
      <c r="B74" s="21" t="s">
        <v>117</v>
      </c>
      <c r="C74" s="21" t="s">
        <v>114</v>
      </c>
      <c r="D74" s="21" t="s">
        <v>112</v>
      </c>
      <c r="E74" s="21">
        <v>47</v>
      </c>
      <c r="F74" s="21">
        <v>5721.55</v>
      </c>
      <c r="G74" s="21">
        <v>44.28</v>
      </c>
    </row>
    <row r="75" spans="1:7" x14ac:dyDescent="0.35">
      <c r="A75" s="23">
        <v>45000</v>
      </c>
      <c r="B75" s="21" t="s">
        <v>113</v>
      </c>
      <c r="C75" s="21" t="s">
        <v>116</v>
      </c>
      <c r="D75" s="21" t="s">
        <v>118</v>
      </c>
      <c r="E75" s="21">
        <v>32</v>
      </c>
      <c r="F75" s="21">
        <v>8467.4599999999991</v>
      </c>
      <c r="G75" s="21">
        <v>35.08</v>
      </c>
    </row>
    <row r="76" spans="1:7" x14ac:dyDescent="0.35">
      <c r="A76" s="23">
        <v>45001</v>
      </c>
      <c r="B76" s="21" t="s">
        <v>120</v>
      </c>
      <c r="C76" s="21" t="s">
        <v>111</v>
      </c>
      <c r="D76" s="21" t="s">
        <v>115</v>
      </c>
      <c r="E76" s="21">
        <v>33</v>
      </c>
      <c r="F76" s="21">
        <v>45938.38</v>
      </c>
      <c r="G76" s="21">
        <v>24.53</v>
      </c>
    </row>
    <row r="77" spans="1:7" x14ac:dyDescent="0.35">
      <c r="A77" s="23">
        <v>45002</v>
      </c>
      <c r="B77" s="21" t="s">
        <v>125</v>
      </c>
      <c r="C77" s="21" t="s">
        <v>111</v>
      </c>
      <c r="D77" s="21" t="s">
        <v>112</v>
      </c>
      <c r="E77" s="21">
        <v>21</v>
      </c>
      <c r="F77" s="21">
        <v>35273.839999999997</v>
      </c>
      <c r="G77" s="21">
        <v>17.86</v>
      </c>
    </row>
    <row r="78" spans="1:7" x14ac:dyDescent="0.35">
      <c r="A78" s="23">
        <v>45003</v>
      </c>
      <c r="B78" s="21" t="s">
        <v>124</v>
      </c>
      <c r="C78" s="21" t="s">
        <v>111</v>
      </c>
      <c r="D78" s="21" t="s">
        <v>121</v>
      </c>
      <c r="E78" s="21">
        <v>42</v>
      </c>
      <c r="F78" s="21">
        <v>32274.65</v>
      </c>
      <c r="G78" s="21">
        <v>19.68</v>
      </c>
    </row>
    <row r="79" spans="1:7" x14ac:dyDescent="0.35">
      <c r="A79" s="23">
        <v>45004</v>
      </c>
      <c r="B79" s="21" t="s">
        <v>126</v>
      </c>
      <c r="C79" s="21" t="s">
        <v>111</v>
      </c>
      <c r="D79" s="21" t="s">
        <v>118</v>
      </c>
      <c r="E79" s="21">
        <v>12</v>
      </c>
      <c r="F79" s="21">
        <v>29889.18</v>
      </c>
      <c r="G79" s="21">
        <v>23.77</v>
      </c>
    </row>
    <row r="80" spans="1:7" x14ac:dyDescent="0.35">
      <c r="A80" s="23">
        <v>45005</v>
      </c>
      <c r="B80" s="21" t="s">
        <v>126</v>
      </c>
      <c r="C80" s="21" t="s">
        <v>111</v>
      </c>
      <c r="D80" s="21" t="s">
        <v>115</v>
      </c>
      <c r="E80" s="21">
        <v>11</v>
      </c>
      <c r="F80" s="21">
        <v>39462.019999999997</v>
      </c>
      <c r="G80" s="21">
        <v>38.29</v>
      </c>
    </row>
    <row r="81" spans="1:7" x14ac:dyDescent="0.35">
      <c r="A81" s="23">
        <v>45006</v>
      </c>
      <c r="B81" s="21" t="s">
        <v>120</v>
      </c>
      <c r="C81" s="21" t="s">
        <v>116</v>
      </c>
      <c r="D81" s="21" t="s">
        <v>115</v>
      </c>
      <c r="E81" s="21">
        <v>40</v>
      </c>
      <c r="F81" s="21">
        <v>15127.21</v>
      </c>
      <c r="G81" s="21">
        <v>33.880000000000003</v>
      </c>
    </row>
    <row r="82" spans="1:7" x14ac:dyDescent="0.35">
      <c r="A82" s="23">
        <v>45007</v>
      </c>
      <c r="B82" s="21" t="s">
        <v>123</v>
      </c>
      <c r="C82" s="21" t="s">
        <v>114</v>
      </c>
      <c r="D82" s="21" t="s">
        <v>118</v>
      </c>
      <c r="E82" s="21">
        <v>17</v>
      </c>
      <c r="F82" s="21">
        <v>49088.81</v>
      </c>
      <c r="G82" s="21">
        <v>34.33</v>
      </c>
    </row>
    <row r="83" spans="1:7" x14ac:dyDescent="0.35">
      <c r="A83" s="23">
        <v>45008</v>
      </c>
      <c r="B83" s="21" t="s">
        <v>119</v>
      </c>
      <c r="C83" s="21" t="s">
        <v>122</v>
      </c>
      <c r="D83" s="21" t="s">
        <v>115</v>
      </c>
      <c r="E83" s="21">
        <v>47</v>
      </c>
      <c r="F83" s="21">
        <v>22082.22</v>
      </c>
      <c r="G83" s="21">
        <v>24.51</v>
      </c>
    </row>
    <row r="84" spans="1:7" x14ac:dyDescent="0.35">
      <c r="A84" s="23">
        <v>45009</v>
      </c>
      <c r="B84" s="21" t="s">
        <v>110</v>
      </c>
      <c r="C84" s="21" t="s">
        <v>122</v>
      </c>
      <c r="D84" s="21" t="s">
        <v>121</v>
      </c>
      <c r="E84" s="21">
        <v>9</v>
      </c>
      <c r="F84" s="21">
        <v>27965.18</v>
      </c>
      <c r="G84" s="21">
        <v>46.2</v>
      </c>
    </row>
    <row r="85" spans="1:7" x14ac:dyDescent="0.35">
      <c r="A85" s="23">
        <v>45010</v>
      </c>
      <c r="B85" s="21" t="s">
        <v>13</v>
      </c>
      <c r="C85" s="21" t="s">
        <v>111</v>
      </c>
      <c r="D85" s="21" t="s">
        <v>121</v>
      </c>
      <c r="E85" s="21">
        <v>45</v>
      </c>
      <c r="F85" s="21">
        <v>1113.44</v>
      </c>
      <c r="G85" s="21">
        <v>11.3</v>
      </c>
    </row>
    <row r="86" spans="1:7" x14ac:dyDescent="0.35">
      <c r="A86" s="23">
        <v>45011</v>
      </c>
      <c r="B86" s="21" t="s">
        <v>117</v>
      </c>
      <c r="C86" s="21" t="s">
        <v>116</v>
      </c>
      <c r="D86" s="21" t="s">
        <v>121</v>
      </c>
      <c r="E86" s="21">
        <v>37</v>
      </c>
      <c r="F86" s="21">
        <v>27897.73</v>
      </c>
      <c r="G86" s="21">
        <v>18.899999999999999</v>
      </c>
    </row>
    <row r="87" spans="1:7" x14ac:dyDescent="0.35">
      <c r="A87" s="23">
        <v>45012</v>
      </c>
      <c r="B87" s="21" t="s">
        <v>126</v>
      </c>
      <c r="C87" s="21" t="s">
        <v>116</v>
      </c>
      <c r="D87" s="21" t="s">
        <v>118</v>
      </c>
      <c r="E87" s="21">
        <v>20</v>
      </c>
      <c r="F87" s="21">
        <v>17427.310000000001</v>
      </c>
      <c r="G87" s="21">
        <v>21.02</v>
      </c>
    </row>
    <row r="88" spans="1:7" x14ac:dyDescent="0.35">
      <c r="A88" s="23">
        <v>45013</v>
      </c>
      <c r="B88" s="21" t="s">
        <v>124</v>
      </c>
      <c r="C88" s="21" t="s">
        <v>111</v>
      </c>
      <c r="D88" s="21" t="s">
        <v>112</v>
      </c>
      <c r="E88" s="21">
        <v>15</v>
      </c>
      <c r="F88" s="21">
        <v>2487.38</v>
      </c>
      <c r="G88" s="21">
        <v>25.96</v>
      </c>
    </row>
    <row r="89" spans="1:7" x14ac:dyDescent="0.35">
      <c r="A89" s="23">
        <v>45014</v>
      </c>
      <c r="B89" s="21" t="s">
        <v>119</v>
      </c>
      <c r="C89" s="21" t="s">
        <v>116</v>
      </c>
      <c r="D89" s="21" t="s">
        <v>118</v>
      </c>
      <c r="E89" s="21">
        <v>39</v>
      </c>
      <c r="F89" s="21">
        <v>23409.09</v>
      </c>
      <c r="G89" s="21">
        <v>39.909999999999997</v>
      </c>
    </row>
    <row r="90" spans="1:7" x14ac:dyDescent="0.35">
      <c r="A90" s="23">
        <v>45015</v>
      </c>
      <c r="B90" s="21" t="s">
        <v>13</v>
      </c>
      <c r="C90" s="21" t="s">
        <v>114</v>
      </c>
      <c r="D90" s="21" t="s">
        <v>121</v>
      </c>
      <c r="E90" s="21">
        <v>40</v>
      </c>
      <c r="F90" s="21">
        <v>44496</v>
      </c>
      <c r="G90" s="21">
        <v>46.8</v>
      </c>
    </row>
    <row r="91" spans="1:7" x14ac:dyDescent="0.35">
      <c r="A91" s="23">
        <v>45016</v>
      </c>
      <c r="B91" s="21" t="s">
        <v>125</v>
      </c>
      <c r="C91" s="21" t="s">
        <v>122</v>
      </c>
      <c r="D91" s="21" t="s">
        <v>112</v>
      </c>
      <c r="E91" s="21">
        <v>14</v>
      </c>
      <c r="F91" s="21">
        <v>16694.43</v>
      </c>
      <c r="G91" s="21">
        <v>17.010000000000002</v>
      </c>
    </row>
    <row r="92" spans="1:7" x14ac:dyDescent="0.35">
      <c r="A92" s="23">
        <v>45017</v>
      </c>
      <c r="B92" s="21" t="s">
        <v>13</v>
      </c>
      <c r="C92" s="21" t="s">
        <v>114</v>
      </c>
      <c r="D92" s="21" t="s">
        <v>112</v>
      </c>
      <c r="E92" s="21">
        <v>50</v>
      </c>
      <c r="F92" s="21">
        <v>28083.38</v>
      </c>
      <c r="G92" s="21">
        <v>21.08</v>
      </c>
    </row>
    <row r="93" spans="1:7" x14ac:dyDescent="0.35">
      <c r="A93" s="23">
        <v>45018</v>
      </c>
      <c r="B93" s="21" t="s">
        <v>124</v>
      </c>
      <c r="C93" s="21" t="s">
        <v>122</v>
      </c>
      <c r="D93" s="21" t="s">
        <v>112</v>
      </c>
      <c r="E93" s="21">
        <v>44</v>
      </c>
      <c r="F93" s="21">
        <v>20039.66</v>
      </c>
      <c r="G93" s="21">
        <v>22.48</v>
      </c>
    </row>
    <row r="94" spans="1:7" x14ac:dyDescent="0.35">
      <c r="A94" s="23">
        <v>45019</v>
      </c>
      <c r="B94" s="21" t="s">
        <v>123</v>
      </c>
      <c r="C94" s="21" t="s">
        <v>111</v>
      </c>
      <c r="D94" s="21" t="s">
        <v>112</v>
      </c>
      <c r="E94" s="21">
        <v>21</v>
      </c>
      <c r="F94" s="21">
        <v>23129.09</v>
      </c>
      <c r="G94" s="21">
        <v>10.49</v>
      </c>
    </row>
    <row r="95" spans="1:7" x14ac:dyDescent="0.35">
      <c r="A95" s="23">
        <v>45020</v>
      </c>
      <c r="B95" s="21" t="s">
        <v>126</v>
      </c>
      <c r="C95" s="21" t="s">
        <v>116</v>
      </c>
      <c r="D95" s="21" t="s">
        <v>115</v>
      </c>
      <c r="E95" s="21">
        <v>50</v>
      </c>
      <c r="F95" s="21">
        <v>10719.41</v>
      </c>
      <c r="G95" s="21">
        <v>38.74</v>
      </c>
    </row>
    <row r="96" spans="1:7" x14ac:dyDescent="0.35">
      <c r="A96" s="23">
        <v>45021</v>
      </c>
      <c r="B96" s="21" t="s">
        <v>113</v>
      </c>
      <c r="C96" s="21" t="s">
        <v>111</v>
      </c>
      <c r="D96" s="21" t="s">
        <v>118</v>
      </c>
      <c r="E96" s="21">
        <v>38</v>
      </c>
      <c r="F96" s="21">
        <v>18234.759999999998</v>
      </c>
      <c r="G96" s="21">
        <v>5.41</v>
      </c>
    </row>
    <row r="97" spans="1:7" x14ac:dyDescent="0.35">
      <c r="A97" s="23">
        <v>45022</v>
      </c>
      <c r="B97" s="21" t="s">
        <v>124</v>
      </c>
      <c r="C97" s="21" t="s">
        <v>122</v>
      </c>
      <c r="D97" s="21" t="s">
        <v>115</v>
      </c>
      <c r="E97" s="21">
        <v>22</v>
      </c>
      <c r="F97" s="21">
        <v>36221.279999999999</v>
      </c>
      <c r="G97" s="21">
        <v>29.51</v>
      </c>
    </row>
    <row r="98" spans="1:7" x14ac:dyDescent="0.35">
      <c r="A98" s="23">
        <v>45023</v>
      </c>
      <c r="B98" s="21" t="s">
        <v>120</v>
      </c>
      <c r="C98" s="21" t="s">
        <v>114</v>
      </c>
      <c r="D98" s="21" t="s">
        <v>115</v>
      </c>
      <c r="E98" s="21">
        <v>7</v>
      </c>
      <c r="F98" s="21">
        <v>49678.09</v>
      </c>
      <c r="G98" s="21">
        <v>49.67</v>
      </c>
    </row>
    <row r="99" spans="1:7" x14ac:dyDescent="0.35">
      <c r="A99" s="23">
        <v>45024</v>
      </c>
      <c r="B99" s="21" t="s">
        <v>13</v>
      </c>
      <c r="C99" s="21" t="s">
        <v>122</v>
      </c>
      <c r="D99" s="21" t="s">
        <v>112</v>
      </c>
      <c r="E99" s="21">
        <v>38</v>
      </c>
      <c r="F99" s="21">
        <v>8548.16</v>
      </c>
      <c r="G99" s="21">
        <v>45.48</v>
      </c>
    </row>
    <row r="100" spans="1:7" x14ac:dyDescent="0.35">
      <c r="A100" s="23">
        <v>45025</v>
      </c>
      <c r="B100" s="21" t="s">
        <v>119</v>
      </c>
      <c r="C100" s="21" t="s">
        <v>116</v>
      </c>
      <c r="D100" s="21" t="s">
        <v>112</v>
      </c>
      <c r="E100" s="21">
        <v>28</v>
      </c>
      <c r="F100" s="21">
        <v>5522.01</v>
      </c>
      <c r="G100" s="21">
        <v>40.700000000000003</v>
      </c>
    </row>
    <row r="101" spans="1:7" x14ac:dyDescent="0.35">
      <c r="A101" s="23">
        <v>45026</v>
      </c>
      <c r="B101" s="21" t="s">
        <v>119</v>
      </c>
      <c r="C101" s="21" t="s">
        <v>116</v>
      </c>
      <c r="D101" s="21" t="s">
        <v>112</v>
      </c>
      <c r="E101" s="21">
        <v>1</v>
      </c>
      <c r="F101" s="21">
        <v>18614.21</v>
      </c>
      <c r="G101" s="21">
        <v>34.65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Basics of Excel</vt:lpstr>
      <vt:lpstr>conditional formatting</vt:lpstr>
      <vt:lpstr>charts</vt:lpstr>
      <vt:lpstr>charts 2</vt:lpstr>
      <vt:lpstr>Sheet1</vt:lpstr>
      <vt:lpstr>Sheet2</vt:lpstr>
      <vt:lpstr>Sheet3</vt:lpstr>
      <vt:lpstr>macros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2024-08-14T12:08:27Z</dcterms:created>
  <dcterms:modified xsi:type="dcterms:W3CDTF">2024-09-25T12:35:02Z</dcterms:modified>
</cp:coreProperties>
</file>