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" yWindow="-12" windowWidth="19740" windowHeight="9696"/>
  </bookViews>
  <sheets>
    <sheet name="Time Report" sheetId="1" r:id="rId1"/>
    <sheet name="Polarion" sheetId="4" state="hidden" r:id="rId2"/>
  </sheets>
  <calcPr calcId="145621"/>
</workbook>
</file>

<file path=xl/calcChain.xml><?xml version="1.0" encoding="utf-8"?>
<calcChain xmlns="http://schemas.openxmlformats.org/spreadsheetml/2006/main">
  <c r="O3" i="1" l="1"/>
  <c r="K3" i="1"/>
  <c r="J3" i="1"/>
  <c r="N3" i="1" s="1"/>
  <c r="I3" i="1"/>
  <c r="O2" i="1"/>
  <c r="N2" i="1"/>
  <c r="L2" i="1"/>
  <c r="M2" i="1" s="1"/>
  <c r="M3" i="1" s="1"/>
  <c r="L3" i="1" l="1"/>
</calcChain>
</file>

<file path=xl/sharedStrings.xml><?xml version="1.0" encoding="utf-8"?>
<sst xmlns="http://schemas.openxmlformats.org/spreadsheetml/2006/main" count="45" uniqueCount="34">
  <si>
    <t>ID</t>
  </si>
  <si>
    <t>Severity</t>
  </si>
  <si>
    <t>Column</t>
  </si>
  <si>
    <t>Field</t>
  </si>
  <si>
    <t>Title</t>
  </si>
  <si>
    <t>id</t>
  </si>
  <si>
    <t>Property</t>
  </si>
  <si>
    <t>Value</t>
  </si>
  <si>
    <t>New Work Item Type</t>
  </si>
  <si>
    <t>New Comments Column</t>
  </si>
  <si>
    <t>Comments by (.*)</t>
  </si>
  <si>
    <t>title</t>
  </si>
  <si>
    <t>severity</t>
  </si>
  <si>
    <t>Type</t>
  </si>
  <si>
    <t>Priority</t>
  </si>
  <si>
    <t>Status</t>
  </si>
  <si>
    <t>Resolution</t>
  </si>
  <si>
    <t>Initial Est.</t>
  </si>
  <si>
    <t>Time Spent</t>
  </si>
  <si>
    <t>Remaining Est.</t>
  </si>
  <si>
    <t>Difference [h]</t>
  </si>
  <si>
    <t>Difference [abs h]</t>
  </si>
  <si>
    <t>Planning Accuracy [%]</t>
  </si>
  <si>
    <t>Estimate Accuracy [%]</t>
  </si>
  <si>
    <t>Total</t>
  </si>
  <si>
    <t>Assignee</t>
  </si>
  <si>
    <t>type</t>
  </si>
  <si>
    <t>priority</t>
  </si>
  <si>
    <t>status</t>
  </si>
  <si>
    <t>resolution</t>
  </si>
  <si>
    <t>assignee</t>
  </si>
  <si>
    <t>initialEstimate</t>
  </si>
  <si>
    <t>timeSpent</t>
  </si>
  <si>
    <t>remainingEstimate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</si>
</sst>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Fill="1"/>
  </cellXfs>
  <cellStyles count="1">
    <cellStyle name="Normální" xfId="0" builtinId="0" customBuiltin="1"/>
  </cellStyles>
  <dxfs count="47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i val="0"/>
        <color theme="3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>
      <tableStyleElement type="wholeTable" dxfId="46"/>
      <tableStyleElement type="headerRow" dxfId="45"/>
      <tableStyleElement type="totalRow" dxfId="44"/>
      <tableStyleElement type="firstRowStripe" dxfId="43"/>
      <tableStyleElement type="secondRowStripe" dxfId="4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WorkItems" displayName="WorkItems" ref="A1:O3" totalsRowCount="1" headerRowDxfId="41" dataDxfId="40" totalsRowDxfId="39" headerRowCellStyle="Normální">
  <autoFilter ref="A1:O2"/>
  <tableColumns count="15">
    <tableColumn id="1" name="ID" totalsRowLabel="Total" dataDxfId="38" totalsRowDxfId="37"/>
    <tableColumn id="4" name="Title" dataDxfId="36" totalsRowDxfId="35"/>
    <tableColumn id="2" name="Type" dataDxfId="34" totalsRowDxfId="33"/>
    <tableColumn id="3" name="Severity" dataDxfId="32" totalsRowDxfId="31"/>
    <tableColumn id="5" name="Priority" dataDxfId="30" totalsRowDxfId="29"/>
    <tableColumn id="6" name="Status" dataDxfId="28" totalsRowDxfId="27"/>
    <tableColumn id="7" name="Resolution" dataDxfId="26" totalsRowDxfId="25"/>
    <tableColumn id="8" name="Assignee" dataDxfId="24" totalsRowDxfId="23"/>
    <tableColumn id="9" name="Initial Est." totalsRowFunction="sum" dataDxfId="22" totalsRowDxfId="21"/>
    <tableColumn id="10" name="Time Spent" totalsRowFunction="sum" dataDxfId="20" totalsRowDxfId="19"/>
    <tableColumn id="11" name="Remaining Est." totalsRowFunction="sum" dataDxfId="18" totalsRowDxfId="17"/>
    <tableColumn id="12" name="Difference [h]" totalsRowFunction="sum" dataDxfId="16" totalsRowDxfId="15">
      <calculatedColumnFormula>WorkItems[Time Spent]+WorkItems[Remaining Est.]-WorkItems[Initial Est.]</calculatedColumnFormula>
    </tableColumn>
    <tableColumn id="13" name="Difference [abs h]" totalsRowFunction="sum" dataDxfId="14" totalsRowDxfId="13">
      <calculatedColumnFormula>ABS(WorkItems[Difference '[h']])</calculatedColumnFormula>
    </tableColumn>
    <tableColumn id="14" name="Planning Accuracy [%]" totalsRowFunction="custom" dataDxfId="12" totalsRowDxfId="11">
      <calculatedColumnFormula>IF(WorkItems[Time Spent]=0,"",IF(WorkItems[Time Spent]+WorkItems[Remaining Est.]&gt;WorkItems[Initial Est.],WorkItems[Initial Est.]/(WorkItems[Time Spent]+WorkItems[Remaining Est.]),(WorkItems[Time Spent]+WorkItems[Remaining Est.])/WorkItems[Initial Est.]))</calculatedColumnFormula>
      <totalsRowFormula>IF(WorkItems[[#Totals],[Time Spent]]=0,"",IF(WorkItems[[#Totals],[Time Spent]]+WorkItems[[#Totals],[Remaining Est.]]&gt;WorkItems[[#Totals],[Initial Est.]],WorkItems[[#Totals],[Initial Est.]]/(WorkItems[[#Totals],[Time Spent]]+WorkItems[[#Totals],[Remaining Est.]]),(WorkItems[[#Totals],[Time Spent]]+WorkItems[[#Totals],[Remaining Est.]])/WorkItems[[#Totals],[Initial Est.]]))</totalsRowFormula>
    </tableColumn>
    <tableColumn id="15" name="Estimate Accuracy [%]" totalsRowFunction="custom" dataDxfId="10" totalsRowDxfId="9">
      <calculatedColumnFormula>IF(WorkItems[Initial Est.]=0,"",WorkItems[Initial Est.]/(WorkItems[Initial Est.]+WorkItems[Difference '[abs h']]))</calculatedColumnFormula>
      <totalsRowFormula>IF(WorkItems[[#Totals],[Initial Est.]]=0,"",WorkItems[[#Totals],[Initial Est.]]/(ABS(WorkItems[[#Totals],[Difference '[h']]])+WorkItems[[#Totals],[Initial Est.]]))</totalsRowFormula>
    </tableColumn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id="2" name="ColumnMap" displayName="ColumnMap" ref="A5:B16" headerRowDxfId="8" dataDxfId="7" totalsRowDxfId="6">
  <tableColumns count="2">
    <tableColumn id="1" name="Column" dataDxfId="5"/>
    <tableColumn id="2" name="Field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Properties" displayName="Properties" ref="A1:B3" totalsRowShown="0" headerRowDxfId="3" dataDxfId="2">
  <tableColumns count="2">
    <tableColumn id="1" name="Property" dataDxfId="1"/>
    <tableColumn id="2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zoomScaleNormal="100" workbookViewId="0">
      <pane xSplit="2" topLeftCell="C1" activePane="topRight" state="frozen"/>
      <selection pane="topRight"/>
    </sheetView>
  </sheetViews>
  <sheetFormatPr defaultColWidth="9.109375" defaultRowHeight="13.8" x14ac:dyDescent="0.3"/>
  <cols>
    <col min="1" max="1" width="12.6640625" style="1" customWidth="1"/>
    <col min="2" max="2" width="77.33203125" style="1" customWidth="1"/>
    <col min="3" max="3" width="13.44140625" style="1" customWidth="1"/>
    <col min="4" max="4" width="16.6640625" style="1" customWidth="1"/>
    <col min="5" max="5" width="14.44140625" style="1" customWidth="1"/>
    <col min="6" max="6" width="14.5546875" style="1" customWidth="1"/>
    <col min="7" max="7" width="16.109375" style="1" customWidth="1"/>
    <col min="8" max="8" width="13.33203125" style="1" customWidth="1"/>
    <col min="9" max="9" width="13.6640625" style="1" customWidth="1"/>
    <col min="10" max="10" width="15.33203125" style="1" customWidth="1"/>
    <col min="11" max="11" width="17.6640625" style="1" customWidth="1"/>
    <col min="12" max="12" width="16.44140625" style="1" customWidth="1"/>
    <col min="13" max="13" width="20" style="1" customWidth="1"/>
    <col min="14" max="14" width="24.109375" style="1" customWidth="1"/>
    <col min="15" max="15" width="24.33203125" style="1" customWidth="1"/>
    <col min="16" max="16384" width="9.109375" style="1"/>
  </cols>
  <sheetData>
    <row r="1" spans="1:16" x14ac:dyDescent="0.3">
      <c r="A1" s="1" t="s">
        <v>0</v>
      </c>
      <c r="B1" s="1" t="s">
        <v>4</v>
      </c>
      <c r="C1" s="5" t="s">
        <v>13</v>
      </c>
      <c r="D1" s="1" t="s">
        <v>1</v>
      </c>
      <c r="E1" s="5" t="s">
        <v>14</v>
      </c>
      <c r="F1" s="5" t="s">
        <v>15</v>
      </c>
      <c r="G1" s="5" t="s">
        <v>16</v>
      </c>
      <c r="H1" s="5" t="s">
        <v>25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5"/>
    </row>
    <row r="2" spans="1:16" x14ac:dyDescent="0.3">
      <c r="L2" s="1">
        <f>WorkItems[Time Spent]+WorkItems[Remaining Est.]-WorkItems[Initial Est.]</f>
        <v>0</v>
      </c>
      <c r="M2" s="1">
        <f>ABS(WorkItems[Difference '[h']])</f>
        <v>0</v>
      </c>
      <c r="N2" s="1" t="str">
        <f>IF(WorkItems[Time Spent]=0,"",IF(WorkItems[Time Spent]+WorkItems[Remaining Est.]&gt;WorkItems[Initial Est.],WorkItems[Initial Est.]/(WorkItems[Time Spent]+WorkItems[Remaining Est.]),(WorkItems[Time Spent]+WorkItems[Remaining Est.])/WorkItems[Initial Est.]))</f>
        <v/>
      </c>
      <c r="O2" s="1" t="str">
        <f>IF(WorkItems[Initial Est.]=0,"",WorkItems[Initial Est.]/(WorkItems[Initial Est.]+WorkItems[Difference '[abs h']]))</f>
        <v/>
      </c>
    </row>
    <row r="3" spans="1:16" x14ac:dyDescent="0.3">
      <c r="A3" s="1" t="s">
        <v>24</v>
      </c>
      <c r="I3" s="1">
        <f>SUBTOTAL(109,WorkItems[Initial Est.])</f>
        <v>0</v>
      </c>
      <c r="J3" s="1">
        <f>SUBTOTAL(109,WorkItems[Time Spent])</f>
        <v>0</v>
      </c>
      <c r="K3" s="1">
        <f>SUBTOTAL(109,WorkItems[Remaining Est.])</f>
        <v>0</v>
      </c>
      <c r="L3" s="1">
        <f>SUBTOTAL(109,WorkItems[Difference '[h']])</f>
        <v>0</v>
      </c>
      <c r="M3" s="1">
        <f>SUBTOTAL(109,WorkItems[Difference '[abs h']])</f>
        <v>0</v>
      </c>
      <c r="N3" s="1" t="str">
        <f>IF(WorkItems[[#Totals],[Time Spent]]=0,"",IF(WorkItems[[#Totals],[Time Spent]]+WorkItems[[#Totals],[Remaining Est.]]&gt;WorkItems[[#Totals],[Initial Est.]],WorkItems[[#Totals],[Initial Est.]]/(WorkItems[[#Totals],[Time Spent]]+WorkItems[[#Totals],[Remaining Est.]]),(WorkItems[[#Totals],[Time Spent]]+WorkItems[[#Totals],[Remaining Est.]])/WorkItems[[#Totals],[Initial Est.]]))</f>
        <v/>
      </c>
      <c r="O3" s="1" t="str">
        <f>IF(WorkItems[[#Totals],[Initial Est.]]=0,"",WorkItems[[#Totals],[Initial Est.]]/(ABS(WorkItems[[#Totals],[Difference '[h']]])+WorkItems[[#Totals],[Initial Est.]]))</f>
        <v/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"/>
    </sheetView>
  </sheetViews>
  <sheetFormatPr defaultRowHeight="13.8" x14ac:dyDescent="0.3"/>
  <cols>
    <col min="1" max="1" width="22.44140625" style="1" customWidth="1"/>
    <col min="2" max="2" width="24.109375" style="1" customWidth="1"/>
    <col min="3" max="16384" width="8.88671875" style="1"/>
  </cols>
  <sheetData>
    <row r="1" spans="1:2" ht="15" customHeight="1" x14ac:dyDescent="0.3">
      <c r="A1" s="1" t="s">
        <v>6</v>
      </c>
      <c r="B1" s="1" t="s">
        <v>7</v>
      </c>
    </row>
    <row r="2" spans="1:2" ht="15" customHeight="1" x14ac:dyDescent="0.3">
      <c r="A2" s="2" t="s">
        <v>8</v>
      </c>
      <c r="B2" s="2"/>
    </row>
    <row r="3" spans="1:2" ht="15" customHeight="1" x14ac:dyDescent="0.3">
      <c r="A3" s="3" t="s">
        <v>9</v>
      </c>
      <c r="B3" s="3" t="s">
        <v>10</v>
      </c>
    </row>
    <row r="4" spans="1:2" ht="15" customHeight="1" x14ac:dyDescent="0.3">
      <c r="A4" s="4"/>
      <c r="B4" s="4"/>
    </row>
    <row r="5" spans="1:2" ht="15" customHeight="1" x14ac:dyDescent="0.3">
      <c r="A5" s="1" t="s">
        <v>2</v>
      </c>
      <c r="B5" s="1" t="s">
        <v>3</v>
      </c>
    </row>
    <row r="6" spans="1:2" ht="15" customHeight="1" x14ac:dyDescent="0.3">
      <c r="A6" s="1" t="s">
        <v>0</v>
      </c>
      <c r="B6" s="1" t="s">
        <v>5</v>
      </c>
    </row>
    <row r="7" spans="1:2" x14ac:dyDescent="0.3">
      <c r="A7" s="1" t="s">
        <v>4</v>
      </c>
      <c r="B7" s="1" t="s">
        <v>11</v>
      </c>
    </row>
    <row r="8" spans="1:2" x14ac:dyDescent="0.3">
      <c r="A8" s="1" t="s">
        <v>13</v>
      </c>
      <c r="B8" s="1" t="s">
        <v>26</v>
      </c>
    </row>
    <row r="9" spans="1:2" x14ac:dyDescent="0.3">
      <c r="A9" s="1" t="s">
        <v>1</v>
      </c>
      <c r="B9" s="1" t="s">
        <v>12</v>
      </c>
    </row>
    <row r="10" spans="1:2" x14ac:dyDescent="0.3">
      <c r="A10" s="1" t="s">
        <v>14</v>
      </c>
      <c r="B10" s="1" t="s">
        <v>27</v>
      </c>
    </row>
    <row r="11" spans="1:2" x14ac:dyDescent="0.3">
      <c r="A11" s="1" t="s">
        <v>15</v>
      </c>
      <c r="B11" s="1" t="s">
        <v>28</v>
      </c>
    </row>
    <row r="12" spans="1:2" x14ac:dyDescent="0.3">
      <c r="A12" s="1" t="s">
        <v>16</v>
      </c>
      <c r="B12" s="1" t="s">
        <v>29</v>
      </c>
    </row>
    <row r="13" spans="1:2" x14ac:dyDescent="0.3">
      <c r="A13" s="1" t="s">
        <v>25</v>
      </c>
      <c r="B13" s="1" t="s">
        <v>30</v>
      </c>
    </row>
    <row r="14" spans="1:2" x14ac:dyDescent="0.3">
      <c r="A14" s="1" t="s">
        <v>17</v>
      </c>
      <c r="B14" s="1" t="s">
        <v>31</v>
      </c>
    </row>
    <row r="15" spans="1:2" x14ac:dyDescent="0.3">
      <c r="A15" s="1" t="s">
        <v>18</v>
      </c>
      <c r="B15" s="1" t="s">
        <v>32</v>
      </c>
    </row>
    <row r="16" spans="1:2" x14ac:dyDescent="0.3">
      <c r="A16" s="1" t="s">
        <v>19</v>
      </c>
      <c r="B16" s="4" t="s">
        <v>33</v>
      </c>
    </row>
  </sheetData>
  <pageMargins left="0.7" right="0.7" top="0.75" bottom="0.75" header="0.3" footer="0.3"/>
  <pageSetup paperSize="9" orientation="portrait" horizontalDpi="90" verticalDpi="9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Time Report</vt:lpstr>
      <vt:lpstr>Polarion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2015-03-04T11:07:00Z</dcterms:modified>
</cp:coreProperties>
</file>