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705313\Desktop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L5" i="1" s="1"/>
  <c r="I3" i="2"/>
  <c r="M3" i="1" l="1"/>
  <c r="N3" i="1" s="1"/>
  <c r="M2" i="1"/>
  <c r="R2" i="1" l="1"/>
  <c r="Q2" i="1"/>
  <c r="M6" i="1"/>
  <c r="N6" i="1" s="1"/>
  <c r="M5" i="1"/>
  <c r="N5" i="1" s="1"/>
  <c r="T2" i="1" s="1"/>
  <c r="M4" i="1"/>
  <c r="N4" i="1" s="1"/>
  <c r="S2" i="1" s="1"/>
  <c r="N2" i="1"/>
  <c r="P6" i="1" l="1"/>
  <c r="O6" i="1"/>
  <c r="P2" i="1"/>
  <c r="O2" i="1"/>
</calcChain>
</file>

<file path=xl/sharedStrings.xml><?xml version="1.0" encoding="utf-8"?>
<sst xmlns="http://schemas.openxmlformats.org/spreadsheetml/2006/main" count="53" uniqueCount="43">
  <si>
    <t>CAN ID/Data for Request</t>
  </si>
  <si>
    <t>Description Controller</t>
  </si>
  <si>
    <t>SPN Position in PGN</t>
  </si>
  <si>
    <t>Bit Size(SPN)</t>
  </si>
  <si>
    <t>Unit</t>
  </si>
  <si>
    <t>Transmission Rate</t>
  </si>
  <si>
    <t>Resolution</t>
  </si>
  <si>
    <t>Offset</t>
  </si>
  <si>
    <t>Data Range Min</t>
  </si>
  <si>
    <t>Data Range Max</t>
  </si>
  <si>
    <t>Examlpe from trc-file</t>
  </si>
  <si>
    <t>Value</t>
  </si>
  <si>
    <t>Conversion</t>
  </si>
  <si>
    <t>HEX</t>
  </si>
  <si>
    <t>KRM VALIDAITON</t>
  </si>
  <si>
    <t>0CF00400 Rx 8  0C FA 7D 00 00 00 F0 7D</t>
  </si>
  <si>
    <t>FF</t>
  </si>
  <si>
    <t xml:space="preserve">14FD3E00 Rx 8  08 31 FF 1D 1D FF FF FF </t>
  </si>
  <si>
    <t xml:space="preserve">18F00E00 Rx 8  B0 0F FF FF FF FF FF FF </t>
  </si>
  <si>
    <t xml:space="preserve">18F02300 Rx 8  00 00 FF FF FF FF FF FF </t>
  </si>
  <si>
    <t xml:space="preserve">18FC2A00 Rx 8  00 00 FB FF FF FF 00 FB </t>
  </si>
  <si>
    <t>0x441</t>
  </si>
  <si>
    <t>System Output Value</t>
  </si>
  <si>
    <t>System Output Upper Limit</t>
  </si>
  <si>
    <t>1-2</t>
  </si>
  <si>
    <t>W</t>
  </si>
  <si>
    <t>3-4</t>
  </si>
  <si>
    <t>Control State</t>
  </si>
  <si>
    <t>5</t>
  </si>
  <si>
    <t>Emergency</t>
  </si>
  <si>
    <t>FC Output Limit_Overheat</t>
  </si>
  <si>
    <t>FC Output Limit_CellVol</t>
  </si>
  <si>
    <t>Warning D4</t>
  </si>
  <si>
    <t>Power Regeneration Restricted</t>
  </si>
  <si>
    <t>Power Regeneration Stopped</t>
  </si>
  <si>
    <t>System Shutdown</t>
  </si>
  <si>
    <t>1</t>
  </si>
  <si>
    <t>FC State</t>
  </si>
  <si>
    <t>6</t>
  </si>
  <si>
    <t>0x3C1</t>
  </si>
  <si>
    <t>System Output Request</t>
  </si>
  <si>
    <t>FC Start-Stop (FCMD)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</si>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</sst>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B13" sqref="B13"/>
    </sheetView>
  </sheetViews>
  <sheetFormatPr defaultColWidth="14" defaultRowHeight="14.4" x14ac:dyDescent="0.3"/>
  <cols>
    <col min="1" max="1" width="14.6640625" style="1" bestFit="1" customWidth="1"/>
    <col min="2" max="2" width="29.88671875" style="1" bestFit="1" customWidth="1"/>
    <col min="3" max="3" width="14.109375" style="1" bestFit="1" customWidth="1"/>
    <col min="4" max="4" width="12.109375" style="1" bestFit="1" customWidth="1"/>
    <col min="5" max="5" width="5.77734375" style="1" bestFit="1" customWidth="1"/>
    <col min="6" max="6" width="16.77734375" style="1" bestFit="1" customWidth="1"/>
    <col min="7" max="7" width="15.77734375" style="1" bestFit="1" customWidth="1"/>
    <col min="8" max="8" width="6.33203125" style="1" bestFit="1" customWidth="1"/>
    <col min="9" max="9" width="14.5546875" style="1" bestFit="1" customWidth="1"/>
    <col min="10" max="10" width="15.6640625" style="1" bestFit="1" customWidth="1"/>
    <col min="11" max="11" width="34" style="1" hidden="1" customWidth="1"/>
    <col min="12" max="12" width="6" style="1" customWidth="1"/>
    <col min="13" max="13" width="10.6640625" style="1" customWidth="1"/>
    <col min="14" max="14" width="5.21875" style="1" customWidth="1"/>
    <col min="15" max="22" width="5.77734375" style="1" customWidth="1"/>
    <col min="23" max="23" width="16.109375" style="1" bestFit="1" customWidth="1"/>
    <col min="24" max="16384" width="14" style="1"/>
  </cols>
  <sheetData>
    <row r="1" spans="1:23" ht="15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>
        <v>1</v>
      </c>
      <c r="P1" s="10">
        <v>2</v>
      </c>
      <c r="Q1" s="10">
        <v>3</v>
      </c>
      <c r="R1" s="10">
        <v>4</v>
      </c>
      <c r="S1" s="10">
        <v>5</v>
      </c>
      <c r="T1" s="10">
        <v>6</v>
      </c>
      <c r="U1" s="10">
        <v>7</v>
      </c>
      <c r="V1" s="10">
        <v>8</v>
      </c>
      <c r="W1" s="1" t="s">
        <v>14</v>
      </c>
    </row>
    <row r="2" spans="1:23" x14ac:dyDescent="0.3">
      <c r="A2" s="11" t="s">
        <v>21</v>
      </c>
      <c r="B2" s="12" t="s">
        <v>22</v>
      </c>
      <c r="C2" s="13" t="s">
        <v>24</v>
      </c>
      <c r="D2" s="12">
        <v>16</v>
      </c>
      <c r="E2" s="12" t="s">
        <v>25</v>
      </c>
      <c r="F2" s="12">
        <v>20</v>
      </c>
      <c r="G2" s="12">
        <v>1</v>
      </c>
      <c r="H2" s="12">
        <v>0</v>
      </c>
      <c r="I2" s="12">
        <v>0</v>
      </c>
      <c r="J2" s="12">
        <v>65535</v>
      </c>
      <c r="K2" s="12" t="s">
        <v>15</v>
      </c>
      <c r="L2" s="14">
        <v>1456</v>
      </c>
      <c r="M2" s="15">
        <f>(L2+H2)/G2</f>
        <v>1456</v>
      </c>
      <c r="N2" s="15" t="str">
        <f>DEC2HEX(M2)</f>
        <v>5B0</v>
      </c>
      <c r="O2" s="23" t="str">
        <f>IF(LEN(N2)=1, "0"&amp;RIGHT(N2,1), IF(OR(LEN(N2)=2, LEN(N2)=3, LEN(N2)=4), RIGHT(N2,2), ""))</f>
        <v>B0</v>
      </c>
      <c r="P2" s="26" t="str">
        <f>IF(OR(LEN(N2)=1, LEN(N2)=2), "00", IF(LEN(N2)=3, "0"&amp;LEFT(N2,1), IF(LEN(N2)=4, LEFT(N2,2), "")))</f>
        <v>05</v>
      </c>
      <c r="Q2" s="29" t="str">
        <f>IF(LEN(N3)=1, "0"&amp;RIGHT(N3,1), IF(OR(LEN(N3)=2, LEN(N3)=3, LEN(N3)=4), RIGHT(N3,2), ""))</f>
        <v>9B</v>
      </c>
      <c r="R2" s="29" t="str">
        <f>IF(OR(LEN(N3)=1, LEN(N3)=2), "00", IF(LEN(N3)=3, "0"&amp;LEFT(N3,1), IF(LEN(N3)=4, LEFT(N3,2), "")))</f>
        <v>05</v>
      </c>
      <c r="S2" s="29" t="str">
        <f>IF(LEN(N4)=1, "0"&amp;RIGHT(N4,1), IF(OR(LEN(N4)=2, LEN(N4)=3, LEN(N4)=4), RIGHT(N4,2), ""))</f>
        <v>B0</v>
      </c>
      <c r="T2" s="29" t="str">
        <f>IF(LEN(N5)=1, "0"&amp;RIGHT(N5,1), IF(OR(LEN(N5)=2, LEN(N5)=3, LEN(N5)=4), RIGHT(N5,2), ""))</f>
        <v>A7</v>
      </c>
      <c r="U2" s="32" t="s">
        <v>16</v>
      </c>
      <c r="V2" s="34" t="s">
        <v>16</v>
      </c>
    </row>
    <row r="3" spans="1:23" x14ac:dyDescent="0.3">
      <c r="A3" s="16"/>
      <c r="B3" s="3" t="s">
        <v>23</v>
      </c>
      <c r="C3" s="4" t="s">
        <v>26</v>
      </c>
      <c r="D3" s="3">
        <v>16</v>
      </c>
      <c r="E3" s="3" t="s">
        <v>25</v>
      </c>
      <c r="F3" s="3">
        <v>20</v>
      </c>
      <c r="G3" s="3">
        <v>1</v>
      </c>
      <c r="H3" s="3">
        <v>0</v>
      </c>
      <c r="I3" s="3">
        <v>0</v>
      </c>
      <c r="J3" s="3">
        <v>65535</v>
      </c>
      <c r="K3" s="3" t="s">
        <v>17</v>
      </c>
      <c r="L3" s="2">
        <v>1435</v>
      </c>
      <c r="M3" s="5">
        <f>(L3+H3)/G3</f>
        <v>1435</v>
      </c>
      <c r="N3" s="5" t="str">
        <f>DEC2HEX(M3)</f>
        <v>59B</v>
      </c>
      <c r="O3" s="24"/>
      <c r="P3" s="27"/>
      <c r="Q3" s="30"/>
      <c r="R3" s="30"/>
      <c r="S3" s="30"/>
      <c r="T3" s="30"/>
      <c r="U3" s="9"/>
      <c r="V3" s="35"/>
    </row>
    <row r="4" spans="1:23" x14ac:dyDescent="0.3">
      <c r="A4" s="16"/>
      <c r="B4" s="3" t="s">
        <v>27</v>
      </c>
      <c r="C4" s="4" t="s">
        <v>28</v>
      </c>
      <c r="D4" s="3">
        <v>8</v>
      </c>
      <c r="E4" s="3"/>
      <c r="F4" s="3">
        <v>20</v>
      </c>
      <c r="G4" s="3">
        <v>1</v>
      </c>
      <c r="H4" s="3">
        <v>0</v>
      </c>
      <c r="I4" s="3">
        <v>0</v>
      </c>
      <c r="J4" s="3">
        <v>255</v>
      </c>
      <c r="K4" s="3" t="s">
        <v>18</v>
      </c>
      <c r="L4" s="2">
        <v>2100</v>
      </c>
      <c r="M4" s="6">
        <f>(L4+200)/0.05</f>
        <v>46000</v>
      </c>
      <c r="N4" s="5" t="str">
        <f t="shared" ref="N4:N6" si="0">DEC2HEX(M4)</f>
        <v>B3B0</v>
      </c>
      <c r="O4" s="24"/>
      <c r="P4" s="27"/>
      <c r="Q4" s="30"/>
      <c r="R4" s="30"/>
      <c r="S4" s="30"/>
      <c r="T4" s="30"/>
      <c r="U4" s="9"/>
      <c r="V4" s="35"/>
    </row>
    <row r="5" spans="1:23" ht="15" thickBot="1" x14ac:dyDescent="0.35">
      <c r="A5" s="17"/>
      <c r="B5" s="18" t="s">
        <v>37</v>
      </c>
      <c r="C5" s="19" t="s">
        <v>38</v>
      </c>
      <c r="D5" s="18">
        <v>8</v>
      </c>
      <c r="E5" s="18"/>
      <c r="F5" s="18">
        <v>20</v>
      </c>
      <c r="G5" s="18">
        <v>1</v>
      </c>
      <c r="H5" s="18">
        <v>0</v>
      </c>
      <c r="I5" s="18">
        <v>0</v>
      </c>
      <c r="J5" s="18">
        <v>255</v>
      </c>
      <c r="K5" s="18" t="s">
        <v>19</v>
      </c>
      <c r="L5" s="20">
        <f>Sheet2!H3</f>
        <v>127</v>
      </c>
      <c r="M5" s="21">
        <f>L5/0.3</f>
        <v>423.33333333333337</v>
      </c>
      <c r="N5" s="22" t="str">
        <f t="shared" si="0"/>
        <v>1A7</v>
      </c>
      <c r="O5" s="25"/>
      <c r="P5" s="28"/>
      <c r="Q5" s="31"/>
      <c r="R5" s="31"/>
      <c r="S5" s="31"/>
      <c r="T5" s="31"/>
      <c r="U5" s="33"/>
      <c r="V5" s="36"/>
    </row>
    <row r="6" spans="1:23" x14ac:dyDescent="0.3">
      <c r="A6" s="11" t="s">
        <v>39</v>
      </c>
      <c r="B6" s="12" t="s">
        <v>40</v>
      </c>
      <c r="C6" s="13" t="s">
        <v>24</v>
      </c>
      <c r="D6" s="12">
        <v>16</v>
      </c>
      <c r="E6" s="12"/>
      <c r="F6" s="12">
        <v>20</v>
      </c>
      <c r="G6" s="12">
        <v>1</v>
      </c>
      <c r="H6" s="12">
        <v>0</v>
      </c>
      <c r="I6" s="12">
        <v>0</v>
      </c>
      <c r="J6" s="12">
        <v>65535</v>
      </c>
      <c r="K6" s="12" t="s">
        <v>20</v>
      </c>
      <c r="L6" s="14">
        <v>1800</v>
      </c>
      <c r="M6" s="37">
        <f>L6</f>
        <v>1800</v>
      </c>
      <c r="N6" s="15" t="str">
        <f t="shared" si="0"/>
        <v>708</v>
      </c>
      <c r="O6" s="29" t="str">
        <f>IF(LEN(N6)=1, "0"&amp;RIGHT(N6,1), IF(OR(LEN(N6)=2, LEN(N6)=3, LEN(N6)=4), RIGHT(N6,2), ""))</f>
        <v>08</v>
      </c>
      <c r="P6" s="29" t="str">
        <f>IF(OR(LEN(N6)=1, LEN(N6)=2), "00", IF(LEN(N6)=3, "0"&amp;LEFT(N6,1), IF(LEN(N6)=4, LEFT(N6,2), "")))</f>
        <v>07</v>
      </c>
      <c r="Q6" s="29" t="s">
        <v>16</v>
      </c>
      <c r="R6" s="29" t="s">
        <v>16</v>
      </c>
      <c r="S6" s="29" t="s">
        <v>16</v>
      </c>
      <c r="T6" s="29" t="s">
        <v>16</v>
      </c>
      <c r="U6" s="29" t="s">
        <v>16</v>
      </c>
      <c r="V6" s="38" t="s">
        <v>16</v>
      </c>
    </row>
    <row r="7" spans="1:23" ht="15" thickBot="1" x14ac:dyDescent="0.35">
      <c r="A7" s="17"/>
      <c r="B7" s="18" t="s">
        <v>41</v>
      </c>
      <c r="C7" s="19" t="s">
        <v>42</v>
      </c>
      <c r="D7" s="18"/>
      <c r="E7" s="18"/>
      <c r="F7" s="18">
        <v>20</v>
      </c>
      <c r="G7" s="18"/>
      <c r="H7" s="18"/>
      <c r="I7" s="18"/>
      <c r="J7" s="18"/>
      <c r="K7" s="18" t="s">
        <v>20</v>
      </c>
      <c r="L7" s="20"/>
      <c r="M7" s="21"/>
      <c r="N7" s="22"/>
      <c r="O7" s="31"/>
      <c r="P7" s="31"/>
      <c r="Q7" s="31"/>
      <c r="R7" s="31"/>
      <c r="S7" s="31"/>
      <c r="T7" s="31"/>
      <c r="U7" s="31"/>
      <c r="V7" s="39"/>
    </row>
  </sheetData>
  <mergeCells count="18">
    <mergeCell ref="S2:S5"/>
    <mergeCell ref="T2:T5"/>
    <mergeCell ref="U2:U5"/>
    <mergeCell ref="V2:V5"/>
    <mergeCell ref="A2:A5"/>
    <mergeCell ref="O2:O5"/>
    <mergeCell ref="P2:P5"/>
    <mergeCell ref="Q2:Q5"/>
    <mergeCell ref="R2:R5"/>
    <mergeCell ref="T6:T7"/>
    <mergeCell ref="U6:U7"/>
    <mergeCell ref="V6:V7"/>
    <mergeCell ref="A6:A7"/>
    <mergeCell ref="O6:O7"/>
    <mergeCell ref="P6:P7"/>
    <mergeCell ref="Q6:Q7"/>
    <mergeCell ref="R6:R7"/>
    <mergeCell ref="S6:S7"/>
  </mergeCells>
  <conditionalFormatting sqref="O6:Q6 O2:V2">
    <cfRule type="containsText" dxfId="1" priority="2" operator="containsText" text="FF">
      <formula>NOT(ISERROR(SEARCH("FF",O2)))</formula>
    </cfRule>
  </conditionalFormatting>
  <conditionalFormatting sqref="R6:V6">
    <cfRule type="containsText" dxfId="0" priority="1" operator="containsText" text="FF">
      <formula>NOT(ISERROR(SEARCH("FF",R6)))</formula>
    </cfRule>
  </conditionalFormatting>
  <pageMargins left="0.7" right="0.7" top="0.75" bottom="0.75" header="0.3" footer="0.3"/>
  <ignoredErrors>
    <ignoredError sqref="C4: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5" sqref="B15"/>
    </sheetView>
  </sheetViews>
  <sheetFormatPr defaultRowHeight="14.4" x14ac:dyDescent="0.3"/>
  <cols>
    <col min="1" max="1" width="9.88671875" bestFit="1" customWidth="1"/>
    <col min="2" max="2" width="22.44140625" bestFit="1" customWidth="1"/>
    <col min="3" max="3" width="20.44140625" bestFit="1" customWidth="1"/>
    <col min="4" max="4" width="10.44140625" bestFit="1" customWidth="1"/>
    <col min="5" max="5" width="26.6640625" bestFit="1" customWidth="1"/>
    <col min="6" max="6" width="25" bestFit="1" customWidth="1"/>
    <col min="7" max="7" width="15.44140625" bestFit="1" customWidth="1"/>
  </cols>
  <sheetData>
    <row r="1" spans="1:9" x14ac:dyDescent="0.3">
      <c r="A1" s="7">
        <v>40</v>
      </c>
      <c r="B1" s="7">
        <v>42</v>
      </c>
      <c r="C1" s="7">
        <v>43</v>
      </c>
      <c r="D1" s="7">
        <v>44</v>
      </c>
      <c r="E1" s="7">
        <v>45</v>
      </c>
      <c r="F1" s="7">
        <v>46</v>
      </c>
      <c r="G1" s="7">
        <v>47</v>
      </c>
    </row>
    <row r="2" spans="1:9" x14ac:dyDescent="0.3">
      <c r="A2" s="7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7" t="s">
        <v>35</v>
      </c>
    </row>
    <row r="3" spans="1:9" x14ac:dyDescent="0.3">
      <c r="A3" s="8" t="s">
        <v>36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>
        <f>BIN2DEC(CONCATENATE(A3,B3,C3,D3,E3,F3,G3))</f>
        <v>127</v>
      </c>
      <c r="I3" t="e">
        <f>BIN2HEX(CONCATENATE(A3,#REF!,B3,C3,D3,E3,F3,G3))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Kirloskar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R. Kulkarni</dc:creator>
  <cp:lastModifiedBy>Abhijeet R. Kulkarni</cp:lastModifiedBy>
  <dcterms:created xsi:type="dcterms:W3CDTF">2025-07-09T06:32:55Z</dcterms:created>
  <dcterms:modified xsi:type="dcterms:W3CDTF">2025-07-09T07:01:18Z</dcterms:modified>
</cp:coreProperties>
</file>