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ayank Paliwal\Desktop\"/>
    </mc:Choice>
  </mc:AlternateContent>
  <bookViews>
    <workbookView xWindow="0" yWindow="0" windowWidth="20400" windowHeight="7020" firstSheet="3" activeTab="7"/>
  </bookViews>
  <sheets>
    <sheet name="Assignment -1 " sheetId="1" r:id="rId1"/>
    <sheet name="Assignment -2" sheetId="2" r:id="rId2"/>
    <sheet name="Assignment -3 " sheetId="3" r:id="rId3"/>
    <sheet name="Assignment -4 " sheetId="4" r:id="rId4"/>
    <sheet name="Assignment -6 " sheetId="5" r:id="rId5"/>
    <sheet name="Assignment-7" sheetId="6" r:id="rId6"/>
    <sheet name="Assignment-8" sheetId="7" r:id="rId7"/>
    <sheet name="Assignment-9" sheetId="9" r:id="rId8"/>
  </sheets>
  <calcPr calcId="162913"/>
  <pivotCaches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C4" i="7"/>
  <c r="J4" i="2"/>
  <c r="I4" i="2"/>
  <c r="H4" i="2"/>
  <c r="M4" i="2"/>
  <c r="R3" i="1"/>
  <c r="I5" i="5" l="1"/>
  <c r="I6" i="5"/>
  <c r="I4" i="5"/>
  <c r="K5" i="5" l="1"/>
  <c r="K4" i="5"/>
  <c r="G4" i="5" l="1"/>
  <c r="F5" i="5"/>
  <c r="F6" i="5"/>
  <c r="F4" i="5"/>
  <c r="D4" i="5"/>
  <c r="R5" i="4"/>
  <c r="R4" i="4"/>
  <c r="P5" i="4"/>
  <c r="P4" i="4"/>
  <c r="O5" i="4"/>
  <c r="O4" i="4"/>
  <c r="M4" i="4"/>
  <c r="I5" i="4"/>
  <c r="I6" i="4"/>
  <c r="I7" i="4"/>
  <c r="I8" i="4"/>
  <c r="I9" i="4"/>
  <c r="I10" i="4"/>
  <c r="I11" i="4"/>
  <c r="I4" i="4"/>
  <c r="G5" i="4"/>
  <c r="G6" i="4"/>
  <c r="G7" i="4"/>
  <c r="G8" i="4"/>
  <c r="G9" i="4"/>
  <c r="G10" i="4"/>
  <c r="G11" i="4"/>
  <c r="G4" i="4"/>
  <c r="K5" i="4"/>
  <c r="K6" i="4"/>
  <c r="K4" i="4"/>
  <c r="G3" i="3"/>
  <c r="F5" i="4" l="1"/>
  <c r="F6" i="4"/>
  <c r="F7" i="4"/>
  <c r="F8" i="4"/>
  <c r="F9" i="4"/>
  <c r="F10" i="4"/>
  <c r="F11" i="4"/>
  <c r="F4" i="4"/>
  <c r="E5" i="4"/>
  <c r="H5" i="4" s="1"/>
  <c r="E6" i="4"/>
  <c r="H6" i="4" s="1"/>
  <c r="E7" i="4"/>
  <c r="H7" i="4" s="1"/>
  <c r="E8" i="4"/>
  <c r="H8" i="4" s="1"/>
  <c r="E9" i="4"/>
  <c r="H9" i="4" s="1"/>
  <c r="E10" i="4"/>
  <c r="H10" i="4" s="1"/>
  <c r="E11" i="4"/>
  <c r="H11" i="4" s="1"/>
  <c r="E4" i="4"/>
  <c r="H4" i="4" s="1"/>
  <c r="O5" i="3"/>
  <c r="O6" i="3"/>
  <c r="O4" i="3"/>
  <c r="N5" i="3"/>
  <c r="N6" i="3"/>
  <c r="N4" i="3"/>
  <c r="L5" i="3"/>
  <c r="L6" i="3"/>
  <c r="L4" i="3"/>
  <c r="K5" i="3"/>
  <c r="K6" i="3"/>
  <c r="K4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3" i="3"/>
  <c r="E4" i="3"/>
  <c r="E5" i="3"/>
  <c r="E6" i="3"/>
  <c r="E7" i="3"/>
  <c r="E8" i="3"/>
  <c r="E9" i="3"/>
  <c r="E10" i="3"/>
  <c r="E11" i="3"/>
  <c r="E3" i="3"/>
  <c r="G3" i="2"/>
  <c r="Q3" i="1"/>
  <c r="I3" i="3" l="1"/>
  <c r="H3" i="3"/>
  <c r="K5" i="2"/>
  <c r="K6" i="2"/>
  <c r="K7" i="2"/>
  <c r="K8" i="2"/>
  <c r="K9" i="2"/>
  <c r="K10" i="2"/>
  <c r="K11" i="2"/>
  <c r="K12" i="2"/>
  <c r="K13" i="2"/>
  <c r="K4" i="2"/>
  <c r="F3" i="2" l="1"/>
  <c r="E5" i="2"/>
  <c r="E6" i="2"/>
  <c r="E7" i="2"/>
  <c r="E8" i="2"/>
  <c r="E9" i="2"/>
  <c r="E10" i="2"/>
  <c r="E11" i="2"/>
  <c r="E12" i="2"/>
  <c r="E13" i="2"/>
  <c r="E4" i="2"/>
  <c r="P3" i="1" l="1"/>
  <c r="O4" i="1"/>
  <c r="O3" i="1"/>
  <c r="N4" i="1"/>
  <c r="N3" i="1"/>
  <c r="J4" i="1"/>
  <c r="I6" i="1" l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5" i="1"/>
  <c r="J5" i="1" s="1"/>
  <c r="H6" i="1"/>
  <c r="H7" i="1"/>
  <c r="H8" i="1"/>
  <c r="H9" i="1"/>
  <c r="H10" i="1"/>
  <c r="H11" i="1"/>
  <c r="H12" i="1"/>
  <c r="H13" i="1"/>
  <c r="H5" i="1"/>
  <c r="L3" i="1" l="1"/>
  <c r="K3" i="1"/>
</calcChain>
</file>

<file path=xl/sharedStrings.xml><?xml version="1.0" encoding="utf-8"?>
<sst xmlns="http://schemas.openxmlformats.org/spreadsheetml/2006/main" count="339" uniqueCount="180">
  <si>
    <t xml:space="preserve">Use of Formulas Sum, Average, If, Count, Counta, Countif &amp; Sumif </t>
  </si>
  <si>
    <t>Q.1 Find the Total Number &amp; Average in all Subjects in Each Student</t>
  </si>
  <si>
    <t xml:space="preserve">Q.2 Find Grade Using If Function - If Average Greater &gt;15 then "A" Grade otherwise "B" Grade </t>
  </si>
  <si>
    <t>Q.3 How many Students "A" and "B" Grade (Use of Countif)</t>
  </si>
  <si>
    <t>Q.4 Student Ashok and Manoj Total Number and Average (Use of Sumif)</t>
  </si>
  <si>
    <t>Q.5 Count how many Students (Use of Counta)</t>
  </si>
  <si>
    <t>Q.6 How Many Student Hindi &amp; English Subject Number Grater Then &gt; 20 and &lt;15( Use of Countif)</t>
  </si>
  <si>
    <t>ROLL NO</t>
  </si>
  <si>
    <t>STUDENT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</si>
  <si>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</si>
  <si>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</si>
  <si>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</si>
  <si>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</si>
  <si>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</si>
  <si>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</si>
  <si>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</si>
  <si>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</si>
  <si>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</si>
  <si>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</si>
  <si>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</si>
  <si>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</si>
  <si>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</si>
  <si>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</si>
  <si>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</si>
  <si>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</si>
  <si>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</si>
  <si>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</si>
  <si>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Q1</t>
  </si>
  <si>
    <t>Q2</t>
  </si>
  <si>
    <t>Q4</t>
  </si>
  <si>
    <t>Q5</t>
  </si>
  <si>
    <t>Q6</t>
  </si>
  <si>
    <t>Q3  (A)</t>
  </si>
  <si>
    <t>Q3 (b)</t>
  </si>
  <si>
    <t xml:space="preserve">NAME </t>
  </si>
  <si>
    <t>TOTAL STUDENT</t>
  </si>
  <si>
    <t>Use of Formulas - Product, If, Counta, Countif, Sumif</t>
  </si>
  <si>
    <t xml:space="preserve">Q.1 Using of Product Formula for Calculate Amount = Qty*Rate </t>
  </si>
  <si>
    <t xml:space="preserve">Q.2 How Many Items in a List </t>
  </si>
  <si>
    <t>Q.3 How Many Items qty Greater Then &gt; 20 and Less Then &lt;20</t>
  </si>
  <si>
    <t xml:space="preserve">Q.4 Calculate Item Computer Qty, Rate and Amount using Sumif Formula </t>
  </si>
  <si>
    <t>Q.5 If Items Amount is Greater &gt; 500000, Then Items "Expensive" otherwise "Lets Buy it".</t>
  </si>
  <si>
    <t>ITEMS</t>
  </si>
  <si>
    <t>QTY</t>
  </si>
  <si>
    <t>RATE</t>
  </si>
  <si>
    <t>AMOUNT</t>
  </si>
  <si>
    <t>NO</t>
  </si>
  <si>
    <t>AC</t>
  </si>
  <si>
    <t>FRIDGE</t>
  </si>
  <si>
    <t>COOLER</t>
  </si>
  <si>
    <t>WASHING MACHINE</t>
  </si>
  <si>
    <t>TV</t>
  </si>
  <si>
    <t>FAN</t>
  </si>
  <si>
    <t>COMPUTER</t>
  </si>
  <si>
    <t>KEYBOARD</t>
  </si>
  <si>
    <t>MOUSE</t>
  </si>
  <si>
    <t>PRINTER</t>
  </si>
  <si>
    <t>NO OF ITEMS</t>
  </si>
  <si>
    <t>Q3</t>
  </si>
  <si>
    <t>ITEAM CP</t>
  </si>
  <si>
    <t>Use of Formulas - Sum, Counta, Countif, Sumif, Vlookup</t>
  </si>
  <si>
    <r>
      <t>Q.1 How Many Subject ?   (</t>
    </r>
    <r>
      <rPr>
        <sz val="12"/>
        <color rgb="FF000000"/>
        <rFont val="Calibri"/>
        <family val="2"/>
      </rPr>
      <t>Use Of Counta )</t>
    </r>
  </si>
  <si>
    <r>
      <t>Q.2 How Many Subject 1 Paper Greater Than 20 ?  (</t>
    </r>
    <r>
      <rPr>
        <sz val="12"/>
        <color rgb="FF000000"/>
        <rFont val="Calibri"/>
        <family val="2"/>
      </rPr>
      <t>Use Of Countif )</t>
    </r>
  </si>
  <si>
    <r>
      <t>Q.3 Subject Hindi, Math &amp; English Total No. &amp; Grade (Use</t>
    </r>
    <r>
      <rPr>
        <sz val="12"/>
        <color rgb="FF000000"/>
        <rFont val="Calibri"/>
        <family val="2"/>
      </rPr>
      <t xml:space="preserve"> Of  Vlookup) </t>
    </r>
  </si>
  <si>
    <t xml:space="preserve">Q.4 If Avg Greater Than 20 Then "A", If Ave. Greater Than 15 Ave. "B" Otherwise "C" </t>
  </si>
  <si>
    <r>
      <t>Q.5 Subject Physics, Maths &amp; English Total /Average(Use</t>
    </r>
    <r>
      <rPr>
        <sz val="12"/>
        <color rgb="FF000000"/>
        <rFont val="Calibri"/>
        <family val="2"/>
      </rPr>
      <t xml:space="preserve"> Of  Vlookup)</t>
    </r>
  </si>
  <si>
    <t>SUBJECT</t>
  </si>
  <si>
    <t>1ST</t>
  </si>
  <si>
    <t>2ND</t>
  </si>
  <si>
    <t>3RD</t>
  </si>
  <si>
    <t>HISTORY</t>
  </si>
  <si>
    <t>GEO0</t>
  </si>
  <si>
    <t>BIO</t>
  </si>
  <si>
    <t>BIOTANY</t>
  </si>
  <si>
    <t>SUBJECTS</t>
  </si>
  <si>
    <t>Use of Formulas - Sum, NestedIf, Counta, Countif, Sumif, Vlookup</t>
  </si>
  <si>
    <t xml:space="preserve">Q.1 HOW MANY EMPLOYEE IN COMPUTER, FINANCE, ELECTRICAL DEPARTMENT </t>
  </si>
  <si>
    <t xml:space="preserve">Use of Countif </t>
  </si>
  <si>
    <t xml:space="preserve">Q.2 HOW MANY BASIC SALARY IN COMPUTER DFPARTMENT ONLY? </t>
  </si>
  <si>
    <t xml:space="preserve">Use of Sumif </t>
  </si>
  <si>
    <t xml:space="preserve">Q.3 MANOJ, ASHISH POST &amp; GRADE </t>
  </si>
  <si>
    <t xml:space="preserve">Use of Vlookup </t>
  </si>
  <si>
    <t xml:space="preserve">Q.4 IF TOTAL SALALRY IS GREATER THEN 20000 THEN "A", IF TOTAL SALARY GREATER THEN 10000 THEN "B", </t>
  </si>
  <si>
    <t>OTHERWISE "C</t>
  </si>
  <si>
    <t xml:space="preserve">Q.5 HOW MANY EMPLOYEE IS MANAGER &amp; GUARD? </t>
  </si>
  <si>
    <t>Use of Countif</t>
  </si>
  <si>
    <t xml:space="preserve"> (Salary Sheet) </t>
  </si>
  <si>
    <t>NAME</t>
  </si>
  <si>
    <t>DEPARTMENT</t>
  </si>
  <si>
    <t>POST</t>
  </si>
  <si>
    <t>BASIS</t>
  </si>
  <si>
    <t>DA2.5%</t>
  </si>
  <si>
    <t>HRA3.5%</t>
  </si>
  <si>
    <t>PF1.5%</t>
  </si>
  <si>
    <t>SHYAM</t>
  </si>
  <si>
    <t>RAHUL</t>
  </si>
  <si>
    <t>RAKESH</t>
  </si>
  <si>
    <t>ASHISH</t>
  </si>
  <si>
    <t>MANISH</t>
  </si>
  <si>
    <t>ELECTRICAL</t>
  </si>
  <si>
    <t>FINANCE</t>
  </si>
  <si>
    <t>MANAGER</t>
  </si>
  <si>
    <t>SUPERVISOR</t>
  </si>
  <si>
    <t>PION</t>
  </si>
  <si>
    <t>GUARD</t>
  </si>
  <si>
    <t>CASHER</t>
  </si>
  <si>
    <t>ACCOUNTANT</t>
  </si>
  <si>
    <t>DEPARTMENTS</t>
  </si>
  <si>
    <t>TOTAL EMP</t>
  </si>
  <si>
    <t xml:space="preserve">BASIC SALERY </t>
  </si>
  <si>
    <t xml:space="preserve">Use of Formulas - Counta, Countif, Sumif, Hlookup, </t>
  </si>
  <si>
    <t>Conditional Formatting</t>
  </si>
  <si>
    <t xml:space="preserve">Q.1 HOW MANY ITEMS ? </t>
  </si>
  <si>
    <t xml:space="preserve">Use of Counta </t>
  </si>
  <si>
    <t xml:space="preserve">Q.2 HOW MANY BRAKE, WINDOW &amp; TYRES HAVE BEEN BOUGHTS? </t>
  </si>
  <si>
    <t xml:space="preserve">Q.3 HOW MANY ITEMS COST IS &gt;1000 &amp; BELOW &gt; = 1000? </t>
  </si>
  <si>
    <t xml:space="preserve">Q.4 HIGHLIGHT TYRES ITESM &amp; 500 BETWEEN 2000 COST. </t>
  </si>
  <si>
    <t xml:space="preserve">Use of Conditional </t>
  </si>
  <si>
    <t xml:space="preserve">F </t>
  </si>
  <si>
    <t xml:space="preserve">Q.5 ITEMS COLOUMN IS 15, 18 &amp; 20 ITEMS NAME? </t>
  </si>
  <si>
    <t xml:space="preserve">Use of Hlookup </t>
  </si>
  <si>
    <t xml:space="preserve">Q.6 Total Cost of Window and Brakes Items? </t>
  </si>
  <si>
    <t>Use of Sumif</t>
  </si>
  <si>
    <t>ITEAMS</t>
  </si>
  <si>
    <t>DATE</t>
  </si>
  <si>
    <t>COST</t>
  </si>
  <si>
    <t>BRAKES</t>
  </si>
  <si>
    <t>TYRES</t>
  </si>
  <si>
    <t>SERVICE</t>
  </si>
  <si>
    <t>WINDOW</t>
  </si>
  <si>
    <t>CLUTCH</t>
  </si>
  <si>
    <t>25-05-2016</t>
  </si>
  <si>
    <t>15/06/2016</t>
  </si>
  <si>
    <t>20/05/16</t>
  </si>
  <si>
    <t>18/05/2016</t>
  </si>
  <si>
    <t>14/08/2016</t>
  </si>
  <si>
    <t>15/08/2016</t>
  </si>
  <si>
    <t>20/08/2016</t>
  </si>
  <si>
    <t>TOTAL ITEMS</t>
  </si>
  <si>
    <t>BROUIGHT</t>
  </si>
  <si>
    <t>ITMS &gt;=1000</t>
  </si>
  <si>
    <t xml:space="preserve">COLOUM </t>
  </si>
  <si>
    <t>TOTAL COST</t>
  </si>
  <si>
    <t xml:space="preserve">USE OF HLOOKUP </t>
  </si>
  <si>
    <t>MONTHS</t>
  </si>
  <si>
    <t>SALE</t>
  </si>
  <si>
    <t>JANUARY</t>
  </si>
  <si>
    <t>FEBRUARY</t>
  </si>
  <si>
    <t>MARCH</t>
  </si>
  <si>
    <t>APRIL</t>
  </si>
  <si>
    <t>MAY</t>
  </si>
  <si>
    <t>JUNE</t>
  </si>
  <si>
    <t>FIND = APRIL SALES</t>
  </si>
  <si>
    <t>SCIENCE</t>
  </si>
  <si>
    <t>MATHS</t>
  </si>
  <si>
    <t>ROGER</t>
  </si>
  <si>
    <t>MAT</t>
  </si>
  <si>
    <t>JIM</t>
  </si>
  <si>
    <t>COLE</t>
  </si>
  <si>
    <t>RICKY</t>
  </si>
  <si>
    <t>MARY</t>
  </si>
  <si>
    <t xml:space="preserve">FIND = MARKS IN ENGLISH </t>
  </si>
  <si>
    <t>MARKS IN MATHS</t>
  </si>
  <si>
    <t>?</t>
  </si>
  <si>
    <t>LAST NAME</t>
  </si>
  <si>
    <t>SALES</t>
  </si>
  <si>
    <t>COUNTRY</t>
  </si>
  <si>
    <t>QUARTER</t>
  </si>
  <si>
    <t>SMITH</t>
  </si>
  <si>
    <t>JOHNSON</t>
  </si>
  <si>
    <t>WILLIAMS</t>
  </si>
  <si>
    <t>JONES</t>
  </si>
  <si>
    <t>BROWN</t>
  </si>
  <si>
    <t>SMITA</t>
  </si>
  <si>
    <t>UK</t>
  </si>
  <si>
    <t>USA</t>
  </si>
  <si>
    <t>Row Labels</t>
  </si>
  <si>
    <t>Grand Total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</si>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</sst>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u/>
      <sz val="18"/>
      <color rgb="FF000000"/>
      <name val="Calibri"/>
      <family val="2"/>
    </font>
    <font>
      <b/>
      <sz val="14"/>
      <color rgb="FFDD8484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.5"/>
      <color theme="1"/>
      <name val="Times New Roman"/>
      <family val="1"/>
    </font>
    <font>
      <b/>
      <sz val="22"/>
      <color rgb="FFFF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wrapText="1"/>
    </xf>
    <xf numFmtId="0" fontId="1" fillId="6" borderId="0" xfId="0" applyFont="1" applyFill="1" applyAlignment="1">
      <alignment horizontal="left" vertical="center"/>
    </xf>
    <xf numFmtId="0" fontId="0" fillId="6" borderId="0" xfId="0" applyFill="1"/>
    <xf numFmtId="0" fontId="3" fillId="6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3" borderId="0" xfId="0" applyFont="1" applyFill="1"/>
    <xf numFmtId="0" fontId="0" fillId="0" borderId="1" xfId="0" applyBorder="1" applyAlignment="1"/>
    <xf numFmtId="0" fontId="4" fillId="9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15" borderId="1" xfId="0" applyFill="1" applyBorder="1"/>
    <xf numFmtId="0" fontId="0" fillId="11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3" borderId="1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0" fillId="0" borderId="12" xfId="0" applyBorder="1"/>
    <xf numFmtId="0" fontId="0" fillId="12" borderId="1" xfId="0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0" fillId="0" borderId="3" xfId="0" applyBorder="1"/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9" borderId="1" xfId="0" applyFill="1" applyBorder="1"/>
    <xf numFmtId="0" fontId="0" fillId="9" borderId="0" xfId="0" applyFill="1"/>
    <xf numFmtId="0" fontId="0" fillId="14" borderId="1" xfId="0" applyFill="1" applyBorder="1" applyAlignment="1"/>
    <xf numFmtId="0" fontId="0" fillId="21" borderId="1" xfId="0" applyFill="1" applyBorder="1"/>
    <xf numFmtId="0" fontId="0" fillId="2" borderId="1" xfId="0" applyFill="1" applyBorder="1"/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14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9" borderId="1" xfId="0" applyFill="1" applyBorder="1"/>
    <xf numFmtId="0" fontId="0" fillId="6" borderId="1" xfId="0" applyFill="1" applyBorder="1" applyAlignment="1">
      <alignment horizontal="center"/>
    </xf>
    <xf numFmtId="0" fontId="0" fillId="25" borderId="1" xfId="0" applyFill="1" applyBorder="1"/>
    <xf numFmtId="0" fontId="0" fillId="17" borderId="1" xfId="0" applyFill="1" applyBorder="1"/>
    <xf numFmtId="0" fontId="0" fillId="4" borderId="0" xfId="0" applyFill="1" applyBorder="1"/>
    <xf numFmtId="0" fontId="0" fillId="4" borderId="0" xfId="0" applyFill="1"/>
    <xf numFmtId="0" fontId="0" fillId="5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top"/>
    </xf>
    <xf numFmtId="0" fontId="0" fillId="18" borderId="11" xfId="0" applyFill="1" applyBorder="1" applyAlignment="1">
      <alignment horizontal="center" vertical="top"/>
    </xf>
    <xf numFmtId="0" fontId="0" fillId="18" borderId="7" xfId="0" applyFill="1" applyBorder="1" applyAlignment="1">
      <alignment horizontal="center" vertical="top"/>
    </xf>
    <xf numFmtId="0" fontId="0" fillId="18" borderId="9" xfId="0" applyFill="1" applyBorder="1" applyAlignment="1">
      <alignment horizontal="center" vertical="top"/>
    </xf>
    <xf numFmtId="0" fontId="0" fillId="22" borderId="10" xfId="0" applyFill="1" applyBorder="1" applyAlignment="1">
      <alignment horizontal="center" vertical="top"/>
    </xf>
    <xf numFmtId="0" fontId="0" fillId="22" borderId="0" xfId="0" applyFill="1" applyBorder="1" applyAlignment="1">
      <alignment horizontal="center" vertical="top"/>
    </xf>
    <xf numFmtId="0" fontId="0" fillId="1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0</xdr:row>
      <xdr:rowOff>0</xdr:rowOff>
    </xdr:from>
    <xdr:to>
      <xdr:col>19</xdr:col>
      <xdr:colOff>374650</xdr:colOff>
      <xdr:row>20</xdr:row>
      <xdr:rowOff>111125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0"/>
          <a:ext cx="5480050" cy="3997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ayank Paliwal" refreshedDate="45036.504266782409" createdVersion="6" refreshedVersion="6" minRefreshableVersion="3" recordCount="14">
  <cacheSource type="worksheet">
    <worksheetSource ref="A1:D15" sheet="Assignment-7"/>
  </cacheSource>
  <cacheFields count="4">
    <cacheField name="LAST NAME" numFmtId="0">
      <sharedItems count="6">
        <s v="JONES"/>
        <s v="BROWN"/>
        <s v="JOHNSON"/>
        <s v="SMITA"/>
        <s v="WILLIAMS"/>
        <s v="SMITH"/>
      </sharedItems>
    </cacheField>
    <cacheField name="SALES" numFmtId="44">
      <sharedItems containsSemiMixedTypes="0" containsString="0" containsNumber="1" containsInteger="1" minValue="1390" maxValue="19919" count="14">
        <n v="1390"/>
        <n v="3255"/>
        <n v="4865"/>
        <n v="7433"/>
        <n v="9213"/>
        <n v="9339"/>
        <n v="9696"/>
        <n v="10644"/>
        <n v="12438"/>
        <n v="14808"/>
        <n v="14867"/>
        <n v="16753"/>
        <n v="19302"/>
        <n v="19919"/>
      </sharedItems>
    </cacheField>
    <cacheField name="COUNTRY" numFmtId="0">
      <sharedItems count="2">
        <s v="USA"/>
        <s v="UK"/>
      </sharedItems>
    </cacheField>
    <cacheField name="QUARTER" numFmtId="0">
      <sharedItems count="4">
        <s v="Q3"/>
        <s v="Q2"/>
        <s v="Q4"/>
        <s v="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</r>
  <r>
    <x v="1"/>
    <x v="1"/>
    <x v="0"/>
    <x v="1"/>
  </r>
  <r>
    <x v="1"/>
    <x v="2"/>
    <x v="0"/>
    <x v="2"/>
  </r>
  <r>
    <x v="0"/>
    <x v="3"/>
    <x v="1"/>
    <x v="3"/>
  </r>
  <r>
    <x v="0"/>
    <x v="4"/>
    <x v="0"/>
    <x v="2"/>
  </r>
  <r>
    <x v="2"/>
    <x v="5"/>
    <x v="1"/>
    <x v="1"/>
  </r>
  <r>
    <x v="3"/>
    <x v="6"/>
    <x v="0"/>
    <x v="3"/>
  </r>
  <r>
    <x v="4"/>
    <x v="7"/>
    <x v="1"/>
    <x v="1"/>
  </r>
  <r>
    <x v="4"/>
    <x v="8"/>
    <x v="1"/>
    <x v="3"/>
  </r>
  <r>
    <x v="2"/>
    <x v="9"/>
    <x v="0"/>
    <x v="2"/>
  </r>
  <r>
    <x v="4"/>
    <x v="10"/>
    <x v="0"/>
    <x v="0"/>
  </r>
  <r>
    <x v="5"/>
    <x v="11"/>
    <x v="1"/>
    <x v="0"/>
  </r>
  <r>
    <x v="4"/>
    <x v="12"/>
    <x v="1"/>
    <x v="2"/>
  </r>
  <r>
    <x v="5"/>
    <x v="1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L18" firstHeaderRow="1" firstDataRow="2" firstDataCol="1"/>
  <pivotFields count="4">
    <pivotField axis="axisRow" showAll="0">
      <items count="7">
        <item x="1"/>
        <item x="2"/>
        <item x="0"/>
        <item x="3"/>
        <item x="5"/>
        <item x="4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axis="axisCol" multipleItemSelectionAllowed="1" showAll="0">
      <items count="5">
        <item x="3"/>
        <item x="1"/>
        <item x="0"/>
        <item x="2"/>
        <item t="default"/>
      </items>
    </pivotField>
  </pivotFields>
  <rowFields count="2">
    <field x="2"/>
    <field x="0"/>
  </rowFields>
  <rowItems count="13">
    <i>
      <x/>
    </i>
    <i r="1">
      <x v="1"/>
    </i>
    <i r="1">
      <x v="2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M4:O6" headerRowCount="0" totalsRowShown="0" headerRowDxfId="19" headerRowBorderDxfId="18" tableBorderDxfId="17" totalsRowBorderDxfId="16">
  <tableColumns count="3">
    <tableColumn id="1" name="Column1" headerRowDxfId="15" dataDxfId="14"/>
    <tableColumn id="2" name="Column2" headerRowDxfId="13" dataDxfId="12"/>
    <tableColumn id="3" name="Column3" headerRowDxfId="11" dataDxfId="10">
      <calculatedColumnFormula>AVERAGE(C6:G6)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B1" workbookViewId="0">
      <selection activeCell="Q3" sqref="Q3:R3"/>
    </sheetView>
  </sheetViews>
  <sheetFormatPr defaultRowHeight="15" x14ac:dyDescent="0.25"/>
  <cols>
    <col min="2" max="2" width="20.28515625" customWidth="1"/>
    <col min="7" max="7" width="13.7109375" customWidth="1"/>
    <col min="13" max="14" width="7.140625" customWidth="1"/>
    <col min="15" max="15" width="11.5703125" customWidth="1"/>
    <col min="16" max="16" width="17.140625" customWidth="1"/>
  </cols>
  <sheetData>
    <row r="1" spans="1:18" x14ac:dyDescent="0.25">
      <c r="H1" s="71" t="s">
        <v>27</v>
      </c>
      <c r="I1" s="71"/>
      <c r="J1" s="72" t="s">
        <v>28</v>
      </c>
      <c r="K1" s="73" t="s">
        <v>32</v>
      </c>
      <c r="L1" s="67" t="s">
        <v>33</v>
      </c>
      <c r="M1" s="68" t="s">
        <v>29</v>
      </c>
      <c r="N1" s="68"/>
      <c r="O1" s="68"/>
      <c r="P1" s="16" t="s">
        <v>30</v>
      </c>
      <c r="Q1" s="17" t="s">
        <v>31</v>
      </c>
      <c r="R1" s="4"/>
    </row>
    <row r="2" spans="1:18" ht="25.5" customHeight="1" x14ac:dyDescent="0.25">
      <c r="H2" s="71"/>
      <c r="I2" s="71"/>
      <c r="J2" s="72"/>
      <c r="K2" s="73"/>
      <c r="L2" s="67"/>
      <c r="M2" s="14" t="s">
        <v>34</v>
      </c>
      <c r="N2" s="14" t="s">
        <v>14</v>
      </c>
      <c r="O2" s="14" t="s">
        <v>15</v>
      </c>
      <c r="P2" s="4" t="s">
        <v>35</v>
      </c>
      <c r="Q2" s="4" t="s">
        <v>9</v>
      </c>
      <c r="R2" s="4" t="s">
        <v>10</v>
      </c>
    </row>
    <row r="3" spans="1:18" s="1" customFormat="1" ht="21" customHeight="1" x14ac:dyDescent="0.2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7" t="s">
        <v>14</v>
      </c>
      <c r="I3" s="7" t="s">
        <v>15</v>
      </c>
      <c r="J3" s="3" t="s">
        <v>16</v>
      </c>
      <c r="K3" s="69">
        <f>COUNTIF($J$4:$J$13,J4)</f>
        <v>6</v>
      </c>
      <c r="L3" s="69">
        <f>COUNTIF($J$4:$J$13,J7)</f>
        <v>4</v>
      </c>
      <c r="M3" s="3" t="s">
        <v>18</v>
      </c>
      <c r="N3" s="4">
        <f>SUM(C5:G5)</f>
        <v>77</v>
      </c>
      <c r="O3" s="4">
        <f>AVERAGE(C5:G5)</f>
        <v>15.4</v>
      </c>
      <c r="P3" s="5">
        <f>COUNTA(B4:B13)</f>
        <v>10</v>
      </c>
      <c r="Q3" s="5">
        <f>COUNTIF(C4:C13,"&gt;20")+COUNTIF(D4:D13,"&lt;15")</f>
        <v>10</v>
      </c>
      <c r="R3" s="5">
        <f>COUNTIF(D4:D13,"&gt;20")+COUNTIF(E4:E13,"&lt;15")</f>
        <v>9</v>
      </c>
    </row>
    <row r="4" spans="1:18" x14ac:dyDescent="0.25">
      <c r="A4" s="4">
        <v>1</v>
      </c>
      <c r="B4" s="3" t="s">
        <v>17</v>
      </c>
      <c r="C4" s="3">
        <v>20</v>
      </c>
      <c r="D4" s="3">
        <v>10</v>
      </c>
      <c r="E4" s="3">
        <v>14</v>
      </c>
      <c r="F4" s="3">
        <v>18</v>
      </c>
      <c r="G4" s="3">
        <v>15</v>
      </c>
      <c r="H4" s="3">
        <v>77</v>
      </c>
      <c r="I4" s="3">
        <v>15.4</v>
      </c>
      <c r="J4" s="3" t="str">
        <f>IF(I4&gt;15,"A","B")</f>
        <v>A</v>
      </c>
      <c r="K4" s="70"/>
      <c r="L4" s="70"/>
      <c r="M4" s="3" t="s">
        <v>19</v>
      </c>
      <c r="N4" s="4">
        <f>SUM(C6:G6)</f>
        <v>86</v>
      </c>
      <c r="O4" s="4">
        <f t="shared" ref="O4" si="0">AVERAGE(C6:G6)</f>
        <v>17.2</v>
      </c>
      <c r="P4" s="6"/>
      <c r="Q4" s="6"/>
      <c r="R4" s="4"/>
    </row>
    <row r="5" spans="1:18" x14ac:dyDescent="0.25">
      <c r="A5" s="4">
        <v>2</v>
      </c>
      <c r="B5" s="3" t="s">
        <v>18</v>
      </c>
      <c r="C5" s="3">
        <v>21</v>
      </c>
      <c r="D5" s="3">
        <v>12</v>
      </c>
      <c r="E5" s="3">
        <v>14</v>
      </c>
      <c r="F5" s="3">
        <v>12</v>
      </c>
      <c r="G5" s="3">
        <v>18</v>
      </c>
      <c r="H5" s="3">
        <f>SUM(C5+D5+E5+F5+G5)</f>
        <v>77</v>
      </c>
      <c r="I5" s="3">
        <f>AVERAGE(C5:G5)</f>
        <v>15.4</v>
      </c>
      <c r="J5" s="3" t="str">
        <f t="shared" ref="J5:J13" si="1">IF(I5&gt;15,"A","B")</f>
        <v>A</v>
      </c>
      <c r="K5" s="4"/>
      <c r="L5" s="6"/>
      <c r="M5" s="4"/>
      <c r="N5" s="6"/>
      <c r="O5" s="6"/>
      <c r="P5" s="6"/>
      <c r="Q5" s="6"/>
      <c r="R5" s="4"/>
    </row>
    <row r="6" spans="1:18" x14ac:dyDescent="0.25">
      <c r="A6" s="4">
        <v>3</v>
      </c>
      <c r="B6" s="3" t="s">
        <v>19</v>
      </c>
      <c r="C6" s="3">
        <v>33</v>
      </c>
      <c r="D6" s="3">
        <v>15</v>
      </c>
      <c r="E6" s="3">
        <v>7</v>
      </c>
      <c r="F6" s="3">
        <v>14</v>
      </c>
      <c r="G6" s="3">
        <v>17</v>
      </c>
      <c r="H6" s="3">
        <f t="shared" ref="H6:H13" si="2">SUM(C6+D6+E6+F6+G6)</f>
        <v>86</v>
      </c>
      <c r="I6" s="3">
        <f t="shared" ref="I6:I13" si="3">AVERAGE(C6:G6)</f>
        <v>17.2</v>
      </c>
      <c r="J6" s="3" t="str">
        <f t="shared" si="1"/>
        <v>A</v>
      </c>
      <c r="K6" s="4"/>
      <c r="L6" s="6"/>
      <c r="M6" s="6"/>
      <c r="N6" s="6"/>
      <c r="O6" s="6"/>
      <c r="P6" s="6"/>
      <c r="Q6" s="6"/>
      <c r="R6" s="4"/>
    </row>
    <row r="7" spans="1:18" x14ac:dyDescent="0.25">
      <c r="A7" s="4">
        <v>4</v>
      </c>
      <c r="B7" s="3" t="s">
        <v>20</v>
      </c>
      <c r="C7" s="3">
        <v>15</v>
      </c>
      <c r="D7" s="3">
        <v>14</v>
      </c>
      <c r="E7" s="3">
        <v>8</v>
      </c>
      <c r="F7" s="3">
        <v>16</v>
      </c>
      <c r="G7" s="3">
        <v>20</v>
      </c>
      <c r="H7" s="3">
        <f t="shared" si="2"/>
        <v>73</v>
      </c>
      <c r="I7" s="3">
        <f t="shared" si="3"/>
        <v>14.6</v>
      </c>
      <c r="J7" s="3" t="str">
        <f t="shared" si="1"/>
        <v>B</v>
      </c>
      <c r="K7" s="4"/>
      <c r="L7" s="6"/>
      <c r="M7" s="6"/>
      <c r="N7" s="6"/>
      <c r="O7" s="6"/>
      <c r="P7" s="6"/>
      <c r="Q7" s="6"/>
      <c r="R7" s="4"/>
    </row>
    <row r="8" spans="1:18" x14ac:dyDescent="0.25">
      <c r="A8" s="4">
        <v>5</v>
      </c>
      <c r="B8" s="3" t="s">
        <v>21</v>
      </c>
      <c r="C8" s="3">
        <v>14</v>
      </c>
      <c r="D8" s="3">
        <v>17</v>
      </c>
      <c r="E8" s="3">
        <v>10</v>
      </c>
      <c r="F8" s="3">
        <v>13</v>
      </c>
      <c r="G8" s="3">
        <v>18</v>
      </c>
      <c r="H8" s="3">
        <f t="shared" si="2"/>
        <v>72</v>
      </c>
      <c r="I8" s="3">
        <f t="shared" si="3"/>
        <v>14.4</v>
      </c>
      <c r="J8" s="3" t="str">
        <f t="shared" si="1"/>
        <v>B</v>
      </c>
      <c r="K8" s="4"/>
      <c r="L8" s="4"/>
      <c r="M8" s="4"/>
      <c r="N8" s="4"/>
      <c r="O8" s="4"/>
      <c r="P8" s="4"/>
      <c r="Q8" s="4"/>
      <c r="R8" s="4"/>
    </row>
    <row r="9" spans="1:18" x14ac:dyDescent="0.25">
      <c r="A9" s="4">
        <v>6</v>
      </c>
      <c r="B9" s="3" t="s">
        <v>22</v>
      </c>
      <c r="C9" s="3">
        <v>16</v>
      </c>
      <c r="D9" s="3">
        <v>8</v>
      </c>
      <c r="E9" s="3">
        <v>20</v>
      </c>
      <c r="F9" s="3">
        <v>17</v>
      </c>
      <c r="G9" s="3">
        <v>15</v>
      </c>
      <c r="H9" s="3">
        <f t="shared" si="2"/>
        <v>76</v>
      </c>
      <c r="I9" s="3">
        <f t="shared" si="3"/>
        <v>15.2</v>
      </c>
      <c r="J9" s="3" t="str">
        <f t="shared" si="1"/>
        <v>A</v>
      </c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>
        <v>7</v>
      </c>
      <c r="B10" s="3" t="s">
        <v>23</v>
      </c>
      <c r="C10" s="3">
        <v>18</v>
      </c>
      <c r="D10" s="3">
        <v>19</v>
      </c>
      <c r="E10" s="3">
        <v>3</v>
      </c>
      <c r="F10" s="3">
        <v>10</v>
      </c>
      <c r="G10" s="3">
        <v>14</v>
      </c>
      <c r="H10" s="3">
        <f t="shared" si="2"/>
        <v>64</v>
      </c>
      <c r="I10" s="3">
        <f t="shared" si="3"/>
        <v>12.8</v>
      </c>
      <c r="J10" s="3" t="str">
        <f t="shared" si="1"/>
        <v>B</v>
      </c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>
        <v>8</v>
      </c>
      <c r="B11" s="3" t="s">
        <v>24</v>
      </c>
      <c r="C11" s="3">
        <v>19</v>
      </c>
      <c r="D11" s="3">
        <v>20</v>
      </c>
      <c r="E11" s="3">
        <v>7</v>
      </c>
      <c r="F11" s="3">
        <v>14</v>
      </c>
      <c r="G11" s="3">
        <v>18</v>
      </c>
      <c r="H11" s="3">
        <f t="shared" si="2"/>
        <v>78</v>
      </c>
      <c r="I11" s="3">
        <f t="shared" si="3"/>
        <v>15.6</v>
      </c>
      <c r="J11" s="3" t="str">
        <f t="shared" si="1"/>
        <v>A</v>
      </c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>
        <v>9</v>
      </c>
      <c r="B12" s="3" t="s">
        <v>25</v>
      </c>
      <c r="C12" s="3">
        <v>22</v>
      </c>
      <c r="D12" s="3">
        <v>13</v>
      </c>
      <c r="E12" s="3">
        <v>8</v>
      </c>
      <c r="F12" s="3">
        <v>12</v>
      </c>
      <c r="G12" s="3">
        <v>19</v>
      </c>
      <c r="H12" s="3">
        <f t="shared" si="2"/>
        <v>74</v>
      </c>
      <c r="I12" s="3">
        <f t="shared" si="3"/>
        <v>14.8</v>
      </c>
      <c r="J12" s="3" t="str">
        <f t="shared" si="1"/>
        <v>B</v>
      </c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4">
        <v>10</v>
      </c>
      <c r="B13" s="3" t="s">
        <v>26</v>
      </c>
      <c r="C13" s="3">
        <v>26</v>
      </c>
      <c r="D13" s="3">
        <v>12</v>
      </c>
      <c r="E13" s="3">
        <v>11</v>
      </c>
      <c r="F13" s="3">
        <v>11</v>
      </c>
      <c r="G13" s="3">
        <v>27</v>
      </c>
      <c r="H13" s="3">
        <f t="shared" si="2"/>
        <v>87</v>
      </c>
      <c r="I13" s="3">
        <f t="shared" si="3"/>
        <v>17.399999999999999</v>
      </c>
      <c r="J13" s="3" t="str">
        <f t="shared" si="1"/>
        <v>A</v>
      </c>
      <c r="K13" s="13"/>
      <c r="L13" s="4"/>
      <c r="M13" s="4"/>
      <c r="N13" s="4"/>
      <c r="O13" s="4"/>
      <c r="P13" s="4"/>
      <c r="Q13" s="4"/>
      <c r="R13" s="4"/>
    </row>
    <row r="15" spans="1:18" ht="23.25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</row>
    <row r="16" spans="1:18" ht="18.75" x14ac:dyDescent="0.25">
      <c r="A16" s="11" t="s">
        <v>0</v>
      </c>
      <c r="B16" s="12"/>
      <c r="C16" s="12"/>
      <c r="D16" s="12"/>
      <c r="E16" s="12"/>
      <c r="F16" s="12"/>
      <c r="G16" s="12"/>
      <c r="H16" s="12"/>
      <c r="I16" s="9"/>
      <c r="J16" s="9"/>
    </row>
    <row r="17" spans="1:1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ht="15.75" x14ac:dyDescent="0.25">
      <c r="A18" s="10" t="s">
        <v>1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ht="15.75" x14ac:dyDescent="0.25">
      <c r="A19" s="10" t="s">
        <v>2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ht="15.75" x14ac:dyDescent="0.25">
      <c r="A20" s="10" t="s">
        <v>3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ht="15.75" x14ac:dyDescent="0.25">
      <c r="A21" s="10" t="s">
        <v>4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ht="15.75" x14ac:dyDescent="0.25">
      <c r="A22" s="10" t="s">
        <v>5</v>
      </c>
      <c r="B22" s="9"/>
      <c r="C22" s="9"/>
      <c r="D22" s="9"/>
      <c r="E22" s="9"/>
      <c r="F22" s="9"/>
      <c r="G22" s="9"/>
      <c r="H22" s="9"/>
      <c r="I22" s="9"/>
      <c r="J22" s="9"/>
    </row>
    <row r="23" spans="1:10" ht="15.75" x14ac:dyDescent="0.25">
      <c r="A23" s="10" t="s">
        <v>6</v>
      </c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</row>
  </sheetData>
  <mergeCells count="7">
    <mergeCell ref="L1:L2"/>
    <mergeCell ref="M1:O1"/>
    <mergeCell ref="K3:K4"/>
    <mergeCell ref="L3:L4"/>
    <mergeCell ref="H1:I2"/>
    <mergeCell ref="J1:J2"/>
    <mergeCell ref="K1:K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5" sqref="J5"/>
    </sheetView>
  </sheetViews>
  <sheetFormatPr defaultRowHeight="15" x14ac:dyDescent="0.25"/>
  <cols>
    <col min="2" max="2" width="20.140625" customWidth="1"/>
    <col min="6" max="6" width="16.140625" customWidth="1"/>
    <col min="7" max="7" width="10.28515625" customWidth="1"/>
  </cols>
  <sheetData>
    <row r="1" spans="1:13" s="1" customFormat="1" x14ac:dyDescent="0.25">
      <c r="F1" s="24" t="s">
        <v>28</v>
      </c>
      <c r="G1" s="26" t="s">
        <v>58</v>
      </c>
      <c r="H1" s="75" t="s">
        <v>29</v>
      </c>
      <c r="I1" s="76"/>
      <c r="J1" s="77"/>
      <c r="K1" s="1" t="s">
        <v>30</v>
      </c>
    </row>
    <row r="2" spans="1:13" s="1" customFormat="1" x14ac:dyDescent="0.25">
      <c r="E2" s="25" t="s">
        <v>27</v>
      </c>
      <c r="F2" s="15" t="s">
        <v>57</v>
      </c>
      <c r="H2" s="78"/>
      <c r="I2" s="79"/>
      <c r="J2" s="80"/>
    </row>
    <row r="3" spans="1:13" ht="23.25" x14ac:dyDescent="0.25">
      <c r="A3" s="20" t="s">
        <v>46</v>
      </c>
      <c r="B3" s="5" t="s">
        <v>42</v>
      </c>
      <c r="C3" s="5" t="s">
        <v>43</v>
      </c>
      <c r="D3" s="5" t="s">
        <v>44</v>
      </c>
      <c r="E3" s="5" t="s">
        <v>45</v>
      </c>
      <c r="F3" s="5">
        <f>COUNTA(B4:B13)</f>
        <v>10</v>
      </c>
      <c r="G3">
        <f>COUNTIF(C4:C13,"&gt;20")+COUNTIF(C4:C13,"&lt;20")</f>
        <v>9</v>
      </c>
      <c r="H3" s="21" t="s">
        <v>59</v>
      </c>
      <c r="I3" s="22" t="s">
        <v>44</v>
      </c>
      <c r="J3" s="23" t="s">
        <v>45</v>
      </c>
    </row>
    <row r="4" spans="1:13" x14ac:dyDescent="0.25">
      <c r="A4" s="3">
        <v>1</v>
      </c>
      <c r="B4" s="3" t="s">
        <v>47</v>
      </c>
      <c r="C4" s="3">
        <v>20</v>
      </c>
      <c r="D4" s="3">
        <v>40000</v>
      </c>
      <c r="E4" s="3">
        <f>PRODUCT(C4:D4)</f>
        <v>800000</v>
      </c>
      <c r="F4" s="3"/>
      <c r="H4" s="4">
        <f>SUMIF(B3:B13,B10,C3:C13)</f>
        <v>10</v>
      </c>
      <c r="I4" s="4">
        <f>SUMIF(B3:B13,B10,D3:D13)</f>
        <v>25000</v>
      </c>
      <c r="J4" s="4">
        <f>SUMIF(B3:B13,B10,E3:E13)</f>
        <v>250000</v>
      </c>
      <c r="K4" t="str">
        <f>IF(E4&gt;500000,"expensive","lets but it")</f>
        <v>expensive</v>
      </c>
      <c r="M4">
        <f>SUMIF(C3:C13,B10,E3:E13)</f>
        <v>0</v>
      </c>
    </row>
    <row r="5" spans="1:13" x14ac:dyDescent="0.25">
      <c r="A5" s="3">
        <v>2</v>
      </c>
      <c r="B5" s="3" t="s">
        <v>48</v>
      </c>
      <c r="C5" s="3">
        <v>30</v>
      </c>
      <c r="D5" s="3">
        <v>20000</v>
      </c>
      <c r="E5" s="3">
        <f t="shared" ref="E5:E13" si="0">PRODUCT(C5:D5)</f>
        <v>600000</v>
      </c>
      <c r="F5" s="4"/>
      <c r="H5" s="4"/>
      <c r="I5" s="4"/>
      <c r="J5" s="4"/>
      <c r="K5" t="str">
        <f t="shared" ref="K5:K13" si="1">IF(E5&gt;500000,"expensive","lets but it")</f>
        <v>expensive</v>
      </c>
    </row>
    <row r="6" spans="1:13" x14ac:dyDescent="0.25">
      <c r="A6" s="3">
        <v>3</v>
      </c>
      <c r="B6" s="3" t="s">
        <v>49</v>
      </c>
      <c r="C6" s="3">
        <v>15</v>
      </c>
      <c r="D6" s="3">
        <v>10000</v>
      </c>
      <c r="E6" s="3">
        <f t="shared" si="0"/>
        <v>150000</v>
      </c>
      <c r="F6" s="4"/>
      <c r="H6" s="4"/>
      <c r="I6" s="4"/>
      <c r="J6" s="4"/>
      <c r="K6" t="str">
        <f t="shared" si="1"/>
        <v>lets but it</v>
      </c>
    </row>
    <row r="7" spans="1:13" x14ac:dyDescent="0.25">
      <c r="A7" s="3">
        <v>4</v>
      </c>
      <c r="B7" s="3" t="s">
        <v>50</v>
      </c>
      <c r="C7" s="3">
        <v>14</v>
      </c>
      <c r="D7" s="3">
        <v>15000</v>
      </c>
      <c r="E7" s="3">
        <f t="shared" si="0"/>
        <v>210000</v>
      </c>
      <c r="F7" s="4"/>
      <c r="H7" s="4"/>
      <c r="I7" s="4"/>
      <c r="J7" s="4"/>
      <c r="K7" t="str">
        <f t="shared" si="1"/>
        <v>lets but it</v>
      </c>
    </row>
    <row r="8" spans="1:13" x14ac:dyDescent="0.25">
      <c r="A8" s="3">
        <v>5</v>
      </c>
      <c r="B8" s="3" t="s">
        <v>51</v>
      </c>
      <c r="C8" s="3">
        <v>18</v>
      </c>
      <c r="D8" s="3">
        <v>20000</v>
      </c>
      <c r="E8" s="3">
        <f t="shared" si="0"/>
        <v>360000</v>
      </c>
      <c r="F8" s="4"/>
      <c r="H8" s="4"/>
      <c r="I8" s="4"/>
      <c r="J8" s="4"/>
      <c r="K8" t="str">
        <f t="shared" si="1"/>
        <v>lets but it</v>
      </c>
    </row>
    <row r="9" spans="1:13" x14ac:dyDescent="0.25">
      <c r="A9" s="3">
        <v>6</v>
      </c>
      <c r="B9" s="3" t="s">
        <v>52</v>
      </c>
      <c r="C9" s="3">
        <v>17</v>
      </c>
      <c r="D9" s="3">
        <v>2000</v>
      </c>
      <c r="E9" s="3">
        <f t="shared" si="0"/>
        <v>34000</v>
      </c>
      <c r="F9" s="4"/>
      <c r="H9" s="4"/>
      <c r="I9" s="4"/>
      <c r="J9" s="4"/>
      <c r="K9" t="str">
        <f t="shared" si="1"/>
        <v>lets but it</v>
      </c>
    </row>
    <row r="10" spans="1:13" x14ac:dyDescent="0.25">
      <c r="A10" s="3">
        <v>7</v>
      </c>
      <c r="B10" s="3" t="s">
        <v>53</v>
      </c>
      <c r="C10" s="3">
        <v>10</v>
      </c>
      <c r="D10" s="3">
        <v>25000</v>
      </c>
      <c r="E10" s="3">
        <f t="shared" si="0"/>
        <v>250000</v>
      </c>
      <c r="F10" s="4"/>
      <c r="H10" s="4"/>
      <c r="I10" s="4"/>
      <c r="J10" s="4"/>
      <c r="K10" t="str">
        <f t="shared" si="1"/>
        <v>lets but it</v>
      </c>
    </row>
    <row r="11" spans="1:13" x14ac:dyDescent="0.25">
      <c r="A11" s="3">
        <v>8</v>
      </c>
      <c r="B11" s="3" t="s">
        <v>54</v>
      </c>
      <c r="C11" s="3">
        <v>5</v>
      </c>
      <c r="D11" s="3">
        <v>250</v>
      </c>
      <c r="E11" s="3">
        <f t="shared" si="0"/>
        <v>1250</v>
      </c>
      <c r="F11" s="4"/>
      <c r="H11" s="4"/>
      <c r="I11" s="4"/>
      <c r="J11" s="4"/>
      <c r="K11" t="str">
        <f t="shared" si="1"/>
        <v>lets but it</v>
      </c>
    </row>
    <row r="12" spans="1:13" x14ac:dyDescent="0.25">
      <c r="A12" s="3">
        <v>9</v>
      </c>
      <c r="B12" s="3" t="s">
        <v>55</v>
      </c>
      <c r="C12" s="3">
        <v>25</v>
      </c>
      <c r="D12" s="3">
        <v>100</v>
      </c>
      <c r="E12" s="3">
        <f t="shared" si="0"/>
        <v>2500</v>
      </c>
      <c r="F12" s="4"/>
      <c r="H12" s="4"/>
      <c r="I12" s="4"/>
      <c r="J12" s="4"/>
      <c r="K12" t="str">
        <f t="shared" si="1"/>
        <v>lets but it</v>
      </c>
    </row>
    <row r="13" spans="1:13" x14ac:dyDescent="0.25">
      <c r="A13" s="3">
        <v>10</v>
      </c>
      <c r="B13" s="3" t="s">
        <v>56</v>
      </c>
      <c r="C13" s="3">
        <v>30</v>
      </c>
      <c r="D13" s="3">
        <v>12000</v>
      </c>
      <c r="E13" s="3">
        <f t="shared" si="0"/>
        <v>360000</v>
      </c>
      <c r="F13" s="4"/>
      <c r="H13" s="4"/>
      <c r="I13" s="4"/>
      <c r="J13" s="4"/>
      <c r="K13" t="str">
        <f t="shared" si="1"/>
        <v>lets but it</v>
      </c>
    </row>
    <row r="14" spans="1:13" s="74" customFormat="1" x14ac:dyDescent="0.25"/>
    <row r="15" spans="1:13" ht="18.75" x14ac:dyDescent="0.25">
      <c r="A15" s="18" t="s">
        <v>36</v>
      </c>
      <c r="E15" s="3"/>
    </row>
    <row r="16" spans="1:13" ht="15.75" x14ac:dyDescent="0.25">
      <c r="A16" s="19" t="s">
        <v>37</v>
      </c>
      <c r="E16" s="3"/>
    </row>
    <row r="17" spans="1:5" ht="15.75" x14ac:dyDescent="0.25">
      <c r="A17" s="19" t="s">
        <v>38</v>
      </c>
      <c r="E17" s="3"/>
    </row>
    <row r="18" spans="1:5" ht="15.75" x14ac:dyDescent="0.25">
      <c r="A18" s="19" t="s">
        <v>39</v>
      </c>
      <c r="E18" s="3"/>
    </row>
    <row r="19" spans="1:5" ht="15.75" x14ac:dyDescent="0.25">
      <c r="A19" s="19" t="s">
        <v>40</v>
      </c>
      <c r="E19" s="3"/>
    </row>
    <row r="20" spans="1:5" ht="15.75" x14ac:dyDescent="0.25">
      <c r="A20" s="19" t="s">
        <v>41</v>
      </c>
      <c r="E20" s="3"/>
    </row>
  </sheetData>
  <mergeCells count="2">
    <mergeCell ref="A14:XFD14"/>
    <mergeCell ref="H1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I3" sqref="I3"/>
    </sheetView>
  </sheetViews>
  <sheetFormatPr defaultRowHeight="15" x14ac:dyDescent="0.25"/>
  <cols>
    <col min="1" max="1" width="14.42578125" customWidth="1"/>
    <col min="8" max="8" width="10" customWidth="1"/>
  </cols>
  <sheetData>
    <row r="1" spans="1:15" x14ac:dyDescent="0.25">
      <c r="G1" s="39" t="s">
        <v>29</v>
      </c>
      <c r="H1" s="31" t="s">
        <v>27</v>
      </c>
      <c r="I1" s="37" t="s">
        <v>28</v>
      </c>
      <c r="J1" s="81" t="s">
        <v>58</v>
      </c>
      <c r="K1" s="82"/>
      <c r="L1" s="4"/>
      <c r="M1" s="85" t="s">
        <v>30</v>
      </c>
      <c r="N1" s="86"/>
      <c r="O1" s="86"/>
    </row>
    <row r="2" spans="1:15" ht="15.75" x14ac:dyDescent="0.25">
      <c r="A2" s="28" t="s">
        <v>66</v>
      </c>
      <c r="B2" s="4" t="s">
        <v>67</v>
      </c>
      <c r="C2" s="4" t="s">
        <v>68</v>
      </c>
      <c r="D2" s="4" t="s">
        <v>69</v>
      </c>
      <c r="E2" s="4" t="s">
        <v>14</v>
      </c>
      <c r="F2" s="4" t="s">
        <v>15</v>
      </c>
      <c r="G2" s="30" t="s">
        <v>16</v>
      </c>
      <c r="H2" s="4"/>
      <c r="I2" s="4"/>
      <c r="J2" s="83"/>
      <c r="K2" s="84"/>
      <c r="M2" s="85"/>
      <c r="N2" s="86"/>
      <c r="O2" s="86"/>
    </row>
    <row r="3" spans="1:15" x14ac:dyDescent="0.25">
      <c r="A3" s="4" t="s">
        <v>9</v>
      </c>
      <c r="B3" s="4">
        <v>20</v>
      </c>
      <c r="C3" s="4">
        <v>15</v>
      </c>
      <c r="D3" s="4">
        <v>20</v>
      </c>
      <c r="E3" s="4">
        <f>SUM(B3:D3)</f>
        <v>55</v>
      </c>
      <c r="F3" s="29">
        <f>AVERAGE(B3:D3)</f>
        <v>18.333333333333332</v>
      </c>
      <c r="G3" s="30" t="str">
        <f>IF(F3&gt;20,"A",IF(F3&gt;15,"B","C"))</f>
        <v>B</v>
      </c>
      <c r="H3" s="4">
        <f>COUNTA(A3:A11)</f>
        <v>9</v>
      </c>
      <c r="I3" s="4">
        <f>COUNTIF(B3:B11,"&gt;=20")</f>
        <v>3</v>
      </c>
      <c r="J3" s="38" t="s">
        <v>74</v>
      </c>
      <c r="K3" s="38" t="s">
        <v>14</v>
      </c>
      <c r="L3" s="40" t="s">
        <v>16</v>
      </c>
      <c r="M3" s="42" t="s">
        <v>74</v>
      </c>
      <c r="N3" s="42" t="s">
        <v>14</v>
      </c>
      <c r="O3" s="42" t="s">
        <v>15</v>
      </c>
    </row>
    <row r="4" spans="1:15" x14ac:dyDescent="0.25">
      <c r="A4" s="4" t="s">
        <v>10</v>
      </c>
      <c r="B4" s="4">
        <v>30</v>
      </c>
      <c r="C4" s="4">
        <v>12</v>
      </c>
      <c r="D4" s="4">
        <v>15</v>
      </c>
      <c r="E4" s="4">
        <f t="shared" ref="E4:E11" si="0">SUM(B4:D4)</f>
        <v>57</v>
      </c>
      <c r="F4" s="29">
        <f t="shared" ref="F4:F11" si="1">AVERAGE(B4:D4)</f>
        <v>19</v>
      </c>
      <c r="G4" s="30" t="str">
        <f t="shared" ref="G4:G11" si="2">IF(F4&gt;20,"A",IF(F4&gt;15,"B","C"))</f>
        <v>B</v>
      </c>
      <c r="H4" s="4"/>
      <c r="I4" s="4"/>
      <c r="J4" s="4" t="s">
        <v>9</v>
      </c>
      <c r="K4" s="4">
        <f>VLOOKUP(J4,$A$2:$G$11,5,FALSE)</f>
        <v>55</v>
      </c>
      <c r="L4" s="35" t="str">
        <f>VLOOKUP(J4,$A$2:$G$11,7,FALSE)</f>
        <v>B</v>
      </c>
      <c r="M4" s="4" t="s">
        <v>12</v>
      </c>
      <c r="N4" s="4">
        <f>VLOOKUP(M4,$A$2:$G$11,5,FALSE)</f>
        <v>46</v>
      </c>
      <c r="O4" s="29">
        <f>VLOOKUP(M4,$A$2:$G$11,6,0)</f>
        <v>15.333333333333334</v>
      </c>
    </row>
    <row r="5" spans="1:15" x14ac:dyDescent="0.25">
      <c r="A5" s="4" t="s">
        <v>11</v>
      </c>
      <c r="B5" s="4">
        <v>15</v>
      </c>
      <c r="C5" s="4">
        <v>14</v>
      </c>
      <c r="D5" s="4">
        <v>14</v>
      </c>
      <c r="E5" s="4">
        <f t="shared" si="0"/>
        <v>43</v>
      </c>
      <c r="F5" s="29">
        <f t="shared" si="1"/>
        <v>14.333333333333334</v>
      </c>
      <c r="G5" s="30" t="str">
        <f t="shared" si="2"/>
        <v>C</v>
      </c>
      <c r="H5" s="4"/>
      <c r="I5" s="4"/>
      <c r="J5" s="4" t="s">
        <v>10</v>
      </c>
      <c r="K5" s="4">
        <f t="shared" ref="K5:K6" si="3">VLOOKUP(J5,$A$2:$G$11,5,FALSE)</f>
        <v>57</v>
      </c>
      <c r="L5" s="35" t="str">
        <f t="shared" ref="L5:L6" si="4">VLOOKUP(J5,$A$2:$G$11,7,FALSE)</f>
        <v>B</v>
      </c>
      <c r="M5" s="4" t="s">
        <v>10</v>
      </c>
      <c r="N5" s="4">
        <f t="shared" ref="N5:N6" si="5">VLOOKUP(M5,$A$2:$G$11,5,FALSE)</f>
        <v>57</v>
      </c>
      <c r="O5" s="29">
        <f t="shared" ref="O5:O6" si="6">VLOOKUP(M5,$A$2:$G$11,6,0)</f>
        <v>19</v>
      </c>
    </row>
    <row r="6" spans="1:15" x14ac:dyDescent="0.25">
      <c r="A6" s="4" t="s">
        <v>12</v>
      </c>
      <c r="B6" s="4">
        <v>12</v>
      </c>
      <c r="C6" s="4">
        <v>17</v>
      </c>
      <c r="D6" s="4">
        <v>17</v>
      </c>
      <c r="E6" s="4">
        <f t="shared" si="0"/>
        <v>46</v>
      </c>
      <c r="F6" s="29">
        <f t="shared" si="1"/>
        <v>15.333333333333334</v>
      </c>
      <c r="G6" s="30" t="str">
        <f t="shared" si="2"/>
        <v>B</v>
      </c>
      <c r="H6" s="4"/>
      <c r="I6" s="4"/>
      <c r="J6" s="4" t="s">
        <v>11</v>
      </c>
      <c r="K6" s="4">
        <f t="shared" si="3"/>
        <v>43</v>
      </c>
      <c r="L6" s="35" t="str">
        <f t="shared" si="4"/>
        <v>C</v>
      </c>
      <c r="M6" s="4" t="s">
        <v>11</v>
      </c>
      <c r="N6" s="4">
        <f t="shared" si="5"/>
        <v>43</v>
      </c>
      <c r="O6" s="29">
        <f t="shared" si="6"/>
        <v>14.333333333333334</v>
      </c>
    </row>
    <row r="7" spans="1:15" x14ac:dyDescent="0.25">
      <c r="A7" s="4" t="s">
        <v>13</v>
      </c>
      <c r="B7" s="4">
        <v>14</v>
      </c>
      <c r="C7" s="4">
        <v>18</v>
      </c>
      <c r="D7" s="4">
        <v>18</v>
      </c>
      <c r="E7" s="4">
        <f t="shared" si="0"/>
        <v>50</v>
      </c>
      <c r="F7" s="29">
        <f t="shared" si="1"/>
        <v>16.666666666666668</v>
      </c>
      <c r="G7" s="30" t="str">
        <f t="shared" si="2"/>
        <v>B</v>
      </c>
      <c r="H7" s="4"/>
      <c r="I7" s="4"/>
      <c r="J7" s="4"/>
      <c r="K7" s="4"/>
      <c r="L7" s="35"/>
      <c r="M7" s="35"/>
      <c r="N7" s="4"/>
    </row>
    <row r="8" spans="1:15" x14ac:dyDescent="0.25">
      <c r="A8" s="4" t="s">
        <v>70</v>
      </c>
      <c r="B8" s="4">
        <v>16</v>
      </c>
      <c r="C8" s="4">
        <v>25</v>
      </c>
      <c r="D8" s="4">
        <v>20</v>
      </c>
      <c r="E8" s="4">
        <f t="shared" si="0"/>
        <v>61</v>
      </c>
      <c r="F8" s="29">
        <f t="shared" si="1"/>
        <v>20.333333333333332</v>
      </c>
      <c r="G8" s="30" t="str">
        <f t="shared" si="2"/>
        <v>A</v>
      </c>
      <c r="H8" s="4"/>
      <c r="I8" s="4"/>
      <c r="J8" s="4"/>
      <c r="K8" s="4"/>
      <c r="L8" s="35"/>
      <c r="M8" s="4"/>
      <c r="N8" s="4"/>
    </row>
    <row r="9" spans="1:15" x14ac:dyDescent="0.25">
      <c r="A9" s="4" t="s">
        <v>71</v>
      </c>
      <c r="B9" s="4">
        <v>18</v>
      </c>
      <c r="C9" s="4">
        <v>21</v>
      </c>
      <c r="D9" s="4">
        <v>22</v>
      </c>
      <c r="E9" s="4">
        <f t="shared" si="0"/>
        <v>61</v>
      </c>
      <c r="F9" s="29">
        <f t="shared" si="1"/>
        <v>20.333333333333332</v>
      </c>
      <c r="G9" s="30" t="str">
        <f t="shared" si="2"/>
        <v>A</v>
      </c>
      <c r="H9" s="4"/>
      <c r="I9" s="4"/>
      <c r="J9" s="4"/>
      <c r="K9" s="4"/>
      <c r="L9" s="35"/>
      <c r="M9" s="4"/>
      <c r="N9" s="4"/>
    </row>
    <row r="10" spans="1:15" x14ac:dyDescent="0.25">
      <c r="A10" s="4" t="s">
        <v>72</v>
      </c>
      <c r="B10" s="4">
        <v>17</v>
      </c>
      <c r="C10" s="4">
        <v>23</v>
      </c>
      <c r="D10" s="4">
        <v>13</v>
      </c>
      <c r="E10" s="4">
        <f t="shared" si="0"/>
        <v>53</v>
      </c>
      <c r="F10" s="29">
        <f t="shared" si="1"/>
        <v>17.666666666666668</v>
      </c>
      <c r="G10" s="30" t="str">
        <f t="shared" si="2"/>
        <v>B</v>
      </c>
      <c r="H10" s="4"/>
      <c r="I10" s="4"/>
      <c r="J10" s="4"/>
      <c r="K10" s="4"/>
      <c r="L10" s="35"/>
      <c r="M10" s="4"/>
      <c r="N10" s="4"/>
    </row>
    <row r="11" spans="1:15" x14ac:dyDescent="0.25">
      <c r="A11" s="4" t="s">
        <v>73</v>
      </c>
      <c r="B11" s="4">
        <v>20</v>
      </c>
      <c r="C11" s="4">
        <v>25</v>
      </c>
      <c r="D11" s="4">
        <v>25</v>
      </c>
      <c r="E11" s="4">
        <f t="shared" si="0"/>
        <v>70</v>
      </c>
      <c r="F11" s="29">
        <f t="shared" si="1"/>
        <v>23.333333333333332</v>
      </c>
      <c r="G11" s="30" t="str">
        <f t="shared" si="2"/>
        <v>A</v>
      </c>
      <c r="H11" s="4"/>
      <c r="I11" s="4"/>
      <c r="J11" s="4"/>
      <c r="K11" s="4"/>
      <c r="L11" s="35"/>
      <c r="M11" s="4"/>
      <c r="N11" s="4"/>
    </row>
    <row r="13" spans="1:15" ht="18.75" x14ac:dyDescent="0.25">
      <c r="A13" s="32" t="s">
        <v>60</v>
      </c>
      <c r="B13" s="33"/>
      <c r="C13" s="33"/>
      <c r="D13" s="33"/>
      <c r="E13" s="33"/>
      <c r="F13" s="33"/>
      <c r="G13" s="33"/>
      <c r="H13" s="33"/>
      <c r="I13" s="33"/>
    </row>
    <row r="14" spans="1:15" ht="15.75" x14ac:dyDescent="0.25">
      <c r="A14" s="34" t="s">
        <v>61</v>
      </c>
      <c r="B14" s="33"/>
      <c r="C14" s="33"/>
      <c r="D14" s="33"/>
      <c r="E14" s="33"/>
      <c r="F14" s="33"/>
      <c r="G14" s="33"/>
      <c r="H14" s="33"/>
      <c r="I14" s="33"/>
    </row>
    <row r="15" spans="1:15" ht="15.75" x14ac:dyDescent="0.25">
      <c r="A15" s="34" t="s">
        <v>62</v>
      </c>
      <c r="B15" s="33"/>
      <c r="C15" s="33"/>
      <c r="D15" s="33"/>
      <c r="E15" s="33"/>
      <c r="F15" s="33"/>
      <c r="G15" s="33"/>
      <c r="H15" s="33"/>
      <c r="I15" s="33"/>
    </row>
    <row r="16" spans="1:15" ht="15.75" x14ac:dyDescent="0.25">
      <c r="A16" s="34" t="s">
        <v>63</v>
      </c>
      <c r="B16" s="33"/>
      <c r="C16" s="33"/>
      <c r="D16" s="33"/>
      <c r="E16" s="33"/>
      <c r="F16" s="33"/>
      <c r="G16" s="33"/>
      <c r="H16" s="33"/>
      <c r="I16" s="33"/>
    </row>
    <row r="17" spans="1:9" ht="15.75" x14ac:dyDescent="0.25">
      <c r="A17" s="34" t="s">
        <v>64</v>
      </c>
      <c r="B17" s="33"/>
      <c r="C17" s="33"/>
      <c r="D17" s="33"/>
      <c r="E17" s="33"/>
      <c r="F17" s="33"/>
      <c r="G17" s="33"/>
      <c r="H17" s="33"/>
      <c r="I17" s="33"/>
    </row>
    <row r="18" spans="1:9" ht="15.75" x14ac:dyDescent="0.25">
      <c r="A18" s="34" t="s">
        <v>65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25">
      <c r="A19" s="27"/>
    </row>
  </sheetData>
  <mergeCells count="2">
    <mergeCell ref="J1:K2"/>
    <mergeCell ref="M1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D1" workbookViewId="0">
      <selection activeCell="O16" sqref="O16"/>
    </sheetView>
  </sheetViews>
  <sheetFormatPr defaultRowHeight="15" x14ac:dyDescent="0.25"/>
  <cols>
    <col min="2" max="2" width="13.5703125" customWidth="1"/>
    <col min="10" max="10" width="16.42578125" customWidth="1"/>
    <col min="11" max="11" width="10.7109375" customWidth="1"/>
    <col min="12" max="12" width="14.28515625" customWidth="1"/>
    <col min="13" max="13" width="14.85546875" customWidth="1"/>
    <col min="15" max="15" width="9.7109375" customWidth="1"/>
    <col min="16" max="16" width="9.140625" style="1"/>
    <col min="17" max="17" width="12.7109375" customWidth="1"/>
    <col min="19" max="19" width="9.140625" style="52"/>
  </cols>
  <sheetData>
    <row r="1" spans="1:18" x14ac:dyDescent="0.25">
      <c r="I1" s="90" t="s">
        <v>29</v>
      </c>
      <c r="J1" s="88" t="s">
        <v>27</v>
      </c>
      <c r="K1" s="88"/>
      <c r="L1" s="89" t="s">
        <v>28</v>
      </c>
      <c r="M1" s="89"/>
      <c r="N1" s="90" t="s">
        <v>58</v>
      </c>
      <c r="O1" s="90"/>
      <c r="P1" s="90"/>
      <c r="Q1" s="87" t="s">
        <v>30</v>
      </c>
      <c r="R1" s="87"/>
    </row>
    <row r="2" spans="1:18" x14ac:dyDescent="0.25">
      <c r="A2" s="4"/>
      <c r="B2" s="4"/>
      <c r="C2" s="4"/>
      <c r="D2" s="4"/>
      <c r="E2" s="4"/>
      <c r="F2" s="4"/>
      <c r="G2" s="4"/>
      <c r="H2" s="30"/>
      <c r="I2" s="90"/>
      <c r="J2" s="88"/>
      <c r="K2" s="88"/>
      <c r="L2" s="89"/>
      <c r="M2" s="89"/>
      <c r="N2" s="90"/>
      <c r="O2" s="90"/>
      <c r="P2" s="90"/>
      <c r="Q2" s="87"/>
      <c r="R2" s="87"/>
    </row>
    <row r="3" spans="1:18" x14ac:dyDescent="0.25">
      <c r="A3" s="4" t="s">
        <v>87</v>
      </c>
      <c r="B3" s="51" t="s">
        <v>88</v>
      </c>
      <c r="C3" s="51" t="s">
        <v>89</v>
      </c>
      <c r="D3" s="51" t="s">
        <v>90</v>
      </c>
      <c r="E3" s="51" t="s">
        <v>91</v>
      </c>
      <c r="F3" s="51" t="s">
        <v>92</v>
      </c>
      <c r="G3" s="51" t="s">
        <v>93</v>
      </c>
      <c r="H3" s="51" t="s">
        <v>14</v>
      </c>
      <c r="I3" s="37" t="s">
        <v>16</v>
      </c>
      <c r="J3" s="36" t="s">
        <v>107</v>
      </c>
      <c r="K3" s="36" t="s">
        <v>108</v>
      </c>
      <c r="L3" s="50" t="s">
        <v>107</v>
      </c>
      <c r="M3" s="50" t="s">
        <v>109</v>
      </c>
      <c r="N3" s="53" t="s">
        <v>87</v>
      </c>
      <c r="O3" s="53" t="s">
        <v>89</v>
      </c>
      <c r="P3" s="53" t="s">
        <v>16</v>
      </c>
      <c r="Q3" s="87"/>
      <c r="R3" s="87"/>
    </row>
    <row r="4" spans="1:18" x14ac:dyDescent="0.25">
      <c r="A4" s="4" t="s">
        <v>17</v>
      </c>
      <c r="B4" s="4" t="s">
        <v>53</v>
      </c>
      <c r="C4" s="4" t="s">
        <v>101</v>
      </c>
      <c r="D4" s="4">
        <v>5000</v>
      </c>
      <c r="E4" s="4">
        <f>SUM(D4)*2.5%</f>
        <v>125</v>
      </c>
      <c r="F4" s="4">
        <f>SUM(D4)*3.5%</f>
        <v>175.00000000000003</v>
      </c>
      <c r="G4" s="4">
        <f>SUM(D4)*1.5%</f>
        <v>75</v>
      </c>
      <c r="H4" s="4">
        <f>SUM(D4:G4)</f>
        <v>5375</v>
      </c>
      <c r="I4" s="3">
        <f>IF(H4&gt;20000,"A",IF(H4&gt;10000,"B",))</f>
        <v>0</v>
      </c>
      <c r="J4" s="3" t="s">
        <v>53</v>
      </c>
      <c r="K4" s="3">
        <f>COUNTIF($B$3:$B$11,J4)</f>
        <v>3</v>
      </c>
      <c r="L4" s="3" t="s">
        <v>53</v>
      </c>
      <c r="M4" s="3">
        <f>SUMIF(B4:B11,L4,D4:D11)</f>
        <v>16000</v>
      </c>
      <c r="N4" s="3" t="s">
        <v>19</v>
      </c>
      <c r="O4" s="3" t="str">
        <f>VLOOKUP(N4,$A$3:$I$11,3,FALSE)</f>
        <v>PION</v>
      </c>
      <c r="P4" s="3">
        <f>VLOOKUP(N4,$A$3:$I$11,9,FALSE)</f>
        <v>0</v>
      </c>
      <c r="Q4" s="3" t="s">
        <v>101</v>
      </c>
      <c r="R4" s="3">
        <f>COUNTIF($C$3:$C$11,Q4)</f>
        <v>2</v>
      </c>
    </row>
    <row r="5" spans="1:18" x14ac:dyDescent="0.25">
      <c r="A5" s="4" t="s">
        <v>94</v>
      </c>
      <c r="B5" s="4" t="s">
        <v>53</v>
      </c>
      <c r="C5" s="4" t="s">
        <v>102</v>
      </c>
      <c r="D5" s="4">
        <v>8000</v>
      </c>
      <c r="E5" s="4">
        <f t="shared" ref="E5:E11" si="0">SUM(D5)*2.5%</f>
        <v>200</v>
      </c>
      <c r="F5" s="4">
        <f t="shared" ref="F5:F11" si="1">SUM(D5)*3.5%</f>
        <v>280</v>
      </c>
      <c r="G5" s="4">
        <f t="shared" ref="G5:G11" si="2">SUM(D5)*1.5%</f>
        <v>120</v>
      </c>
      <c r="H5" s="4">
        <f t="shared" ref="H5:H11" si="3">SUM(D5:G5)</f>
        <v>8600</v>
      </c>
      <c r="I5" s="3">
        <f t="shared" ref="I5:I11" si="4">IF(H5&gt;20000,"A",IF(H5&gt;10000,"B",))</f>
        <v>0</v>
      </c>
      <c r="J5" s="3" t="s">
        <v>100</v>
      </c>
      <c r="K5" s="3">
        <f t="shared" ref="K5:K6" si="5">COUNTIF($B$3:$B$11,J5)</f>
        <v>2</v>
      </c>
      <c r="L5" s="3"/>
      <c r="M5" s="3"/>
      <c r="N5" s="3" t="s">
        <v>97</v>
      </c>
      <c r="O5" s="3" t="str">
        <f>VLOOKUP(N5,$A$3:$I$11,3,FALSE)</f>
        <v>MANAGER</v>
      </c>
      <c r="P5" s="3" t="str">
        <f t="shared" ref="P5" si="6">VLOOKUP(N5,$A$3:$I$11,9,FALSE)</f>
        <v>B</v>
      </c>
      <c r="Q5" s="3" t="s">
        <v>104</v>
      </c>
      <c r="R5" s="3">
        <f t="shared" ref="R5" si="7">COUNTIF($C$3:$C$11,Q5)</f>
        <v>2</v>
      </c>
    </row>
    <row r="6" spans="1:18" x14ac:dyDescent="0.25">
      <c r="A6" s="4" t="s">
        <v>19</v>
      </c>
      <c r="B6" s="4" t="s">
        <v>53</v>
      </c>
      <c r="C6" s="4" t="s">
        <v>103</v>
      </c>
      <c r="D6" s="4">
        <v>3000</v>
      </c>
      <c r="E6" s="4">
        <f t="shared" si="0"/>
        <v>75</v>
      </c>
      <c r="F6" s="4">
        <f t="shared" si="1"/>
        <v>105.00000000000001</v>
      </c>
      <c r="G6" s="4">
        <f t="shared" si="2"/>
        <v>45</v>
      </c>
      <c r="H6" s="4">
        <f t="shared" si="3"/>
        <v>3225</v>
      </c>
      <c r="I6" s="3">
        <f t="shared" si="4"/>
        <v>0</v>
      </c>
      <c r="J6" s="3" t="s">
        <v>99</v>
      </c>
      <c r="K6" s="3">
        <f t="shared" si="5"/>
        <v>3</v>
      </c>
      <c r="L6" s="3"/>
      <c r="M6" s="3"/>
      <c r="N6" s="3"/>
      <c r="O6" s="3"/>
      <c r="P6" s="3"/>
      <c r="Q6" s="3"/>
      <c r="R6" s="3"/>
    </row>
    <row r="7" spans="1:18" x14ac:dyDescent="0.25">
      <c r="A7" s="4" t="s">
        <v>22</v>
      </c>
      <c r="B7" s="4" t="s">
        <v>99</v>
      </c>
      <c r="C7" s="4" t="s">
        <v>104</v>
      </c>
      <c r="D7" s="4">
        <v>6000</v>
      </c>
      <c r="E7" s="4">
        <f t="shared" si="0"/>
        <v>150</v>
      </c>
      <c r="F7" s="4">
        <f t="shared" si="1"/>
        <v>210.00000000000003</v>
      </c>
      <c r="G7" s="4">
        <f t="shared" si="2"/>
        <v>90</v>
      </c>
      <c r="H7" s="4">
        <f t="shared" si="3"/>
        <v>6450</v>
      </c>
      <c r="I7" s="3">
        <f t="shared" si="4"/>
        <v>0</v>
      </c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4" t="s">
        <v>95</v>
      </c>
      <c r="B8" s="4" t="s">
        <v>99</v>
      </c>
      <c r="C8" s="4" t="s">
        <v>105</v>
      </c>
      <c r="D8" s="4">
        <v>8000</v>
      </c>
      <c r="E8" s="4">
        <f t="shared" si="0"/>
        <v>200</v>
      </c>
      <c r="F8" s="4">
        <f t="shared" si="1"/>
        <v>280</v>
      </c>
      <c r="G8" s="4">
        <f t="shared" si="2"/>
        <v>120</v>
      </c>
      <c r="H8" s="4">
        <f t="shared" si="3"/>
        <v>8600</v>
      </c>
      <c r="I8" s="3">
        <f t="shared" si="4"/>
        <v>0</v>
      </c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4" t="s">
        <v>96</v>
      </c>
      <c r="B9" s="4" t="s">
        <v>99</v>
      </c>
      <c r="C9" s="4" t="s">
        <v>106</v>
      </c>
      <c r="D9" s="4">
        <v>9000</v>
      </c>
      <c r="E9" s="4">
        <f t="shared" si="0"/>
        <v>225</v>
      </c>
      <c r="F9" s="4">
        <f t="shared" si="1"/>
        <v>315.00000000000006</v>
      </c>
      <c r="G9" s="4">
        <f t="shared" si="2"/>
        <v>135</v>
      </c>
      <c r="H9" s="4">
        <f t="shared" si="3"/>
        <v>9675</v>
      </c>
      <c r="I9" s="3">
        <f t="shared" si="4"/>
        <v>0</v>
      </c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4" t="s">
        <v>97</v>
      </c>
      <c r="B10" s="4" t="s">
        <v>100</v>
      </c>
      <c r="C10" s="4" t="s">
        <v>101</v>
      </c>
      <c r="D10" s="4">
        <v>10000</v>
      </c>
      <c r="E10" s="4">
        <f t="shared" si="0"/>
        <v>250</v>
      </c>
      <c r="F10" s="4">
        <f t="shared" si="1"/>
        <v>350.00000000000006</v>
      </c>
      <c r="G10" s="4">
        <f t="shared" si="2"/>
        <v>150</v>
      </c>
      <c r="H10" s="4">
        <f t="shared" si="3"/>
        <v>10750</v>
      </c>
      <c r="I10" s="3" t="str">
        <f t="shared" si="4"/>
        <v>B</v>
      </c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4" t="s">
        <v>98</v>
      </c>
      <c r="B11" s="4" t="s">
        <v>100</v>
      </c>
      <c r="C11" s="4" t="s">
        <v>104</v>
      </c>
      <c r="D11" s="4">
        <v>5000</v>
      </c>
      <c r="E11" s="4">
        <f t="shared" si="0"/>
        <v>125</v>
      </c>
      <c r="F11" s="4">
        <f t="shared" si="1"/>
        <v>175.00000000000003</v>
      </c>
      <c r="G11" s="4">
        <f t="shared" si="2"/>
        <v>75</v>
      </c>
      <c r="H11" s="4">
        <f t="shared" si="3"/>
        <v>5375</v>
      </c>
      <c r="I11" s="3">
        <f t="shared" si="4"/>
        <v>0</v>
      </c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4"/>
      <c r="B12" s="4"/>
      <c r="C12" s="4"/>
      <c r="D12" s="4"/>
      <c r="E12" s="4"/>
      <c r="F12" s="4"/>
      <c r="G12" s="4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8.5" x14ac:dyDescent="0.25">
      <c r="A13" s="44" t="s">
        <v>86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8" ht="18.75" x14ac:dyDescent="0.25">
      <c r="A14" s="45" t="s">
        <v>75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8" x14ac:dyDescent="0.25">
      <c r="A15" s="46" t="s">
        <v>76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8" x14ac:dyDescent="0.25">
      <c r="A16" s="47" t="s">
        <v>77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25">
      <c r="A17" s="46" t="s">
        <v>78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x14ac:dyDescent="0.25">
      <c r="A18" s="46" t="s">
        <v>79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x14ac:dyDescent="0.25">
      <c r="A19" s="46" t="s">
        <v>80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x14ac:dyDescent="0.25">
      <c r="A20" s="47" t="s">
        <v>81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</row>
    <row r="21" spans="1:11" x14ac:dyDescent="0.25">
      <c r="A21" s="46" t="s">
        <v>82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1:11" x14ac:dyDescent="0.25">
      <c r="A22" s="46" t="s">
        <v>83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</row>
    <row r="23" spans="1:11" x14ac:dyDescent="0.25">
      <c r="A23" s="48"/>
      <c r="B23" s="33"/>
      <c r="C23" s="33"/>
      <c r="D23" s="33"/>
      <c r="E23" s="33"/>
      <c r="F23" s="33"/>
      <c r="G23" s="33"/>
      <c r="H23" s="33"/>
      <c r="I23" s="33"/>
      <c r="J23" s="33"/>
      <c r="K23" s="33"/>
    </row>
    <row r="24" spans="1:11" x14ac:dyDescent="0.25">
      <c r="A24" s="46" t="s">
        <v>84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x14ac:dyDescent="0.25">
      <c r="A25" s="47" t="s">
        <v>85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1" x14ac:dyDescent="0.25">
      <c r="A26" s="43"/>
    </row>
  </sheetData>
  <mergeCells count="5">
    <mergeCell ref="Q1:R3"/>
    <mergeCell ref="J1:K2"/>
    <mergeCell ref="L1:M2"/>
    <mergeCell ref="I1:I2"/>
    <mergeCell ref="N1:P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" sqref="A3:A22"/>
    </sheetView>
  </sheetViews>
  <sheetFormatPr defaultRowHeight="15" x14ac:dyDescent="0.25"/>
  <cols>
    <col min="2" max="2" width="12.85546875" customWidth="1"/>
    <col min="4" max="4" width="13.42578125" customWidth="1"/>
    <col min="7" max="7" width="11.7109375" customWidth="1"/>
    <col min="8" max="8" width="8.85546875" style="1" customWidth="1"/>
    <col min="11" max="11" width="11.7109375" customWidth="1"/>
  </cols>
  <sheetData>
    <row r="1" spans="1:13" x14ac:dyDescent="0.25">
      <c r="A1" s="59"/>
      <c r="B1" s="4"/>
      <c r="C1" s="4"/>
      <c r="D1" s="42" t="s">
        <v>27</v>
      </c>
      <c r="E1" s="67" t="s">
        <v>28</v>
      </c>
      <c r="F1" s="67"/>
      <c r="G1" s="93" t="s">
        <v>58</v>
      </c>
      <c r="H1" s="95" t="s">
        <v>29</v>
      </c>
      <c r="I1" s="96"/>
      <c r="J1" s="91" t="s">
        <v>30</v>
      </c>
      <c r="K1" s="4"/>
      <c r="L1" s="4"/>
      <c r="M1" s="4"/>
    </row>
    <row r="2" spans="1:13" x14ac:dyDescent="0.25">
      <c r="A2" s="59"/>
      <c r="B2" s="4"/>
      <c r="C2" s="4"/>
      <c r="D2" s="42"/>
      <c r="E2" s="88" t="s">
        <v>139</v>
      </c>
      <c r="F2" s="88"/>
      <c r="G2" s="94"/>
      <c r="H2" s="97"/>
      <c r="I2" s="98"/>
      <c r="J2" s="92"/>
      <c r="K2" s="4"/>
      <c r="L2" s="4"/>
      <c r="M2" s="4"/>
    </row>
    <row r="3" spans="1:13" x14ac:dyDescent="0.25">
      <c r="A3" s="60" t="s">
        <v>123</v>
      </c>
      <c r="B3" s="3" t="s">
        <v>124</v>
      </c>
      <c r="C3" s="3" t="s">
        <v>125</v>
      </c>
      <c r="D3" s="49" t="s">
        <v>138</v>
      </c>
      <c r="E3" s="57" t="s">
        <v>42</v>
      </c>
      <c r="F3" s="57" t="s">
        <v>46</v>
      </c>
      <c r="G3" s="58" t="s">
        <v>140</v>
      </c>
      <c r="H3" s="62" t="s">
        <v>141</v>
      </c>
      <c r="I3" s="63" t="s">
        <v>87</v>
      </c>
      <c r="J3" s="41" t="s">
        <v>42</v>
      </c>
      <c r="K3" s="61" t="s">
        <v>142</v>
      </c>
      <c r="L3" s="4"/>
      <c r="M3" s="4"/>
    </row>
    <row r="4" spans="1:13" x14ac:dyDescent="0.25">
      <c r="A4" s="60" t="s">
        <v>126</v>
      </c>
      <c r="B4" s="56">
        <v>42370</v>
      </c>
      <c r="C4" s="3">
        <v>800</v>
      </c>
      <c r="D4" s="4">
        <f>COUNTA(A4:A22)</f>
        <v>19</v>
      </c>
      <c r="E4" s="3" t="s">
        <v>126</v>
      </c>
      <c r="F4" s="4">
        <f>COUNTIF($A$4:$A$22,E4)</f>
        <v>4</v>
      </c>
      <c r="G4" s="4">
        <f>COUNTIF(C4:C22,"&gt;=1000")</f>
        <v>16</v>
      </c>
      <c r="H4" s="3">
        <v>15</v>
      </c>
      <c r="I4" s="4" t="str">
        <f>HLOOKUP($A$3,$A$3:$C$22,H4,FALSE)</f>
        <v>WINDOW</v>
      </c>
      <c r="J4" s="60" t="s">
        <v>129</v>
      </c>
      <c r="K4" s="4">
        <f>SUMIF($A$4:$A$22,J4,$C$4:$C$22)</f>
        <v>7300</v>
      </c>
      <c r="L4" s="4"/>
      <c r="M4" s="4"/>
    </row>
    <row r="5" spans="1:13" x14ac:dyDescent="0.25">
      <c r="A5" s="60" t="s">
        <v>127</v>
      </c>
      <c r="B5" s="56">
        <v>42709</v>
      </c>
      <c r="C5" s="3">
        <v>2000</v>
      </c>
      <c r="D5" s="4"/>
      <c r="E5" s="3" t="s">
        <v>129</v>
      </c>
      <c r="F5" s="4">
        <f t="shared" ref="F5:F6" si="0">COUNTIF($A$4:$A$22,E5)</f>
        <v>5</v>
      </c>
      <c r="G5" s="4"/>
      <c r="H5" s="3">
        <v>18</v>
      </c>
      <c r="I5" s="4" t="str">
        <f t="shared" ref="I5:I6" si="1">HLOOKUP($A$3,$A$3:$C$22,H5,FALSE)</f>
        <v>BRAKES</v>
      </c>
      <c r="J5" s="60" t="s">
        <v>126</v>
      </c>
      <c r="K5" s="4">
        <f>SUMIF($A$4:$A$22,J5,$C$4:$C$22)</f>
        <v>3500</v>
      </c>
      <c r="L5" s="4"/>
      <c r="M5" s="4"/>
    </row>
    <row r="6" spans="1:13" x14ac:dyDescent="0.25">
      <c r="A6" s="60" t="s">
        <v>126</v>
      </c>
      <c r="B6" s="56" t="s">
        <v>134</v>
      </c>
      <c r="C6" s="3">
        <v>500</v>
      </c>
      <c r="D6" s="4"/>
      <c r="E6" s="3" t="s">
        <v>127</v>
      </c>
      <c r="F6" s="4">
        <f t="shared" si="0"/>
        <v>5</v>
      </c>
      <c r="G6" s="4"/>
      <c r="H6" s="3">
        <v>20</v>
      </c>
      <c r="I6" s="4" t="str">
        <f t="shared" si="1"/>
        <v>WINDOW</v>
      </c>
      <c r="J6" s="4"/>
      <c r="K6" s="4"/>
      <c r="L6" s="4"/>
      <c r="M6" s="4"/>
    </row>
    <row r="7" spans="1:13" x14ac:dyDescent="0.25">
      <c r="A7" s="60" t="s">
        <v>128</v>
      </c>
      <c r="B7" s="56" t="s">
        <v>133</v>
      </c>
      <c r="C7" s="3">
        <v>800</v>
      </c>
      <c r="D7" s="4"/>
      <c r="E7" s="4"/>
      <c r="F7" s="4"/>
      <c r="G7" s="4"/>
      <c r="H7" s="3"/>
      <c r="I7" s="4"/>
      <c r="J7" s="4"/>
      <c r="K7" s="4"/>
      <c r="L7" s="4"/>
      <c r="M7" s="4"/>
    </row>
    <row r="8" spans="1:13" x14ac:dyDescent="0.25">
      <c r="A8" s="60" t="s">
        <v>128</v>
      </c>
      <c r="B8" s="56">
        <v>42645</v>
      </c>
      <c r="C8" s="3">
        <v>1000</v>
      </c>
      <c r="D8" s="4"/>
      <c r="E8" s="4"/>
      <c r="F8" s="4"/>
      <c r="G8" s="4"/>
      <c r="H8" s="3"/>
      <c r="I8" s="4"/>
      <c r="J8" s="4"/>
      <c r="K8" s="4"/>
      <c r="L8" s="4"/>
      <c r="M8" s="4"/>
    </row>
    <row r="9" spans="1:13" x14ac:dyDescent="0.25">
      <c r="A9" s="60" t="s">
        <v>129</v>
      </c>
      <c r="B9" s="56">
        <v>42587</v>
      </c>
      <c r="C9" s="3">
        <v>1000</v>
      </c>
      <c r="D9" s="4"/>
      <c r="E9" s="4"/>
      <c r="F9" s="4"/>
      <c r="G9" s="4"/>
      <c r="H9" s="3"/>
      <c r="I9" s="4"/>
      <c r="J9" s="4"/>
      <c r="K9" s="4"/>
      <c r="L9" s="4"/>
      <c r="M9" s="4"/>
    </row>
    <row r="10" spans="1:13" x14ac:dyDescent="0.25">
      <c r="A10" s="60" t="s">
        <v>127</v>
      </c>
      <c r="B10" s="56">
        <v>42648</v>
      </c>
      <c r="C10" s="3">
        <v>1200</v>
      </c>
      <c r="D10" s="4"/>
      <c r="E10" s="4"/>
      <c r="F10" s="4"/>
      <c r="G10" s="4"/>
      <c r="H10" s="3"/>
      <c r="I10" s="4"/>
      <c r="J10" s="4"/>
      <c r="K10" s="4"/>
      <c r="L10" s="4"/>
      <c r="M10" s="4"/>
    </row>
    <row r="11" spans="1:13" x14ac:dyDescent="0.25">
      <c r="A11" s="60" t="s">
        <v>127</v>
      </c>
      <c r="B11" s="56" t="s">
        <v>131</v>
      </c>
      <c r="C11" s="3">
        <v>1500</v>
      </c>
      <c r="D11" s="4"/>
      <c r="E11" s="4"/>
      <c r="F11" s="4"/>
      <c r="G11" s="4"/>
      <c r="H11" s="3"/>
      <c r="I11" s="4"/>
      <c r="J11" s="4"/>
      <c r="K11" s="4"/>
      <c r="L11" s="4"/>
      <c r="M11" s="4"/>
    </row>
    <row r="12" spans="1:13" x14ac:dyDescent="0.25">
      <c r="A12" s="60" t="s">
        <v>130</v>
      </c>
      <c r="B12" s="56">
        <v>42650</v>
      </c>
      <c r="C12" s="3">
        <v>1800</v>
      </c>
      <c r="D12" s="4"/>
      <c r="E12" s="4"/>
      <c r="F12" s="4"/>
      <c r="G12" s="4"/>
      <c r="H12" s="3"/>
      <c r="I12" s="4"/>
      <c r="J12" s="4"/>
      <c r="K12" s="4"/>
      <c r="L12" s="4"/>
      <c r="M12" s="4"/>
    </row>
    <row r="13" spans="1:13" x14ac:dyDescent="0.25">
      <c r="A13" s="60" t="s">
        <v>127</v>
      </c>
      <c r="B13" s="56">
        <v>42644</v>
      </c>
      <c r="C13" s="3">
        <v>2000</v>
      </c>
      <c r="D13" s="4"/>
      <c r="E13" s="4"/>
      <c r="F13" s="4"/>
      <c r="G13" s="4"/>
      <c r="H13" s="3"/>
      <c r="I13" s="4"/>
      <c r="J13" s="4"/>
      <c r="K13" s="4"/>
      <c r="L13" s="4"/>
      <c r="M13" s="4"/>
    </row>
    <row r="14" spans="1:13" x14ac:dyDescent="0.25">
      <c r="A14" s="60" t="s">
        <v>130</v>
      </c>
      <c r="B14" s="56" t="s">
        <v>132</v>
      </c>
      <c r="C14" s="3">
        <v>1500</v>
      </c>
      <c r="D14" s="4"/>
      <c r="E14" s="4"/>
      <c r="F14" s="4"/>
      <c r="G14" s="4"/>
      <c r="H14" s="3"/>
      <c r="I14" s="4"/>
      <c r="J14" s="4"/>
      <c r="K14" s="4"/>
      <c r="L14" s="4"/>
      <c r="M14" s="4"/>
    </row>
    <row r="15" spans="1:13" x14ac:dyDescent="0.25">
      <c r="A15" s="60" t="s">
        <v>130</v>
      </c>
      <c r="B15" s="56">
        <v>42705</v>
      </c>
      <c r="C15" s="3">
        <v>1000</v>
      </c>
      <c r="D15" s="4"/>
      <c r="E15" s="4"/>
      <c r="F15" s="4"/>
      <c r="G15" s="4"/>
      <c r="H15" s="3"/>
      <c r="I15" s="4"/>
      <c r="J15" s="4"/>
      <c r="K15" s="4"/>
      <c r="L15" s="4"/>
      <c r="M15" s="4"/>
    </row>
    <row r="16" spans="1:13" x14ac:dyDescent="0.25">
      <c r="A16" s="60" t="s">
        <v>129</v>
      </c>
      <c r="B16" s="56">
        <v>42370</v>
      </c>
      <c r="C16" s="3">
        <v>1200</v>
      </c>
      <c r="D16" s="4"/>
      <c r="E16" s="4"/>
      <c r="F16" s="4"/>
      <c r="G16" s="4"/>
      <c r="H16" s="3"/>
      <c r="I16" s="4"/>
      <c r="J16" s="4"/>
      <c r="K16" s="4"/>
      <c r="L16" s="4"/>
      <c r="M16" s="4"/>
    </row>
    <row r="17" spans="1:13" x14ac:dyDescent="0.25">
      <c r="A17" s="60" t="s">
        <v>129</v>
      </c>
      <c r="B17" s="56">
        <v>42648</v>
      </c>
      <c r="C17" s="3">
        <v>1500</v>
      </c>
      <c r="D17" s="4"/>
      <c r="E17" s="4"/>
      <c r="F17" s="4"/>
      <c r="G17" s="4"/>
      <c r="H17" s="3"/>
      <c r="I17" s="4"/>
      <c r="J17" s="4"/>
      <c r="K17" s="4"/>
      <c r="L17" s="4"/>
      <c r="M17" s="4"/>
    </row>
    <row r="18" spans="1:13" x14ac:dyDescent="0.25">
      <c r="A18" s="60" t="s">
        <v>129</v>
      </c>
      <c r="B18" s="56">
        <v>42648</v>
      </c>
      <c r="C18" s="3">
        <v>1800</v>
      </c>
      <c r="D18" s="4"/>
      <c r="E18" s="4"/>
      <c r="F18" s="4"/>
      <c r="G18" s="4"/>
      <c r="H18" s="3"/>
      <c r="I18" s="4"/>
      <c r="J18" s="4"/>
      <c r="K18" s="4"/>
      <c r="L18" s="4"/>
      <c r="M18" s="4"/>
    </row>
    <row r="19" spans="1:13" x14ac:dyDescent="0.25">
      <c r="A19" s="60" t="s">
        <v>126</v>
      </c>
      <c r="B19" s="56">
        <v>42648</v>
      </c>
      <c r="C19" s="3">
        <v>1000</v>
      </c>
      <c r="D19" s="4"/>
      <c r="E19" s="4"/>
      <c r="F19" s="4"/>
      <c r="G19" s="4"/>
      <c r="H19" s="3"/>
      <c r="I19" s="4"/>
      <c r="J19" s="4"/>
      <c r="K19" s="4"/>
      <c r="L19" s="4"/>
      <c r="M19" s="4"/>
    </row>
    <row r="20" spans="1:13" x14ac:dyDescent="0.25">
      <c r="A20" s="60" t="s">
        <v>126</v>
      </c>
      <c r="B20" s="56" t="s">
        <v>135</v>
      </c>
      <c r="C20" s="3">
        <v>1200</v>
      </c>
      <c r="D20" s="4"/>
      <c r="E20" s="4"/>
      <c r="F20" s="4"/>
      <c r="G20" s="4"/>
      <c r="H20" s="3"/>
      <c r="I20" s="4"/>
      <c r="J20" s="4"/>
      <c r="K20" s="4"/>
      <c r="L20" s="4"/>
      <c r="M20" s="4"/>
    </row>
    <row r="21" spans="1:13" x14ac:dyDescent="0.25">
      <c r="A21" s="60" t="s">
        <v>127</v>
      </c>
      <c r="B21" s="56" t="s">
        <v>136</v>
      </c>
      <c r="C21" s="3">
        <v>1500</v>
      </c>
      <c r="D21" s="4"/>
      <c r="E21" s="4"/>
      <c r="F21" s="4"/>
      <c r="G21" s="4"/>
      <c r="H21" s="3"/>
      <c r="I21" s="4"/>
      <c r="J21" s="4"/>
      <c r="K21" s="4"/>
      <c r="L21" s="4"/>
      <c r="M21" s="4"/>
    </row>
    <row r="22" spans="1:13" x14ac:dyDescent="0.25">
      <c r="A22" s="60" t="s">
        <v>129</v>
      </c>
      <c r="B22" s="56" t="s">
        <v>137</v>
      </c>
      <c r="C22" s="3">
        <v>1800</v>
      </c>
      <c r="D22" s="4"/>
      <c r="E22" s="4"/>
      <c r="F22" s="4"/>
      <c r="G22" s="4"/>
      <c r="H22" s="3"/>
      <c r="I22" s="4"/>
      <c r="J22" s="4"/>
      <c r="K22" s="4"/>
      <c r="L22" s="4"/>
      <c r="M22" s="4"/>
    </row>
    <row r="24" spans="1:13" ht="21" x14ac:dyDescent="0.25">
      <c r="A24" s="55" t="s">
        <v>110</v>
      </c>
      <c r="B24" s="33"/>
      <c r="C24" s="33"/>
      <c r="D24" s="33"/>
      <c r="E24" s="33"/>
      <c r="F24" s="33"/>
    </row>
    <row r="25" spans="1:13" ht="21" x14ac:dyDescent="0.25">
      <c r="A25" s="55" t="s">
        <v>111</v>
      </c>
      <c r="B25" s="33"/>
      <c r="C25" s="33"/>
      <c r="D25" s="33"/>
      <c r="E25" s="33"/>
      <c r="F25" s="33"/>
    </row>
    <row r="26" spans="1:13" x14ac:dyDescent="0.25">
      <c r="A26" s="46" t="s">
        <v>112</v>
      </c>
      <c r="B26" s="33"/>
      <c r="C26" s="33"/>
      <c r="D26" s="33"/>
      <c r="E26" s="33"/>
      <c r="F26" s="33"/>
    </row>
    <row r="27" spans="1:13" x14ac:dyDescent="0.25">
      <c r="A27" s="47" t="s">
        <v>113</v>
      </c>
      <c r="B27" s="33"/>
      <c r="C27" s="33"/>
      <c r="D27" s="33"/>
      <c r="E27" s="33"/>
      <c r="F27" s="33"/>
    </row>
    <row r="28" spans="1:13" x14ac:dyDescent="0.25">
      <c r="A28" s="46" t="s">
        <v>114</v>
      </c>
      <c r="B28" s="33"/>
      <c r="C28" s="33"/>
      <c r="D28" s="33"/>
      <c r="E28" s="33"/>
      <c r="F28" s="33"/>
    </row>
    <row r="29" spans="1:13" x14ac:dyDescent="0.25">
      <c r="A29" s="47" t="s">
        <v>77</v>
      </c>
      <c r="B29" s="33"/>
      <c r="C29" s="33"/>
      <c r="D29" s="33"/>
      <c r="E29" s="33"/>
      <c r="F29" s="33"/>
    </row>
    <row r="30" spans="1:13" x14ac:dyDescent="0.25">
      <c r="A30" s="46" t="s">
        <v>115</v>
      </c>
      <c r="B30" s="33"/>
      <c r="C30" s="33"/>
      <c r="D30" s="33"/>
      <c r="E30" s="33"/>
      <c r="F30" s="33"/>
    </row>
    <row r="31" spans="1:13" x14ac:dyDescent="0.25">
      <c r="A31" s="47" t="s">
        <v>77</v>
      </c>
      <c r="B31" s="33"/>
      <c r="C31" s="33"/>
      <c r="D31" s="33"/>
      <c r="E31" s="33"/>
      <c r="F31" s="33"/>
    </row>
    <row r="32" spans="1:13" x14ac:dyDescent="0.25">
      <c r="A32" s="46" t="s">
        <v>116</v>
      </c>
      <c r="B32" s="33"/>
      <c r="C32" s="33"/>
      <c r="D32" s="33"/>
      <c r="E32" s="33"/>
      <c r="F32" s="33"/>
    </row>
    <row r="33" spans="1:6" x14ac:dyDescent="0.25">
      <c r="A33" s="47" t="s">
        <v>117</v>
      </c>
      <c r="B33" s="33"/>
      <c r="C33" s="33"/>
      <c r="D33" s="33"/>
      <c r="E33" s="33"/>
      <c r="F33" s="33"/>
    </row>
    <row r="34" spans="1:6" x14ac:dyDescent="0.25">
      <c r="A34" s="47" t="s">
        <v>118</v>
      </c>
      <c r="B34" s="33"/>
      <c r="C34" s="33"/>
      <c r="D34" s="33"/>
      <c r="E34" s="33"/>
      <c r="F34" s="33"/>
    </row>
    <row r="35" spans="1:6" x14ac:dyDescent="0.25">
      <c r="A35" s="46" t="s">
        <v>119</v>
      </c>
      <c r="B35" s="33"/>
      <c r="C35" s="33"/>
      <c r="D35" s="33"/>
      <c r="E35" s="33"/>
      <c r="F35" s="33"/>
    </row>
    <row r="36" spans="1:6" x14ac:dyDescent="0.25">
      <c r="A36" s="47" t="s">
        <v>120</v>
      </c>
      <c r="B36" s="33"/>
      <c r="C36" s="33"/>
      <c r="D36" s="33"/>
      <c r="E36" s="33"/>
      <c r="F36" s="33"/>
    </row>
    <row r="37" spans="1:6" x14ac:dyDescent="0.25">
      <c r="A37" s="46" t="s">
        <v>121</v>
      </c>
      <c r="B37" s="33"/>
      <c r="C37" s="33"/>
      <c r="D37" s="33"/>
      <c r="E37" s="33"/>
      <c r="F37" s="33"/>
    </row>
    <row r="38" spans="1:6" x14ac:dyDescent="0.25">
      <c r="A38" s="47" t="s">
        <v>122</v>
      </c>
      <c r="B38" s="33"/>
      <c r="C38" s="33"/>
      <c r="D38" s="33"/>
      <c r="E38" s="33"/>
      <c r="F38" s="33"/>
    </row>
  </sheetData>
  <mergeCells count="5">
    <mergeCell ref="J1:J2"/>
    <mergeCell ref="E2:F2"/>
    <mergeCell ref="E1:F1"/>
    <mergeCell ref="G1:G2"/>
    <mergeCell ref="H1:I2"/>
  </mergeCells>
  <conditionalFormatting sqref="A1:C2 A23:C1048576">
    <cfRule type="cellIs" dxfId="9" priority="19" operator="between">
      <formula>11052</formula>
      <formula>32157</formula>
    </cfRule>
  </conditionalFormatting>
  <conditionalFormatting sqref="J4">
    <cfRule type="cellIs" dxfId="8" priority="17" operator="between">
      <formula>500</formula>
      <formula>1000</formula>
    </cfRule>
  </conditionalFormatting>
  <conditionalFormatting sqref="J4">
    <cfRule type="cellIs" dxfId="7" priority="16" operator="between">
      <formula>11052</formula>
      <formula>32157</formula>
    </cfRule>
  </conditionalFormatting>
  <conditionalFormatting sqref="J5">
    <cfRule type="cellIs" dxfId="6" priority="15" operator="between">
      <formula>500</formula>
      <formula>1000</formula>
    </cfRule>
  </conditionalFormatting>
  <conditionalFormatting sqref="J5">
    <cfRule type="cellIs" dxfId="5" priority="14" operator="between">
      <formula>11052</formula>
      <formula>32157</formula>
    </cfRule>
  </conditionalFormatting>
  <conditionalFormatting sqref="A3:C22">
    <cfRule type="containsText" priority="7" operator="containsText" text="TYRES">
      <formula>NOT(ISERROR(SEARCH("TYRES",A3)))</formula>
    </cfRule>
  </conditionalFormatting>
  <conditionalFormatting sqref="A3:A22">
    <cfRule type="cellIs" dxfId="2" priority="1" operator="between">
      <formula>500</formula>
      <formula>2000</formula>
    </cfRule>
    <cfRule type="cellIs" dxfId="1" priority="2" operator="between">
      <formula>500</formula>
      <formula>2000</formula>
    </cfRule>
    <cfRule type="cellIs" dxfId="0" priority="3" operator="between">
      <formula>500</formula>
      <formula>2000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3DB05F25-C18A-4009-A975-8B031A9B8A9A}">
            <xm:f>NOT(ISERROR(SEARCH($A$5,A3)))</xm:f>
            <xm:f>$A$5</xm:f>
            <x14:dxf/>
          </x14:cfRule>
          <x14:cfRule type="containsText" priority="6" operator="containsText" id="{8B9A6261-E4DC-4B79-B0B6-C7EB4FA30DCF}">
            <xm:f>NOT(ISERROR(SEARCH($A$5,A3)))</xm:f>
            <xm:f>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A3:C22</xm:sqref>
        </x14:conditionalFormatting>
        <x14:conditionalFormatting xmlns:xm="http://schemas.microsoft.com/office/excel/2006/main">
          <x14:cfRule type="containsText" priority="4" operator="containsText" id="{1A296E3B-2ED4-47AC-AB1E-6BCFE59D5588}">
            <xm:f>NOT(ISERROR(SEARCH($A$5,C3)))</xm:f>
            <xm:f>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5" sqref="K5"/>
    </sheetView>
  </sheetViews>
  <sheetFormatPr defaultRowHeight="15" x14ac:dyDescent="0.25"/>
  <cols>
    <col min="1" max="1" width="15" customWidth="1"/>
    <col min="2" max="2" width="11.5703125" bestFit="1" customWidth="1"/>
    <col min="7" max="7" width="13.42578125" customWidth="1"/>
    <col min="8" max="8" width="16.28515625" customWidth="1"/>
    <col min="9" max="11" width="6" customWidth="1"/>
    <col min="12" max="12" width="11.28515625" bestFit="1" customWidth="1"/>
  </cols>
  <sheetData>
    <row r="1" spans="1:12" x14ac:dyDescent="0.25">
      <c r="A1" s="1" t="s">
        <v>164</v>
      </c>
      <c r="B1" s="1" t="s">
        <v>165</v>
      </c>
      <c r="C1" s="1" t="s">
        <v>166</v>
      </c>
      <c r="D1" s="1" t="s">
        <v>167</v>
      </c>
    </row>
    <row r="2" spans="1:12" x14ac:dyDescent="0.25">
      <c r="A2" s="1" t="s">
        <v>171</v>
      </c>
      <c r="B2" s="100">
        <v>1390</v>
      </c>
      <c r="C2" s="1" t="s">
        <v>175</v>
      </c>
      <c r="D2" s="1" t="s">
        <v>58</v>
      </c>
    </row>
    <row r="3" spans="1:12" x14ac:dyDescent="0.25">
      <c r="A3" s="1" t="s">
        <v>172</v>
      </c>
      <c r="B3" s="100">
        <v>3255</v>
      </c>
      <c r="C3" s="1" t="s">
        <v>175</v>
      </c>
      <c r="D3" s="1" t="s">
        <v>28</v>
      </c>
    </row>
    <row r="4" spans="1:12" x14ac:dyDescent="0.25">
      <c r="A4" s="1" t="s">
        <v>172</v>
      </c>
      <c r="B4" s="100">
        <v>4865</v>
      </c>
      <c r="C4" s="1" t="s">
        <v>175</v>
      </c>
      <c r="D4" s="1" t="s">
        <v>29</v>
      </c>
      <c r="G4" s="101" t="s">
        <v>178</v>
      </c>
      <c r="H4" s="101" t="s">
        <v>179</v>
      </c>
    </row>
    <row r="5" spans="1:12" x14ac:dyDescent="0.25">
      <c r="A5" s="1" t="s">
        <v>171</v>
      </c>
      <c r="B5" s="100">
        <v>7433</v>
      </c>
      <c r="C5" s="1" t="s">
        <v>174</v>
      </c>
      <c r="D5" s="1" t="s">
        <v>27</v>
      </c>
      <c r="G5" s="101" t="s">
        <v>176</v>
      </c>
      <c r="H5" t="s">
        <v>27</v>
      </c>
      <c r="I5" t="s">
        <v>28</v>
      </c>
      <c r="J5" t="s">
        <v>58</v>
      </c>
      <c r="K5" t="s">
        <v>29</v>
      </c>
      <c r="L5" t="s">
        <v>177</v>
      </c>
    </row>
    <row r="6" spans="1:12" x14ac:dyDescent="0.25">
      <c r="A6" s="1" t="s">
        <v>171</v>
      </c>
      <c r="B6" s="100">
        <v>9213</v>
      </c>
      <c r="C6" s="1" t="s">
        <v>175</v>
      </c>
      <c r="D6" s="1" t="s">
        <v>29</v>
      </c>
      <c r="G6" s="102" t="s">
        <v>174</v>
      </c>
      <c r="H6" s="103">
        <v>19871</v>
      </c>
      <c r="I6" s="103">
        <v>19983</v>
      </c>
      <c r="J6" s="103">
        <v>16753</v>
      </c>
      <c r="K6" s="103">
        <v>19302</v>
      </c>
      <c r="L6" s="103">
        <v>75909</v>
      </c>
    </row>
    <row r="7" spans="1:12" x14ac:dyDescent="0.25">
      <c r="A7" s="1" t="s">
        <v>169</v>
      </c>
      <c r="B7" s="100">
        <v>9339</v>
      </c>
      <c r="C7" s="1" t="s">
        <v>174</v>
      </c>
      <c r="D7" s="1" t="s">
        <v>28</v>
      </c>
      <c r="G7" s="104" t="s">
        <v>169</v>
      </c>
      <c r="H7" s="103"/>
      <c r="I7" s="103">
        <v>9339</v>
      </c>
      <c r="J7" s="103"/>
      <c r="K7" s="103"/>
      <c r="L7" s="103">
        <v>9339</v>
      </c>
    </row>
    <row r="8" spans="1:12" x14ac:dyDescent="0.25">
      <c r="A8" s="1" t="s">
        <v>173</v>
      </c>
      <c r="B8" s="100">
        <v>9696</v>
      </c>
      <c r="C8" s="1" t="s">
        <v>175</v>
      </c>
      <c r="D8" s="1" t="s">
        <v>27</v>
      </c>
      <c r="G8" s="104" t="s">
        <v>171</v>
      </c>
      <c r="H8" s="103">
        <v>7433</v>
      </c>
      <c r="I8" s="103"/>
      <c r="J8" s="103"/>
      <c r="K8" s="103"/>
      <c r="L8" s="103">
        <v>7433</v>
      </c>
    </row>
    <row r="9" spans="1:12" x14ac:dyDescent="0.25">
      <c r="A9" s="1" t="s">
        <v>170</v>
      </c>
      <c r="B9" s="100">
        <v>10644</v>
      </c>
      <c r="C9" s="1" t="s">
        <v>174</v>
      </c>
      <c r="D9" s="1" t="s">
        <v>28</v>
      </c>
      <c r="G9" s="104" t="s">
        <v>168</v>
      </c>
      <c r="H9" s="103"/>
      <c r="I9" s="103"/>
      <c r="J9" s="103">
        <v>16753</v>
      </c>
      <c r="K9" s="103"/>
      <c r="L9" s="103">
        <v>16753</v>
      </c>
    </row>
    <row r="10" spans="1:12" x14ac:dyDescent="0.25">
      <c r="A10" s="1" t="s">
        <v>170</v>
      </c>
      <c r="B10" s="100">
        <v>12438</v>
      </c>
      <c r="C10" s="1" t="s">
        <v>174</v>
      </c>
      <c r="D10" s="1" t="s">
        <v>27</v>
      </c>
      <c r="G10" s="104" t="s">
        <v>170</v>
      </c>
      <c r="H10" s="103">
        <v>12438</v>
      </c>
      <c r="I10" s="103">
        <v>10644</v>
      </c>
      <c r="J10" s="103"/>
      <c r="K10" s="103">
        <v>19302</v>
      </c>
      <c r="L10" s="103">
        <v>42384</v>
      </c>
    </row>
    <row r="11" spans="1:12" x14ac:dyDescent="0.25">
      <c r="A11" s="1" t="s">
        <v>169</v>
      </c>
      <c r="B11" s="100">
        <v>14808</v>
      </c>
      <c r="C11" s="1" t="s">
        <v>175</v>
      </c>
      <c r="D11" s="1" t="s">
        <v>29</v>
      </c>
      <c r="G11" s="102" t="s">
        <v>175</v>
      </c>
      <c r="H11" s="103">
        <v>9696</v>
      </c>
      <c r="I11" s="103">
        <v>3255</v>
      </c>
      <c r="J11" s="103">
        <v>36176</v>
      </c>
      <c r="K11" s="103">
        <v>28886</v>
      </c>
      <c r="L11" s="103">
        <v>78013</v>
      </c>
    </row>
    <row r="12" spans="1:12" x14ac:dyDescent="0.25">
      <c r="A12" s="1" t="s">
        <v>170</v>
      </c>
      <c r="B12" s="100">
        <v>14867</v>
      </c>
      <c r="C12" s="1" t="s">
        <v>175</v>
      </c>
      <c r="D12" s="1" t="s">
        <v>58</v>
      </c>
      <c r="G12" s="104" t="s">
        <v>172</v>
      </c>
      <c r="H12" s="103"/>
      <c r="I12" s="103">
        <v>3255</v>
      </c>
      <c r="J12" s="103"/>
      <c r="K12" s="103">
        <v>4865</v>
      </c>
      <c r="L12" s="103">
        <v>8120</v>
      </c>
    </row>
    <row r="13" spans="1:12" x14ac:dyDescent="0.25">
      <c r="A13" s="1" t="s">
        <v>168</v>
      </c>
      <c r="B13" s="100">
        <v>16753</v>
      </c>
      <c r="C13" s="1" t="s">
        <v>174</v>
      </c>
      <c r="D13" s="1" t="s">
        <v>58</v>
      </c>
      <c r="G13" s="104" t="s">
        <v>169</v>
      </c>
      <c r="H13" s="103"/>
      <c r="I13" s="103"/>
      <c r="J13" s="103"/>
      <c r="K13" s="103">
        <v>14808</v>
      </c>
      <c r="L13" s="103">
        <v>14808</v>
      </c>
    </row>
    <row r="14" spans="1:12" x14ac:dyDescent="0.25">
      <c r="A14" s="1" t="s">
        <v>170</v>
      </c>
      <c r="B14" s="100">
        <v>19302</v>
      </c>
      <c r="C14" s="1" t="s">
        <v>174</v>
      </c>
      <c r="D14" s="1" t="s">
        <v>29</v>
      </c>
      <c r="G14" s="104" t="s">
        <v>171</v>
      </c>
      <c r="H14" s="103"/>
      <c r="I14" s="103"/>
      <c r="J14" s="103">
        <v>1390</v>
      </c>
      <c r="K14" s="103">
        <v>9213</v>
      </c>
      <c r="L14" s="103">
        <v>10603</v>
      </c>
    </row>
    <row r="15" spans="1:12" x14ac:dyDescent="0.25">
      <c r="A15" s="1" t="s">
        <v>168</v>
      </c>
      <c r="B15" s="100">
        <v>19919</v>
      </c>
      <c r="C15" s="1" t="s">
        <v>175</v>
      </c>
      <c r="D15" s="1" t="s">
        <v>58</v>
      </c>
      <c r="G15" s="104" t="s">
        <v>173</v>
      </c>
      <c r="H15" s="103">
        <v>9696</v>
      </c>
      <c r="I15" s="103"/>
      <c r="J15" s="103"/>
      <c r="K15" s="103"/>
      <c r="L15" s="103">
        <v>9696</v>
      </c>
    </row>
    <row r="16" spans="1:12" ht="23.25" x14ac:dyDescent="0.25">
      <c r="A16" s="99"/>
      <c r="B16" s="1"/>
      <c r="C16" s="1"/>
      <c r="D16" s="1"/>
      <c r="G16" s="104" t="s">
        <v>168</v>
      </c>
      <c r="H16" s="103"/>
      <c r="I16" s="103"/>
      <c r="J16" s="103">
        <v>19919</v>
      </c>
      <c r="K16" s="103"/>
      <c r="L16" s="103">
        <v>19919</v>
      </c>
    </row>
    <row r="17" spans="7:12" x14ac:dyDescent="0.25">
      <c r="G17" s="104" t="s">
        <v>170</v>
      </c>
      <c r="H17" s="103"/>
      <c r="I17" s="103"/>
      <c r="J17" s="103">
        <v>14867</v>
      </c>
      <c r="K17" s="103"/>
      <c r="L17" s="103">
        <v>14867</v>
      </c>
    </row>
    <row r="18" spans="7:12" x14ac:dyDescent="0.25">
      <c r="G18" s="102" t="s">
        <v>177</v>
      </c>
      <c r="H18" s="103">
        <v>29567</v>
      </c>
      <c r="I18" s="103">
        <v>23238</v>
      </c>
      <c r="J18" s="103">
        <v>52929</v>
      </c>
      <c r="K18" s="103">
        <v>48188</v>
      </c>
      <c r="L18" s="103">
        <v>153922</v>
      </c>
    </row>
  </sheetData>
  <sortState ref="A2:D15">
    <sortCondition ref="B2:B15"/>
    <sortCondition ref="C2:C15"/>
    <sortCondition ref="D2:D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1" sqref="E11"/>
    </sheetView>
  </sheetViews>
  <sheetFormatPr defaultRowHeight="15" x14ac:dyDescent="0.25"/>
  <sheetData>
    <row r="1" spans="1:7" x14ac:dyDescent="0.25">
      <c r="A1" s="64" t="s">
        <v>144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</row>
    <row r="2" spans="1:7" x14ac:dyDescent="0.25">
      <c r="A2" s="64" t="s">
        <v>145</v>
      </c>
      <c r="B2" s="4">
        <v>240</v>
      </c>
      <c r="C2" s="4">
        <v>180</v>
      </c>
      <c r="D2" s="4">
        <v>310</v>
      </c>
      <c r="E2" s="4">
        <v>445</v>
      </c>
      <c r="F2" s="4">
        <v>650</v>
      </c>
      <c r="G2" s="4">
        <v>700</v>
      </c>
    </row>
    <row r="4" spans="1:7" x14ac:dyDescent="0.25">
      <c r="A4" t="s">
        <v>152</v>
      </c>
      <c r="C4">
        <f>HLOOKUP(E1,A1:G2,2,FALSE)</f>
        <v>445</v>
      </c>
    </row>
    <row r="6" spans="1:7" x14ac:dyDescent="0.25">
      <c r="A6" s="64" t="s">
        <v>87</v>
      </c>
      <c r="B6" s="4" t="s">
        <v>155</v>
      </c>
      <c r="C6" s="4" t="s">
        <v>156</v>
      </c>
      <c r="D6" s="4" t="s">
        <v>157</v>
      </c>
      <c r="E6" s="4" t="s">
        <v>158</v>
      </c>
      <c r="F6" s="4" t="s">
        <v>159</v>
      </c>
      <c r="G6" s="4" t="s">
        <v>160</v>
      </c>
    </row>
    <row r="7" spans="1:7" x14ac:dyDescent="0.25">
      <c r="A7" s="64" t="s">
        <v>153</v>
      </c>
      <c r="B7" s="4">
        <v>36</v>
      </c>
      <c r="C7" s="4">
        <v>45</v>
      </c>
      <c r="D7" s="4">
        <v>52</v>
      </c>
      <c r="E7" s="4">
        <v>66</v>
      </c>
      <c r="F7" s="4">
        <v>75</v>
      </c>
      <c r="G7" s="4">
        <v>40</v>
      </c>
    </row>
    <row r="8" spans="1:7" x14ac:dyDescent="0.25">
      <c r="A8" s="64" t="s">
        <v>10</v>
      </c>
      <c r="B8" s="4">
        <v>82</v>
      </c>
      <c r="C8" s="4">
        <v>71</v>
      </c>
      <c r="D8" s="4">
        <v>56</v>
      </c>
      <c r="E8" s="4">
        <v>32</v>
      </c>
      <c r="F8" s="4">
        <v>81</v>
      </c>
      <c r="G8" s="4">
        <v>66</v>
      </c>
    </row>
    <row r="9" spans="1:7" x14ac:dyDescent="0.25">
      <c r="A9" s="64" t="s">
        <v>154</v>
      </c>
      <c r="B9" s="4">
        <v>32</v>
      </c>
      <c r="C9" s="4">
        <v>45</v>
      </c>
      <c r="D9" s="4">
        <v>52</v>
      </c>
      <c r="E9" s="4">
        <v>51</v>
      </c>
      <c r="F9" s="4">
        <v>71</v>
      </c>
      <c r="G9" s="4">
        <v>74</v>
      </c>
    </row>
    <row r="11" spans="1:7" x14ac:dyDescent="0.25">
      <c r="A11" t="s">
        <v>161</v>
      </c>
      <c r="E11" t="e">
        <f>HLOOKUP(D8,A6:G9,3,FALSE)</f>
        <v>#N/A</v>
      </c>
    </row>
    <row r="13" spans="1:7" x14ac:dyDescent="0.25">
      <c r="A13" s="64" t="s">
        <v>87</v>
      </c>
      <c r="B13" s="4" t="s">
        <v>155</v>
      </c>
      <c r="C13" s="4" t="s">
        <v>156</v>
      </c>
      <c r="D13" s="4" t="s">
        <v>157</v>
      </c>
      <c r="E13" s="4" t="s">
        <v>158</v>
      </c>
      <c r="F13" s="4" t="s">
        <v>159</v>
      </c>
      <c r="G13" s="4" t="s">
        <v>160</v>
      </c>
    </row>
    <row r="14" spans="1:7" x14ac:dyDescent="0.25">
      <c r="A14" s="64" t="s">
        <v>153</v>
      </c>
      <c r="B14" s="4">
        <v>36</v>
      </c>
      <c r="C14" s="4">
        <v>45</v>
      </c>
      <c r="D14" s="4">
        <v>52</v>
      </c>
      <c r="E14" s="4">
        <v>66</v>
      </c>
      <c r="F14" s="4">
        <v>75</v>
      </c>
      <c r="G14" s="4">
        <v>40</v>
      </c>
    </row>
    <row r="15" spans="1:7" x14ac:dyDescent="0.25">
      <c r="A15" s="64" t="s">
        <v>10</v>
      </c>
      <c r="B15" s="4">
        <v>82</v>
      </c>
      <c r="C15" s="4">
        <v>71</v>
      </c>
      <c r="D15" s="4">
        <v>56</v>
      </c>
      <c r="E15" s="4">
        <v>32</v>
      </c>
      <c r="F15" s="4">
        <v>81</v>
      </c>
      <c r="G15" s="4">
        <v>66</v>
      </c>
    </row>
    <row r="16" spans="1:7" x14ac:dyDescent="0.25">
      <c r="A16" s="64" t="s">
        <v>154</v>
      </c>
      <c r="B16" s="4">
        <v>32</v>
      </c>
      <c r="C16" s="4">
        <v>45</v>
      </c>
      <c r="D16" s="4">
        <v>52</v>
      </c>
      <c r="E16" s="4">
        <v>51</v>
      </c>
      <c r="F16" s="4">
        <v>71</v>
      </c>
      <c r="G16" s="4">
        <v>74</v>
      </c>
    </row>
    <row r="17" spans="1:7" x14ac:dyDescent="0.25">
      <c r="A17" s="65"/>
      <c r="B17" s="52"/>
      <c r="C17" s="52"/>
      <c r="D17" s="52"/>
      <c r="E17" s="52"/>
      <c r="F17" s="52"/>
      <c r="G17" s="52"/>
    </row>
    <row r="18" spans="1:7" x14ac:dyDescent="0.25">
      <c r="A18" s="65" t="s">
        <v>162</v>
      </c>
      <c r="B18" s="66"/>
      <c r="C18" t="s">
        <v>163</v>
      </c>
    </row>
    <row r="19" spans="1:7" ht="21" x14ac:dyDescent="0.25">
      <c r="A19" s="54" t="s">
        <v>143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 -1 </vt:lpstr>
      <vt:lpstr>Assignment -2</vt:lpstr>
      <vt:lpstr>Assignment -3 </vt:lpstr>
      <vt:lpstr>Assignment -4 </vt:lpstr>
      <vt:lpstr>Assignment -6 </vt:lpstr>
      <vt:lpstr>Assignment-7</vt:lpstr>
      <vt:lpstr>Assignment-8</vt:lpstr>
      <vt:lpstr>Assignment-9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Shrayank Paliwal</dc:creator>
  <cp:lastModifiedBy>Shrayank Paliwal</cp:lastModifiedBy>
  <dcterms:created xsi:type="dcterms:W3CDTF">2023-04-12T18:26:35Z</dcterms:created>
  <dcterms:modified xsi:type="dcterms:W3CDTF">2023-04-20T06:46:37Z</dcterms:modified>
</cp:coreProperties>
</file>