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hruthibalachandra/Documents/Shruthi_for_mac/Amodeo_Lab/Bellymount_text/Bellymount_textdrafts/Final_compilation/"/>
    </mc:Choice>
  </mc:AlternateContent>
  <xr:revisionPtr revIDLastSave="0" documentId="8_{397688A7-160D-2B4A-AB4D-6006FFA48EC2}" xr6:coauthVersionLast="47" xr6:coauthVersionMax="47" xr10:uidLastSave="{00000000-0000-0000-0000-000000000000}"/>
  <bookViews>
    <workbookView xWindow="2600" yWindow="2240" windowWidth="25900" windowHeight="14360" activeTab="6" xr2:uid="{FF53530E-6F3F-0342-82D0-A48A8DC27196}"/>
  </bookViews>
  <sheets>
    <sheet name="Fig2" sheetId="2" r:id="rId1"/>
    <sheet name="Fig3" sheetId="1" r:id="rId2"/>
    <sheet name="Fig4A" sheetId="3" r:id="rId3"/>
    <sheet name="Fig4C_S3A" sheetId="4" r:id="rId4"/>
    <sheet name="Fig4D_K_S3BC" sheetId="6" r:id="rId5"/>
    <sheet name="FigS1" sheetId="5" r:id="rId6"/>
    <sheet name="FigS2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5" i="4" l="1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3" i="4"/>
  <c r="H2" i="4"/>
  <c r="D3" i="4"/>
  <c r="D4" i="4"/>
  <c r="D5" i="4"/>
  <c r="D6" i="4"/>
  <c r="D7" i="4"/>
  <c r="D8" i="4"/>
  <c r="D9" i="4"/>
  <c r="D10" i="4"/>
  <c r="D11" i="4"/>
  <c r="D12" i="4"/>
  <c r="D13" i="4"/>
  <c r="D2" i="4"/>
  <c r="E10" i="3" l="1"/>
  <c r="K10" i="3"/>
  <c r="I10" i="3"/>
  <c r="G10" i="3"/>
  <c r="C10" i="3"/>
  <c r="A10" i="3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3" i="2"/>
  <c r="T61" i="2" l="1"/>
  <c r="U60" i="2"/>
  <c r="U59" i="2"/>
  <c r="U58" i="2"/>
  <c r="U57" i="2"/>
  <c r="U56" i="2"/>
  <c r="U55" i="2"/>
  <c r="U54" i="2"/>
  <c r="U53" i="2"/>
  <c r="U52" i="2"/>
  <c r="U51" i="2"/>
  <c r="U50" i="2"/>
  <c r="U49" i="2"/>
  <c r="U48" i="2"/>
  <c r="U47" i="2"/>
  <c r="U46" i="2"/>
  <c r="U45" i="2"/>
  <c r="U44" i="2"/>
  <c r="U43" i="2"/>
  <c r="U42" i="2"/>
  <c r="U41" i="2"/>
  <c r="U40" i="2"/>
  <c r="U39" i="2"/>
  <c r="U38" i="2"/>
  <c r="U37" i="2"/>
  <c r="U36" i="2"/>
  <c r="U35" i="2"/>
  <c r="U34" i="2"/>
  <c r="U33" i="2"/>
  <c r="U32" i="2"/>
  <c r="U31" i="2"/>
  <c r="U30" i="2"/>
  <c r="U29" i="2"/>
  <c r="U28" i="2"/>
  <c r="U27" i="2"/>
  <c r="U26" i="2"/>
  <c r="U25" i="2"/>
  <c r="U24" i="2"/>
  <c r="U23" i="2"/>
  <c r="U22" i="2"/>
  <c r="U21" i="2"/>
  <c r="U20" i="2"/>
  <c r="U19" i="2"/>
  <c r="U18" i="2"/>
  <c r="U17" i="2"/>
  <c r="U16" i="2"/>
  <c r="U15" i="2"/>
  <c r="U14" i="2"/>
  <c r="U13" i="2"/>
  <c r="U12" i="2"/>
  <c r="U11" i="2"/>
  <c r="U10" i="2"/>
  <c r="U9" i="2"/>
  <c r="U8" i="2"/>
  <c r="U7" i="2"/>
  <c r="U6" i="2"/>
  <c r="U5" i="2"/>
  <c r="U4" i="2"/>
  <c r="U3" i="2"/>
  <c r="R50" i="2"/>
  <c r="S49" i="2"/>
  <c r="S48" i="2"/>
  <c r="S47" i="2"/>
  <c r="S46" i="2"/>
  <c r="S45" i="2"/>
  <c r="S44" i="2"/>
  <c r="S43" i="2"/>
  <c r="S42" i="2"/>
  <c r="S41" i="2"/>
  <c r="S40" i="2"/>
  <c r="S39" i="2"/>
  <c r="S38" i="2"/>
  <c r="S37" i="2"/>
  <c r="S36" i="2"/>
  <c r="S35" i="2"/>
  <c r="S34" i="2"/>
  <c r="S33" i="2"/>
  <c r="S32" i="2"/>
  <c r="S31" i="2"/>
  <c r="S30" i="2"/>
  <c r="S29" i="2"/>
  <c r="S28" i="2"/>
  <c r="S27" i="2"/>
  <c r="S26" i="2"/>
  <c r="S25" i="2"/>
  <c r="S24" i="2"/>
  <c r="S23" i="2"/>
  <c r="S22" i="2"/>
  <c r="S21" i="2"/>
  <c r="S20" i="2"/>
  <c r="S19" i="2"/>
  <c r="S18" i="2"/>
  <c r="S17" i="2"/>
  <c r="S16" i="2"/>
  <c r="S15" i="2"/>
  <c r="S14" i="2"/>
  <c r="S13" i="2"/>
  <c r="S12" i="2"/>
  <c r="S11" i="2"/>
  <c r="S10" i="2"/>
  <c r="S9" i="2"/>
  <c r="S8" i="2"/>
  <c r="S7" i="2"/>
  <c r="S6" i="2"/>
  <c r="S5" i="2"/>
  <c r="S4" i="2"/>
  <c r="S3" i="2"/>
  <c r="P108" i="2"/>
  <c r="Q107" i="2"/>
  <c r="Q106" i="2"/>
  <c r="Q105" i="2"/>
  <c r="Q104" i="2"/>
  <c r="Q103" i="2"/>
  <c r="Q102" i="2"/>
  <c r="Q101" i="2"/>
  <c r="Q100" i="2"/>
  <c r="Q99" i="2"/>
  <c r="Q98" i="2"/>
  <c r="Q97" i="2"/>
  <c r="Q96" i="2"/>
  <c r="Q95" i="2"/>
  <c r="Q94" i="2"/>
  <c r="Q93" i="2"/>
  <c r="Q92" i="2"/>
  <c r="Q91" i="2"/>
  <c r="Q90" i="2"/>
  <c r="Q89" i="2"/>
  <c r="Q88" i="2"/>
  <c r="Q87" i="2"/>
  <c r="Q86" i="2"/>
  <c r="Q85" i="2"/>
  <c r="Q84" i="2"/>
  <c r="Q83" i="2"/>
  <c r="Q82" i="2"/>
  <c r="Q81" i="2"/>
  <c r="Q80" i="2"/>
  <c r="Q79" i="2"/>
  <c r="Q78" i="2"/>
  <c r="Q77" i="2"/>
  <c r="Q76" i="2"/>
  <c r="Q75" i="2"/>
  <c r="Q74" i="2"/>
  <c r="Q73" i="2"/>
  <c r="Q72" i="2"/>
  <c r="Q71" i="2"/>
  <c r="Q70" i="2"/>
  <c r="Q69" i="2"/>
  <c r="Q68" i="2"/>
  <c r="Q67" i="2"/>
  <c r="Q66" i="2"/>
  <c r="Q65" i="2"/>
  <c r="Q64" i="2"/>
  <c r="Q63" i="2"/>
  <c r="Q62" i="2"/>
  <c r="Q61" i="2"/>
  <c r="Q60" i="2"/>
  <c r="Q59" i="2"/>
  <c r="Q58" i="2"/>
  <c r="Q57" i="2"/>
  <c r="Q56" i="2"/>
  <c r="Q55" i="2"/>
  <c r="Q54" i="2"/>
  <c r="Q53" i="2"/>
  <c r="Q52" i="2"/>
  <c r="Q51" i="2"/>
  <c r="Q50" i="2"/>
  <c r="Q49" i="2"/>
  <c r="Q48" i="2"/>
  <c r="Q47" i="2"/>
  <c r="Q46" i="2"/>
  <c r="Q45" i="2"/>
  <c r="Q44" i="2"/>
  <c r="Q43" i="2"/>
  <c r="Q42" i="2"/>
  <c r="Q41" i="2"/>
  <c r="Q40" i="2"/>
  <c r="Q39" i="2"/>
  <c r="Q38" i="2"/>
  <c r="Q37" i="2"/>
  <c r="Q36" i="2"/>
  <c r="Q35" i="2"/>
  <c r="Q34" i="2"/>
  <c r="Q33" i="2"/>
  <c r="Q32" i="2"/>
  <c r="Q31" i="2"/>
  <c r="Q30" i="2"/>
  <c r="Q29" i="2"/>
  <c r="Q28" i="2"/>
  <c r="Q27" i="2"/>
  <c r="Q26" i="2"/>
  <c r="Q25" i="2"/>
  <c r="Q24" i="2"/>
  <c r="Q23" i="2"/>
  <c r="Q22" i="2"/>
  <c r="Q21" i="2"/>
  <c r="Q20" i="2"/>
  <c r="Q19" i="2"/>
  <c r="Q18" i="2"/>
  <c r="Q17" i="2"/>
  <c r="Q16" i="2"/>
  <c r="Q15" i="2"/>
  <c r="Q14" i="2"/>
  <c r="Q13" i="2"/>
  <c r="Q12" i="2"/>
  <c r="Q11" i="2"/>
  <c r="Q10" i="2"/>
  <c r="Q9" i="2"/>
  <c r="Q8" i="2"/>
  <c r="Q7" i="2"/>
  <c r="Q6" i="2"/>
  <c r="Q5" i="2"/>
  <c r="Q4" i="2"/>
  <c r="Q3" i="2"/>
  <c r="N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E34" i="1" l="1"/>
  <c r="C34" i="1"/>
  <c r="D34" i="1"/>
  <c r="B34" i="1"/>
  <c r="G34" i="1"/>
  <c r="H34" i="1"/>
  <c r="I34" i="1"/>
  <c r="J34" i="1"/>
  <c r="K34" i="1"/>
  <c r="L34" i="1"/>
  <c r="M34" i="1"/>
  <c r="N34" i="1"/>
  <c r="F34" i="1"/>
  <c r="C30" i="5" l="1"/>
  <c r="B30" i="5"/>
  <c r="A30" i="5"/>
  <c r="B28" i="5"/>
  <c r="A18" i="5"/>
  <c r="C13" i="5"/>
  <c r="C12" i="5"/>
  <c r="S11" i="1"/>
  <c r="R48" i="1"/>
  <c r="Q19" i="1"/>
  <c r="X15" i="1" l="1"/>
  <c r="X14" i="1"/>
  <c r="X13" i="1"/>
  <c r="X12" i="1"/>
  <c r="X11" i="1"/>
  <c r="X10" i="1"/>
  <c r="X9" i="1"/>
  <c r="X8" i="1"/>
  <c r="X7" i="1"/>
  <c r="X6" i="1"/>
  <c r="X5" i="1"/>
  <c r="X4" i="1"/>
  <c r="Y4" i="1" s="1"/>
  <c r="X3" i="1"/>
  <c r="Y5" i="1" l="1"/>
  <c r="Y6" i="1" s="1"/>
  <c r="Y7" i="1" s="1"/>
  <c r="Y8" i="1"/>
  <c r="Y9" i="1" s="1"/>
  <c r="Y10" i="1" s="1"/>
  <c r="Y11" i="1" s="1"/>
  <c r="Y12" i="1" s="1"/>
  <c r="Y13" i="1" s="1"/>
  <c r="Y14" i="1" s="1"/>
  <c r="Y15" i="1" s="1"/>
</calcChain>
</file>

<file path=xl/sharedStrings.xml><?xml version="1.0" encoding="utf-8"?>
<sst xmlns="http://schemas.openxmlformats.org/spreadsheetml/2006/main" count="540" uniqueCount="243">
  <si>
    <t>Frequency</t>
  </si>
  <si>
    <t>Eggs/Female/Day</t>
  </si>
  <si>
    <t>Stages</t>
  </si>
  <si>
    <t>Egg chambers</t>
  </si>
  <si>
    <t>Duration /stage</t>
  </si>
  <si>
    <t>Egg chamber/ Ovariole</t>
  </si>
  <si>
    <t>Ovarioles/Female</t>
  </si>
  <si>
    <t xml:space="preserve">Duration of each stage along the oogenesis </t>
  </si>
  <si>
    <t>Midsection area of egg chambers</t>
  </si>
  <si>
    <t>Sucrose+YE</t>
  </si>
  <si>
    <t>AJ+YE</t>
  </si>
  <si>
    <t>YPD</t>
  </si>
  <si>
    <t>)</t>
  </si>
  <si>
    <t>Mean</t>
  </si>
  <si>
    <r>
      <rPr>
        <i/>
        <sz val="12"/>
        <color theme="1"/>
        <rFont val="Aptos Narrow"/>
        <scheme val="minor"/>
      </rPr>
      <t xml:space="preserve">p </t>
    </r>
    <r>
      <rPr>
        <sz val="12"/>
        <color theme="1"/>
        <rFont val="Aptos Narrow"/>
        <family val="2"/>
        <scheme val="minor"/>
      </rPr>
      <t xml:space="preserve"> value</t>
    </r>
  </si>
  <si>
    <t xml:space="preserve">Midsection area of egg chambes </t>
  </si>
  <si>
    <t>Stage 2</t>
  </si>
  <si>
    <t>Stage 3</t>
  </si>
  <si>
    <t>Stage 4</t>
  </si>
  <si>
    <t>Stage 5</t>
  </si>
  <si>
    <t>Stage 6</t>
  </si>
  <si>
    <t>Stage 7</t>
  </si>
  <si>
    <t>Stage 8</t>
  </si>
  <si>
    <t>Stage 9</t>
  </si>
  <si>
    <t>Stage 10</t>
  </si>
  <si>
    <t>Stage 11</t>
  </si>
  <si>
    <t>Stage 12</t>
  </si>
  <si>
    <t>Stage 13</t>
  </si>
  <si>
    <t>Stage 14</t>
  </si>
  <si>
    <t>King 1970</t>
  </si>
  <si>
    <t>Spardling 1993</t>
  </si>
  <si>
    <t>Present</t>
  </si>
  <si>
    <t>Developmental time (h)</t>
  </si>
  <si>
    <t>Present-curve (stage 2-10)</t>
  </si>
  <si>
    <t>Spardling 1993-curve (stage 2-10)</t>
  </si>
  <si>
    <t>King 1970-curve (stage 2-10)</t>
  </si>
  <si>
    <t>xEC1</t>
  </si>
  <si>
    <t>yEC1</t>
  </si>
  <si>
    <t>xEC2</t>
  </si>
  <si>
    <t>yEC2</t>
  </si>
  <si>
    <t>xEC3</t>
  </si>
  <si>
    <t>yEC3</t>
  </si>
  <si>
    <t>xEC4</t>
  </si>
  <si>
    <t>yEC4</t>
  </si>
  <si>
    <t>xEC5</t>
  </si>
  <si>
    <t>yEC5</t>
  </si>
  <si>
    <t>xEC6</t>
  </si>
  <si>
    <t>yEC6</t>
  </si>
  <si>
    <t>xEC7</t>
  </si>
  <si>
    <t>yEC7</t>
  </si>
  <si>
    <t>xEC8</t>
  </si>
  <si>
    <t>yEC8</t>
  </si>
  <si>
    <t>xEC9</t>
  </si>
  <si>
    <t>yEC9</t>
  </si>
  <si>
    <t>xEC10</t>
  </si>
  <si>
    <t>yEC10</t>
  </si>
  <si>
    <t>xEC11</t>
  </si>
  <si>
    <t>yEC11</t>
  </si>
  <si>
    <t>xEC12</t>
  </si>
  <si>
    <t>yEC12</t>
  </si>
  <si>
    <t>xEC13</t>
  </si>
  <si>
    <t>yEC13</t>
  </si>
  <si>
    <t>xEC14</t>
  </si>
  <si>
    <t>yEC14</t>
  </si>
  <si>
    <t>xEC15</t>
  </si>
  <si>
    <t>yEC15</t>
  </si>
  <si>
    <t>xEC16</t>
  </si>
  <si>
    <t>yEC16</t>
  </si>
  <si>
    <t>xEC17</t>
  </si>
  <si>
    <t>yEC17</t>
  </si>
  <si>
    <t>xEC18</t>
  </si>
  <si>
    <t>yEC18</t>
  </si>
  <si>
    <t>xEC19</t>
  </si>
  <si>
    <t>yEC19</t>
  </si>
  <si>
    <t>xEC20</t>
  </si>
  <si>
    <t>yEC20</t>
  </si>
  <si>
    <t>xEC21</t>
  </si>
  <si>
    <t>yEC21</t>
  </si>
  <si>
    <t>xEC22</t>
  </si>
  <si>
    <t>yEC22</t>
  </si>
  <si>
    <t>xEC23</t>
  </si>
  <si>
    <t>yEC23</t>
  </si>
  <si>
    <t>xEC24</t>
  </si>
  <si>
    <t>yEC24</t>
  </si>
  <si>
    <t>xEC25</t>
  </si>
  <si>
    <t>yEC25</t>
  </si>
  <si>
    <t>xEC26</t>
  </si>
  <si>
    <t>yEC26</t>
  </si>
  <si>
    <t>xEC27</t>
  </si>
  <si>
    <t>yEC27</t>
  </si>
  <si>
    <t>xEC28</t>
  </si>
  <si>
    <t>yEC28</t>
  </si>
  <si>
    <t>xEC29</t>
  </si>
  <si>
    <t>yEC29</t>
  </si>
  <si>
    <t>xEC30</t>
  </si>
  <si>
    <t>yEC30</t>
  </si>
  <si>
    <t>xEC31</t>
  </si>
  <si>
    <t>yEC31</t>
  </si>
  <si>
    <t>xEC32</t>
  </si>
  <si>
    <t>yEC32</t>
  </si>
  <si>
    <t>xEC33</t>
  </si>
  <si>
    <t>yEC33</t>
  </si>
  <si>
    <t>xEC34</t>
  </si>
  <si>
    <t>yEC34</t>
  </si>
  <si>
    <t>xEC35</t>
  </si>
  <si>
    <t>yEC35</t>
  </si>
  <si>
    <t>xEC36</t>
  </si>
  <si>
    <t>yEC36</t>
  </si>
  <si>
    <t>xEC37</t>
  </si>
  <si>
    <t>yEC37</t>
  </si>
  <si>
    <t>xEC38</t>
  </si>
  <si>
    <t>yEC38</t>
  </si>
  <si>
    <t>Bellymount-PT</t>
  </si>
  <si>
    <t>Slope</t>
  </si>
  <si>
    <t>FBin</t>
  </si>
  <si>
    <t>Percentage</t>
  </si>
  <si>
    <t>Food</t>
  </si>
  <si>
    <t>Average</t>
  </si>
  <si>
    <t>Status</t>
  </si>
  <si>
    <t>Number</t>
  </si>
  <si>
    <t>Foodvial</t>
  </si>
  <si>
    <t>Alive</t>
  </si>
  <si>
    <t>Dead</t>
  </si>
  <si>
    <t>Bench</t>
  </si>
  <si>
    <t>Microscope</t>
  </si>
  <si>
    <t>Imaged</t>
  </si>
  <si>
    <t>Normalized number</t>
  </si>
  <si>
    <t>Conditions</t>
  </si>
  <si>
    <t>Normalized egg number</t>
  </si>
  <si>
    <t>Microscope not imaged</t>
  </si>
  <si>
    <t>Bins</t>
  </si>
  <si>
    <t xml:space="preserve">Alive </t>
  </si>
  <si>
    <t>Total</t>
  </si>
  <si>
    <t>Survial status of flies</t>
  </si>
  <si>
    <t>Fecundity</t>
  </si>
  <si>
    <t>xEC01</t>
  </si>
  <si>
    <t>xEC02</t>
  </si>
  <si>
    <t>xEC03</t>
  </si>
  <si>
    <t>xEC04</t>
  </si>
  <si>
    <t>xEC05</t>
  </si>
  <si>
    <t>xEC06</t>
  </si>
  <si>
    <t>yEC01</t>
  </si>
  <si>
    <t>yEC02</t>
  </si>
  <si>
    <t>yEC03</t>
  </si>
  <si>
    <t>yEC04</t>
  </si>
  <si>
    <t>yEC05</t>
  </si>
  <si>
    <t>yEC06</t>
  </si>
  <si>
    <t>slope</t>
  </si>
  <si>
    <t>Time</t>
  </si>
  <si>
    <t>Int_EC_area</t>
  </si>
  <si>
    <t>Int_Oc_area</t>
  </si>
  <si>
    <t>Int_Oo_percent</t>
  </si>
  <si>
    <t>Percent_curve</t>
  </si>
  <si>
    <t>Ec_area</t>
  </si>
  <si>
    <t>Oc_percent</t>
  </si>
  <si>
    <t>NCIEC6</t>
  </si>
  <si>
    <t>EC1</t>
  </si>
  <si>
    <t>EC5</t>
  </si>
  <si>
    <t>EC3</t>
  </si>
  <si>
    <t>EC6</t>
  </si>
  <si>
    <t>EC7</t>
  </si>
  <si>
    <t>NCNEC1</t>
  </si>
  <si>
    <t>NCNEC2</t>
  </si>
  <si>
    <t>NCNEC3</t>
  </si>
  <si>
    <t>NCNEC4</t>
  </si>
  <si>
    <t>NCNEC5</t>
  </si>
  <si>
    <t>NCNEC6</t>
  </si>
  <si>
    <t>NCNEC7</t>
  </si>
  <si>
    <t>NCNEC8</t>
  </si>
  <si>
    <t>NCCEC1</t>
  </si>
  <si>
    <t>NCCEC2</t>
  </si>
  <si>
    <t>NCCEC3</t>
  </si>
  <si>
    <t>NCCEC4</t>
  </si>
  <si>
    <t>NCCEC5</t>
  </si>
  <si>
    <t>NCCEC6</t>
  </si>
  <si>
    <t>NCCEC7</t>
  </si>
  <si>
    <t>NCCEC8</t>
  </si>
  <si>
    <t>OAEC1</t>
  </si>
  <si>
    <t>OAEC2</t>
  </si>
  <si>
    <t>OAEC3</t>
  </si>
  <si>
    <t>OAEC4</t>
  </si>
  <si>
    <t>OAEC5</t>
  </si>
  <si>
    <t>OAEC6</t>
  </si>
  <si>
    <t>OAEC7</t>
  </si>
  <si>
    <t>OAEC8</t>
  </si>
  <si>
    <t>OPEC1</t>
  </si>
  <si>
    <t>OPEC2</t>
  </si>
  <si>
    <t>OPEC3</t>
  </si>
  <si>
    <t>OPEC4</t>
  </si>
  <si>
    <t>OPEC5</t>
  </si>
  <si>
    <t>OPEC6</t>
  </si>
  <si>
    <t>OPEC7</t>
  </si>
  <si>
    <t>OPEC8</t>
  </si>
  <si>
    <t>NCVEC1</t>
  </si>
  <si>
    <t>NCVEC2</t>
  </si>
  <si>
    <t>NCVEC3</t>
  </si>
  <si>
    <t>NCVEC4</t>
  </si>
  <si>
    <t>NCVEC5</t>
  </si>
  <si>
    <t>NCVEC6</t>
  </si>
  <si>
    <t>NCVEC7</t>
  </si>
  <si>
    <t>NCVEC8</t>
  </si>
  <si>
    <t>NCIEC1</t>
  </si>
  <si>
    <t>NCIEC2</t>
  </si>
  <si>
    <t>NCIEC3</t>
  </si>
  <si>
    <t>NCIEC4</t>
  </si>
  <si>
    <t>NCIEC5</t>
  </si>
  <si>
    <t>NCIEC7</t>
  </si>
  <si>
    <t>NCIEC8</t>
  </si>
  <si>
    <t>Initial age of the egg chamber (t0)</t>
  </si>
  <si>
    <t>Normalized average nurse cell nuclear H2Av-mRFP intensity</t>
  </si>
  <si>
    <t>Normalized average nurse cell cytoplasmic H2Av-mRFP intensity</t>
  </si>
  <si>
    <t>Normalized average anterior oocyte cytoplasmic H2Av-mRFP intensity</t>
  </si>
  <si>
    <t>Normalized average posterior oocyte cytoplasmic H2Av-mRFP intensity</t>
  </si>
  <si>
    <t>Nurse cell nuclear volume</t>
  </si>
  <si>
    <t>Normalized total H2Av-mRFP intensity</t>
  </si>
  <si>
    <t>EC11</t>
  </si>
  <si>
    <t>EC13</t>
  </si>
  <si>
    <t>EC14</t>
  </si>
  <si>
    <t>EC15</t>
  </si>
  <si>
    <t>Ec16</t>
  </si>
  <si>
    <t>EC17</t>
  </si>
  <si>
    <t>EC18</t>
  </si>
  <si>
    <t>EC19</t>
  </si>
  <si>
    <t>EC20</t>
  </si>
  <si>
    <t>EC21</t>
  </si>
  <si>
    <t>EC22</t>
  </si>
  <si>
    <t>EC23</t>
  </si>
  <si>
    <t>EC24</t>
  </si>
  <si>
    <t>EC25</t>
  </si>
  <si>
    <t>EC27</t>
  </si>
  <si>
    <t>EC28</t>
  </si>
  <si>
    <t>EC29</t>
  </si>
  <si>
    <t>EC30</t>
  </si>
  <si>
    <t>EC31</t>
  </si>
  <si>
    <t>EC32</t>
  </si>
  <si>
    <t>EC33</t>
  </si>
  <si>
    <t>EC34</t>
  </si>
  <si>
    <t>EC35</t>
  </si>
  <si>
    <t>EC36</t>
  </si>
  <si>
    <t>EC37</t>
  </si>
  <si>
    <t>EC38</t>
  </si>
  <si>
    <t>% of expected area of egg chamber for stages stage 4-stage 9</t>
  </si>
  <si>
    <t>Percent_area increase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</si>
</sst>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5" x14ac:knownFonts="1">
    <font>
      <sz val="12"/>
      <color theme="1"/>
      <name val="Aptos Narrow"/>
      <family val="2"/>
      <scheme val="minor"/>
    </font>
    <font>
      <sz val="10"/>
      <color theme="1"/>
      <name val="Arial"/>
      <family val="2"/>
    </font>
    <font>
      <i/>
      <sz val="12"/>
      <color theme="1"/>
      <name val="Aptos Narrow"/>
      <scheme val="minor"/>
    </font>
    <font>
      <sz val="12"/>
      <color theme="1"/>
      <name val="Aptos Narrow"/>
      <scheme val="minor"/>
    </font>
    <font>
      <b/>
      <sz val="12"/>
      <color theme="1"/>
      <name val="Aptos Narrow"/>
      <scheme val="minor"/>
    </font>
    <font>
      <sz val="8"/>
      <name val="Aptos Narrow"/>
      <family val="2"/>
      <scheme val="minor"/>
    </font>
    <font>
      <sz val="10"/>
      <color rgb="FF000000"/>
      <name val="Helvetica Neue"/>
      <family val="2"/>
    </font>
    <font>
      <sz val="12"/>
      <color theme="1"/>
      <name val="Helvetica"/>
      <family val="2"/>
    </font>
    <font>
      <b/>
      <sz val="10"/>
      <color rgb="FF000000"/>
      <name val="Helvetica Neue"/>
      <family val="2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rgb="FF000000"/>
      <name val="Aptos Narrow"/>
      <family val="2"/>
      <scheme val="minor"/>
    </font>
    <font>
      <b/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9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3" borderId="3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4" borderId="0" xfId="0" applyFill="1"/>
    <xf numFmtId="0" fontId="0" fillId="2" borderId="0" xfId="0" applyFill="1"/>
    <xf numFmtId="0" fontId="3" fillId="0" borderId="0" xfId="0" applyFont="1"/>
    <xf numFmtId="0" fontId="0" fillId="0" borderId="0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 wrapText="1"/>
    </xf>
    <xf numFmtId="0" fontId="0" fillId="3" borderId="17" xfId="0" applyFill="1" applyBorder="1" applyAlignment="1">
      <alignment horizontal="center" vertical="center" wrapText="1"/>
    </xf>
    <xf numFmtId="0" fontId="0" fillId="3" borderId="17" xfId="0" applyFill="1" applyBorder="1" applyAlignment="1">
      <alignment horizontal="center" vertical="center"/>
    </xf>
    <xf numFmtId="0" fontId="0" fillId="3" borderId="18" xfId="0" applyFill="1" applyBorder="1" applyAlignment="1">
      <alignment horizontal="center" vertical="center" wrapText="1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4" borderId="14" xfId="0" applyFill="1" applyBorder="1"/>
    <xf numFmtId="0" fontId="0" fillId="0" borderId="14" xfId="0" applyBorder="1"/>
    <xf numFmtId="0" fontId="0" fillId="0" borderId="15" xfId="0" applyBorder="1"/>
    <xf numFmtId="0" fontId="0" fillId="0" borderId="0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0" xfId="0" applyFill="1" applyBorder="1" applyAlignment="1">
      <alignment vertical="center"/>
    </xf>
    <xf numFmtId="164" fontId="0" fillId="0" borderId="0" xfId="0" applyNumberFormat="1" applyBorder="1" applyAlignment="1">
      <alignment vertical="center"/>
    </xf>
    <xf numFmtId="164" fontId="0" fillId="0" borderId="12" xfId="0" applyNumberFormat="1" applyBorder="1" applyAlignment="1">
      <alignment vertical="center"/>
    </xf>
    <xf numFmtId="0" fontId="0" fillId="0" borderId="11" xfId="0" applyFill="1" applyBorder="1" applyAlignment="1">
      <alignment vertical="center"/>
    </xf>
    <xf numFmtId="0" fontId="0" fillId="0" borderId="12" xfId="0" applyFill="1" applyBorder="1" applyAlignment="1">
      <alignment vertical="center"/>
    </xf>
    <xf numFmtId="0" fontId="0" fillId="4" borderId="0" xfId="0" applyFill="1" applyBorder="1" applyAlignment="1">
      <alignment vertical="center"/>
    </xf>
    <xf numFmtId="0" fontId="0" fillId="0" borderId="12" xfId="0" applyBorder="1" applyAlignment="1">
      <alignment vertical="center"/>
    </xf>
    <xf numFmtId="0" fontId="0" fillId="4" borderId="11" xfId="0" applyFill="1" applyBorder="1" applyAlignment="1">
      <alignment vertical="center"/>
    </xf>
    <xf numFmtId="0" fontId="0" fillId="4" borderId="13" xfId="0" applyFill="1" applyBorder="1" applyAlignment="1">
      <alignment vertical="center"/>
    </xf>
    <xf numFmtId="0" fontId="0" fillId="4" borderId="14" xfId="0" applyFill="1" applyBorder="1" applyAlignment="1">
      <alignment vertical="center"/>
    </xf>
    <xf numFmtId="0" fontId="0" fillId="4" borderId="15" xfId="0" applyFill="1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15" xfId="0" applyBorder="1" applyAlignment="1">
      <alignment vertical="center"/>
    </xf>
    <xf numFmtId="0" fontId="4" fillId="3" borderId="1" xfId="0" applyFont="1" applyFill="1" applyBorder="1" applyAlignment="1">
      <alignment horizontal="center" vertical="center"/>
    </xf>
    <xf numFmtId="0" fontId="6" fillId="0" borderId="0" xfId="0" applyFont="1"/>
    <xf numFmtId="0" fontId="7" fillId="0" borderId="0" xfId="0" applyFont="1"/>
    <xf numFmtId="0" fontId="11" fillId="0" borderId="0" xfId="0" applyFont="1" applyAlignment="1">
      <alignment horizontal="center" vertical="center"/>
    </xf>
    <xf numFmtId="0" fontId="6" fillId="0" borderId="11" xfId="0" applyFont="1" applyBorder="1"/>
    <xf numFmtId="0" fontId="10" fillId="0" borderId="0" xfId="0" applyFont="1" applyBorder="1" applyAlignment="1">
      <alignment horizontal="center" vertical="center"/>
    </xf>
    <xf numFmtId="0" fontId="6" fillId="0" borderId="12" xfId="0" applyFont="1" applyBorder="1"/>
    <xf numFmtId="0" fontId="6" fillId="0" borderId="13" xfId="0" applyFont="1" applyBorder="1"/>
    <xf numFmtId="0" fontId="6" fillId="3" borderId="16" xfId="0" applyFont="1" applyFill="1" applyBorder="1" applyAlignment="1">
      <alignment horizontal="center" vertical="center"/>
    </xf>
    <xf numFmtId="0" fontId="6" fillId="3" borderId="18" xfId="0" applyFont="1" applyFill="1" applyBorder="1" applyAlignment="1">
      <alignment horizontal="center" vertical="center"/>
    </xf>
    <xf numFmtId="0" fontId="7" fillId="0" borderId="11" xfId="0" applyFont="1" applyBorder="1"/>
    <xf numFmtId="0" fontId="10" fillId="0" borderId="12" xfId="0" applyFont="1" applyBorder="1" applyAlignment="1">
      <alignment horizontal="center" vertical="center"/>
    </xf>
    <xf numFmtId="0" fontId="7" fillId="0" borderId="12" xfId="0" applyFont="1" applyBorder="1"/>
    <xf numFmtId="0" fontId="7" fillId="0" borderId="13" xfId="0" applyFont="1" applyBorder="1"/>
    <xf numFmtId="0" fontId="7" fillId="0" borderId="15" xfId="0" applyFont="1" applyBorder="1"/>
    <xf numFmtId="0" fontId="0" fillId="3" borderId="16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 wrapText="1"/>
    </xf>
    <xf numFmtId="0" fontId="0" fillId="3" borderId="7" xfId="0" applyFill="1" applyBorder="1"/>
    <xf numFmtId="0" fontId="12" fillId="0" borderId="0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11" fillId="0" borderId="15" xfId="0" applyFont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11" fillId="4" borderId="0" xfId="0" applyFont="1" applyFill="1" applyAlignment="1">
      <alignment horizontal="center" vertical="center"/>
    </xf>
    <xf numFmtId="0" fontId="0" fillId="5" borderId="0" xfId="0" applyFill="1" applyBorder="1"/>
    <xf numFmtId="0" fontId="11" fillId="5" borderId="13" xfId="0" applyFont="1" applyFill="1" applyBorder="1" applyAlignment="1">
      <alignment horizontal="center" vertical="center"/>
    </xf>
    <xf numFmtId="0" fontId="11" fillId="5" borderId="15" xfId="0" applyFont="1" applyFill="1" applyBorder="1" applyAlignment="1">
      <alignment horizontal="center" vertical="center"/>
    </xf>
    <xf numFmtId="0" fontId="11" fillId="5" borderId="14" xfId="0" applyFont="1" applyFill="1" applyBorder="1" applyAlignment="1">
      <alignment horizontal="center" vertical="center"/>
    </xf>
    <xf numFmtId="0" fontId="0" fillId="5" borderId="13" xfId="0" applyFill="1" applyBorder="1" applyAlignment="1">
      <alignment horizontal="center"/>
    </xf>
    <xf numFmtId="0" fontId="0" fillId="5" borderId="15" xfId="0" applyFill="1" applyBorder="1" applyAlignment="1">
      <alignment horizontal="center"/>
    </xf>
    <xf numFmtId="0" fontId="0" fillId="5" borderId="14" xfId="0" applyFill="1" applyBorder="1" applyAlignment="1">
      <alignment horizontal="center"/>
    </xf>
    <xf numFmtId="0" fontId="13" fillId="5" borderId="13" xfId="0" applyFont="1" applyFill="1" applyBorder="1" applyAlignment="1">
      <alignment horizontal="center"/>
    </xf>
    <xf numFmtId="0" fontId="13" fillId="5" borderId="15" xfId="0" applyFont="1" applyFill="1" applyBorder="1" applyAlignment="1">
      <alignment horizontal="center"/>
    </xf>
    <xf numFmtId="0" fontId="0" fillId="0" borderId="0" xfId="0" applyFill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8" fillId="3" borderId="2" xfId="0" applyFon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7" fillId="0" borderId="11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0" fillId="5" borderId="0" xfId="0" applyFill="1"/>
    <xf numFmtId="0" fontId="11" fillId="3" borderId="2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/>
    </xf>
    <xf numFmtId="0" fontId="10" fillId="0" borderId="12" xfId="0" applyFont="1" applyBorder="1"/>
    <xf numFmtId="0" fontId="10" fillId="0" borderId="15" xfId="0" applyFont="1" applyBorder="1"/>
    <xf numFmtId="0" fontId="11" fillId="3" borderId="4" xfId="0" applyFont="1" applyFill="1" applyBorder="1" applyAlignment="1">
      <alignment horizontal="center" vertical="center"/>
    </xf>
    <xf numFmtId="0" fontId="1" fillId="0" borderId="1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4" borderId="12" xfId="0" applyFont="1" applyFill="1" applyBorder="1" applyAlignment="1">
      <alignment horizontal="center"/>
    </xf>
    <xf numFmtId="0" fontId="1" fillId="4" borderId="11" xfId="0" applyFont="1" applyFill="1" applyBorder="1" applyAlignment="1">
      <alignment horizontal="center"/>
    </xf>
    <xf numFmtId="0" fontId="14" fillId="3" borderId="2" xfId="0" applyFont="1" applyFill="1" applyBorder="1" applyAlignment="1">
      <alignment horizontal="center"/>
    </xf>
    <xf numFmtId="0" fontId="14" fillId="3" borderId="3" xfId="0" applyFont="1" applyFill="1" applyBorder="1" applyAlignment="1">
      <alignment horizontal="center"/>
    </xf>
    <xf numFmtId="0" fontId="14" fillId="3" borderId="4" xfId="0" applyFont="1" applyFill="1" applyBorder="1" applyAlignment="1">
      <alignment horizontal="center"/>
    </xf>
    <xf numFmtId="0" fontId="9" fillId="3" borderId="2" xfId="0" applyFont="1" applyFill="1" applyBorder="1" applyAlignment="1">
      <alignment horizontal="center" vertical="center"/>
    </xf>
    <xf numFmtId="0" fontId="10" fillId="0" borderId="15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0" fillId="0" borderId="0" xfId="0" applyAlignment="1">
      <alignment wrapText="1"/>
    </xf>
    <xf numFmtId="0" fontId="8" fillId="3" borderId="1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73660-BD1C-6146-B579-887D53ED9DDD}">
  <dimension ref="A1:Y136"/>
  <sheetViews>
    <sheetView zoomScale="75" workbookViewId="0">
      <selection activeCell="AA17" sqref="AA17"/>
    </sheetView>
  </sheetViews>
  <sheetFormatPr baseColWidth="10" defaultRowHeight="16" x14ac:dyDescent="0.2"/>
  <cols>
    <col min="9" max="9" width="7.5" customWidth="1"/>
    <col min="10" max="10" width="9.1640625" customWidth="1"/>
    <col min="11" max="11" width="17.83203125" customWidth="1"/>
    <col min="14" max="14" width="18" customWidth="1"/>
    <col min="15" max="15" width="21" customWidth="1"/>
    <col min="16" max="16" width="18.33203125" customWidth="1"/>
    <col min="17" max="17" width="16.33203125" customWidth="1"/>
    <col min="19" max="19" width="19.83203125" customWidth="1"/>
    <col min="21" max="21" width="17" customWidth="1"/>
    <col min="23" max="23" width="21.1640625" customWidth="1"/>
    <col min="25" max="25" width="20.6640625" customWidth="1"/>
  </cols>
  <sheetData>
    <row r="1" spans="1:25" ht="17" thickBot="1" x14ac:dyDescent="0.25">
      <c r="B1" s="71" t="s">
        <v>133</v>
      </c>
      <c r="C1" s="71"/>
      <c r="D1" s="71"/>
      <c r="E1" s="71"/>
      <c r="H1" s="71" t="s">
        <v>133</v>
      </c>
      <c r="I1" s="71"/>
      <c r="J1" s="71"/>
      <c r="K1" s="71"/>
      <c r="N1" s="71" t="s">
        <v>134</v>
      </c>
      <c r="O1" s="71"/>
      <c r="P1" s="71"/>
      <c r="Q1" s="71"/>
      <c r="R1" s="71"/>
      <c r="S1" s="71"/>
      <c r="T1" s="71"/>
      <c r="U1" s="71"/>
      <c r="W1" s="71" t="s">
        <v>134</v>
      </c>
      <c r="X1" s="71"/>
      <c r="Y1" s="71"/>
    </row>
    <row r="2" spans="1:25" ht="35" thickBot="1" x14ac:dyDescent="0.25">
      <c r="A2" s="42"/>
      <c r="B2" s="111" t="s">
        <v>127</v>
      </c>
      <c r="C2" s="112" t="s">
        <v>131</v>
      </c>
      <c r="D2" s="112" t="s">
        <v>122</v>
      </c>
      <c r="E2" s="113" t="s">
        <v>132</v>
      </c>
      <c r="H2" s="97" t="s">
        <v>127</v>
      </c>
      <c r="I2" s="98" t="s">
        <v>118</v>
      </c>
      <c r="J2" s="98" t="s">
        <v>119</v>
      </c>
      <c r="K2" s="99" t="s">
        <v>126</v>
      </c>
      <c r="N2" s="95" t="s">
        <v>120</v>
      </c>
      <c r="O2" s="5" t="s">
        <v>128</v>
      </c>
      <c r="P2" s="96" t="s">
        <v>123</v>
      </c>
      <c r="Q2" s="5" t="s">
        <v>128</v>
      </c>
      <c r="R2" s="96" t="s">
        <v>129</v>
      </c>
      <c r="S2" s="5" t="s">
        <v>128</v>
      </c>
      <c r="T2" s="5" t="s">
        <v>125</v>
      </c>
      <c r="U2" s="6" t="s">
        <v>128</v>
      </c>
      <c r="V2" s="1"/>
      <c r="W2" s="97" t="s">
        <v>127</v>
      </c>
      <c r="X2" s="5" t="s">
        <v>130</v>
      </c>
      <c r="Y2" s="6" t="s">
        <v>0</v>
      </c>
    </row>
    <row r="3" spans="1:25" x14ac:dyDescent="0.2">
      <c r="A3" s="41"/>
      <c r="B3" s="105" t="s">
        <v>120</v>
      </c>
      <c r="C3" s="106">
        <v>10</v>
      </c>
      <c r="D3" s="106">
        <v>0</v>
      </c>
      <c r="E3" s="107">
        <f>C3+D3</f>
        <v>10</v>
      </c>
      <c r="F3" s="41"/>
      <c r="G3" s="41"/>
      <c r="H3" s="83" t="s">
        <v>120</v>
      </c>
      <c r="I3" s="100" t="s">
        <v>121</v>
      </c>
      <c r="J3" s="100">
        <v>37</v>
      </c>
      <c r="K3" s="101">
        <v>100</v>
      </c>
      <c r="N3" s="89">
        <v>17</v>
      </c>
      <c r="O3" s="3">
        <f>N3/35.625</f>
        <v>0.47719298245614034</v>
      </c>
      <c r="P3" s="3">
        <v>9</v>
      </c>
      <c r="Q3" s="3">
        <f>P3/35.625</f>
        <v>0.25263157894736843</v>
      </c>
      <c r="R3" s="3">
        <v>0</v>
      </c>
      <c r="S3" s="3">
        <f>R3/35.625</f>
        <v>0</v>
      </c>
      <c r="T3" s="3">
        <v>7</v>
      </c>
      <c r="U3" s="84">
        <f>T3/35.625</f>
        <v>0.19649122807017544</v>
      </c>
      <c r="V3" s="2"/>
      <c r="W3" s="83" t="s">
        <v>120</v>
      </c>
      <c r="X3" s="3">
        <v>0</v>
      </c>
      <c r="Y3" s="84">
        <v>0.24324324324324326</v>
      </c>
    </row>
    <row r="4" spans="1:25" x14ac:dyDescent="0.2">
      <c r="A4" s="41"/>
      <c r="B4" s="105" t="s">
        <v>120</v>
      </c>
      <c r="C4" s="106">
        <v>10</v>
      </c>
      <c r="D4" s="106">
        <v>0</v>
      </c>
      <c r="E4" s="107">
        <f t="shared" ref="E4:E67" si="0">C4+D4</f>
        <v>10</v>
      </c>
      <c r="F4" s="41"/>
      <c r="G4" s="41"/>
      <c r="H4" s="83" t="s">
        <v>120</v>
      </c>
      <c r="I4" s="100" t="s">
        <v>122</v>
      </c>
      <c r="J4" s="100">
        <v>0</v>
      </c>
      <c r="K4" s="101">
        <v>0</v>
      </c>
      <c r="N4" s="89">
        <v>26</v>
      </c>
      <c r="O4" s="3">
        <f t="shared" ref="O4:O39" si="1">N4/35.625</f>
        <v>0.72982456140350882</v>
      </c>
      <c r="P4" s="3">
        <v>0</v>
      </c>
      <c r="Q4" s="3">
        <f t="shared" ref="Q4:Q67" si="2">P4/35.625</f>
        <v>0</v>
      </c>
      <c r="R4" s="3">
        <v>0</v>
      </c>
      <c r="S4" s="3">
        <f t="shared" ref="S4:S49" si="3">R4/35.625</f>
        <v>0</v>
      </c>
      <c r="T4" s="3">
        <v>1</v>
      </c>
      <c r="U4" s="84">
        <f t="shared" ref="U4:U60" si="4">T4/35.625</f>
        <v>2.8070175438596492E-2</v>
      </c>
      <c r="V4" s="2"/>
      <c r="W4" s="83" t="s">
        <v>120</v>
      </c>
      <c r="X4" s="3">
        <v>1</v>
      </c>
      <c r="Y4" s="84">
        <v>8.1081081081081086E-2</v>
      </c>
    </row>
    <row r="5" spans="1:25" x14ac:dyDescent="0.2">
      <c r="A5" s="41"/>
      <c r="B5" s="105" t="s">
        <v>120</v>
      </c>
      <c r="C5" s="106">
        <v>6</v>
      </c>
      <c r="D5" s="106">
        <v>0</v>
      </c>
      <c r="E5" s="107">
        <f t="shared" si="0"/>
        <v>6</v>
      </c>
      <c r="F5" s="41"/>
      <c r="G5" s="41"/>
      <c r="H5" s="83" t="s">
        <v>123</v>
      </c>
      <c r="I5" s="100" t="s">
        <v>121</v>
      </c>
      <c r="J5" s="100">
        <v>76</v>
      </c>
      <c r="K5" s="101">
        <v>72.380952379999997</v>
      </c>
      <c r="N5" s="89">
        <v>12</v>
      </c>
      <c r="O5" s="3">
        <f t="shared" si="1"/>
        <v>0.33684210526315789</v>
      </c>
      <c r="P5" s="3">
        <v>1</v>
      </c>
      <c r="Q5" s="3">
        <f t="shared" si="2"/>
        <v>2.8070175438596492E-2</v>
      </c>
      <c r="R5" s="3">
        <v>0</v>
      </c>
      <c r="S5" s="3">
        <f t="shared" si="3"/>
        <v>0</v>
      </c>
      <c r="T5" s="3">
        <v>1</v>
      </c>
      <c r="U5" s="84">
        <f t="shared" si="4"/>
        <v>2.8070175438596492E-2</v>
      </c>
      <c r="V5" s="2"/>
      <c r="W5" s="83" t="s">
        <v>120</v>
      </c>
      <c r="X5" s="3">
        <v>5</v>
      </c>
      <c r="Y5" s="84">
        <v>2.7027027027027029E-2</v>
      </c>
    </row>
    <row r="6" spans="1:25" x14ac:dyDescent="0.2">
      <c r="A6" s="41"/>
      <c r="B6" s="105" t="s">
        <v>120</v>
      </c>
      <c r="C6" s="106">
        <v>11</v>
      </c>
      <c r="D6" s="106">
        <v>0</v>
      </c>
      <c r="E6" s="107">
        <f t="shared" si="0"/>
        <v>11</v>
      </c>
      <c r="F6" s="41"/>
      <c r="G6" s="41"/>
      <c r="H6" s="83" t="s">
        <v>123</v>
      </c>
      <c r="I6" s="100" t="s">
        <v>122</v>
      </c>
      <c r="J6" s="100">
        <v>29</v>
      </c>
      <c r="K6" s="101">
        <v>27.61904762</v>
      </c>
      <c r="N6" s="89">
        <v>0</v>
      </c>
      <c r="O6" s="3">
        <f t="shared" si="1"/>
        <v>0</v>
      </c>
      <c r="P6" s="3">
        <v>0</v>
      </c>
      <c r="Q6" s="3">
        <f t="shared" si="2"/>
        <v>0</v>
      </c>
      <c r="R6" s="3">
        <v>1</v>
      </c>
      <c r="S6" s="3">
        <f t="shared" si="3"/>
        <v>2.8070175438596492E-2</v>
      </c>
      <c r="T6" s="3">
        <v>2</v>
      </c>
      <c r="U6" s="84">
        <f t="shared" si="4"/>
        <v>5.6140350877192984E-2</v>
      </c>
      <c r="V6" s="2"/>
      <c r="W6" s="83" t="s">
        <v>120</v>
      </c>
      <c r="X6" s="3">
        <v>10</v>
      </c>
      <c r="Y6" s="84">
        <v>0.21621621621621623</v>
      </c>
    </row>
    <row r="7" spans="1:25" x14ac:dyDescent="0.2">
      <c r="A7" s="41"/>
      <c r="B7" s="105" t="s">
        <v>123</v>
      </c>
      <c r="C7" s="106">
        <v>3</v>
      </c>
      <c r="D7" s="106">
        <v>2</v>
      </c>
      <c r="E7" s="107">
        <f t="shared" si="0"/>
        <v>5</v>
      </c>
      <c r="F7" s="41"/>
      <c r="G7" s="41"/>
      <c r="H7" s="83" t="s">
        <v>124</v>
      </c>
      <c r="I7" s="100" t="s">
        <v>121</v>
      </c>
      <c r="J7" s="100">
        <v>31</v>
      </c>
      <c r="K7" s="101">
        <v>65.957446809999993</v>
      </c>
      <c r="N7" s="89">
        <v>11</v>
      </c>
      <c r="O7" s="3">
        <f t="shared" si="1"/>
        <v>0.30877192982456142</v>
      </c>
      <c r="P7" s="3">
        <v>0</v>
      </c>
      <c r="Q7" s="3">
        <f t="shared" si="2"/>
        <v>0</v>
      </c>
      <c r="R7" s="3">
        <v>4</v>
      </c>
      <c r="S7" s="3">
        <f t="shared" si="3"/>
        <v>0.11228070175438597</v>
      </c>
      <c r="T7" s="3">
        <v>1</v>
      </c>
      <c r="U7" s="84">
        <f t="shared" si="4"/>
        <v>2.8070175438596492E-2</v>
      </c>
      <c r="V7" s="2"/>
      <c r="W7" s="83" t="s">
        <v>120</v>
      </c>
      <c r="X7" s="3">
        <v>15</v>
      </c>
      <c r="Y7" s="84">
        <v>0.1891891891891892</v>
      </c>
    </row>
    <row r="8" spans="1:25" x14ac:dyDescent="0.2">
      <c r="A8" s="41"/>
      <c r="B8" s="105" t="s">
        <v>123</v>
      </c>
      <c r="C8" s="106">
        <v>3</v>
      </c>
      <c r="D8" s="106">
        <v>2</v>
      </c>
      <c r="E8" s="107">
        <f t="shared" si="0"/>
        <v>5</v>
      </c>
      <c r="F8" s="41"/>
      <c r="G8" s="41"/>
      <c r="H8" s="83" t="s">
        <v>124</v>
      </c>
      <c r="I8" s="100" t="s">
        <v>122</v>
      </c>
      <c r="J8" s="100">
        <v>16</v>
      </c>
      <c r="K8" s="101">
        <v>34.04255319</v>
      </c>
      <c r="N8" s="89">
        <v>21</v>
      </c>
      <c r="O8" s="3">
        <f t="shared" si="1"/>
        <v>0.58947368421052626</v>
      </c>
      <c r="P8" s="3">
        <v>1</v>
      </c>
      <c r="Q8" s="3">
        <f t="shared" si="2"/>
        <v>2.8070175438596492E-2</v>
      </c>
      <c r="R8" s="3">
        <v>0</v>
      </c>
      <c r="S8" s="3">
        <f t="shared" si="3"/>
        <v>0</v>
      </c>
      <c r="T8" s="3">
        <v>1</v>
      </c>
      <c r="U8" s="84">
        <f t="shared" si="4"/>
        <v>2.8070175438596492E-2</v>
      </c>
      <c r="V8" s="2"/>
      <c r="W8" s="83" t="s">
        <v>120</v>
      </c>
      <c r="X8" s="3">
        <v>20</v>
      </c>
      <c r="Y8" s="84">
        <v>8.1081081081081086E-2</v>
      </c>
    </row>
    <row r="9" spans="1:25" x14ac:dyDescent="0.2">
      <c r="A9" s="41"/>
      <c r="B9" s="105" t="s">
        <v>123</v>
      </c>
      <c r="C9" s="106">
        <v>3</v>
      </c>
      <c r="D9" s="106">
        <v>2</v>
      </c>
      <c r="E9" s="107">
        <f t="shared" si="0"/>
        <v>5</v>
      </c>
      <c r="F9" s="41"/>
      <c r="G9" s="41"/>
      <c r="H9" s="83" t="s">
        <v>125</v>
      </c>
      <c r="I9" s="100" t="s">
        <v>121</v>
      </c>
      <c r="J9" s="100">
        <v>34</v>
      </c>
      <c r="K9" s="101">
        <v>58.620689659999996</v>
      </c>
      <c r="N9" s="89">
        <v>13</v>
      </c>
      <c r="O9" s="3">
        <f t="shared" si="1"/>
        <v>0.36491228070175441</v>
      </c>
      <c r="P9" s="3">
        <v>1</v>
      </c>
      <c r="Q9" s="3">
        <f t="shared" si="2"/>
        <v>2.8070175438596492E-2</v>
      </c>
      <c r="R9" s="3">
        <v>0</v>
      </c>
      <c r="S9" s="3">
        <f t="shared" si="3"/>
        <v>0</v>
      </c>
      <c r="T9" s="3">
        <v>1</v>
      </c>
      <c r="U9" s="84">
        <f t="shared" si="4"/>
        <v>2.8070175438596492E-2</v>
      </c>
      <c r="V9" s="2"/>
      <c r="W9" s="83" t="s">
        <v>120</v>
      </c>
      <c r="X9" s="3">
        <v>25</v>
      </c>
      <c r="Y9" s="84">
        <v>8.1081081081081086E-2</v>
      </c>
    </row>
    <row r="10" spans="1:25" ht="17" thickBot="1" x14ac:dyDescent="0.25">
      <c r="A10" s="41"/>
      <c r="B10" s="105" t="s">
        <v>123</v>
      </c>
      <c r="C10" s="106">
        <v>5</v>
      </c>
      <c r="D10" s="106">
        <v>0</v>
      </c>
      <c r="E10" s="107">
        <f t="shared" si="0"/>
        <v>5</v>
      </c>
      <c r="F10" s="41"/>
      <c r="G10" s="41"/>
      <c r="H10" s="102" t="s">
        <v>125</v>
      </c>
      <c r="I10" s="103" t="s">
        <v>122</v>
      </c>
      <c r="J10" s="103">
        <v>24</v>
      </c>
      <c r="K10" s="104">
        <v>41.379310340000004</v>
      </c>
      <c r="N10" s="89">
        <v>13</v>
      </c>
      <c r="O10" s="3">
        <f t="shared" si="1"/>
        <v>0.36491228070175441</v>
      </c>
      <c r="P10" s="3">
        <v>1</v>
      </c>
      <c r="Q10" s="3">
        <f t="shared" si="2"/>
        <v>2.8070175438596492E-2</v>
      </c>
      <c r="R10" s="3">
        <v>0</v>
      </c>
      <c r="S10" s="3">
        <f t="shared" si="3"/>
        <v>0</v>
      </c>
      <c r="T10" s="3">
        <v>0</v>
      </c>
      <c r="U10" s="84">
        <f t="shared" si="4"/>
        <v>0</v>
      </c>
      <c r="V10" s="2"/>
      <c r="W10" s="83" t="s">
        <v>120</v>
      </c>
      <c r="X10" s="3">
        <v>30</v>
      </c>
      <c r="Y10" s="84">
        <v>5.4054054054054057E-2</v>
      </c>
    </row>
    <row r="11" spans="1:25" x14ac:dyDescent="0.2">
      <c r="A11" s="41"/>
      <c r="B11" s="105" t="s">
        <v>123</v>
      </c>
      <c r="C11" s="106">
        <v>4</v>
      </c>
      <c r="D11" s="106">
        <v>1</v>
      </c>
      <c r="E11" s="107">
        <f t="shared" si="0"/>
        <v>5</v>
      </c>
      <c r="F11" s="41"/>
      <c r="G11" s="41"/>
      <c r="N11" s="89">
        <v>12</v>
      </c>
      <c r="O11" s="3">
        <f t="shared" si="1"/>
        <v>0.33684210526315789</v>
      </c>
      <c r="P11" s="3">
        <v>0</v>
      </c>
      <c r="Q11" s="3">
        <f t="shared" si="2"/>
        <v>0</v>
      </c>
      <c r="R11" s="3">
        <v>0</v>
      </c>
      <c r="S11" s="3">
        <f t="shared" si="3"/>
        <v>0</v>
      </c>
      <c r="T11" s="3">
        <v>0</v>
      </c>
      <c r="U11" s="84">
        <f t="shared" si="4"/>
        <v>0</v>
      </c>
      <c r="V11" s="2"/>
      <c r="W11" s="83" t="s">
        <v>120</v>
      </c>
      <c r="X11" s="3">
        <v>35</v>
      </c>
      <c r="Y11" s="84">
        <v>0</v>
      </c>
    </row>
    <row r="12" spans="1:25" x14ac:dyDescent="0.2">
      <c r="A12" s="41"/>
      <c r="B12" s="105" t="s">
        <v>123</v>
      </c>
      <c r="C12" s="106">
        <v>4</v>
      </c>
      <c r="D12" s="106">
        <v>1</v>
      </c>
      <c r="E12" s="107">
        <f t="shared" si="0"/>
        <v>5</v>
      </c>
      <c r="F12" s="41"/>
      <c r="G12" s="41"/>
      <c r="N12" s="89">
        <v>0</v>
      </c>
      <c r="O12" s="3">
        <f t="shared" si="1"/>
        <v>0</v>
      </c>
      <c r="P12" s="3">
        <v>5</v>
      </c>
      <c r="Q12" s="3">
        <f t="shared" si="2"/>
        <v>0.14035087719298245</v>
      </c>
      <c r="R12" s="3">
        <v>0</v>
      </c>
      <c r="S12" s="3">
        <f t="shared" si="3"/>
        <v>0</v>
      </c>
      <c r="T12" s="3">
        <v>1</v>
      </c>
      <c r="U12" s="84">
        <f t="shared" si="4"/>
        <v>2.8070175438596492E-2</v>
      </c>
      <c r="V12" s="2"/>
      <c r="W12" s="83" t="s">
        <v>120</v>
      </c>
      <c r="X12" s="3">
        <v>40</v>
      </c>
      <c r="Y12" s="84">
        <v>2.7027027027027029E-2</v>
      </c>
    </row>
    <row r="13" spans="1:25" x14ac:dyDescent="0.2">
      <c r="A13" s="41"/>
      <c r="B13" s="105" t="s">
        <v>123</v>
      </c>
      <c r="C13" s="106">
        <v>5</v>
      </c>
      <c r="D13" s="106">
        <v>0</v>
      </c>
      <c r="E13" s="107">
        <f t="shared" si="0"/>
        <v>5</v>
      </c>
      <c r="F13" s="41"/>
      <c r="G13" s="41"/>
      <c r="N13" s="89">
        <v>6</v>
      </c>
      <c r="O13" s="3">
        <f t="shared" si="1"/>
        <v>0.16842105263157894</v>
      </c>
      <c r="P13" s="3">
        <v>10</v>
      </c>
      <c r="Q13" s="3">
        <f t="shared" si="2"/>
        <v>0.2807017543859649</v>
      </c>
      <c r="R13" s="3">
        <v>0</v>
      </c>
      <c r="S13" s="3">
        <f t="shared" si="3"/>
        <v>0</v>
      </c>
      <c r="T13" s="3">
        <v>4</v>
      </c>
      <c r="U13" s="84">
        <f t="shared" si="4"/>
        <v>0.11228070175438597</v>
      </c>
      <c r="V13" s="2"/>
      <c r="W13" s="83" t="s">
        <v>123</v>
      </c>
      <c r="X13" s="3">
        <v>0</v>
      </c>
      <c r="Y13" s="84">
        <v>0.41904761904761906</v>
      </c>
    </row>
    <row r="14" spans="1:25" x14ac:dyDescent="0.2">
      <c r="A14" s="41"/>
      <c r="B14" s="105" t="s">
        <v>123</v>
      </c>
      <c r="C14" s="106">
        <v>4</v>
      </c>
      <c r="D14" s="106">
        <v>1</v>
      </c>
      <c r="E14" s="107">
        <f t="shared" si="0"/>
        <v>5</v>
      </c>
      <c r="F14" s="41"/>
      <c r="G14" s="41"/>
      <c r="N14" s="89">
        <v>22</v>
      </c>
      <c r="O14" s="3">
        <f t="shared" si="1"/>
        <v>0.61754385964912284</v>
      </c>
      <c r="P14" s="3">
        <v>0</v>
      </c>
      <c r="Q14" s="3">
        <f t="shared" si="2"/>
        <v>0</v>
      </c>
      <c r="R14" s="3">
        <v>0</v>
      </c>
      <c r="S14" s="3">
        <f t="shared" si="3"/>
        <v>0</v>
      </c>
      <c r="T14" s="3">
        <v>0</v>
      </c>
      <c r="U14" s="84">
        <f t="shared" si="4"/>
        <v>0</v>
      </c>
      <c r="V14" s="2"/>
      <c r="W14" s="83" t="s">
        <v>123</v>
      </c>
      <c r="X14" s="3">
        <v>1</v>
      </c>
      <c r="Y14" s="84">
        <v>0.16190476190476191</v>
      </c>
    </row>
    <row r="15" spans="1:25" x14ac:dyDescent="0.2">
      <c r="A15" s="41"/>
      <c r="B15" s="105" t="s">
        <v>123</v>
      </c>
      <c r="C15" s="106">
        <v>3</v>
      </c>
      <c r="D15" s="106">
        <v>2</v>
      </c>
      <c r="E15" s="107">
        <f t="shared" si="0"/>
        <v>5</v>
      </c>
      <c r="F15" s="41"/>
      <c r="G15" s="41"/>
      <c r="N15" s="89">
        <v>0</v>
      </c>
      <c r="O15" s="3">
        <f t="shared" si="1"/>
        <v>0</v>
      </c>
      <c r="P15" s="3">
        <v>1</v>
      </c>
      <c r="Q15" s="3">
        <f t="shared" si="2"/>
        <v>2.8070175438596492E-2</v>
      </c>
      <c r="R15" s="3">
        <v>4</v>
      </c>
      <c r="S15" s="3">
        <f t="shared" si="3"/>
        <v>0.11228070175438597</v>
      </c>
      <c r="T15" s="3">
        <v>3</v>
      </c>
      <c r="U15" s="84">
        <f t="shared" si="4"/>
        <v>8.4210526315789472E-2</v>
      </c>
      <c r="V15" s="2"/>
      <c r="W15" s="83" t="s">
        <v>123</v>
      </c>
      <c r="X15" s="3">
        <v>5</v>
      </c>
      <c r="Y15" s="84">
        <v>0.18095238095238095</v>
      </c>
    </row>
    <row r="16" spans="1:25" x14ac:dyDescent="0.2">
      <c r="A16" s="41"/>
      <c r="B16" s="105" t="s">
        <v>123</v>
      </c>
      <c r="C16" s="106">
        <v>3</v>
      </c>
      <c r="D16" s="106">
        <v>2</v>
      </c>
      <c r="E16" s="107">
        <f t="shared" si="0"/>
        <v>5</v>
      </c>
      <c r="F16" s="41"/>
      <c r="G16" s="41"/>
      <c r="N16" s="89">
        <v>4</v>
      </c>
      <c r="O16" s="3">
        <f t="shared" si="1"/>
        <v>0.11228070175438597</v>
      </c>
      <c r="P16" s="3">
        <v>1</v>
      </c>
      <c r="Q16" s="3">
        <f t="shared" si="2"/>
        <v>2.8070175438596492E-2</v>
      </c>
      <c r="R16" s="3">
        <v>0</v>
      </c>
      <c r="S16" s="3">
        <f t="shared" si="3"/>
        <v>0</v>
      </c>
      <c r="T16" s="3">
        <v>0</v>
      </c>
      <c r="U16" s="84">
        <f t="shared" si="4"/>
        <v>0</v>
      </c>
      <c r="V16" s="2"/>
      <c r="W16" s="83" t="s">
        <v>123</v>
      </c>
      <c r="X16" s="3">
        <v>10</v>
      </c>
      <c r="Y16" s="84">
        <v>9.5238095238095233E-2</v>
      </c>
    </row>
    <row r="17" spans="1:25" x14ac:dyDescent="0.2">
      <c r="A17" s="41"/>
      <c r="B17" s="105" t="s">
        <v>123</v>
      </c>
      <c r="C17" s="106">
        <v>2</v>
      </c>
      <c r="D17" s="106">
        <v>2</v>
      </c>
      <c r="E17" s="107">
        <f t="shared" si="0"/>
        <v>4</v>
      </c>
      <c r="F17" s="41"/>
      <c r="G17" s="41"/>
      <c r="N17" s="89">
        <v>13</v>
      </c>
      <c r="O17" s="3">
        <f t="shared" si="1"/>
        <v>0.36491228070175441</v>
      </c>
      <c r="P17" s="3">
        <v>0</v>
      </c>
      <c r="Q17" s="3">
        <f t="shared" si="2"/>
        <v>0</v>
      </c>
      <c r="R17" s="3">
        <v>11</v>
      </c>
      <c r="S17" s="3">
        <f t="shared" si="3"/>
        <v>0.30877192982456142</v>
      </c>
      <c r="T17" s="3">
        <v>1</v>
      </c>
      <c r="U17" s="84">
        <f t="shared" si="4"/>
        <v>2.8070175438596492E-2</v>
      </c>
      <c r="V17" s="2"/>
      <c r="W17" s="83" t="s">
        <v>123</v>
      </c>
      <c r="X17" s="3">
        <v>15</v>
      </c>
      <c r="Y17" s="84">
        <v>4.7619047619047616E-2</v>
      </c>
    </row>
    <row r="18" spans="1:25" x14ac:dyDescent="0.2">
      <c r="A18" s="41"/>
      <c r="B18" s="105" t="s">
        <v>123</v>
      </c>
      <c r="C18" s="106">
        <v>4</v>
      </c>
      <c r="D18" s="106">
        <v>1</v>
      </c>
      <c r="E18" s="107">
        <f t="shared" si="0"/>
        <v>5</v>
      </c>
      <c r="F18" s="41"/>
      <c r="G18" s="41"/>
      <c r="N18" s="89">
        <v>16</v>
      </c>
      <c r="O18" s="3">
        <f t="shared" si="1"/>
        <v>0.44912280701754387</v>
      </c>
      <c r="P18" s="3">
        <v>0</v>
      </c>
      <c r="Q18" s="3">
        <f t="shared" si="2"/>
        <v>0</v>
      </c>
      <c r="R18" s="3">
        <v>0</v>
      </c>
      <c r="S18" s="3">
        <f t="shared" si="3"/>
        <v>0</v>
      </c>
      <c r="T18" s="3">
        <v>0</v>
      </c>
      <c r="U18" s="84">
        <f t="shared" si="4"/>
        <v>0</v>
      </c>
      <c r="V18" s="2"/>
      <c r="W18" s="83" t="s">
        <v>123</v>
      </c>
      <c r="X18" s="3">
        <v>20</v>
      </c>
      <c r="Y18" s="84">
        <v>2.8571428571428571E-2</v>
      </c>
    </row>
    <row r="19" spans="1:25" x14ac:dyDescent="0.2">
      <c r="A19" s="41"/>
      <c r="B19" s="105" t="s">
        <v>123</v>
      </c>
      <c r="C19" s="106">
        <v>1</v>
      </c>
      <c r="D19" s="106">
        <v>4</v>
      </c>
      <c r="E19" s="107">
        <f t="shared" si="0"/>
        <v>5</v>
      </c>
      <c r="F19" s="41"/>
      <c r="G19" s="41"/>
      <c r="N19" s="89">
        <v>9</v>
      </c>
      <c r="O19" s="3">
        <f t="shared" si="1"/>
        <v>0.25263157894736843</v>
      </c>
      <c r="P19" s="3">
        <v>32</v>
      </c>
      <c r="Q19" s="3">
        <f t="shared" si="2"/>
        <v>0.89824561403508774</v>
      </c>
      <c r="R19" s="3">
        <v>0</v>
      </c>
      <c r="S19" s="3">
        <f t="shared" si="3"/>
        <v>0</v>
      </c>
      <c r="T19" s="3">
        <v>0</v>
      </c>
      <c r="U19" s="84">
        <f t="shared" si="4"/>
        <v>0</v>
      </c>
      <c r="V19" s="2"/>
      <c r="W19" s="83" t="s">
        <v>123</v>
      </c>
      <c r="X19" s="3">
        <v>25</v>
      </c>
      <c r="Y19" s="84">
        <v>2.8571428571428571E-2</v>
      </c>
    </row>
    <row r="20" spans="1:25" x14ac:dyDescent="0.2">
      <c r="A20" s="41"/>
      <c r="B20" s="105" t="s">
        <v>123</v>
      </c>
      <c r="C20" s="106">
        <v>4</v>
      </c>
      <c r="D20" s="106">
        <v>1</v>
      </c>
      <c r="E20" s="107">
        <f t="shared" si="0"/>
        <v>5</v>
      </c>
      <c r="F20" s="41"/>
      <c r="G20" s="41"/>
      <c r="N20" s="89">
        <v>26</v>
      </c>
      <c r="O20" s="3">
        <f t="shared" si="1"/>
        <v>0.72982456140350882</v>
      </c>
      <c r="P20" s="3">
        <v>11</v>
      </c>
      <c r="Q20" s="3">
        <f t="shared" si="2"/>
        <v>0.30877192982456142</v>
      </c>
      <c r="R20" s="3">
        <v>0</v>
      </c>
      <c r="S20" s="3">
        <f t="shared" si="3"/>
        <v>0</v>
      </c>
      <c r="T20" s="3">
        <v>0</v>
      </c>
      <c r="U20" s="84">
        <f t="shared" si="4"/>
        <v>0</v>
      </c>
      <c r="V20" s="2"/>
      <c r="W20" s="83" t="s">
        <v>123</v>
      </c>
      <c r="X20" s="3">
        <v>30</v>
      </c>
      <c r="Y20" s="84">
        <v>2.8571428571428571E-2</v>
      </c>
    </row>
    <row r="21" spans="1:25" x14ac:dyDescent="0.2">
      <c r="A21" s="41"/>
      <c r="B21" s="105" t="s">
        <v>123</v>
      </c>
      <c r="C21" s="106">
        <v>4</v>
      </c>
      <c r="D21" s="106">
        <v>1</v>
      </c>
      <c r="E21" s="107">
        <f t="shared" si="0"/>
        <v>5</v>
      </c>
      <c r="F21" s="41"/>
      <c r="G21" s="41"/>
      <c r="N21" s="89">
        <v>10</v>
      </c>
      <c r="O21" s="3">
        <f t="shared" si="1"/>
        <v>0.2807017543859649</v>
      </c>
      <c r="P21" s="3">
        <v>8</v>
      </c>
      <c r="Q21" s="3">
        <f t="shared" si="2"/>
        <v>0.22456140350877193</v>
      </c>
      <c r="R21" s="3">
        <v>1</v>
      </c>
      <c r="S21" s="3">
        <f t="shared" si="3"/>
        <v>2.8070175438596492E-2</v>
      </c>
      <c r="T21" s="3">
        <v>1</v>
      </c>
      <c r="U21" s="84">
        <f t="shared" si="4"/>
        <v>2.8070175438596492E-2</v>
      </c>
      <c r="V21" s="2"/>
      <c r="W21" s="83" t="s">
        <v>123</v>
      </c>
      <c r="X21" s="3">
        <v>35</v>
      </c>
      <c r="Y21" s="84">
        <v>9.5238095238095247E-3</v>
      </c>
    </row>
    <row r="22" spans="1:25" x14ac:dyDescent="0.2">
      <c r="A22" s="41"/>
      <c r="B22" s="105" t="s">
        <v>123</v>
      </c>
      <c r="C22" s="106">
        <v>2</v>
      </c>
      <c r="D22" s="106">
        <v>3</v>
      </c>
      <c r="E22" s="107">
        <f t="shared" si="0"/>
        <v>5</v>
      </c>
      <c r="F22" s="41"/>
      <c r="G22" s="41"/>
      <c r="N22" s="89">
        <v>7</v>
      </c>
      <c r="O22" s="3">
        <f t="shared" si="1"/>
        <v>0.19649122807017544</v>
      </c>
      <c r="P22" s="3">
        <v>13</v>
      </c>
      <c r="Q22" s="3">
        <f t="shared" si="2"/>
        <v>0.36491228070175441</v>
      </c>
      <c r="R22" s="3">
        <v>0</v>
      </c>
      <c r="S22" s="3">
        <f t="shared" si="3"/>
        <v>0</v>
      </c>
      <c r="T22" s="3">
        <v>0</v>
      </c>
      <c r="U22" s="84">
        <f t="shared" si="4"/>
        <v>0</v>
      </c>
      <c r="V22" s="2"/>
      <c r="W22" s="83" t="s">
        <v>129</v>
      </c>
      <c r="X22" s="3">
        <v>0</v>
      </c>
      <c r="Y22" s="84">
        <v>0.65957446808510634</v>
      </c>
    </row>
    <row r="23" spans="1:25" x14ac:dyDescent="0.2">
      <c r="A23" s="41"/>
      <c r="B23" s="105" t="s">
        <v>123</v>
      </c>
      <c r="C23" s="106">
        <v>4</v>
      </c>
      <c r="D23" s="106">
        <v>1</v>
      </c>
      <c r="E23" s="107">
        <f t="shared" si="0"/>
        <v>5</v>
      </c>
      <c r="F23" s="41"/>
      <c r="G23" s="41"/>
      <c r="N23" s="89">
        <v>11</v>
      </c>
      <c r="O23" s="3">
        <f t="shared" si="1"/>
        <v>0.30877192982456142</v>
      </c>
      <c r="P23" s="3">
        <v>1</v>
      </c>
      <c r="Q23" s="3">
        <f t="shared" si="2"/>
        <v>2.8070175438596492E-2</v>
      </c>
      <c r="R23" s="3">
        <v>0</v>
      </c>
      <c r="S23" s="3">
        <f t="shared" si="3"/>
        <v>0</v>
      </c>
      <c r="T23" s="3">
        <v>0</v>
      </c>
      <c r="U23" s="84">
        <f t="shared" si="4"/>
        <v>0</v>
      </c>
      <c r="V23" s="2"/>
      <c r="W23" s="83" t="s">
        <v>129</v>
      </c>
      <c r="X23" s="3">
        <v>1</v>
      </c>
      <c r="Y23" s="84">
        <v>0.21276595744680851</v>
      </c>
    </row>
    <row r="24" spans="1:25" x14ac:dyDescent="0.2">
      <c r="A24" s="41"/>
      <c r="B24" s="105" t="s">
        <v>123</v>
      </c>
      <c r="C24" s="106">
        <v>3</v>
      </c>
      <c r="D24" s="106">
        <v>2</v>
      </c>
      <c r="E24" s="107">
        <f t="shared" si="0"/>
        <v>5</v>
      </c>
      <c r="F24" s="41"/>
      <c r="G24" s="41"/>
      <c r="N24" s="89">
        <v>0</v>
      </c>
      <c r="O24" s="3">
        <f t="shared" si="1"/>
        <v>0</v>
      </c>
      <c r="P24" s="3">
        <v>27</v>
      </c>
      <c r="Q24" s="3">
        <f t="shared" si="2"/>
        <v>0.75789473684210529</v>
      </c>
      <c r="R24" s="3">
        <v>0</v>
      </c>
      <c r="S24" s="3">
        <f t="shared" si="3"/>
        <v>0</v>
      </c>
      <c r="T24" s="3">
        <v>0</v>
      </c>
      <c r="U24" s="84">
        <f t="shared" si="4"/>
        <v>0</v>
      </c>
      <c r="V24" s="2"/>
      <c r="W24" s="83" t="s">
        <v>129</v>
      </c>
      <c r="X24" s="3">
        <v>5</v>
      </c>
      <c r="Y24" s="84">
        <v>0.10638297872340426</v>
      </c>
    </row>
    <row r="25" spans="1:25" x14ac:dyDescent="0.2">
      <c r="A25" s="41"/>
      <c r="B25" s="105" t="s">
        <v>123</v>
      </c>
      <c r="C25" s="106">
        <v>4</v>
      </c>
      <c r="D25" s="106">
        <v>1</v>
      </c>
      <c r="E25" s="107">
        <f t="shared" si="0"/>
        <v>5</v>
      </c>
      <c r="F25" s="41"/>
      <c r="G25" s="41"/>
      <c r="N25" s="12">
        <v>40</v>
      </c>
      <c r="O25" s="3">
        <f t="shared" si="1"/>
        <v>1.1228070175438596</v>
      </c>
      <c r="P25" s="3">
        <v>1</v>
      </c>
      <c r="Q25" s="3">
        <f t="shared" si="2"/>
        <v>2.8070175438596492E-2</v>
      </c>
      <c r="R25" s="3">
        <v>2</v>
      </c>
      <c r="S25" s="3">
        <f t="shared" si="3"/>
        <v>5.6140350877192984E-2</v>
      </c>
      <c r="T25" s="3">
        <v>0</v>
      </c>
      <c r="U25" s="84">
        <f t="shared" si="4"/>
        <v>0</v>
      </c>
      <c r="V25" s="2"/>
      <c r="W25" s="83" t="s">
        <v>129</v>
      </c>
      <c r="X25" s="3">
        <v>10</v>
      </c>
      <c r="Y25" s="84">
        <v>0</v>
      </c>
    </row>
    <row r="26" spans="1:25" x14ac:dyDescent="0.2">
      <c r="A26" s="41"/>
      <c r="B26" s="105" t="s">
        <v>123</v>
      </c>
      <c r="C26" s="106">
        <v>4</v>
      </c>
      <c r="D26" s="106">
        <v>1</v>
      </c>
      <c r="E26" s="107">
        <f t="shared" si="0"/>
        <v>5</v>
      </c>
      <c r="F26" s="41"/>
      <c r="G26" s="41"/>
      <c r="N26" s="89">
        <v>0</v>
      </c>
      <c r="O26" s="3">
        <f t="shared" si="1"/>
        <v>0</v>
      </c>
      <c r="P26" s="3">
        <v>1</v>
      </c>
      <c r="Q26" s="3">
        <f t="shared" si="2"/>
        <v>2.8070175438596492E-2</v>
      </c>
      <c r="R26" s="3">
        <v>0</v>
      </c>
      <c r="S26" s="3">
        <f t="shared" si="3"/>
        <v>0</v>
      </c>
      <c r="T26" s="3">
        <v>1</v>
      </c>
      <c r="U26" s="84">
        <f t="shared" si="4"/>
        <v>2.8070175438596492E-2</v>
      </c>
      <c r="V26" s="2"/>
      <c r="W26" s="83" t="s">
        <v>129</v>
      </c>
      <c r="X26" s="3">
        <v>15</v>
      </c>
      <c r="Y26" s="84">
        <v>2.1276595744680851E-2</v>
      </c>
    </row>
    <row r="27" spans="1:25" x14ac:dyDescent="0.2">
      <c r="A27" s="41"/>
      <c r="B27" s="105" t="s">
        <v>123</v>
      </c>
      <c r="C27" s="106">
        <v>5</v>
      </c>
      <c r="D27" s="106">
        <v>0</v>
      </c>
      <c r="E27" s="107">
        <f t="shared" si="0"/>
        <v>5</v>
      </c>
      <c r="F27" s="41"/>
      <c r="G27" s="41"/>
      <c r="N27" s="89">
        <v>0</v>
      </c>
      <c r="O27" s="3">
        <f t="shared" si="1"/>
        <v>0</v>
      </c>
      <c r="P27" s="3">
        <v>5</v>
      </c>
      <c r="Q27" s="3">
        <f t="shared" si="2"/>
        <v>0.14035087719298245</v>
      </c>
      <c r="R27" s="3">
        <v>0</v>
      </c>
      <c r="S27" s="3">
        <f t="shared" si="3"/>
        <v>0</v>
      </c>
      <c r="T27" s="3">
        <v>0</v>
      </c>
      <c r="U27" s="84">
        <f t="shared" si="4"/>
        <v>0</v>
      </c>
      <c r="V27" s="2"/>
      <c r="W27" s="83" t="s">
        <v>129</v>
      </c>
      <c r="X27" s="3">
        <v>20</v>
      </c>
      <c r="Y27" s="84">
        <v>0</v>
      </c>
    </row>
    <row r="28" spans="1:25" x14ac:dyDescent="0.2">
      <c r="A28" s="41"/>
      <c r="B28" s="105" t="s">
        <v>124</v>
      </c>
      <c r="C28" s="106">
        <v>2</v>
      </c>
      <c r="D28" s="106">
        <v>1</v>
      </c>
      <c r="E28" s="107">
        <f t="shared" si="0"/>
        <v>3</v>
      </c>
      <c r="F28" s="41"/>
      <c r="G28" s="41"/>
      <c r="N28" s="89">
        <v>0</v>
      </c>
      <c r="O28" s="3">
        <f t="shared" si="1"/>
        <v>0</v>
      </c>
      <c r="P28" s="3">
        <v>0</v>
      </c>
      <c r="Q28" s="3">
        <f t="shared" si="2"/>
        <v>0</v>
      </c>
      <c r="R28" s="3">
        <v>0</v>
      </c>
      <c r="S28" s="3">
        <f t="shared" si="3"/>
        <v>0</v>
      </c>
      <c r="T28" s="3">
        <v>1</v>
      </c>
      <c r="U28" s="84">
        <f t="shared" si="4"/>
        <v>2.8070175438596492E-2</v>
      </c>
      <c r="V28" s="2"/>
      <c r="W28" s="83" t="s">
        <v>129</v>
      </c>
      <c r="X28" s="3">
        <v>25</v>
      </c>
      <c r="Y28" s="84">
        <v>0</v>
      </c>
    </row>
    <row r="29" spans="1:25" x14ac:dyDescent="0.2">
      <c r="A29" s="41"/>
      <c r="B29" s="105" t="s">
        <v>124</v>
      </c>
      <c r="C29" s="106">
        <v>1</v>
      </c>
      <c r="D29" s="106">
        <v>0</v>
      </c>
      <c r="E29" s="107">
        <f t="shared" si="0"/>
        <v>1</v>
      </c>
      <c r="F29" s="41"/>
      <c r="G29" s="41"/>
      <c r="N29" s="89">
        <v>1</v>
      </c>
      <c r="O29" s="3">
        <f t="shared" si="1"/>
        <v>2.8070175438596492E-2</v>
      </c>
      <c r="P29" s="3">
        <v>5</v>
      </c>
      <c r="Q29" s="3">
        <f t="shared" si="2"/>
        <v>0.14035087719298245</v>
      </c>
      <c r="R29" s="3">
        <v>2</v>
      </c>
      <c r="S29" s="3">
        <f t="shared" si="3"/>
        <v>5.6140350877192984E-2</v>
      </c>
      <c r="T29" s="3">
        <v>3</v>
      </c>
      <c r="U29" s="84">
        <f t="shared" si="4"/>
        <v>8.4210526315789472E-2</v>
      </c>
      <c r="V29" s="2"/>
      <c r="W29" s="83" t="s">
        <v>129</v>
      </c>
      <c r="X29" s="3">
        <v>30</v>
      </c>
      <c r="Y29" s="84">
        <v>0</v>
      </c>
    </row>
    <row r="30" spans="1:25" x14ac:dyDescent="0.2">
      <c r="A30" s="41"/>
      <c r="B30" s="105" t="s">
        <v>124</v>
      </c>
      <c r="C30" s="106">
        <v>1</v>
      </c>
      <c r="D30" s="106">
        <v>0</v>
      </c>
      <c r="E30" s="107">
        <f t="shared" si="0"/>
        <v>1</v>
      </c>
      <c r="F30" s="41"/>
      <c r="G30" s="41"/>
      <c r="N30" s="89">
        <v>10</v>
      </c>
      <c r="O30" s="3">
        <f t="shared" si="1"/>
        <v>0.2807017543859649</v>
      </c>
      <c r="P30" s="3">
        <v>4</v>
      </c>
      <c r="Q30" s="3">
        <f t="shared" si="2"/>
        <v>0.11228070175438597</v>
      </c>
      <c r="R30" s="3">
        <v>1</v>
      </c>
      <c r="S30" s="3">
        <f t="shared" si="3"/>
        <v>2.8070175438596492E-2</v>
      </c>
      <c r="T30" s="3">
        <v>1</v>
      </c>
      <c r="U30" s="84">
        <f t="shared" si="4"/>
        <v>2.8070175438596492E-2</v>
      </c>
      <c r="V30" s="2"/>
      <c r="W30" s="83" t="s">
        <v>129</v>
      </c>
      <c r="X30" s="3">
        <v>35</v>
      </c>
      <c r="Y30" s="84">
        <v>0</v>
      </c>
    </row>
    <row r="31" spans="1:25" ht="17" x14ac:dyDescent="0.2">
      <c r="A31" s="41"/>
      <c r="B31" s="105" t="s">
        <v>124</v>
      </c>
      <c r="C31" s="106">
        <v>3</v>
      </c>
      <c r="D31" s="106">
        <v>0</v>
      </c>
      <c r="E31" s="107">
        <f t="shared" si="0"/>
        <v>3</v>
      </c>
      <c r="F31" s="41"/>
      <c r="G31" s="41"/>
      <c r="N31" s="89">
        <v>9</v>
      </c>
      <c r="O31" s="3">
        <f t="shared" si="1"/>
        <v>0.25263157894736843</v>
      </c>
      <c r="P31" s="3">
        <v>4</v>
      </c>
      <c r="Q31" s="3">
        <f t="shared" si="2"/>
        <v>0.11228070175438597</v>
      </c>
      <c r="R31" s="3">
        <v>1</v>
      </c>
      <c r="S31" s="3">
        <f t="shared" si="3"/>
        <v>2.8070175438596492E-2</v>
      </c>
      <c r="T31" s="3">
        <v>0</v>
      </c>
      <c r="U31" s="84">
        <f t="shared" si="4"/>
        <v>0</v>
      </c>
      <c r="V31" s="2"/>
      <c r="W31" s="85" t="s">
        <v>125</v>
      </c>
      <c r="X31" s="3">
        <v>0</v>
      </c>
      <c r="Y31" s="84">
        <v>0.44827586206896552</v>
      </c>
    </row>
    <row r="32" spans="1:25" ht="17" x14ac:dyDescent="0.2">
      <c r="A32" s="41"/>
      <c r="B32" s="105" t="s">
        <v>124</v>
      </c>
      <c r="C32" s="106">
        <v>0</v>
      </c>
      <c r="D32" s="106">
        <v>2</v>
      </c>
      <c r="E32" s="107">
        <f t="shared" si="0"/>
        <v>2</v>
      </c>
      <c r="F32" s="41"/>
      <c r="G32" s="41"/>
      <c r="N32" s="89">
        <v>0</v>
      </c>
      <c r="O32" s="3">
        <f t="shared" si="1"/>
        <v>0</v>
      </c>
      <c r="P32" s="3">
        <v>0</v>
      </c>
      <c r="Q32" s="3">
        <f t="shared" si="2"/>
        <v>0</v>
      </c>
      <c r="R32" s="3">
        <v>0</v>
      </c>
      <c r="S32" s="3">
        <f t="shared" si="3"/>
        <v>0</v>
      </c>
      <c r="T32" s="3">
        <v>0</v>
      </c>
      <c r="U32" s="84">
        <f t="shared" si="4"/>
        <v>0</v>
      </c>
      <c r="V32" s="2"/>
      <c r="W32" s="85" t="s">
        <v>125</v>
      </c>
      <c r="X32" s="3">
        <v>1</v>
      </c>
      <c r="Y32" s="84">
        <v>0.29310344827586204</v>
      </c>
    </row>
    <row r="33" spans="1:25" ht="17" x14ac:dyDescent="0.2">
      <c r="A33" s="41"/>
      <c r="B33" s="105" t="s">
        <v>124</v>
      </c>
      <c r="C33" s="106">
        <v>2</v>
      </c>
      <c r="D33" s="106">
        <v>0</v>
      </c>
      <c r="E33" s="107">
        <f t="shared" si="0"/>
        <v>2</v>
      </c>
      <c r="F33" s="41"/>
      <c r="G33" s="41"/>
      <c r="N33" s="89">
        <v>0</v>
      </c>
      <c r="O33" s="3">
        <f t="shared" si="1"/>
        <v>0</v>
      </c>
      <c r="P33" s="3">
        <v>4</v>
      </c>
      <c r="Q33" s="3">
        <f t="shared" si="2"/>
        <v>0.11228070175438597</v>
      </c>
      <c r="R33" s="3">
        <v>0</v>
      </c>
      <c r="S33" s="3">
        <f t="shared" si="3"/>
        <v>0</v>
      </c>
      <c r="T33" s="3">
        <v>6</v>
      </c>
      <c r="U33" s="84">
        <f t="shared" si="4"/>
        <v>0.16842105263157894</v>
      </c>
      <c r="V33" s="2"/>
      <c r="W33" s="85" t="s">
        <v>125</v>
      </c>
      <c r="X33" s="3">
        <v>5</v>
      </c>
      <c r="Y33" s="84">
        <v>0.10344827586206896</v>
      </c>
    </row>
    <row r="34" spans="1:25" ht="17" x14ac:dyDescent="0.2">
      <c r="A34" s="41"/>
      <c r="B34" s="105" t="s">
        <v>124</v>
      </c>
      <c r="C34" s="106">
        <v>1</v>
      </c>
      <c r="D34" s="106">
        <v>0</v>
      </c>
      <c r="E34" s="107">
        <f t="shared" si="0"/>
        <v>1</v>
      </c>
      <c r="F34" s="41"/>
      <c r="G34" s="41"/>
      <c r="N34" s="89">
        <v>1</v>
      </c>
      <c r="O34" s="3">
        <f t="shared" si="1"/>
        <v>2.8070175438596492E-2</v>
      </c>
      <c r="P34" s="3">
        <v>12</v>
      </c>
      <c r="Q34" s="3">
        <f t="shared" si="2"/>
        <v>0.33684210526315789</v>
      </c>
      <c r="R34" s="3">
        <v>0</v>
      </c>
      <c r="S34" s="3">
        <f t="shared" si="3"/>
        <v>0</v>
      </c>
      <c r="T34" s="3">
        <v>0</v>
      </c>
      <c r="U34" s="84">
        <f t="shared" si="4"/>
        <v>0</v>
      </c>
      <c r="V34" s="2"/>
      <c r="W34" s="85" t="s">
        <v>125</v>
      </c>
      <c r="X34" s="3">
        <v>10</v>
      </c>
      <c r="Y34" s="84">
        <v>8.6206896551724144E-2</v>
      </c>
    </row>
    <row r="35" spans="1:25" ht="17" x14ac:dyDescent="0.2">
      <c r="A35" s="41"/>
      <c r="B35" s="105" t="s">
        <v>124</v>
      </c>
      <c r="C35" s="106">
        <v>2</v>
      </c>
      <c r="D35" s="106">
        <v>0</v>
      </c>
      <c r="E35" s="107">
        <f t="shared" si="0"/>
        <v>2</v>
      </c>
      <c r="F35" s="41"/>
      <c r="G35" s="41"/>
      <c r="N35" s="89">
        <v>1</v>
      </c>
      <c r="O35" s="3">
        <f t="shared" si="1"/>
        <v>2.8070175438596492E-2</v>
      </c>
      <c r="P35" s="3">
        <v>0</v>
      </c>
      <c r="Q35" s="3">
        <f t="shared" si="2"/>
        <v>0</v>
      </c>
      <c r="R35" s="3">
        <v>1</v>
      </c>
      <c r="S35" s="3">
        <f t="shared" si="3"/>
        <v>2.8070175438596492E-2</v>
      </c>
      <c r="T35" s="3">
        <v>6</v>
      </c>
      <c r="U35" s="84">
        <f t="shared" si="4"/>
        <v>0.16842105263157894</v>
      </c>
      <c r="V35" s="2"/>
      <c r="W35" s="85" t="s">
        <v>125</v>
      </c>
      <c r="X35" s="3">
        <v>15</v>
      </c>
      <c r="Y35" s="84">
        <v>3.4482758620689655E-2</v>
      </c>
    </row>
    <row r="36" spans="1:25" ht="17" x14ac:dyDescent="0.2">
      <c r="A36" s="41"/>
      <c r="B36" s="105" t="s">
        <v>124</v>
      </c>
      <c r="C36" s="106">
        <v>3</v>
      </c>
      <c r="D36" s="106">
        <v>0</v>
      </c>
      <c r="E36" s="107">
        <f t="shared" si="0"/>
        <v>3</v>
      </c>
      <c r="F36" s="41"/>
      <c r="G36" s="41"/>
      <c r="N36" s="89">
        <v>10</v>
      </c>
      <c r="O36" s="3">
        <f t="shared" si="1"/>
        <v>0.2807017543859649</v>
      </c>
      <c r="P36" s="3">
        <v>5</v>
      </c>
      <c r="Q36" s="3">
        <f t="shared" si="2"/>
        <v>0.14035087719298245</v>
      </c>
      <c r="R36" s="3">
        <v>2</v>
      </c>
      <c r="S36" s="3">
        <f t="shared" si="3"/>
        <v>5.6140350877192984E-2</v>
      </c>
      <c r="T36" s="3">
        <v>0</v>
      </c>
      <c r="U36" s="84">
        <f t="shared" si="4"/>
        <v>0</v>
      </c>
      <c r="V36" s="2"/>
      <c r="W36" s="85" t="s">
        <v>125</v>
      </c>
      <c r="X36" s="3">
        <v>20</v>
      </c>
      <c r="Y36" s="84">
        <v>0</v>
      </c>
    </row>
    <row r="37" spans="1:25" ht="17" x14ac:dyDescent="0.2">
      <c r="A37" s="41"/>
      <c r="B37" s="105" t="s">
        <v>124</v>
      </c>
      <c r="C37" s="106">
        <v>2</v>
      </c>
      <c r="D37" s="106">
        <v>0</v>
      </c>
      <c r="E37" s="107">
        <f t="shared" si="0"/>
        <v>2</v>
      </c>
      <c r="F37" s="41"/>
      <c r="G37" s="41"/>
      <c r="N37" s="89">
        <v>7</v>
      </c>
      <c r="O37" s="3">
        <f t="shared" si="1"/>
        <v>0.19649122807017544</v>
      </c>
      <c r="P37" s="3">
        <v>0</v>
      </c>
      <c r="Q37" s="3">
        <f t="shared" si="2"/>
        <v>0</v>
      </c>
      <c r="R37" s="3">
        <v>0</v>
      </c>
      <c r="S37" s="3">
        <f t="shared" si="3"/>
        <v>0</v>
      </c>
      <c r="T37" s="3">
        <v>0</v>
      </c>
      <c r="U37" s="84">
        <f t="shared" si="4"/>
        <v>0</v>
      </c>
      <c r="V37" s="2"/>
      <c r="W37" s="85" t="s">
        <v>125</v>
      </c>
      <c r="X37" s="3">
        <v>25</v>
      </c>
      <c r="Y37" s="84">
        <v>0</v>
      </c>
    </row>
    <row r="38" spans="1:25" ht="17" x14ac:dyDescent="0.2">
      <c r="A38" s="41"/>
      <c r="B38" s="105" t="s">
        <v>124</v>
      </c>
      <c r="C38" s="106">
        <v>0</v>
      </c>
      <c r="D38" s="106">
        <v>2</v>
      </c>
      <c r="E38" s="107">
        <f t="shared" si="0"/>
        <v>2</v>
      </c>
      <c r="F38" s="41"/>
      <c r="G38" s="41"/>
      <c r="N38" s="89">
        <v>18</v>
      </c>
      <c r="O38" s="3">
        <f t="shared" si="1"/>
        <v>0.50526315789473686</v>
      </c>
      <c r="P38" s="3">
        <v>25</v>
      </c>
      <c r="Q38" s="3">
        <f t="shared" si="2"/>
        <v>0.70175438596491224</v>
      </c>
      <c r="R38" s="3">
        <v>1</v>
      </c>
      <c r="S38" s="3">
        <f t="shared" si="3"/>
        <v>2.8070175438596492E-2</v>
      </c>
      <c r="T38" s="3">
        <v>0</v>
      </c>
      <c r="U38" s="84">
        <f t="shared" si="4"/>
        <v>0</v>
      </c>
      <c r="V38" s="2"/>
      <c r="W38" s="85" t="s">
        <v>125</v>
      </c>
      <c r="X38" s="3">
        <v>30</v>
      </c>
      <c r="Y38" s="84">
        <v>1.7241379310344827E-2</v>
      </c>
    </row>
    <row r="39" spans="1:25" ht="18" thickBot="1" x14ac:dyDescent="0.25">
      <c r="A39" s="41"/>
      <c r="B39" s="105" t="s">
        <v>124</v>
      </c>
      <c r="C39" s="106">
        <v>1</v>
      </c>
      <c r="D39" s="106">
        <v>1</v>
      </c>
      <c r="E39" s="107">
        <f t="shared" si="0"/>
        <v>2</v>
      </c>
      <c r="F39" s="41"/>
      <c r="G39" s="41"/>
      <c r="N39" s="89">
        <v>22</v>
      </c>
      <c r="O39" s="3">
        <f t="shared" si="1"/>
        <v>0.61754385964912284</v>
      </c>
      <c r="P39" s="3">
        <v>6</v>
      </c>
      <c r="Q39" s="3">
        <f t="shared" si="2"/>
        <v>0.16842105263157894</v>
      </c>
      <c r="R39" s="3">
        <v>0</v>
      </c>
      <c r="S39" s="3">
        <f t="shared" si="3"/>
        <v>0</v>
      </c>
      <c r="T39" s="3">
        <v>0</v>
      </c>
      <c r="U39" s="84">
        <f t="shared" si="4"/>
        <v>0</v>
      </c>
      <c r="V39" s="2"/>
      <c r="W39" s="86" t="s">
        <v>125</v>
      </c>
      <c r="X39" s="87">
        <v>35</v>
      </c>
      <c r="Y39" s="88">
        <v>1.7241379310344827E-2</v>
      </c>
    </row>
    <row r="40" spans="1:25" x14ac:dyDescent="0.2">
      <c r="A40" s="41"/>
      <c r="B40" s="105" t="s">
        <v>124</v>
      </c>
      <c r="C40" s="106">
        <v>2</v>
      </c>
      <c r="D40" s="106">
        <v>0</v>
      </c>
      <c r="E40" s="107">
        <f t="shared" si="0"/>
        <v>2</v>
      </c>
      <c r="F40" s="41"/>
      <c r="G40" s="41"/>
      <c r="N40" s="90">
        <f>AVERAGE(N3:N39)</f>
        <v>9.9459459459459456</v>
      </c>
      <c r="O40" s="11"/>
      <c r="P40" s="3">
        <v>11</v>
      </c>
      <c r="Q40" s="3">
        <f t="shared" si="2"/>
        <v>0.30877192982456142</v>
      </c>
      <c r="R40" s="3">
        <v>0</v>
      </c>
      <c r="S40" s="3">
        <f t="shared" si="3"/>
        <v>0</v>
      </c>
      <c r="T40" s="3">
        <v>0</v>
      </c>
      <c r="U40" s="84">
        <f t="shared" si="4"/>
        <v>0</v>
      </c>
      <c r="V40" s="2"/>
      <c r="W40" s="2"/>
      <c r="X40" s="2"/>
      <c r="Y40" s="2"/>
    </row>
    <row r="41" spans="1:25" x14ac:dyDescent="0.2">
      <c r="A41" s="41"/>
      <c r="B41" s="105" t="s">
        <v>124</v>
      </c>
      <c r="C41" s="106">
        <v>3</v>
      </c>
      <c r="D41" s="106">
        <v>0</v>
      </c>
      <c r="E41" s="107">
        <f t="shared" si="0"/>
        <v>3</v>
      </c>
      <c r="F41" s="41"/>
      <c r="G41" s="41"/>
      <c r="N41" s="89"/>
      <c r="O41" s="3"/>
      <c r="P41" s="3">
        <v>1</v>
      </c>
      <c r="Q41" s="3">
        <f t="shared" si="2"/>
        <v>2.8070175438596492E-2</v>
      </c>
      <c r="R41" s="3">
        <v>1</v>
      </c>
      <c r="S41" s="3">
        <f t="shared" si="3"/>
        <v>2.8070175438596492E-2</v>
      </c>
      <c r="T41" s="3">
        <v>0</v>
      </c>
      <c r="U41" s="84">
        <f t="shared" si="4"/>
        <v>0</v>
      </c>
      <c r="V41" s="2"/>
      <c r="W41" s="2"/>
      <c r="X41" s="2"/>
      <c r="Y41" s="2"/>
    </row>
    <row r="42" spans="1:25" x14ac:dyDescent="0.2">
      <c r="A42" s="41"/>
      <c r="B42" s="105" t="s">
        <v>124</v>
      </c>
      <c r="C42" s="106">
        <v>2</v>
      </c>
      <c r="D42" s="106">
        <v>1</v>
      </c>
      <c r="E42" s="107">
        <f t="shared" si="0"/>
        <v>3</v>
      </c>
      <c r="F42" s="41"/>
      <c r="G42" s="41"/>
      <c r="N42" s="89"/>
      <c r="O42" s="3"/>
      <c r="P42" s="3">
        <v>0</v>
      </c>
      <c r="Q42" s="3">
        <f t="shared" si="2"/>
        <v>0</v>
      </c>
      <c r="R42" s="3">
        <v>0</v>
      </c>
      <c r="S42" s="3">
        <f t="shared" si="3"/>
        <v>0</v>
      </c>
      <c r="T42" s="3">
        <v>26</v>
      </c>
      <c r="U42" s="84">
        <f t="shared" si="4"/>
        <v>0.72982456140350882</v>
      </c>
      <c r="V42" s="2"/>
      <c r="W42" s="2"/>
      <c r="X42" s="2"/>
      <c r="Y42" s="2"/>
    </row>
    <row r="43" spans="1:25" x14ac:dyDescent="0.2">
      <c r="A43" s="41"/>
      <c r="B43" s="105" t="s">
        <v>124</v>
      </c>
      <c r="C43" s="106">
        <v>1</v>
      </c>
      <c r="D43" s="106">
        <v>2</v>
      </c>
      <c r="E43" s="107">
        <f t="shared" si="0"/>
        <v>3</v>
      </c>
      <c r="F43" s="41"/>
      <c r="G43" s="41"/>
      <c r="N43" s="89"/>
      <c r="O43" s="3"/>
      <c r="P43" s="3">
        <v>20</v>
      </c>
      <c r="Q43" s="3">
        <f t="shared" si="2"/>
        <v>0.56140350877192979</v>
      </c>
      <c r="R43" s="3">
        <v>1</v>
      </c>
      <c r="S43" s="3">
        <f t="shared" si="3"/>
        <v>2.8070175438596492E-2</v>
      </c>
      <c r="T43" s="11">
        <v>31</v>
      </c>
      <c r="U43" s="84">
        <f t="shared" si="4"/>
        <v>0.87017543859649127</v>
      </c>
      <c r="V43" s="2"/>
      <c r="W43" s="2"/>
      <c r="X43" s="2"/>
      <c r="Y43" s="2"/>
    </row>
    <row r="44" spans="1:25" x14ac:dyDescent="0.2">
      <c r="A44" s="41"/>
      <c r="B44" s="105" t="s">
        <v>124</v>
      </c>
      <c r="C44" s="106">
        <v>0</v>
      </c>
      <c r="D44" s="106">
        <v>2</v>
      </c>
      <c r="E44" s="107">
        <f t="shared" si="0"/>
        <v>2</v>
      </c>
      <c r="F44" s="41"/>
      <c r="G44" s="41"/>
      <c r="N44" s="89"/>
      <c r="O44" s="3"/>
      <c r="P44" s="3">
        <v>28</v>
      </c>
      <c r="Q44" s="3">
        <f t="shared" si="2"/>
        <v>0.78596491228070176</v>
      </c>
      <c r="R44" s="3">
        <v>1</v>
      </c>
      <c r="S44" s="3">
        <f t="shared" si="3"/>
        <v>2.8070175438596492E-2</v>
      </c>
      <c r="T44" s="3">
        <v>5</v>
      </c>
      <c r="U44" s="84">
        <f t="shared" si="4"/>
        <v>0.14035087719298245</v>
      </c>
      <c r="V44" s="2"/>
      <c r="W44" s="2"/>
      <c r="X44" s="2"/>
      <c r="Y44" s="2"/>
    </row>
    <row r="45" spans="1:25" x14ac:dyDescent="0.2">
      <c r="A45" s="41"/>
      <c r="B45" s="105" t="s">
        <v>124</v>
      </c>
      <c r="C45" s="106">
        <v>1</v>
      </c>
      <c r="D45" s="106">
        <v>1</v>
      </c>
      <c r="E45" s="107">
        <f t="shared" si="0"/>
        <v>2</v>
      </c>
      <c r="F45" s="41"/>
      <c r="G45" s="41"/>
      <c r="N45" s="89"/>
      <c r="O45" s="3"/>
      <c r="P45" s="3">
        <v>8</v>
      </c>
      <c r="Q45" s="3">
        <f t="shared" si="2"/>
        <v>0.22456140350877193</v>
      </c>
      <c r="R45" s="3">
        <v>1</v>
      </c>
      <c r="S45" s="3">
        <f t="shared" si="3"/>
        <v>2.8070175438596492E-2</v>
      </c>
      <c r="T45" s="3">
        <v>1</v>
      </c>
      <c r="U45" s="84">
        <f t="shared" si="4"/>
        <v>2.8070175438596492E-2</v>
      </c>
      <c r="V45" s="2"/>
      <c r="W45" s="2"/>
      <c r="X45" s="2"/>
      <c r="Y45" s="2"/>
    </row>
    <row r="46" spans="1:25" x14ac:dyDescent="0.2">
      <c r="A46" s="41"/>
      <c r="B46" s="105" t="s">
        <v>124</v>
      </c>
      <c r="C46" s="106">
        <v>2</v>
      </c>
      <c r="D46" s="106">
        <v>1</v>
      </c>
      <c r="E46" s="107">
        <f t="shared" si="0"/>
        <v>3</v>
      </c>
      <c r="F46" s="41"/>
      <c r="G46" s="41"/>
      <c r="N46" s="89"/>
      <c r="O46" s="3"/>
      <c r="P46" s="3">
        <v>0</v>
      </c>
      <c r="Q46" s="3">
        <f t="shared" si="2"/>
        <v>0</v>
      </c>
      <c r="R46" s="3">
        <v>0</v>
      </c>
      <c r="S46" s="3">
        <f t="shared" si="3"/>
        <v>0</v>
      </c>
      <c r="T46" s="3">
        <v>8</v>
      </c>
      <c r="U46" s="84">
        <f t="shared" si="4"/>
        <v>0.22456140350877193</v>
      </c>
      <c r="V46" s="2"/>
      <c r="W46" s="2"/>
      <c r="X46" s="2"/>
      <c r="Y46" s="2"/>
    </row>
    <row r="47" spans="1:25" x14ac:dyDescent="0.2">
      <c r="A47" s="41"/>
      <c r="B47" s="105" t="s">
        <v>124</v>
      </c>
      <c r="C47" s="106">
        <v>1</v>
      </c>
      <c r="D47" s="106">
        <v>2</v>
      </c>
      <c r="E47" s="107">
        <f t="shared" si="0"/>
        <v>3</v>
      </c>
      <c r="F47" s="41"/>
      <c r="G47" s="41"/>
      <c r="N47" s="89"/>
      <c r="O47" s="3"/>
      <c r="P47" s="3">
        <v>0</v>
      </c>
      <c r="Q47" s="3">
        <f t="shared" si="2"/>
        <v>0</v>
      </c>
      <c r="R47" s="3">
        <v>0</v>
      </c>
      <c r="S47" s="3">
        <f t="shared" si="3"/>
        <v>0</v>
      </c>
      <c r="T47" s="3">
        <v>14</v>
      </c>
      <c r="U47" s="84">
        <f t="shared" si="4"/>
        <v>0.39298245614035088</v>
      </c>
      <c r="V47" s="2"/>
      <c r="W47" s="2"/>
      <c r="X47" s="2"/>
      <c r="Y47" s="2"/>
    </row>
    <row r="48" spans="1:25" x14ac:dyDescent="0.2">
      <c r="A48" s="41"/>
      <c r="B48" s="105" t="s">
        <v>124</v>
      </c>
      <c r="C48" s="106">
        <v>1</v>
      </c>
      <c r="D48" s="106">
        <v>1</v>
      </c>
      <c r="E48" s="107">
        <f t="shared" si="0"/>
        <v>2</v>
      </c>
      <c r="F48" s="41"/>
      <c r="G48" s="41"/>
      <c r="N48" s="89"/>
      <c r="O48" s="3"/>
      <c r="P48" s="3">
        <v>7</v>
      </c>
      <c r="Q48" s="3">
        <f t="shared" si="2"/>
        <v>0.19649122807017544</v>
      </c>
      <c r="R48" s="3">
        <v>0</v>
      </c>
      <c r="S48" s="3">
        <f t="shared" si="3"/>
        <v>0</v>
      </c>
      <c r="T48" s="3">
        <v>1</v>
      </c>
      <c r="U48" s="84">
        <f t="shared" si="4"/>
        <v>2.8070175438596492E-2</v>
      </c>
      <c r="V48" s="2"/>
      <c r="W48" s="2"/>
      <c r="X48" s="2"/>
      <c r="Y48" s="2"/>
    </row>
    <row r="49" spans="1:25" x14ac:dyDescent="0.2">
      <c r="A49" s="41"/>
      <c r="B49" s="105" t="s">
        <v>125</v>
      </c>
      <c r="C49" s="106">
        <v>1</v>
      </c>
      <c r="D49" s="106">
        <v>1</v>
      </c>
      <c r="E49" s="107">
        <f t="shared" si="0"/>
        <v>2</v>
      </c>
      <c r="F49" s="41"/>
      <c r="G49" s="41"/>
      <c r="N49" s="89"/>
      <c r="O49" s="3"/>
      <c r="P49" s="3">
        <v>0</v>
      </c>
      <c r="Q49" s="3">
        <f t="shared" si="2"/>
        <v>0</v>
      </c>
      <c r="R49" s="3">
        <v>0</v>
      </c>
      <c r="S49" s="3">
        <f t="shared" si="3"/>
        <v>0</v>
      </c>
      <c r="T49" s="3">
        <v>0</v>
      </c>
      <c r="U49" s="84">
        <f t="shared" si="4"/>
        <v>0</v>
      </c>
      <c r="V49" s="2"/>
      <c r="W49" s="2"/>
      <c r="X49" s="2"/>
      <c r="Y49" s="2"/>
    </row>
    <row r="50" spans="1:25" x14ac:dyDescent="0.2">
      <c r="A50" s="41"/>
      <c r="B50" s="105" t="s">
        <v>125</v>
      </c>
      <c r="C50" s="106">
        <v>2</v>
      </c>
      <c r="D50" s="106">
        <v>2</v>
      </c>
      <c r="E50" s="107">
        <f t="shared" si="0"/>
        <v>4</v>
      </c>
      <c r="F50" s="41"/>
      <c r="G50" s="41"/>
      <c r="N50" s="89"/>
      <c r="O50" s="3"/>
      <c r="P50" s="3">
        <v>11</v>
      </c>
      <c r="Q50" s="3">
        <f t="shared" si="2"/>
        <v>0.30877192982456142</v>
      </c>
      <c r="R50" s="91">
        <f>AVERAGE(R3:R49)</f>
        <v>0.74468085106382975</v>
      </c>
      <c r="S50" s="11"/>
      <c r="T50" s="3">
        <v>1</v>
      </c>
      <c r="U50" s="84">
        <f t="shared" si="4"/>
        <v>2.8070175438596492E-2</v>
      </c>
      <c r="V50" s="2"/>
      <c r="W50" s="2"/>
      <c r="X50" s="2"/>
      <c r="Y50" s="2"/>
    </row>
    <row r="51" spans="1:25" x14ac:dyDescent="0.2">
      <c r="A51" s="41"/>
      <c r="B51" s="105" t="s">
        <v>125</v>
      </c>
      <c r="C51" s="106">
        <v>3</v>
      </c>
      <c r="D51" s="106">
        <v>1</v>
      </c>
      <c r="E51" s="107">
        <f t="shared" si="0"/>
        <v>4</v>
      </c>
      <c r="F51" s="41"/>
      <c r="G51" s="41"/>
      <c r="N51" s="89"/>
      <c r="O51" s="3"/>
      <c r="P51" s="3">
        <v>0</v>
      </c>
      <c r="Q51" s="3">
        <f t="shared" si="2"/>
        <v>0</v>
      </c>
      <c r="R51" s="11"/>
      <c r="S51" s="11"/>
      <c r="T51" s="3">
        <v>0</v>
      </c>
      <c r="U51" s="84">
        <f t="shared" si="4"/>
        <v>0</v>
      </c>
      <c r="V51" s="2"/>
      <c r="W51" s="2"/>
      <c r="X51" s="2"/>
      <c r="Y51" s="2"/>
    </row>
    <row r="52" spans="1:25" x14ac:dyDescent="0.2">
      <c r="A52" s="41"/>
      <c r="B52" s="105" t="s">
        <v>125</v>
      </c>
      <c r="C52" s="106">
        <v>2</v>
      </c>
      <c r="D52" s="106">
        <v>0</v>
      </c>
      <c r="E52" s="107">
        <f t="shared" si="0"/>
        <v>2</v>
      </c>
      <c r="F52" s="41"/>
      <c r="G52" s="41"/>
      <c r="N52" s="89"/>
      <c r="O52" s="3"/>
      <c r="P52" s="3">
        <v>0</v>
      </c>
      <c r="Q52" s="3">
        <f t="shared" si="2"/>
        <v>0</v>
      </c>
      <c r="R52" s="3"/>
      <c r="S52" s="3"/>
      <c r="T52" s="3">
        <v>1</v>
      </c>
      <c r="U52" s="84">
        <f t="shared" si="4"/>
        <v>2.8070175438596492E-2</v>
      </c>
      <c r="V52" s="2"/>
      <c r="W52" s="2"/>
      <c r="X52" s="2"/>
      <c r="Y52" s="2"/>
    </row>
    <row r="53" spans="1:25" x14ac:dyDescent="0.2">
      <c r="A53" s="41"/>
      <c r="B53" s="105" t="s">
        <v>125</v>
      </c>
      <c r="C53" s="106">
        <v>2</v>
      </c>
      <c r="D53" s="106">
        <v>1</v>
      </c>
      <c r="E53" s="107">
        <f t="shared" si="0"/>
        <v>3</v>
      </c>
      <c r="F53" s="41"/>
      <c r="G53" s="41"/>
      <c r="N53" s="89"/>
      <c r="O53" s="3"/>
      <c r="P53" s="3">
        <v>0</v>
      </c>
      <c r="Q53" s="3">
        <f t="shared" si="2"/>
        <v>0</v>
      </c>
      <c r="R53" s="3"/>
      <c r="S53" s="3"/>
      <c r="T53" s="3">
        <v>3</v>
      </c>
      <c r="U53" s="84">
        <f t="shared" si="4"/>
        <v>8.4210526315789472E-2</v>
      </c>
      <c r="V53" s="2"/>
      <c r="W53" s="2"/>
      <c r="X53" s="2"/>
      <c r="Y53" s="2"/>
    </row>
    <row r="54" spans="1:25" x14ac:dyDescent="0.2">
      <c r="A54" s="41"/>
      <c r="B54" s="105" t="s">
        <v>125</v>
      </c>
      <c r="C54" s="106">
        <v>1</v>
      </c>
      <c r="D54" s="106">
        <v>2</v>
      </c>
      <c r="E54" s="107">
        <f t="shared" si="0"/>
        <v>3</v>
      </c>
      <c r="F54" s="41"/>
      <c r="G54" s="41"/>
      <c r="N54" s="89"/>
      <c r="O54" s="3"/>
      <c r="P54" s="3">
        <v>5</v>
      </c>
      <c r="Q54" s="3">
        <f t="shared" si="2"/>
        <v>0.14035087719298245</v>
      </c>
      <c r="R54" s="3"/>
      <c r="S54" s="3"/>
      <c r="T54" s="3">
        <v>1</v>
      </c>
      <c r="U54" s="84">
        <f t="shared" si="4"/>
        <v>2.8070175438596492E-2</v>
      </c>
      <c r="V54" s="2"/>
      <c r="W54" s="2"/>
      <c r="X54" s="2"/>
      <c r="Y54" s="2"/>
    </row>
    <row r="55" spans="1:25" x14ac:dyDescent="0.2">
      <c r="A55" s="41"/>
      <c r="B55" s="105" t="s">
        <v>125</v>
      </c>
      <c r="C55" s="106">
        <v>1</v>
      </c>
      <c r="D55" s="106">
        <v>2</v>
      </c>
      <c r="E55" s="107">
        <f t="shared" si="0"/>
        <v>3</v>
      </c>
      <c r="F55" s="41"/>
      <c r="G55" s="41"/>
      <c r="N55" s="89"/>
      <c r="O55" s="3"/>
      <c r="P55" s="3">
        <v>1</v>
      </c>
      <c r="Q55" s="3">
        <f t="shared" si="2"/>
        <v>2.8070175438596492E-2</v>
      </c>
      <c r="R55" s="3"/>
      <c r="S55" s="3"/>
      <c r="T55" s="3">
        <v>6</v>
      </c>
      <c r="U55" s="84">
        <f t="shared" si="4"/>
        <v>0.16842105263157894</v>
      </c>
      <c r="V55" s="2"/>
      <c r="W55" s="2"/>
      <c r="X55" s="2"/>
      <c r="Y55" s="2"/>
    </row>
    <row r="56" spans="1:25" x14ac:dyDescent="0.2">
      <c r="A56" s="41"/>
      <c r="B56" s="105" t="s">
        <v>125</v>
      </c>
      <c r="C56" s="106">
        <v>2</v>
      </c>
      <c r="D56" s="106">
        <v>2</v>
      </c>
      <c r="E56" s="107">
        <f t="shared" si="0"/>
        <v>4</v>
      </c>
      <c r="F56" s="41"/>
      <c r="G56" s="41"/>
      <c r="N56" s="89"/>
      <c r="O56" s="3"/>
      <c r="P56" s="3">
        <v>0</v>
      </c>
      <c r="Q56" s="3">
        <f t="shared" si="2"/>
        <v>0</v>
      </c>
      <c r="R56" s="3"/>
      <c r="S56" s="3"/>
      <c r="T56" s="3">
        <v>0</v>
      </c>
      <c r="U56" s="84">
        <f t="shared" si="4"/>
        <v>0</v>
      </c>
      <c r="V56" s="2"/>
      <c r="W56" s="2"/>
      <c r="X56" s="2"/>
      <c r="Y56" s="2"/>
    </row>
    <row r="57" spans="1:25" x14ac:dyDescent="0.2">
      <c r="A57" s="41"/>
      <c r="B57" s="105" t="s">
        <v>125</v>
      </c>
      <c r="C57" s="106">
        <v>1</v>
      </c>
      <c r="D57" s="106">
        <v>1</v>
      </c>
      <c r="E57" s="107">
        <f t="shared" si="0"/>
        <v>2</v>
      </c>
      <c r="F57" s="41"/>
      <c r="G57" s="41"/>
      <c r="N57" s="89"/>
      <c r="O57" s="3"/>
      <c r="P57" s="3">
        <v>3</v>
      </c>
      <c r="Q57" s="3">
        <f t="shared" si="2"/>
        <v>8.4210526315789472E-2</v>
      </c>
      <c r="R57" s="3"/>
      <c r="S57" s="3"/>
      <c r="T57" s="3">
        <v>0</v>
      </c>
      <c r="U57" s="84">
        <f t="shared" si="4"/>
        <v>0</v>
      </c>
      <c r="V57" s="2"/>
      <c r="W57" s="2"/>
      <c r="X57" s="2"/>
      <c r="Y57" s="2"/>
    </row>
    <row r="58" spans="1:25" x14ac:dyDescent="0.2">
      <c r="A58" s="41"/>
      <c r="B58" s="105" t="s">
        <v>125</v>
      </c>
      <c r="C58" s="106">
        <v>1</v>
      </c>
      <c r="D58" s="106">
        <v>1</v>
      </c>
      <c r="E58" s="107">
        <f t="shared" si="0"/>
        <v>2</v>
      </c>
      <c r="F58" s="41"/>
      <c r="G58" s="41"/>
      <c r="N58" s="89"/>
      <c r="O58" s="3"/>
      <c r="P58" s="3">
        <v>0</v>
      </c>
      <c r="Q58" s="3">
        <f t="shared" si="2"/>
        <v>0</v>
      </c>
      <c r="R58" s="3"/>
      <c r="S58" s="3"/>
      <c r="T58" s="3">
        <v>15</v>
      </c>
      <c r="U58" s="84">
        <f t="shared" si="4"/>
        <v>0.42105263157894735</v>
      </c>
      <c r="V58" s="2"/>
      <c r="W58" s="2"/>
      <c r="X58" s="2"/>
      <c r="Y58" s="2"/>
    </row>
    <row r="59" spans="1:25" x14ac:dyDescent="0.2">
      <c r="A59" s="41"/>
      <c r="B59" s="105" t="s">
        <v>125</v>
      </c>
      <c r="C59" s="106">
        <v>2</v>
      </c>
      <c r="D59" s="106">
        <v>0</v>
      </c>
      <c r="E59" s="107">
        <f t="shared" si="0"/>
        <v>2</v>
      </c>
      <c r="F59" s="41"/>
      <c r="G59" s="41"/>
      <c r="N59" s="89"/>
      <c r="O59" s="3"/>
      <c r="P59" s="3">
        <v>0</v>
      </c>
      <c r="Q59" s="3">
        <f t="shared" si="2"/>
        <v>0</v>
      </c>
      <c r="R59" s="3"/>
      <c r="S59" s="3"/>
      <c r="T59" s="3">
        <v>1</v>
      </c>
      <c r="U59" s="84">
        <f t="shared" si="4"/>
        <v>2.8070175438596492E-2</v>
      </c>
      <c r="V59" s="2"/>
      <c r="W59" s="2"/>
      <c r="X59" s="2"/>
      <c r="Y59" s="2"/>
    </row>
    <row r="60" spans="1:25" x14ac:dyDescent="0.2">
      <c r="A60" s="41"/>
      <c r="B60" s="105" t="s">
        <v>125</v>
      </c>
      <c r="C60" s="106">
        <v>0</v>
      </c>
      <c r="D60" s="106">
        <v>3</v>
      </c>
      <c r="E60" s="107">
        <f t="shared" si="0"/>
        <v>3</v>
      </c>
      <c r="F60" s="41"/>
      <c r="G60" s="41"/>
      <c r="N60" s="89"/>
      <c r="O60" s="3"/>
      <c r="P60" s="3">
        <v>0</v>
      </c>
      <c r="Q60" s="3">
        <f t="shared" si="2"/>
        <v>0</v>
      </c>
      <c r="R60" s="3"/>
      <c r="S60" s="3"/>
      <c r="T60" s="3">
        <v>0</v>
      </c>
      <c r="U60" s="84">
        <f t="shared" si="4"/>
        <v>0</v>
      </c>
      <c r="V60" s="2"/>
      <c r="W60" s="2"/>
      <c r="X60" s="2"/>
      <c r="Y60" s="2"/>
    </row>
    <row r="61" spans="1:25" x14ac:dyDescent="0.2">
      <c r="A61" s="41"/>
      <c r="B61" s="105" t="s">
        <v>125</v>
      </c>
      <c r="C61" s="106">
        <v>0</v>
      </c>
      <c r="D61" s="106">
        <v>3</v>
      </c>
      <c r="E61" s="107">
        <f t="shared" si="0"/>
        <v>3</v>
      </c>
      <c r="F61" s="41"/>
      <c r="G61" s="41"/>
      <c r="N61" s="89"/>
      <c r="O61" s="3"/>
      <c r="P61" s="3">
        <v>0</v>
      </c>
      <c r="Q61" s="3">
        <f t="shared" si="2"/>
        <v>0</v>
      </c>
      <c r="R61" s="3"/>
      <c r="S61" s="3"/>
      <c r="T61" s="91">
        <f>AVERAGE(T3:T60)</f>
        <v>2.6896551724137931</v>
      </c>
      <c r="U61" s="13"/>
      <c r="V61" s="2"/>
      <c r="W61" s="2"/>
      <c r="X61" s="2"/>
      <c r="Y61" s="2"/>
    </row>
    <row r="62" spans="1:25" x14ac:dyDescent="0.2">
      <c r="A62" s="41"/>
      <c r="B62" s="105" t="s">
        <v>125</v>
      </c>
      <c r="C62" s="106">
        <v>2</v>
      </c>
      <c r="D62" s="106">
        <v>0</v>
      </c>
      <c r="E62" s="107">
        <f t="shared" si="0"/>
        <v>2</v>
      </c>
      <c r="F62" s="41"/>
      <c r="G62" s="41"/>
      <c r="N62" s="89"/>
      <c r="O62" s="3"/>
      <c r="P62" s="3">
        <v>0</v>
      </c>
      <c r="Q62" s="3">
        <f t="shared" si="2"/>
        <v>0</v>
      </c>
      <c r="R62" s="3"/>
      <c r="S62" s="3"/>
      <c r="T62" s="3"/>
      <c r="U62" s="84"/>
      <c r="V62" s="2"/>
      <c r="W62" s="2"/>
      <c r="X62" s="2"/>
      <c r="Y62" s="2"/>
    </row>
    <row r="63" spans="1:25" x14ac:dyDescent="0.2">
      <c r="A63" s="41"/>
      <c r="B63" s="105" t="s">
        <v>125</v>
      </c>
      <c r="C63" s="106">
        <v>2</v>
      </c>
      <c r="D63" s="106">
        <v>0</v>
      </c>
      <c r="E63" s="107">
        <f t="shared" si="0"/>
        <v>2</v>
      </c>
      <c r="F63" s="41"/>
      <c r="G63" s="41"/>
      <c r="N63" s="89"/>
      <c r="O63" s="3"/>
      <c r="P63" s="3">
        <v>0</v>
      </c>
      <c r="Q63" s="3">
        <f t="shared" si="2"/>
        <v>0</v>
      </c>
      <c r="R63" s="3"/>
      <c r="S63" s="3"/>
      <c r="T63" s="3"/>
      <c r="U63" s="84"/>
      <c r="V63" s="2"/>
      <c r="W63" s="2"/>
      <c r="X63" s="2"/>
      <c r="Y63" s="2"/>
    </row>
    <row r="64" spans="1:25" x14ac:dyDescent="0.2">
      <c r="A64" s="41"/>
      <c r="B64" s="105" t="s">
        <v>125</v>
      </c>
      <c r="C64" s="106">
        <v>2</v>
      </c>
      <c r="D64" s="106">
        <v>0</v>
      </c>
      <c r="E64" s="107">
        <f t="shared" si="0"/>
        <v>2</v>
      </c>
      <c r="F64" s="41"/>
      <c r="G64" s="41"/>
      <c r="N64" s="89"/>
      <c r="O64" s="3"/>
      <c r="P64" s="3">
        <v>0</v>
      </c>
      <c r="Q64" s="3">
        <f t="shared" si="2"/>
        <v>0</v>
      </c>
      <c r="R64" s="3"/>
      <c r="S64" s="3"/>
      <c r="T64" s="3"/>
      <c r="U64" s="84"/>
      <c r="V64" s="2"/>
      <c r="W64" s="2"/>
      <c r="X64" s="2"/>
      <c r="Y64" s="2"/>
    </row>
    <row r="65" spans="1:25" x14ac:dyDescent="0.2">
      <c r="A65" s="41"/>
      <c r="B65" s="105" t="s">
        <v>125</v>
      </c>
      <c r="C65" s="106">
        <v>1</v>
      </c>
      <c r="D65" s="106">
        <v>2</v>
      </c>
      <c r="E65" s="107">
        <f t="shared" si="0"/>
        <v>3</v>
      </c>
      <c r="F65" s="41"/>
      <c r="G65" s="41"/>
      <c r="N65" s="89"/>
      <c r="O65" s="3"/>
      <c r="P65" s="3">
        <v>0</v>
      </c>
      <c r="Q65" s="3">
        <f t="shared" si="2"/>
        <v>0</v>
      </c>
      <c r="R65" s="3"/>
      <c r="S65" s="3"/>
      <c r="T65" s="3"/>
      <c r="U65" s="84"/>
      <c r="V65" s="2"/>
      <c r="W65" s="2"/>
      <c r="X65" s="2"/>
      <c r="Y65" s="2"/>
    </row>
    <row r="66" spans="1:25" x14ac:dyDescent="0.2">
      <c r="A66" s="41"/>
      <c r="B66" s="105" t="s">
        <v>125</v>
      </c>
      <c r="C66" s="106">
        <v>1</v>
      </c>
      <c r="D66" s="106">
        <v>2</v>
      </c>
      <c r="E66" s="107">
        <f t="shared" si="0"/>
        <v>3</v>
      </c>
      <c r="F66" s="41"/>
      <c r="G66" s="41"/>
      <c r="N66" s="89"/>
      <c r="O66" s="3"/>
      <c r="P66" s="3">
        <v>8</v>
      </c>
      <c r="Q66" s="3">
        <f t="shared" si="2"/>
        <v>0.22456140350877193</v>
      </c>
      <c r="R66" s="3"/>
      <c r="S66" s="3"/>
      <c r="T66" s="3"/>
      <c r="U66" s="84"/>
      <c r="V66" s="2"/>
      <c r="W66" s="2"/>
      <c r="X66" s="2"/>
      <c r="Y66" s="2"/>
    </row>
    <row r="67" spans="1:25" x14ac:dyDescent="0.2">
      <c r="A67" s="41"/>
      <c r="B67" s="105" t="s">
        <v>125</v>
      </c>
      <c r="C67" s="106">
        <v>2</v>
      </c>
      <c r="D67" s="106">
        <v>0</v>
      </c>
      <c r="E67" s="107">
        <f t="shared" si="0"/>
        <v>2</v>
      </c>
      <c r="F67" s="41"/>
      <c r="G67" s="41"/>
      <c r="N67" s="89"/>
      <c r="O67" s="3"/>
      <c r="P67" s="3">
        <v>22</v>
      </c>
      <c r="Q67" s="3">
        <f t="shared" si="2"/>
        <v>0.61754385964912284</v>
      </c>
      <c r="R67" s="3"/>
      <c r="S67" s="3"/>
      <c r="T67" s="3"/>
      <c r="U67" s="84"/>
      <c r="V67" s="2"/>
      <c r="W67" s="2"/>
      <c r="X67" s="2"/>
      <c r="Y67" s="2"/>
    </row>
    <row r="68" spans="1:25" x14ac:dyDescent="0.2">
      <c r="A68" s="41"/>
      <c r="B68" s="105" t="s">
        <v>125</v>
      </c>
      <c r="C68" s="106">
        <v>2</v>
      </c>
      <c r="D68" s="106">
        <v>0</v>
      </c>
      <c r="E68" s="107">
        <f t="shared" ref="E68:E69" si="5">C68+D68</f>
        <v>2</v>
      </c>
      <c r="F68" s="41"/>
      <c r="G68" s="41"/>
      <c r="N68" s="89"/>
      <c r="O68" s="3"/>
      <c r="P68" s="3">
        <v>4</v>
      </c>
      <c r="Q68" s="3">
        <f t="shared" ref="Q68:Q107" si="6">P68/35.625</f>
        <v>0.11228070175438597</v>
      </c>
      <c r="R68" s="3"/>
      <c r="S68" s="3"/>
      <c r="T68" s="3"/>
      <c r="U68" s="84"/>
      <c r="V68" s="2"/>
      <c r="W68" s="2"/>
      <c r="X68" s="2"/>
      <c r="Y68" s="2"/>
    </row>
    <row r="69" spans="1:25" ht="17" thickBot="1" x14ac:dyDescent="0.25">
      <c r="A69" s="41"/>
      <c r="B69" s="108" t="s">
        <v>125</v>
      </c>
      <c r="C69" s="109">
        <v>2</v>
      </c>
      <c r="D69" s="109">
        <v>1</v>
      </c>
      <c r="E69" s="110">
        <f t="shared" si="5"/>
        <v>3</v>
      </c>
      <c r="F69" s="41"/>
      <c r="G69" s="41"/>
      <c r="N69" s="89"/>
      <c r="O69" s="3"/>
      <c r="P69" s="3">
        <v>6</v>
      </c>
      <c r="Q69" s="3">
        <f t="shared" si="6"/>
        <v>0.16842105263157894</v>
      </c>
      <c r="R69" s="3"/>
      <c r="S69" s="3"/>
      <c r="T69" s="3"/>
      <c r="U69" s="84"/>
      <c r="V69" s="2"/>
      <c r="W69" s="2"/>
      <c r="X69" s="2"/>
      <c r="Y69" s="2"/>
    </row>
    <row r="70" spans="1:25" x14ac:dyDescent="0.2">
      <c r="A70" s="41"/>
      <c r="B70" s="41"/>
      <c r="N70" s="89"/>
      <c r="O70" s="3"/>
      <c r="P70" s="3">
        <v>2</v>
      </c>
      <c r="Q70" s="3">
        <f t="shared" si="6"/>
        <v>5.6140350877192984E-2</v>
      </c>
      <c r="R70" s="3"/>
      <c r="S70" s="3"/>
      <c r="T70" s="3"/>
      <c r="U70" s="84"/>
      <c r="V70" s="2"/>
      <c r="W70" s="2"/>
      <c r="X70" s="2"/>
      <c r="Y70" s="2"/>
    </row>
    <row r="71" spans="1:25" x14ac:dyDescent="0.2">
      <c r="A71" s="41"/>
      <c r="B71" s="41"/>
      <c r="N71" s="89"/>
      <c r="O71" s="3"/>
      <c r="P71" s="3">
        <v>0</v>
      </c>
      <c r="Q71" s="3">
        <f t="shared" si="6"/>
        <v>0</v>
      </c>
      <c r="R71" s="3"/>
      <c r="S71" s="3"/>
      <c r="T71" s="3"/>
      <c r="U71" s="84"/>
      <c r="V71" s="2"/>
      <c r="W71" s="2"/>
      <c r="X71" s="2"/>
      <c r="Y71" s="2"/>
    </row>
    <row r="72" spans="1:25" x14ac:dyDescent="0.2">
      <c r="A72" s="41"/>
      <c r="B72" s="41"/>
      <c r="N72" s="89"/>
      <c r="O72" s="3"/>
      <c r="P72" s="3">
        <v>0</v>
      </c>
      <c r="Q72" s="3">
        <f t="shared" si="6"/>
        <v>0</v>
      </c>
      <c r="R72" s="3"/>
      <c r="S72" s="3"/>
      <c r="T72" s="3"/>
      <c r="U72" s="84"/>
      <c r="V72" s="2"/>
      <c r="W72" s="2"/>
      <c r="X72" s="2"/>
      <c r="Y72" s="2"/>
    </row>
    <row r="73" spans="1:25" x14ac:dyDescent="0.2">
      <c r="A73" s="41"/>
      <c r="B73" s="41"/>
      <c r="N73" s="89"/>
      <c r="O73" s="3"/>
      <c r="P73" s="3">
        <v>9</v>
      </c>
      <c r="Q73" s="3">
        <f t="shared" si="6"/>
        <v>0.25263157894736843</v>
      </c>
      <c r="R73" s="3"/>
      <c r="S73" s="3"/>
      <c r="T73" s="3"/>
      <c r="U73" s="84"/>
      <c r="V73" s="2"/>
      <c r="W73" s="2"/>
      <c r="X73" s="2"/>
      <c r="Y73" s="2"/>
    </row>
    <row r="74" spans="1:25" x14ac:dyDescent="0.2">
      <c r="A74" s="41"/>
      <c r="B74" s="41"/>
      <c r="N74" s="89"/>
      <c r="O74" s="3"/>
      <c r="P74" s="3">
        <v>4</v>
      </c>
      <c r="Q74" s="3">
        <f t="shared" si="6"/>
        <v>0.11228070175438597</v>
      </c>
      <c r="R74" s="3"/>
      <c r="S74" s="3"/>
      <c r="T74" s="3"/>
      <c r="U74" s="84"/>
      <c r="V74" s="2"/>
      <c r="W74" s="2"/>
      <c r="X74" s="2"/>
      <c r="Y74" s="2"/>
    </row>
    <row r="75" spans="1:25" x14ac:dyDescent="0.2">
      <c r="A75" s="41"/>
      <c r="B75" s="41"/>
      <c r="N75" s="89"/>
      <c r="O75" s="3"/>
      <c r="P75" s="3">
        <v>0</v>
      </c>
      <c r="Q75" s="3">
        <f t="shared" si="6"/>
        <v>0</v>
      </c>
      <c r="R75" s="3"/>
      <c r="S75" s="3"/>
      <c r="T75" s="3"/>
      <c r="U75" s="84"/>
      <c r="V75" s="2"/>
      <c r="W75" s="2"/>
      <c r="X75" s="2"/>
      <c r="Y75" s="2"/>
    </row>
    <row r="76" spans="1:25" x14ac:dyDescent="0.2">
      <c r="A76" s="41"/>
      <c r="B76" s="41"/>
      <c r="N76" s="89"/>
      <c r="O76" s="3"/>
      <c r="P76" s="3">
        <v>9</v>
      </c>
      <c r="Q76" s="3">
        <f t="shared" si="6"/>
        <v>0.25263157894736843</v>
      </c>
      <c r="R76" s="3"/>
      <c r="S76" s="3"/>
      <c r="T76" s="3"/>
      <c r="U76" s="84"/>
      <c r="V76" s="2"/>
      <c r="W76" s="2"/>
      <c r="X76" s="2"/>
      <c r="Y76" s="2"/>
    </row>
    <row r="77" spans="1:25" x14ac:dyDescent="0.2">
      <c r="A77" s="41"/>
      <c r="B77" s="41"/>
      <c r="N77" s="89"/>
      <c r="O77" s="3"/>
      <c r="P77" s="3">
        <v>2</v>
      </c>
      <c r="Q77" s="3">
        <f t="shared" si="6"/>
        <v>5.6140350877192984E-2</v>
      </c>
      <c r="R77" s="3"/>
      <c r="S77" s="3"/>
      <c r="T77" s="3"/>
      <c r="U77" s="84"/>
      <c r="V77" s="2"/>
      <c r="W77" s="2"/>
      <c r="X77" s="2"/>
      <c r="Y77" s="2"/>
    </row>
    <row r="78" spans="1:25" x14ac:dyDescent="0.2">
      <c r="A78" s="41"/>
      <c r="B78" s="41"/>
      <c r="N78" s="89"/>
      <c r="O78" s="3"/>
      <c r="P78" s="3">
        <v>1</v>
      </c>
      <c r="Q78" s="3">
        <f t="shared" si="6"/>
        <v>2.8070175438596492E-2</v>
      </c>
      <c r="R78" s="3"/>
      <c r="S78" s="3"/>
      <c r="T78" s="3"/>
      <c r="U78" s="84"/>
      <c r="V78" s="2"/>
      <c r="W78" s="2"/>
      <c r="X78" s="2"/>
      <c r="Y78" s="2"/>
    </row>
    <row r="79" spans="1:25" x14ac:dyDescent="0.2">
      <c r="A79" s="41"/>
      <c r="B79" s="41"/>
      <c r="N79" s="89"/>
      <c r="O79" s="3"/>
      <c r="P79" s="3">
        <v>28</v>
      </c>
      <c r="Q79" s="3">
        <f t="shared" si="6"/>
        <v>0.78596491228070176</v>
      </c>
      <c r="R79" s="3"/>
      <c r="S79" s="3"/>
      <c r="T79" s="3"/>
      <c r="U79" s="84"/>
      <c r="V79" s="2"/>
      <c r="W79" s="2"/>
      <c r="X79" s="2"/>
      <c r="Y79" s="2"/>
    </row>
    <row r="80" spans="1:25" x14ac:dyDescent="0.2">
      <c r="A80" s="41"/>
      <c r="B80" s="41"/>
      <c r="N80" s="89"/>
      <c r="O80" s="3"/>
      <c r="P80" s="3">
        <v>1</v>
      </c>
      <c r="Q80" s="3">
        <f t="shared" si="6"/>
        <v>2.8070175438596492E-2</v>
      </c>
      <c r="R80" s="3"/>
      <c r="S80" s="3"/>
      <c r="T80" s="3"/>
      <c r="U80" s="84"/>
      <c r="V80" s="2"/>
      <c r="W80" s="2"/>
      <c r="X80" s="2"/>
      <c r="Y80" s="2"/>
    </row>
    <row r="81" spans="1:25" x14ac:dyDescent="0.2">
      <c r="A81" s="41"/>
      <c r="B81" s="41"/>
      <c r="N81" s="89"/>
      <c r="O81" s="3"/>
      <c r="P81" s="3">
        <v>0</v>
      </c>
      <c r="Q81" s="3">
        <f t="shared" si="6"/>
        <v>0</v>
      </c>
      <c r="R81" s="3"/>
      <c r="S81" s="3"/>
      <c r="T81" s="3"/>
      <c r="U81" s="84"/>
      <c r="V81" s="2"/>
      <c r="W81" s="2"/>
      <c r="X81" s="2"/>
      <c r="Y81" s="2"/>
    </row>
    <row r="82" spans="1:25" x14ac:dyDescent="0.2">
      <c r="A82" s="41"/>
      <c r="B82" s="41"/>
      <c r="N82" s="89"/>
      <c r="O82" s="3"/>
      <c r="P82" s="3">
        <v>5</v>
      </c>
      <c r="Q82" s="3">
        <f t="shared" si="6"/>
        <v>0.14035087719298245</v>
      </c>
      <c r="R82" s="3"/>
      <c r="S82" s="3"/>
      <c r="T82" s="3"/>
      <c r="U82" s="84"/>
      <c r="V82" s="2"/>
      <c r="W82" s="2"/>
      <c r="X82" s="2"/>
      <c r="Y82" s="2"/>
    </row>
    <row r="83" spans="1:25" x14ac:dyDescent="0.2">
      <c r="A83" s="41"/>
      <c r="B83" s="41"/>
      <c r="N83" s="89"/>
      <c r="O83" s="3"/>
      <c r="P83" s="3">
        <v>0</v>
      </c>
      <c r="Q83" s="3">
        <f t="shared" si="6"/>
        <v>0</v>
      </c>
      <c r="R83" s="3"/>
      <c r="S83" s="3"/>
      <c r="T83" s="3"/>
      <c r="U83" s="84"/>
      <c r="V83" s="2"/>
      <c r="W83" s="2"/>
      <c r="X83" s="2"/>
      <c r="Y83" s="2"/>
    </row>
    <row r="84" spans="1:25" x14ac:dyDescent="0.2">
      <c r="A84" s="41"/>
      <c r="B84" s="41"/>
      <c r="N84" s="89"/>
      <c r="O84" s="3"/>
      <c r="P84" s="3">
        <v>0</v>
      </c>
      <c r="Q84" s="3">
        <f t="shared" si="6"/>
        <v>0</v>
      </c>
      <c r="R84" s="3"/>
      <c r="S84" s="3"/>
      <c r="T84" s="3"/>
      <c r="U84" s="84"/>
      <c r="V84" s="2"/>
      <c r="W84" s="2"/>
      <c r="X84" s="2"/>
      <c r="Y84" s="2"/>
    </row>
    <row r="85" spans="1:25" x14ac:dyDescent="0.2">
      <c r="A85" s="41"/>
      <c r="B85" s="41"/>
      <c r="N85" s="89"/>
      <c r="O85" s="3"/>
      <c r="P85" s="3">
        <v>2</v>
      </c>
      <c r="Q85" s="3">
        <f t="shared" si="6"/>
        <v>5.6140350877192984E-2</v>
      </c>
      <c r="R85" s="3"/>
      <c r="S85" s="3"/>
      <c r="T85" s="3"/>
      <c r="U85" s="84"/>
      <c r="V85" s="2"/>
      <c r="W85" s="2"/>
      <c r="X85" s="2"/>
      <c r="Y85" s="2"/>
    </row>
    <row r="86" spans="1:25" x14ac:dyDescent="0.2">
      <c r="A86" s="41"/>
      <c r="B86" s="41"/>
      <c r="N86" s="89"/>
      <c r="O86" s="3"/>
      <c r="P86" s="3">
        <v>0</v>
      </c>
      <c r="Q86" s="3">
        <f t="shared" si="6"/>
        <v>0</v>
      </c>
      <c r="R86" s="3"/>
      <c r="S86" s="3"/>
      <c r="T86" s="3"/>
      <c r="U86" s="84"/>
      <c r="V86" s="2"/>
      <c r="W86" s="2"/>
      <c r="X86" s="2"/>
      <c r="Y86" s="2"/>
    </row>
    <row r="87" spans="1:25" x14ac:dyDescent="0.2">
      <c r="A87" s="41"/>
      <c r="B87" s="41"/>
      <c r="N87" s="89"/>
      <c r="O87" s="3"/>
      <c r="P87" s="3">
        <v>0</v>
      </c>
      <c r="Q87" s="3">
        <f t="shared" si="6"/>
        <v>0</v>
      </c>
      <c r="R87" s="3"/>
      <c r="S87" s="3"/>
      <c r="T87" s="3"/>
      <c r="U87" s="84"/>
      <c r="V87" s="2"/>
      <c r="W87" s="2"/>
      <c r="X87" s="2"/>
      <c r="Y87" s="2"/>
    </row>
    <row r="88" spans="1:25" x14ac:dyDescent="0.2">
      <c r="A88" s="41"/>
      <c r="B88" s="41"/>
      <c r="N88" s="89"/>
      <c r="O88" s="3"/>
      <c r="P88" s="3">
        <v>0</v>
      </c>
      <c r="Q88" s="3">
        <f t="shared" si="6"/>
        <v>0</v>
      </c>
      <c r="R88" s="3"/>
      <c r="S88" s="3"/>
      <c r="T88" s="3"/>
      <c r="U88" s="84"/>
      <c r="V88" s="2"/>
      <c r="W88" s="2"/>
      <c r="X88" s="2"/>
      <c r="Y88" s="2"/>
    </row>
    <row r="89" spans="1:25" x14ac:dyDescent="0.2">
      <c r="A89" s="41"/>
      <c r="B89" s="41"/>
      <c r="N89" s="89"/>
      <c r="O89" s="3"/>
      <c r="P89" s="3">
        <v>0</v>
      </c>
      <c r="Q89" s="3">
        <f t="shared" si="6"/>
        <v>0</v>
      </c>
      <c r="R89" s="3"/>
      <c r="S89" s="3"/>
      <c r="T89" s="3"/>
      <c r="U89" s="84"/>
      <c r="V89" s="2"/>
      <c r="W89" s="2"/>
      <c r="X89" s="2"/>
      <c r="Y89" s="2"/>
    </row>
    <row r="90" spans="1:25" x14ac:dyDescent="0.2">
      <c r="A90" s="41"/>
      <c r="B90" s="41"/>
      <c r="N90" s="89"/>
      <c r="O90" s="3"/>
      <c r="P90" s="3">
        <v>0</v>
      </c>
      <c r="Q90" s="3">
        <f t="shared" si="6"/>
        <v>0</v>
      </c>
      <c r="R90" s="3"/>
      <c r="S90" s="3"/>
      <c r="T90" s="3"/>
      <c r="U90" s="84"/>
      <c r="V90" s="2"/>
      <c r="W90" s="2"/>
      <c r="X90" s="2"/>
      <c r="Y90" s="2"/>
    </row>
    <row r="91" spans="1:25" x14ac:dyDescent="0.2">
      <c r="A91" s="41"/>
      <c r="B91" s="41"/>
      <c r="N91" s="89"/>
      <c r="O91" s="3"/>
      <c r="P91" s="3">
        <v>0</v>
      </c>
      <c r="Q91" s="3">
        <f t="shared" si="6"/>
        <v>0</v>
      </c>
      <c r="R91" s="3"/>
      <c r="S91" s="3"/>
      <c r="T91" s="3"/>
      <c r="U91" s="84"/>
      <c r="V91" s="2"/>
      <c r="W91" s="2"/>
      <c r="X91" s="2"/>
      <c r="Y91" s="2"/>
    </row>
    <row r="92" spans="1:25" x14ac:dyDescent="0.2">
      <c r="A92" s="41"/>
      <c r="B92" s="41"/>
      <c r="N92" s="89"/>
      <c r="O92" s="3"/>
      <c r="P92" s="3">
        <v>16</v>
      </c>
      <c r="Q92" s="3">
        <f t="shared" si="6"/>
        <v>0.44912280701754387</v>
      </c>
      <c r="R92" s="3"/>
      <c r="S92" s="3"/>
      <c r="T92" s="3"/>
      <c r="U92" s="84"/>
      <c r="V92" s="2"/>
      <c r="W92" s="2"/>
      <c r="X92" s="2"/>
      <c r="Y92" s="2"/>
    </row>
    <row r="93" spans="1:25" x14ac:dyDescent="0.2">
      <c r="A93" s="41"/>
      <c r="B93" s="41"/>
      <c r="N93" s="89"/>
      <c r="O93" s="3"/>
      <c r="P93" s="3">
        <v>1</v>
      </c>
      <c r="Q93" s="3">
        <f t="shared" si="6"/>
        <v>2.8070175438596492E-2</v>
      </c>
      <c r="R93" s="3"/>
      <c r="S93" s="3"/>
      <c r="T93" s="3"/>
      <c r="U93" s="84"/>
      <c r="V93" s="2"/>
      <c r="W93" s="2"/>
      <c r="X93" s="2"/>
      <c r="Y93" s="2"/>
    </row>
    <row r="94" spans="1:25" x14ac:dyDescent="0.2">
      <c r="A94" s="41"/>
      <c r="B94" s="41"/>
      <c r="N94" s="89"/>
      <c r="O94" s="3"/>
      <c r="P94" s="3">
        <v>3</v>
      </c>
      <c r="Q94" s="3">
        <f t="shared" si="6"/>
        <v>8.4210526315789472E-2</v>
      </c>
      <c r="R94" s="3"/>
      <c r="S94" s="3"/>
      <c r="T94" s="3"/>
      <c r="U94" s="84"/>
      <c r="V94" s="2"/>
      <c r="W94" s="2"/>
      <c r="X94" s="2"/>
      <c r="Y94" s="2"/>
    </row>
    <row r="95" spans="1:25" x14ac:dyDescent="0.2">
      <c r="A95" s="41"/>
      <c r="B95" s="41"/>
      <c r="N95" s="89"/>
      <c r="O95" s="3"/>
      <c r="P95" s="3">
        <v>0</v>
      </c>
      <c r="Q95" s="3">
        <f t="shared" si="6"/>
        <v>0</v>
      </c>
      <c r="R95" s="3"/>
      <c r="S95" s="3"/>
      <c r="T95" s="3"/>
      <c r="U95" s="84"/>
      <c r="V95" s="2"/>
      <c r="W95" s="2"/>
      <c r="X95" s="2"/>
      <c r="Y95" s="2"/>
    </row>
    <row r="96" spans="1:25" x14ac:dyDescent="0.2">
      <c r="A96" s="41"/>
      <c r="B96" s="41"/>
      <c r="N96" s="89"/>
      <c r="O96" s="3"/>
      <c r="P96" s="3">
        <v>17</v>
      </c>
      <c r="Q96" s="3">
        <f t="shared" si="6"/>
        <v>0.47719298245614034</v>
      </c>
      <c r="R96" s="3"/>
      <c r="S96" s="3"/>
      <c r="T96" s="3"/>
      <c r="U96" s="84"/>
      <c r="V96" s="2"/>
      <c r="W96" s="2"/>
      <c r="X96" s="2"/>
      <c r="Y96" s="2"/>
    </row>
    <row r="97" spans="1:25" x14ac:dyDescent="0.2">
      <c r="A97" s="41"/>
      <c r="B97" s="41"/>
      <c r="N97" s="89"/>
      <c r="O97" s="3"/>
      <c r="P97" s="3">
        <v>0</v>
      </c>
      <c r="Q97" s="3">
        <f t="shared" si="6"/>
        <v>0</v>
      </c>
      <c r="R97" s="3"/>
      <c r="S97" s="3"/>
      <c r="T97" s="3"/>
      <c r="U97" s="84"/>
      <c r="V97" s="2"/>
      <c r="W97" s="2"/>
      <c r="X97" s="2"/>
      <c r="Y97" s="2"/>
    </row>
    <row r="98" spans="1:25" x14ac:dyDescent="0.2">
      <c r="A98" s="41"/>
      <c r="B98" s="41"/>
      <c r="N98" s="89"/>
      <c r="O98" s="3"/>
      <c r="P98" s="3">
        <v>0</v>
      </c>
      <c r="Q98" s="3">
        <f t="shared" si="6"/>
        <v>0</v>
      </c>
      <c r="R98" s="3"/>
      <c r="S98" s="3"/>
      <c r="T98" s="3"/>
      <c r="U98" s="84"/>
      <c r="V98" s="2"/>
      <c r="W98" s="2"/>
      <c r="X98" s="2"/>
      <c r="Y98" s="2"/>
    </row>
    <row r="99" spans="1:25" x14ac:dyDescent="0.2">
      <c r="A99" s="41"/>
      <c r="B99" s="41"/>
      <c r="N99" s="89"/>
      <c r="O99" s="3"/>
      <c r="P99" s="3">
        <v>21</v>
      </c>
      <c r="Q99" s="3">
        <f t="shared" si="6"/>
        <v>0.58947368421052626</v>
      </c>
      <c r="R99" s="3"/>
      <c r="S99" s="3"/>
      <c r="T99" s="3"/>
      <c r="U99" s="84"/>
      <c r="V99" s="2"/>
      <c r="W99" s="2"/>
      <c r="X99" s="2"/>
      <c r="Y99" s="2"/>
    </row>
    <row r="100" spans="1:25" x14ac:dyDescent="0.2">
      <c r="A100" s="41"/>
      <c r="B100" s="41"/>
      <c r="N100" s="89"/>
      <c r="O100" s="3"/>
      <c r="P100" s="3">
        <v>0</v>
      </c>
      <c r="Q100" s="3">
        <f t="shared" si="6"/>
        <v>0</v>
      </c>
      <c r="R100" s="3"/>
      <c r="S100" s="3"/>
      <c r="T100" s="3"/>
      <c r="U100" s="84"/>
      <c r="V100" s="2"/>
      <c r="W100" s="2"/>
      <c r="X100" s="2"/>
      <c r="Y100" s="2"/>
    </row>
    <row r="101" spans="1:25" x14ac:dyDescent="0.2">
      <c r="A101" s="41"/>
      <c r="B101" s="41"/>
      <c r="N101" s="89"/>
      <c r="O101" s="3"/>
      <c r="P101" s="3">
        <v>0</v>
      </c>
      <c r="Q101" s="3">
        <f t="shared" si="6"/>
        <v>0</v>
      </c>
      <c r="R101" s="3"/>
      <c r="S101" s="3"/>
      <c r="T101" s="3"/>
      <c r="U101" s="84"/>
      <c r="V101" s="2"/>
      <c r="W101" s="2"/>
      <c r="X101" s="2"/>
      <c r="Y101" s="2"/>
    </row>
    <row r="102" spans="1:25" x14ac:dyDescent="0.2">
      <c r="A102" s="41"/>
      <c r="B102" s="41"/>
      <c r="N102" s="89"/>
      <c r="O102" s="3"/>
      <c r="P102" s="3">
        <v>3</v>
      </c>
      <c r="Q102" s="3">
        <f t="shared" si="6"/>
        <v>8.4210526315789472E-2</v>
      </c>
      <c r="R102" s="3"/>
      <c r="S102" s="3"/>
      <c r="T102" s="3"/>
      <c r="U102" s="84"/>
      <c r="V102" s="2"/>
      <c r="W102" s="2"/>
      <c r="X102" s="2"/>
      <c r="Y102" s="2"/>
    </row>
    <row r="103" spans="1:25" x14ac:dyDescent="0.2">
      <c r="A103" s="41"/>
      <c r="B103" s="41"/>
      <c r="N103" s="89"/>
      <c r="O103" s="3"/>
      <c r="P103" s="3">
        <v>1</v>
      </c>
      <c r="Q103" s="3">
        <f t="shared" si="6"/>
        <v>2.8070175438596492E-2</v>
      </c>
      <c r="R103" s="3"/>
      <c r="S103" s="3"/>
      <c r="T103" s="3"/>
      <c r="U103" s="84"/>
      <c r="V103" s="2"/>
      <c r="W103" s="2"/>
      <c r="X103" s="2"/>
      <c r="Y103" s="2"/>
    </row>
    <row r="104" spans="1:25" x14ac:dyDescent="0.2">
      <c r="A104" s="41"/>
      <c r="B104" s="41"/>
      <c r="N104" s="89"/>
      <c r="O104" s="3"/>
      <c r="P104" s="3">
        <v>3</v>
      </c>
      <c r="Q104" s="3">
        <f t="shared" si="6"/>
        <v>8.4210526315789472E-2</v>
      </c>
      <c r="R104" s="3"/>
      <c r="S104" s="3"/>
      <c r="T104" s="3"/>
      <c r="U104" s="84"/>
      <c r="V104" s="2"/>
      <c r="W104" s="2"/>
      <c r="X104" s="2"/>
      <c r="Y104" s="2"/>
    </row>
    <row r="105" spans="1:25" x14ac:dyDescent="0.2">
      <c r="A105" s="41"/>
      <c r="B105" s="41"/>
      <c r="N105" s="89"/>
      <c r="O105" s="3"/>
      <c r="P105" s="3">
        <v>5</v>
      </c>
      <c r="Q105" s="3">
        <f t="shared" si="6"/>
        <v>0.14035087719298245</v>
      </c>
      <c r="R105" s="3"/>
      <c r="S105" s="3"/>
      <c r="T105" s="3"/>
      <c r="U105" s="84"/>
      <c r="V105" s="2"/>
      <c r="W105" s="2"/>
      <c r="X105" s="2"/>
      <c r="Y105" s="2"/>
    </row>
    <row r="106" spans="1:25" x14ac:dyDescent="0.2">
      <c r="A106" s="41"/>
      <c r="B106" s="41"/>
      <c r="N106" s="89"/>
      <c r="O106" s="3"/>
      <c r="P106" s="3">
        <v>1</v>
      </c>
      <c r="Q106" s="3">
        <f t="shared" si="6"/>
        <v>2.8070175438596492E-2</v>
      </c>
      <c r="R106" s="3"/>
      <c r="S106" s="3"/>
      <c r="T106" s="3"/>
      <c r="U106" s="84"/>
      <c r="V106" s="2"/>
      <c r="W106" s="2"/>
      <c r="X106" s="2"/>
      <c r="Y106" s="2"/>
    </row>
    <row r="107" spans="1:25" x14ac:dyDescent="0.2">
      <c r="A107" s="41"/>
      <c r="B107" s="41"/>
      <c r="N107" s="89"/>
      <c r="O107" s="3"/>
      <c r="P107" s="3">
        <v>1</v>
      </c>
      <c r="Q107" s="3">
        <f t="shared" si="6"/>
        <v>2.8070175438596492E-2</v>
      </c>
      <c r="R107" s="3"/>
      <c r="S107" s="3"/>
      <c r="T107" s="3"/>
      <c r="U107" s="84"/>
      <c r="V107" s="2"/>
      <c r="W107" s="2"/>
      <c r="X107" s="2"/>
      <c r="Y107" s="2"/>
    </row>
    <row r="108" spans="1:25" ht="17" thickBot="1" x14ac:dyDescent="0.25">
      <c r="A108" s="41"/>
      <c r="B108" s="41"/>
      <c r="N108" s="92"/>
      <c r="O108" s="87"/>
      <c r="P108" s="93">
        <f>AVERAGE(P3:P107)</f>
        <v>4.4190476190476193</v>
      </c>
      <c r="Q108" s="94"/>
      <c r="R108" s="87"/>
      <c r="S108" s="87"/>
      <c r="T108" s="87"/>
      <c r="U108" s="88"/>
      <c r="V108" s="2"/>
      <c r="W108" s="2"/>
      <c r="X108" s="2"/>
      <c r="Y108" s="2"/>
    </row>
    <row r="109" spans="1:25" x14ac:dyDescent="0.2">
      <c r="A109" s="41"/>
      <c r="B109" s="41"/>
      <c r="N109" s="2"/>
      <c r="O109" s="2"/>
      <c r="P109" s="82"/>
      <c r="Q109" s="82"/>
      <c r="R109" s="2"/>
      <c r="S109" s="2"/>
      <c r="T109" s="2"/>
      <c r="U109" s="2"/>
      <c r="V109" s="2"/>
      <c r="W109" s="2"/>
      <c r="X109" s="2"/>
      <c r="Y109" s="2"/>
    </row>
    <row r="110" spans="1:25" x14ac:dyDescent="0.2">
      <c r="A110" s="41"/>
      <c r="B110" s="41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 spans="1:25" x14ac:dyDescent="0.2">
      <c r="A111" s="41"/>
      <c r="B111" s="41"/>
    </row>
    <row r="112" spans="1:25" x14ac:dyDescent="0.2">
      <c r="A112" s="41"/>
      <c r="B112" s="41"/>
    </row>
    <row r="113" spans="1:2" x14ac:dyDescent="0.2">
      <c r="A113" s="41"/>
      <c r="B113" s="41"/>
    </row>
    <row r="114" spans="1:2" x14ac:dyDescent="0.2">
      <c r="A114" s="41"/>
      <c r="B114" s="41"/>
    </row>
    <row r="115" spans="1:2" x14ac:dyDescent="0.2">
      <c r="A115" s="41"/>
      <c r="B115" s="41"/>
    </row>
    <row r="116" spans="1:2" x14ac:dyDescent="0.2">
      <c r="A116" s="41"/>
      <c r="B116" s="41"/>
    </row>
    <row r="117" spans="1:2" x14ac:dyDescent="0.2">
      <c r="A117" s="41"/>
      <c r="B117" s="41"/>
    </row>
    <row r="118" spans="1:2" x14ac:dyDescent="0.2">
      <c r="A118" s="41"/>
      <c r="B118" s="41"/>
    </row>
    <row r="119" spans="1:2" x14ac:dyDescent="0.2">
      <c r="A119" s="41"/>
      <c r="B119" s="41"/>
    </row>
    <row r="120" spans="1:2" x14ac:dyDescent="0.2">
      <c r="A120" s="41"/>
      <c r="B120" s="41"/>
    </row>
    <row r="121" spans="1:2" x14ac:dyDescent="0.2">
      <c r="A121" s="41"/>
      <c r="B121" s="41"/>
    </row>
    <row r="122" spans="1:2" x14ac:dyDescent="0.2">
      <c r="A122" s="41"/>
      <c r="B122" s="41"/>
    </row>
    <row r="123" spans="1:2" x14ac:dyDescent="0.2">
      <c r="A123" s="41"/>
      <c r="B123" s="41"/>
    </row>
    <row r="124" spans="1:2" x14ac:dyDescent="0.2">
      <c r="A124" s="41"/>
      <c r="B124" s="41"/>
    </row>
    <row r="125" spans="1:2" x14ac:dyDescent="0.2">
      <c r="A125" s="41"/>
      <c r="B125" s="41"/>
    </row>
    <row r="126" spans="1:2" x14ac:dyDescent="0.2">
      <c r="A126" s="41"/>
      <c r="B126" s="41"/>
    </row>
    <row r="127" spans="1:2" x14ac:dyDescent="0.2">
      <c r="A127" s="41"/>
      <c r="B127" s="41"/>
    </row>
    <row r="128" spans="1:2" x14ac:dyDescent="0.2">
      <c r="A128" s="41"/>
      <c r="B128" s="41"/>
    </row>
    <row r="129" spans="1:2" x14ac:dyDescent="0.2">
      <c r="A129" s="41"/>
      <c r="B129" s="41"/>
    </row>
    <row r="130" spans="1:2" x14ac:dyDescent="0.2">
      <c r="A130" s="41"/>
      <c r="B130" s="41"/>
    </row>
    <row r="131" spans="1:2" x14ac:dyDescent="0.2">
      <c r="A131" s="41"/>
      <c r="B131" s="41"/>
    </row>
    <row r="132" spans="1:2" x14ac:dyDescent="0.2">
      <c r="A132" s="41"/>
      <c r="B132" s="41"/>
    </row>
    <row r="133" spans="1:2" x14ac:dyDescent="0.2">
      <c r="A133" s="41"/>
      <c r="B133" s="41"/>
    </row>
    <row r="134" spans="1:2" x14ac:dyDescent="0.2">
      <c r="A134" s="41"/>
      <c r="B134" s="41"/>
    </row>
    <row r="135" spans="1:2" x14ac:dyDescent="0.2">
      <c r="A135" s="41"/>
      <c r="B135" s="41"/>
    </row>
    <row r="136" spans="1:2" x14ac:dyDescent="0.2">
      <c r="A136" s="41"/>
      <c r="B136" s="41"/>
    </row>
  </sheetData>
  <mergeCells count="4">
    <mergeCell ref="B1:E1"/>
    <mergeCell ref="H1:K1"/>
    <mergeCell ref="N1:U1"/>
    <mergeCell ref="W1:Y1"/>
  </mergeCells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3C2D4-943A-D145-BB96-C3A114B0E9A7}">
  <dimension ref="B1:DH81"/>
  <sheetViews>
    <sheetView zoomScale="125" workbookViewId="0">
      <selection activeCell="AC5" sqref="AC5"/>
    </sheetView>
  </sheetViews>
  <sheetFormatPr baseColWidth="10" defaultRowHeight="16" x14ac:dyDescent="0.2"/>
  <cols>
    <col min="1" max="1" width="10.83203125" style="4"/>
    <col min="2" max="25" width="10.83203125" style="24"/>
    <col min="26" max="26" width="10.83203125" style="4"/>
    <col min="27" max="27" width="14.1640625" style="4" customWidth="1"/>
    <col min="28" max="28" width="10.83203125" style="4"/>
    <col min="29" max="29" width="22.5" style="4" customWidth="1"/>
    <col min="30" max="30" width="10.83203125" style="4"/>
    <col min="31" max="31" width="13.1640625" style="4" customWidth="1"/>
    <col min="32" max="32" width="27.5" style="4" customWidth="1"/>
    <col min="33" max="34" width="10.83203125" style="4"/>
    <col min="35" max="35" width="16" style="4" customWidth="1"/>
    <col min="36" max="16384" width="10.83203125" style="4"/>
  </cols>
  <sheetData>
    <row r="1" spans="2:112" ht="17" thickBot="1" x14ac:dyDescent="0.25">
      <c r="B1" s="40" t="s">
        <v>15</v>
      </c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AK1" s="58" t="s">
        <v>112</v>
      </c>
      <c r="AL1" s="58"/>
      <c r="AM1" s="58"/>
      <c r="AN1" s="58"/>
      <c r="AO1" s="58"/>
      <c r="AP1" s="58"/>
      <c r="AQ1" s="58"/>
      <c r="AR1" s="58"/>
      <c r="AS1" s="58"/>
      <c r="AT1" s="58"/>
      <c r="AU1" s="58"/>
      <c r="AV1" s="58"/>
      <c r="AW1" s="58"/>
      <c r="AX1" s="58"/>
      <c r="AY1" s="58"/>
      <c r="AZ1" s="58"/>
      <c r="BA1" s="58"/>
      <c r="BB1" s="58"/>
      <c r="BC1" s="58"/>
      <c r="BD1" s="58"/>
      <c r="BE1" s="58"/>
      <c r="BF1" s="58"/>
      <c r="BG1" s="58"/>
      <c r="BH1" s="58"/>
      <c r="BI1" s="58"/>
      <c r="BJ1" s="58"/>
      <c r="BK1" s="58"/>
      <c r="BL1" s="58"/>
      <c r="BM1" s="58"/>
      <c r="BN1" s="58"/>
      <c r="BO1" s="58"/>
      <c r="BP1" s="58"/>
      <c r="BQ1" s="58"/>
      <c r="BR1" s="58"/>
      <c r="BS1" s="58"/>
      <c r="BT1" s="58"/>
      <c r="BU1" s="58"/>
      <c r="BV1" s="58"/>
      <c r="BW1" s="58"/>
      <c r="BX1" s="58"/>
      <c r="BY1" s="58"/>
      <c r="BZ1" s="58"/>
      <c r="CA1" s="58"/>
      <c r="CB1" s="58"/>
      <c r="CC1" s="58"/>
      <c r="CD1" s="58"/>
      <c r="CE1" s="58"/>
      <c r="CF1" s="58"/>
      <c r="CG1" s="58"/>
      <c r="CH1" s="58"/>
      <c r="CI1" s="58"/>
      <c r="CJ1" s="58"/>
      <c r="CK1" s="58"/>
      <c r="CL1" s="58"/>
      <c r="CM1" s="58"/>
      <c r="CN1" s="58"/>
      <c r="CO1" s="58"/>
      <c r="CP1" s="58"/>
      <c r="CQ1" s="58"/>
      <c r="CR1" s="58"/>
      <c r="CS1" s="58"/>
      <c r="CT1" s="58"/>
      <c r="CU1" s="58"/>
      <c r="CV1" s="58"/>
      <c r="CW1" s="58"/>
      <c r="CX1" s="58"/>
      <c r="CY1" s="58"/>
      <c r="CZ1" s="58"/>
      <c r="DA1" s="58"/>
      <c r="DB1" s="58"/>
      <c r="DC1" s="58"/>
      <c r="DD1" s="58"/>
      <c r="DE1" s="58"/>
      <c r="DF1" s="58"/>
      <c r="DG1" s="58"/>
      <c r="DH1" s="58"/>
    </row>
    <row r="2" spans="2:112" ht="68" x14ac:dyDescent="0.2">
      <c r="B2" s="7" t="s">
        <v>16</v>
      </c>
      <c r="C2" s="7" t="s">
        <v>17</v>
      </c>
      <c r="D2" s="7" t="s">
        <v>18</v>
      </c>
      <c r="E2" s="7" t="s">
        <v>19</v>
      </c>
      <c r="F2" s="7" t="s">
        <v>20</v>
      </c>
      <c r="G2" s="7" t="s">
        <v>21</v>
      </c>
      <c r="H2" s="7" t="s">
        <v>22</v>
      </c>
      <c r="I2" s="7" t="s">
        <v>23</v>
      </c>
      <c r="J2" s="7" t="s">
        <v>24</v>
      </c>
      <c r="K2" s="7" t="s">
        <v>25</v>
      </c>
      <c r="L2" s="7" t="s">
        <v>26</v>
      </c>
      <c r="M2" s="7" t="s">
        <v>27</v>
      </c>
      <c r="N2" s="7" t="s">
        <v>28</v>
      </c>
      <c r="Q2" s="14" t="s">
        <v>6</v>
      </c>
      <c r="R2" s="15" t="s">
        <v>5</v>
      </c>
      <c r="S2" s="15" t="s">
        <v>1</v>
      </c>
      <c r="T2" s="15" t="s">
        <v>2</v>
      </c>
      <c r="U2" s="15" t="s">
        <v>8</v>
      </c>
      <c r="V2" s="15" t="s">
        <v>3</v>
      </c>
      <c r="W2" s="16" t="s">
        <v>0</v>
      </c>
      <c r="X2" s="15" t="s">
        <v>4</v>
      </c>
      <c r="Y2" s="17" t="s">
        <v>7</v>
      </c>
      <c r="AA2" s="56" t="s">
        <v>32</v>
      </c>
      <c r="AB2" s="48" t="s">
        <v>29</v>
      </c>
      <c r="AC2" s="49" t="s">
        <v>35</v>
      </c>
      <c r="AD2" s="57"/>
      <c r="AE2" s="48" t="s">
        <v>30</v>
      </c>
      <c r="AF2" s="49" t="s">
        <v>34</v>
      </c>
      <c r="AG2" s="57"/>
      <c r="AH2" s="55" t="s">
        <v>31</v>
      </c>
      <c r="AI2" s="17" t="s">
        <v>33</v>
      </c>
      <c r="AK2" s="67" t="s">
        <v>36</v>
      </c>
      <c r="AL2" s="69" t="s">
        <v>37</v>
      </c>
      <c r="AM2" s="67" t="s">
        <v>38</v>
      </c>
      <c r="AN2" s="69" t="s">
        <v>39</v>
      </c>
      <c r="AO2" s="68" t="s">
        <v>40</v>
      </c>
      <c r="AP2" s="68" t="s">
        <v>41</v>
      </c>
      <c r="AQ2" s="67" t="s">
        <v>42</v>
      </c>
      <c r="AR2" s="69" t="s">
        <v>43</v>
      </c>
      <c r="AS2" s="67" t="s">
        <v>44</v>
      </c>
      <c r="AT2" s="69" t="s">
        <v>45</v>
      </c>
      <c r="AU2" s="68" t="s">
        <v>46</v>
      </c>
      <c r="AV2" s="68" t="s">
        <v>47</v>
      </c>
      <c r="AW2" s="67" t="s">
        <v>48</v>
      </c>
      <c r="AX2" s="69" t="s">
        <v>49</v>
      </c>
      <c r="AY2" s="67" t="s">
        <v>50</v>
      </c>
      <c r="AZ2" s="69" t="s">
        <v>51</v>
      </c>
      <c r="BA2" s="67" t="s">
        <v>52</v>
      </c>
      <c r="BB2" s="69" t="s">
        <v>53</v>
      </c>
      <c r="BC2" s="67" t="s">
        <v>54</v>
      </c>
      <c r="BD2" s="69" t="s">
        <v>55</v>
      </c>
      <c r="BE2" s="67" t="s">
        <v>56</v>
      </c>
      <c r="BF2" s="69" t="s">
        <v>57</v>
      </c>
      <c r="BG2" s="67" t="s">
        <v>58</v>
      </c>
      <c r="BH2" s="69" t="s">
        <v>59</v>
      </c>
      <c r="BI2" s="67" t="s">
        <v>60</v>
      </c>
      <c r="BJ2" s="69" t="s">
        <v>61</v>
      </c>
      <c r="BK2" s="67" t="s">
        <v>62</v>
      </c>
      <c r="BL2" s="69" t="s">
        <v>63</v>
      </c>
      <c r="BM2" s="67" t="s">
        <v>64</v>
      </c>
      <c r="BN2" s="69" t="s">
        <v>65</v>
      </c>
      <c r="BO2" s="67" t="s">
        <v>66</v>
      </c>
      <c r="BP2" s="69" t="s">
        <v>67</v>
      </c>
      <c r="BQ2" s="67" t="s">
        <v>68</v>
      </c>
      <c r="BR2" s="69" t="s">
        <v>69</v>
      </c>
      <c r="BS2" s="67" t="s">
        <v>70</v>
      </c>
      <c r="BT2" s="69" t="s">
        <v>71</v>
      </c>
      <c r="BU2" s="67" t="s">
        <v>72</v>
      </c>
      <c r="BV2" s="69" t="s">
        <v>73</v>
      </c>
      <c r="BW2" s="67" t="s">
        <v>74</v>
      </c>
      <c r="BX2" s="69" t="s">
        <v>75</v>
      </c>
      <c r="BY2" s="67" t="s">
        <v>76</v>
      </c>
      <c r="BZ2" s="69" t="s">
        <v>77</v>
      </c>
      <c r="CA2" s="67" t="s">
        <v>78</v>
      </c>
      <c r="CB2" s="69" t="s">
        <v>79</v>
      </c>
      <c r="CC2" s="67" t="s">
        <v>80</v>
      </c>
      <c r="CD2" s="69" t="s">
        <v>81</v>
      </c>
      <c r="CE2" s="67" t="s">
        <v>82</v>
      </c>
      <c r="CF2" s="69" t="s">
        <v>83</v>
      </c>
      <c r="CG2" s="67" t="s">
        <v>84</v>
      </c>
      <c r="CH2" s="69" t="s">
        <v>85</v>
      </c>
      <c r="CI2" s="67" t="s">
        <v>86</v>
      </c>
      <c r="CJ2" s="69" t="s">
        <v>87</v>
      </c>
      <c r="CK2" s="67" t="s">
        <v>88</v>
      </c>
      <c r="CL2" s="69" t="s">
        <v>89</v>
      </c>
      <c r="CM2" s="68" t="s">
        <v>90</v>
      </c>
      <c r="CN2" s="68" t="s">
        <v>91</v>
      </c>
      <c r="CO2" s="67" t="s">
        <v>92</v>
      </c>
      <c r="CP2" s="69" t="s">
        <v>93</v>
      </c>
      <c r="CQ2" s="67" t="s">
        <v>94</v>
      </c>
      <c r="CR2" s="69" t="s">
        <v>95</v>
      </c>
      <c r="CS2" s="67" t="s">
        <v>96</v>
      </c>
      <c r="CT2" s="69" t="s">
        <v>97</v>
      </c>
      <c r="CU2" s="68" t="s">
        <v>98</v>
      </c>
      <c r="CV2" s="68" t="s">
        <v>99</v>
      </c>
      <c r="CW2" s="67" t="s">
        <v>100</v>
      </c>
      <c r="CX2" s="69" t="s">
        <v>101</v>
      </c>
      <c r="CY2" s="67" t="s">
        <v>102</v>
      </c>
      <c r="CZ2" s="69" t="s">
        <v>103</v>
      </c>
      <c r="DA2" s="67" t="s">
        <v>104</v>
      </c>
      <c r="DB2" s="69" t="s">
        <v>105</v>
      </c>
      <c r="DC2" s="67" t="s">
        <v>106</v>
      </c>
      <c r="DD2" s="69" t="s">
        <v>107</v>
      </c>
      <c r="DE2" s="67" t="s">
        <v>108</v>
      </c>
      <c r="DF2" s="69" t="s">
        <v>109</v>
      </c>
      <c r="DG2" s="68" t="s">
        <v>110</v>
      </c>
      <c r="DH2" s="69" t="s">
        <v>111</v>
      </c>
    </row>
    <row r="3" spans="2:112" x14ac:dyDescent="0.2">
      <c r="B3" s="29">
        <v>458.547799</v>
      </c>
      <c r="C3" s="26">
        <v>860.581952</v>
      </c>
      <c r="D3" s="26">
        <v>1778.379946</v>
      </c>
      <c r="E3" s="26">
        <v>2928.349224</v>
      </c>
      <c r="F3" s="26">
        <v>5540.649324</v>
      </c>
      <c r="G3" s="26">
        <v>6746.6347169999999</v>
      </c>
      <c r="H3" s="26">
        <v>16795.059423999999</v>
      </c>
      <c r="I3" s="26">
        <v>27978.790883999998</v>
      </c>
      <c r="J3" s="26">
        <v>65646.964840000001</v>
      </c>
      <c r="K3" s="26">
        <v>65843.665101999999</v>
      </c>
      <c r="L3" s="26">
        <v>75116.971917000003</v>
      </c>
      <c r="M3" s="26">
        <v>78694.475940999997</v>
      </c>
      <c r="N3" s="30">
        <v>76752.174230000004</v>
      </c>
      <c r="Q3" s="25">
        <v>36</v>
      </c>
      <c r="R3" s="24">
        <v>7</v>
      </c>
      <c r="S3" s="24">
        <v>43</v>
      </c>
      <c r="T3" s="24">
        <v>2</v>
      </c>
      <c r="U3" s="26">
        <v>621.91861930434777</v>
      </c>
      <c r="V3" s="24">
        <v>23</v>
      </c>
      <c r="W3" s="27">
        <v>9.8290598290598297</v>
      </c>
      <c r="X3" s="27">
        <f>86.33009709*W3/100</f>
        <v>8.4854368934615394</v>
      </c>
      <c r="Y3" s="28">
        <v>8.4854368934615394</v>
      </c>
      <c r="AA3" s="44">
        <v>8</v>
      </c>
      <c r="AB3" s="50"/>
      <c r="AC3" s="19"/>
      <c r="AE3" s="44">
        <v>490.625</v>
      </c>
      <c r="AF3" s="51">
        <v>477.48662164702102</v>
      </c>
      <c r="AH3" s="18"/>
      <c r="AI3" s="19"/>
      <c r="AK3" s="59">
        <v>67.403830459999995</v>
      </c>
      <c r="AL3" s="51">
        <v>16226.94434</v>
      </c>
      <c r="AM3" s="59">
        <v>86.317009189999993</v>
      </c>
      <c r="AN3" s="51">
        <v>51055.702010000001</v>
      </c>
      <c r="AO3" s="45">
        <v>39.838832310000001</v>
      </c>
      <c r="AP3" s="45">
        <v>3052.8647940000001</v>
      </c>
      <c r="AQ3" s="59">
        <v>85.534692320000005</v>
      </c>
      <c r="AR3" s="51">
        <v>48691.499510000001</v>
      </c>
      <c r="AS3" s="59">
        <v>54.300117520000001</v>
      </c>
      <c r="AT3" s="51">
        <v>7333.9553800000003</v>
      </c>
      <c r="AU3" s="45">
        <v>38.829770549999999</v>
      </c>
      <c r="AV3" s="45">
        <v>2871.7616440000002</v>
      </c>
      <c r="AW3" s="59">
        <v>51.911807840000002</v>
      </c>
      <c r="AX3" s="51">
        <v>6345.6535320000003</v>
      </c>
      <c r="AY3" s="59">
        <v>82.987961310000003</v>
      </c>
      <c r="AZ3" s="51">
        <v>41727.415549999998</v>
      </c>
      <c r="BA3" s="59">
        <v>88.775039109999994</v>
      </c>
      <c r="BB3" s="51">
        <v>59257.215859999997</v>
      </c>
      <c r="BC3" s="59">
        <v>91.891962039999996</v>
      </c>
      <c r="BD3" s="51">
        <v>71578.194170000002</v>
      </c>
      <c r="BE3" s="59">
        <v>59.644232410000001</v>
      </c>
      <c r="BF3" s="51">
        <v>10139.089089999999</v>
      </c>
      <c r="BG3" s="59">
        <v>81.048021460000001</v>
      </c>
      <c r="BH3" s="51">
        <v>37098.894919999999</v>
      </c>
      <c r="BI3" s="59">
        <v>67.541343119999993</v>
      </c>
      <c r="BJ3" s="51">
        <v>16362.745349999999</v>
      </c>
      <c r="BK3" s="59">
        <v>53.442863019999997</v>
      </c>
      <c r="BL3" s="51">
        <v>6962.6530050000001</v>
      </c>
      <c r="BM3" s="59">
        <v>56.810046909999997</v>
      </c>
      <c r="BN3" s="51">
        <v>8538.8873149999999</v>
      </c>
      <c r="BO3" s="59">
        <v>58.174116249999997</v>
      </c>
      <c r="BP3" s="51">
        <v>9274.7988449999993</v>
      </c>
      <c r="BQ3" s="59">
        <v>55.209960150000001</v>
      </c>
      <c r="BR3" s="51">
        <v>7749.7185360000003</v>
      </c>
      <c r="BS3" s="59">
        <v>42.601272870000003</v>
      </c>
      <c r="BT3" s="51">
        <v>3609.2490640000001</v>
      </c>
      <c r="BU3" s="59">
        <v>58.758578059999998</v>
      </c>
      <c r="BV3" s="51">
        <v>9609.2153120000003</v>
      </c>
      <c r="BW3" s="59">
        <v>38.993810969999998</v>
      </c>
      <c r="BX3" s="51">
        <v>2900.4544139999998</v>
      </c>
      <c r="BY3" s="59">
        <v>51.679896200000002</v>
      </c>
      <c r="BZ3" s="51">
        <v>6257.0883430000004</v>
      </c>
      <c r="CA3" s="59">
        <v>55.266638370000003</v>
      </c>
      <c r="CB3" s="51">
        <v>7776.3847189999997</v>
      </c>
      <c r="CC3" s="59">
        <v>65.612529679999994</v>
      </c>
      <c r="CD3" s="51">
        <v>14557.55745</v>
      </c>
      <c r="CE3" s="59">
        <v>63.354100019999997</v>
      </c>
      <c r="CF3" s="51">
        <v>12695.36333</v>
      </c>
      <c r="CG3" s="59">
        <v>61.368202670000002</v>
      </c>
      <c r="CH3" s="51">
        <v>11255.76426</v>
      </c>
      <c r="CI3" s="59">
        <v>84.378977410000005</v>
      </c>
      <c r="CJ3" s="51">
        <v>45397.711470000002</v>
      </c>
      <c r="CK3" s="59">
        <v>65.936268760000004</v>
      </c>
      <c r="CL3" s="51">
        <v>14846.002920000001</v>
      </c>
      <c r="CM3" s="45">
        <v>48.88791466</v>
      </c>
      <c r="CN3" s="45">
        <v>5283.0590689999999</v>
      </c>
      <c r="CO3" s="59">
        <v>32.887942870000003</v>
      </c>
      <c r="CP3" s="51">
        <v>2003.3439310000001</v>
      </c>
      <c r="CQ3" s="59">
        <v>66.469948709999997</v>
      </c>
      <c r="CR3" s="51">
        <v>15334.03162</v>
      </c>
      <c r="CS3" s="59">
        <v>58.732244549999997</v>
      </c>
      <c r="CT3" s="51">
        <v>9593.8916470000004</v>
      </c>
      <c r="CU3" s="45">
        <v>33.341333730000002</v>
      </c>
      <c r="CV3" s="45">
        <v>2059.1551250000002</v>
      </c>
      <c r="CW3" s="59">
        <v>56.049923739999997</v>
      </c>
      <c r="CX3" s="51">
        <v>8154.4435869999998</v>
      </c>
      <c r="CY3" s="59">
        <v>47.759273149999999</v>
      </c>
      <c r="CZ3" s="51">
        <v>4933.7696319999995</v>
      </c>
      <c r="DA3" s="59">
        <v>62.480858609999999</v>
      </c>
      <c r="DB3" s="51">
        <v>12040.95232</v>
      </c>
      <c r="DC3" s="59">
        <v>60.989049309999999</v>
      </c>
      <c r="DD3" s="51">
        <v>11000.069240000001</v>
      </c>
      <c r="DE3" s="59">
        <v>49.940980549999999</v>
      </c>
      <c r="DF3" s="51">
        <v>5631.2247960000004</v>
      </c>
      <c r="DG3" s="45">
        <v>44.055505310000001</v>
      </c>
      <c r="DH3" s="51">
        <v>3941.7876310000001</v>
      </c>
    </row>
    <row r="4" spans="2:112" x14ac:dyDescent="0.2">
      <c r="B4" s="29">
        <v>467.00582200000002</v>
      </c>
      <c r="C4" s="26">
        <v>1053.4483849999999</v>
      </c>
      <c r="D4" s="26">
        <v>1582.8503410000001</v>
      </c>
      <c r="E4" s="26">
        <v>3006.7542250000001</v>
      </c>
      <c r="F4" s="26">
        <v>5081.4869289999997</v>
      </c>
      <c r="G4" s="26">
        <v>9177.7458060000008</v>
      </c>
      <c r="H4" s="26">
        <v>14964.029012999999</v>
      </c>
      <c r="I4" s="26">
        <v>30202.460896000001</v>
      </c>
      <c r="J4" s="26">
        <v>71424.058359999995</v>
      </c>
      <c r="K4" s="11">
        <v>63244.071578000003</v>
      </c>
      <c r="L4" s="26">
        <v>79308.721613999995</v>
      </c>
      <c r="M4" s="26">
        <v>80534.491173000002</v>
      </c>
      <c r="N4" s="30">
        <v>90012.277319000001</v>
      </c>
      <c r="Q4" s="25">
        <v>35</v>
      </c>
      <c r="R4" s="24">
        <v>5</v>
      </c>
      <c r="S4" s="24">
        <v>61</v>
      </c>
      <c r="T4" s="24">
        <v>3</v>
      </c>
      <c r="U4" s="26">
        <v>931.00732937931025</v>
      </c>
      <c r="V4" s="24">
        <v>29</v>
      </c>
      <c r="W4" s="27">
        <v>12.393162393162394</v>
      </c>
      <c r="X4" s="27">
        <f t="shared" ref="X4:X15" si="0">86.33009709*W4/100</f>
        <v>10.699029126538463</v>
      </c>
      <c r="Y4" s="28">
        <f>Y3+X4</f>
        <v>19.184466020000002</v>
      </c>
      <c r="AA4" s="44">
        <v>9</v>
      </c>
      <c r="AB4" s="50"/>
      <c r="AC4" s="19"/>
      <c r="AE4" s="44">
        <v>549.5</v>
      </c>
      <c r="AF4" s="51">
        <v>525.06477643671803</v>
      </c>
      <c r="AH4" s="44">
        <v>621.91861930000005</v>
      </c>
      <c r="AI4" s="46">
        <v>470.98696899999999</v>
      </c>
      <c r="AK4" s="59">
        <v>69.403830459999995</v>
      </c>
      <c r="AL4" s="51">
        <v>16458.076420000001</v>
      </c>
      <c r="AM4" s="59">
        <v>88.317009189999993</v>
      </c>
      <c r="AN4" s="51">
        <v>51206.309690000002</v>
      </c>
      <c r="AO4" s="45">
        <v>41.838832310000001</v>
      </c>
      <c r="AP4" s="45">
        <v>4061.7478959999999</v>
      </c>
      <c r="AQ4" s="59">
        <v>87.534692320000005</v>
      </c>
      <c r="AR4" s="51">
        <v>57836.4277</v>
      </c>
      <c r="AS4" s="59">
        <v>56.300117520000001</v>
      </c>
      <c r="AT4" s="51">
        <v>10157.11694</v>
      </c>
      <c r="AU4" s="45">
        <v>40.829770549999999</v>
      </c>
      <c r="AV4" s="45">
        <v>3368.2787239999998</v>
      </c>
      <c r="AW4" s="59">
        <v>53.911807840000002</v>
      </c>
      <c r="AX4" s="51">
        <v>8785.5730139999996</v>
      </c>
      <c r="AY4" s="59">
        <v>84.987961310000003</v>
      </c>
      <c r="AZ4" s="51">
        <v>57028.554600000003</v>
      </c>
      <c r="BA4" s="59">
        <v>90.775039109999994</v>
      </c>
      <c r="BB4" s="51">
        <v>60855.233809999998</v>
      </c>
      <c r="BC4" s="59">
        <v>93.891962039999996</v>
      </c>
      <c r="BD4" s="51">
        <v>64342.41936</v>
      </c>
      <c r="BE4" s="59">
        <v>61.644232410000001</v>
      </c>
      <c r="BF4" s="51">
        <v>12216.573640000001</v>
      </c>
      <c r="BG4" s="59">
        <v>83.048021460000001</v>
      </c>
      <c r="BH4" s="51">
        <v>39805.62515</v>
      </c>
      <c r="BI4" s="59">
        <v>69.541343119999993</v>
      </c>
      <c r="BJ4" s="51">
        <v>14451.794110000001</v>
      </c>
      <c r="BK4" s="59">
        <v>55.442863019999997</v>
      </c>
      <c r="BL4" s="51">
        <v>5474.0790770000003</v>
      </c>
      <c r="BM4" s="59">
        <v>58.810046909999997</v>
      </c>
      <c r="BN4" s="51">
        <v>9020.9067379999997</v>
      </c>
      <c r="BO4" s="59">
        <v>60.174116249999997</v>
      </c>
      <c r="BP4" s="51">
        <v>9473.6309180000007</v>
      </c>
      <c r="BQ4" s="59">
        <v>57.209960150000001</v>
      </c>
      <c r="BR4" s="51">
        <v>7107.7020169999996</v>
      </c>
      <c r="BS4" s="59">
        <v>44.601272870000003</v>
      </c>
      <c r="BT4" s="51">
        <v>4086.3108299999999</v>
      </c>
      <c r="BU4" s="59">
        <v>60.758578059999998</v>
      </c>
      <c r="BV4" s="51">
        <v>9822.0189630000004</v>
      </c>
      <c r="BW4" s="59">
        <v>40.993810969999998</v>
      </c>
      <c r="BX4" s="51">
        <v>2624.553316</v>
      </c>
      <c r="BY4" s="59">
        <v>53.679896200000002</v>
      </c>
      <c r="BZ4" s="51">
        <v>5795.7258229999998</v>
      </c>
      <c r="CA4" s="59">
        <v>57.266638370000003</v>
      </c>
      <c r="CB4" s="51">
        <v>9337.8962919999994</v>
      </c>
      <c r="CC4" s="59">
        <v>67.612529679999994</v>
      </c>
      <c r="CD4" s="51">
        <v>14263.40316</v>
      </c>
      <c r="CE4" s="59">
        <v>65.354100020000004</v>
      </c>
      <c r="CF4" s="51">
        <v>12848.2996</v>
      </c>
      <c r="CG4" s="59">
        <v>63.368202670000002</v>
      </c>
      <c r="CH4" s="51">
        <v>11635.32566</v>
      </c>
      <c r="CI4" s="59">
        <v>86.378977410000005</v>
      </c>
      <c r="CJ4" s="51">
        <v>47731.4156</v>
      </c>
      <c r="CK4" s="59">
        <v>67.936268760000004</v>
      </c>
      <c r="CL4" s="51">
        <v>13630.175219999999</v>
      </c>
      <c r="CM4" s="45">
        <v>50.88791466</v>
      </c>
      <c r="CN4" s="45">
        <v>5314.6077919999998</v>
      </c>
      <c r="CO4" s="59">
        <v>34.887942870000003</v>
      </c>
      <c r="CP4" s="51">
        <v>3075.1742479999998</v>
      </c>
      <c r="CQ4" s="59">
        <v>68.469948709999997</v>
      </c>
      <c r="CR4" s="51">
        <v>16432.903699999999</v>
      </c>
      <c r="CS4" s="59">
        <v>60.732244549999997</v>
      </c>
      <c r="CT4" s="51">
        <v>14228.399100000001</v>
      </c>
      <c r="CU4" s="45">
        <v>35.341333730000002</v>
      </c>
      <c r="CV4" s="45">
        <v>2295.8456660000002</v>
      </c>
      <c r="CW4" s="59">
        <v>58.049923739999997</v>
      </c>
      <c r="CX4" s="51">
        <v>8534.1550069999994</v>
      </c>
      <c r="CY4" s="59">
        <v>49.759273149999999</v>
      </c>
      <c r="CZ4" s="51">
        <v>4937.5254320000004</v>
      </c>
      <c r="DA4" s="59">
        <v>64.480858609999999</v>
      </c>
      <c r="DB4" s="51">
        <v>11247.050800000001</v>
      </c>
      <c r="DC4" s="59">
        <v>62.989049309999999</v>
      </c>
      <c r="DD4" s="51">
        <v>11208.366040000001</v>
      </c>
      <c r="DE4" s="59">
        <v>51.940980549999999</v>
      </c>
      <c r="DF4" s="51">
        <v>5581.1975080000002</v>
      </c>
      <c r="DG4" s="45">
        <v>46.055505310000001</v>
      </c>
      <c r="DH4" s="51">
        <v>3773.8282380000001</v>
      </c>
    </row>
    <row r="5" spans="2:112" x14ac:dyDescent="0.2">
      <c r="B5" s="29">
        <v>536.60160099999996</v>
      </c>
      <c r="C5" s="26">
        <v>1096.353018</v>
      </c>
      <c r="D5" s="26">
        <v>1280.029683</v>
      </c>
      <c r="E5" s="26">
        <v>3031.8941639999998</v>
      </c>
      <c r="F5" s="26">
        <v>5218.0152330000001</v>
      </c>
      <c r="G5" s="26">
        <v>8562.2124070000009</v>
      </c>
      <c r="H5" s="26">
        <v>16804.922241</v>
      </c>
      <c r="I5" s="26">
        <v>54663.533424000001</v>
      </c>
      <c r="J5" s="11">
        <v>56650.500236</v>
      </c>
      <c r="K5" s="11">
        <v>62897.146249999998</v>
      </c>
      <c r="L5" s="26">
        <v>79915.738459999993</v>
      </c>
      <c r="M5" s="26"/>
      <c r="N5" s="30">
        <v>88432.031698000006</v>
      </c>
      <c r="Q5" s="25">
        <v>34</v>
      </c>
      <c r="R5" s="24">
        <v>6</v>
      </c>
      <c r="S5" s="24">
        <v>56</v>
      </c>
      <c r="T5" s="24">
        <v>4</v>
      </c>
      <c r="U5" s="26">
        <v>1601.3307903870966</v>
      </c>
      <c r="V5" s="24">
        <v>31</v>
      </c>
      <c r="W5" s="27">
        <v>13.247863247863249</v>
      </c>
      <c r="X5" s="27">
        <f t="shared" si="0"/>
        <v>11.436893204230769</v>
      </c>
      <c r="Y5" s="28">
        <f t="shared" ref="Y5:Y15" si="1">Y4+X5</f>
        <v>30.621359224230773</v>
      </c>
      <c r="AA5" s="44">
        <v>10</v>
      </c>
      <c r="AB5" s="50"/>
      <c r="AC5" s="19"/>
      <c r="AE5" s="44">
        <v>608.375</v>
      </c>
      <c r="AF5" s="51">
        <v>577.38375685496203</v>
      </c>
      <c r="AH5" s="44">
        <v>652.82749031000003</v>
      </c>
      <c r="AI5" s="46">
        <v>500.41412500000001</v>
      </c>
      <c r="AK5" s="59">
        <v>71.403830459999995</v>
      </c>
      <c r="AL5" s="51">
        <v>17680.13941</v>
      </c>
      <c r="AM5" s="59">
        <v>90.317009189999993</v>
      </c>
      <c r="AN5" s="51">
        <v>42185.322979999997</v>
      </c>
      <c r="AO5" s="45">
        <v>43.838832310000001</v>
      </c>
      <c r="AP5" s="45">
        <v>4444.1634919999997</v>
      </c>
      <c r="AQ5" s="59">
        <v>89.534692320000005</v>
      </c>
      <c r="AR5" s="51">
        <v>54456.055289999997</v>
      </c>
      <c r="AS5" s="59">
        <v>58.300117520000001</v>
      </c>
      <c r="AT5" s="51">
        <v>8921.7584100000004</v>
      </c>
      <c r="AU5" s="45">
        <v>42.829770549999999</v>
      </c>
      <c r="AV5" s="45">
        <v>3090.9502729999999</v>
      </c>
      <c r="AW5" s="59">
        <v>55.911807840000002</v>
      </c>
      <c r="AX5" s="51">
        <v>10703.88666</v>
      </c>
      <c r="AY5" s="59">
        <v>86.987961310000003</v>
      </c>
      <c r="AZ5" s="51">
        <v>57769.499300000003</v>
      </c>
      <c r="BA5" s="59">
        <v>92.775039109999994</v>
      </c>
      <c r="BB5" s="51">
        <v>55759.063370000003</v>
      </c>
      <c r="BC5" s="59">
        <v>95.891962039999996</v>
      </c>
      <c r="BD5" s="51">
        <v>70569.235950000002</v>
      </c>
      <c r="BE5" s="59">
        <v>63.644232410000001</v>
      </c>
      <c r="BF5" s="51">
        <v>10460.660889999999</v>
      </c>
      <c r="BG5" s="59">
        <v>85.048021460000001</v>
      </c>
      <c r="BH5" s="51">
        <v>46210.917370000003</v>
      </c>
      <c r="BI5" s="59">
        <v>71.541343119999993</v>
      </c>
      <c r="BJ5" s="51">
        <v>15360.62269</v>
      </c>
      <c r="BK5" s="59">
        <v>57.442863019999997</v>
      </c>
      <c r="BL5" s="51">
        <v>6164.1698409999999</v>
      </c>
      <c r="BM5" s="59">
        <v>60.810046909999997</v>
      </c>
      <c r="BN5" s="51">
        <v>9056.2863780000007</v>
      </c>
      <c r="BO5" s="59">
        <v>62.174116249999997</v>
      </c>
      <c r="BP5" s="51">
        <v>9541.3855569999996</v>
      </c>
      <c r="BQ5" s="59">
        <v>59.209960150000001</v>
      </c>
      <c r="BR5" s="51">
        <v>7585.0642470000003</v>
      </c>
      <c r="BS5" s="59">
        <v>46.601272870000003</v>
      </c>
      <c r="BT5" s="51">
        <v>3464.425401</v>
      </c>
      <c r="BU5" s="59">
        <v>62.758578059999998</v>
      </c>
      <c r="BV5" s="51">
        <v>9945.2092159999993</v>
      </c>
      <c r="BW5" s="59">
        <v>42.993810969999998</v>
      </c>
      <c r="BX5" s="51">
        <v>2961.5988440000001</v>
      </c>
      <c r="BY5" s="59">
        <v>55.679896200000002</v>
      </c>
      <c r="BZ5" s="51">
        <v>6470.4929220000004</v>
      </c>
      <c r="CA5" s="59">
        <v>59.266638370000003</v>
      </c>
      <c r="CB5" s="51">
        <v>10018.898020000001</v>
      </c>
      <c r="CC5" s="59">
        <v>69.612529679999994</v>
      </c>
      <c r="CD5" s="51">
        <v>17032.179209999998</v>
      </c>
      <c r="CE5" s="59">
        <v>67.354100020000004</v>
      </c>
      <c r="CF5" s="51">
        <v>11449.48855</v>
      </c>
      <c r="CG5" s="59">
        <v>65.368202670000002</v>
      </c>
      <c r="CH5" s="51">
        <v>12576.379510000001</v>
      </c>
      <c r="CI5" s="59">
        <v>88.378977410000005</v>
      </c>
      <c r="CJ5" s="51">
        <v>44776.42697</v>
      </c>
      <c r="CK5" s="59">
        <v>69.936268760000004</v>
      </c>
      <c r="CL5" s="51">
        <v>19374.82215</v>
      </c>
      <c r="CM5" s="45">
        <v>52.88791466</v>
      </c>
      <c r="CN5" s="45">
        <v>6364.2788860000001</v>
      </c>
      <c r="CO5" s="59">
        <v>36.887942870000003</v>
      </c>
      <c r="CP5" s="51">
        <v>2986.6875909999999</v>
      </c>
      <c r="CQ5" s="59">
        <v>70.469948709999997</v>
      </c>
      <c r="CR5" s="51">
        <v>15207.2358</v>
      </c>
      <c r="CS5" s="59">
        <v>62.732244549999997</v>
      </c>
      <c r="CT5" s="51">
        <v>16074.07453</v>
      </c>
      <c r="CU5" s="45">
        <v>37.341333730000002</v>
      </c>
      <c r="CV5" s="45">
        <v>2466.208772</v>
      </c>
      <c r="CW5" s="59">
        <v>60.049923739999997</v>
      </c>
      <c r="CX5" s="51">
        <v>8316.9946280000004</v>
      </c>
      <c r="CY5" s="59">
        <v>51.759273149999999</v>
      </c>
      <c r="CZ5" s="51">
        <v>4981.9189930000002</v>
      </c>
      <c r="DA5" s="59">
        <v>66.480858609999999</v>
      </c>
      <c r="DB5" s="51">
        <v>12383.55661</v>
      </c>
      <c r="DC5" s="59">
        <v>64.989049309999999</v>
      </c>
      <c r="DD5" s="51">
        <v>10931.41317</v>
      </c>
      <c r="DE5" s="59">
        <v>53.940980549999999</v>
      </c>
      <c r="DF5" s="51">
        <v>5634.6050180000002</v>
      </c>
      <c r="DG5" s="45">
        <v>48.055505310000001</v>
      </c>
      <c r="DH5" s="51">
        <v>3494.9976160000001</v>
      </c>
    </row>
    <row r="6" spans="2:112" x14ac:dyDescent="0.2">
      <c r="B6" s="29">
        <v>772.95799799999998</v>
      </c>
      <c r="C6" s="26">
        <v>805.29750000000001</v>
      </c>
      <c r="D6" s="26">
        <v>1720.6078399999999</v>
      </c>
      <c r="E6" s="26">
        <v>2577.7948759999999</v>
      </c>
      <c r="F6" s="26">
        <v>3708.1263210000002</v>
      </c>
      <c r="G6" s="26">
        <v>6225.310238</v>
      </c>
      <c r="H6" s="26">
        <v>16566.985452000001</v>
      </c>
      <c r="I6" s="26">
        <v>22541.949897999999</v>
      </c>
      <c r="J6" s="11">
        <v>59034.375351000002</v>
      </c>
      <c r="K6" s="26"/>
      <c r="L6" s="11">
        <v>66336.781805000006</v>
      </c>
      <c r="M6" s="26"/>
      <c r="N6" s="30">
        <v>80416.781239000004</v>
      </c>
      <c r="Q6" s="25">
        <v>33</v>
      </c>
      <c r="R6" s="24">
        <v>6</v>
      </c>
      <c r="S6" s="24">
        <v>51</v>
      </c>
      <c r="T6" s="24">
        <v>5</v>
      </c>
      <c r="U6" s="26">
        <v>2746.2263164782607</v>
      </c>
      <c r="V6" s="24">
        <v>23</v>
      </c>
      <c r="W6" s="27">
        <v>9.8290598290598297</v>
      </c>
      <c r="X6" s="27">
        <f t="shared" si="0"/>
        <v>8.4854368934615394</v>
      </c>
      <c r="Y6" s="28">
        <f t="shared" si="1"/>
        <v>39.106796117692312</v>
      </c>
      <c r="AA6" s="44">
        <v>11</v>
      </c>
      <c r="AB6" s="44">
        <v>314</v>
      </c>
      <c r="AC6" s="51">
        <v>307.67024928356398</v>
      </c>
      <c r="AE6" s="44">
        <v>667.25</v>
      </c>
      <c r="AF6" s="51">
        <v>634.91595254652998</v>
      </c>
      <c r="AH6" s="44">
        <v>683.73636132000001</v>
      </c>
      <c r="AI6" s="46">
        <v>531.67988290000005</v>
      </c>
      <c r="AK6" s="59">
        <v>73.403830459999995</v>
      </c>
      <c r="AL6" s="51">
        <v>18830.46658</v>
      </c>
      <c r="AM6" s="59">
        <v>92.317009189999993</v>
      </c>
      <c r="AN6" s="51">
        <v>49903.2716</v>
      </c>
      <c r="AO6" s="45">
        <v>45.838832310000001</v>
      </c>
      <c r="AP6" s="45">
        <v>4693.5486380000002</v>
      </c>
      <c r="AQ6" s="62"/>
      <c r="AR6" s="61"/>
      <c r="AS6" s="59">
        <v>60.300117520000001</v>
      </c>
      <c r="AT6" s="51">
        <v>11271.087939999999</v>
      </c>
      <c r="AU6" s="45">
        <v>44.829770549999999</v>
      </c>
      <c r="AV6" s="45">
        <v>3131.3627069999998</v>
      </c>
      <c r="AW6" s="59">
        <v>57.911807840000002</v>
      </c>
      <c r="AX6" s="51">
        <v>10970.84909</v>
      </c>
      <c r="AY6" s="62"/>
      <c r="AZ6" s="61"/>
      <c r="BA6" s="59">
        <v>94.775039109999994</v>
      </c>
      <c r="BB6" s="51">
        <v>54676.04077</v>
      </c>
      <c r="BC6" s="62"/>
      <c r="BD6" s="61"/>
      <c r="BE6" s="62"/>
      <c r="BF6" s="61"/>
      <c r="BG6" s="59">
        <v>87.048021460000001</v>
      </c>
      <c r="BH6" s="51">
        <v>44710.475109999999</v>
      </c>
      <c r="BI6" s="59">
        <v>73.541343119999993</v>
      </c>
      <c r="BJ6" s="51">
        <v>13029.622729999999</v>
      </c>
      <c r="BK6" s="62"/>
      <c r="BL6" s="61"/>
      <c r="BM6" s="59">
        <v>62.810046909999997</v>
      </c>
      <c r="BN6" s="51">
        <v>8892.3081330000005</v>
      </c>
      <c r="BO6" s="59">
        <v>64.174116249999997</v>
      </c>
      <c r="BP6" s="51">
        <v>8971.7057530000002</v>
      </c>
      <c r="BQ6" s="59">
        <v>61.209960150000001</v>
      </c>
      <c r="BR6" s="51">
        <v>7337.861414</v>
      </c>
      <c r="BS6" s="59">
        <v>48.601272870000003</v>
      </c>
      <c r="BT6" s="51">
        <v>3745.5095030000002</v>
      </c>
      <c r="BU6" s="59">
        <v>64.758578060000005</v>
      </c>
      <c r="BV6" s="51">
        <v>9373.2759310000001</v>
      </c>
      <c r="BW6" s="59">
        <v>44.993810969999998</v>
      </c>
      <c r="BX6" s="51">
        <v>3517.2319539999999</v>
      </c>
      <c r="BY6" s="59">
        <v>57.679896200000002</v>
      </c>
      <c r="BZ6" s="51">
        <v>6135.4755260000002</v>
      </c>
      <c r="CA6" s="62"/>
      <c r="CB6" s="61"/>
      <c r="CC6" s="59">
        <v>71.612529679999994</v>
      </c>
      <c r="CD6" s="51">
        <v>19483.139439999999</v>
      </c>
      <c r="CE6" s="59">
        <v>69.354100020000004</v>
      </c>
      <c r="CF6" s="51">
        <v>13436.6085</v>
      </c>
      <c r="CG6" s="59">
        <v>67.368202670000002</v>
      </c>
      <c r="CH6" s="51">
        <v>12363.57574</v>
      </c>
      <c r="CI6" s="62"/>
      <c r="CJ6" s="61"/>
      <c r="CK6" s="59">
        <v>71.936268760000004</v>
      </c>
      <c r="CL6" s="51">
        <v>18453.449199999999</v>
      </c>
      <c r="CM6" s="45">
        <v>54.88791466</v>
      </c>
      <c r="CN6" s="45">
        <v>6599.0164109999996</v>
      </c>
      <c r="CO6" s="62"/>
      <c r="CP6" s="61"/>
      <c r="CQ6" s="59">
        <v>72.469948709999997</v>
      </c>
      <c r="CR6" s="51">
        <v>19100.79896</v>
      </c>
      <c r="CS6" s="59">
        <v>64.732244550000004</v>
      </c>
      <c r="CT6" s="51">
        <v>15692.109630000001</v>
      </c>
      <c r="CU6" s="45">
        <v>39.341333730000002</v>
      </c>
      <c r="CV6" s="45">
        <v>2414.078262</v>
      </c>
      <c r="CW6" s="59">
        <v>62.049923739999997</v>
      </c>
      <c r="CX6" s="51">
        <v>8604.7640539999993</v>
      </c>
      <c r="CY6" s="59">
        <v>53.759273149999999</v>
      </c>
      <c r="CZ6" s="51">
        <v>4417.3470770000004</v>
      </c>
      <c r="DA6" s="59">
        <v>68.480858609999999</v>
      </c>
      <c r="DB6" s="51">
        <v>13574.29621</v>
      </c>
      <c r="DC6" s="59">
        <v>66.989049309999999</v>
      </c>
      <c r="DD6" s="51">
        <v>10866.287549999999</v>
      </c>
      <c r="DE6" s="59">
        <v>55.940980549999999</v>
      </c>
      <c r="DF6" s="51">
        <v>5717.8335999999999</v>
      </c>
      <c r="DG6" s="45">
        <v>50.055505310000001</v>
      </c>
      <c r="DH6" s="51">
        <v>3663.9335179999998</v>
      </c>
    </row>
    <row r="7" spans="2:112" x14ac:dyDescent="0.2">
      <c r="B7" s="29">
        <v>808.45828400000005</v>
      </c>
      <c r="C7" s="26">
        <v>1138.6431359999999</v>
      </c>
      <c r="D7" s="26">
        <v>1283.658731</v>
      </c>
      <c r="E7" s="26">
        <v>2775.402403</v>
      </c>
      <c r="F7" s="26">
        <v>5193.5191580000001</v>
      </c>
      <c r="G7" s="26">
        <v>8347.0157029999991</v>
      </c>
      <c r="H7" s="26">
        <v>15282.91699</v>
      </c>
      <c r="I7" s="26">
        <v>17907.91876</v>
      </c>
      <c r="J7" s="11">
        <v>48812.340867999999</v>
      </c>
      <c r="K7" s="26"/>
      <c r="L7" s="11">
        <v>67301.259969000006</v>
      </c>
      <c r="M7" s="26"/>
      <c r="N7" s="30">
        <v>86584.260840000003</v>
      </c>
      <c r="Q7" s="25">
        <v>33</v>
      </c>
      <c r="R7" s="24">
        <v>5</v>
      </c>
      <c r="S7" s="24">
        <v>54</v>
      </c>
      <c r="T7" s="24">
        <v>6</v>
      </c>
      <c r="U7" s="26">
        <v>4293.3766201612898</v>
      </c>
      <c r="V7" s="24">
        <v>31</v>
      </c>
      <c r="W7" s="27">
        <v>13.247863247863249</v>
      </c>
      <c r="X7" s="27">
        <f t="shared" si="0"/>
        <v>11.436893204230769</v>
      </c>
      <c r="Y7" s="28">
        <f t="shared" si="1"/>
        <v>50.543689321923083</v>
      </c>
      <c r="AA7" s="44">
        <v>12</v>
      </c>
      <c r="AB7" s="44">
        <v>349.68181818181802</v>
      </c>
      <c r="AC7" s="51">
        <v>328.67754083647401</v>
      </c>
      <c r="AE7" s="44">
        <v>726.125</v>
      </c>
      <c r="AF7" s="51">
        <v>698.18082343339995</v>
      </c>
      <c r="AH7" s="44">
        <v>714.64523233</v>
      </c>
      <c r="AI7" s="46">
        <v>564.89911810000001</v>
      </c>
      <c r="AK7" s="59">
        <v>75.403830459999995</v>
      </c>
      <c r="AL7" s="51">
        <v>21515.189259999999</v>
      </c>
      <c r="AM7" s="59">
        <v>94.317009189999993</v>
      </c>
      <c r="AN7" s="51">
        <v>39827.355109999997</v>
      </c>
      <c r="AO7" s="45">
        <v>47.838832310000001</v>
      </c>
      <c r="AP7" s="45">
        <v>4242.7023589999999</v>
      </c>
      <c r="AQ7" s="62"/>
      <c r="AR7" s="61"/>
      <c r="AS7" s="59">
        <v>62.300117520000001</v>
      </c>
      <c r="AT7" s="51">
        <v>13596.530559999999</v>
      </c>
      <c r="AU7" s="45">
        <v>46.829770549999999</v>
      </c>
      <c r="AV7" s="45">
        <v>3315.847722</v>
      </c>
      <c r="AW7" s="59">
        <v>59.911807840000002</v>
      </c>
      <c r="AX7" s="51">
        <v>10588.65864</v>
      </c>
      <c r="AY7" s="62"/>
      <c r="AZ7" s="61"/>
      <c r="BA7" s="62"/>
      <c r="BB7" s="61"/>
      <c r="BC7" s="62"/>
      <c r="BD7" s="61"/>
      <c r="BE7" s="62"/>
      <c r="BF7" s="61"/>
      <c r="BG7" s="59">
        <v>89.048021460000001</v>
      </c>
      <c r="BH7" s="51">
        <v>34934.502260000001</v>
      </c>
      <c r="BI7" s="62"/>
      <c r="BJ7" s="61"/>
      <c r="BK7" s="62"/>
      <c r="BL7" s="61"/>
      <c r="BM7" s="62"/>
      <c r="BN7" s="61"/>
      <c r="BO7" s="62"/>
      <c r="BP7" s="61"/>
      <c r="BQ7" s="62"/>
      <c r="BR7" s="51">
        <v>6720.1034159999999</v>
      </c>
      <c r="BS7" s="59">
        <v>50.601272870000003</v>
      </c>
      <c r="BT7" s="51">
        <v>3639.3705829999999</v>
      </c>
      <c r="BU7" s="59">
        <v>66.758578060000005</v>
      </c>
      <c r="BV7" s="51">
        <v>10161.092619999999</v>
      </c>
      <c r="BW7" s="59">
        <v>46.993810969999998</v>
      </c>
      <c r="BX7" s="51">
        <v>3260.1849750000001</v>
      </c>
      <c r="BY7" s="59">
        <v>59.679896200000002</v>
      </c>
      <c r="BZ7" s="51">
        <v>7187.5503330000001</v>
      </c>
      <c r="CA7" s="62"/>
      <c r="CB7" s="61"/>
      <c r="CC7" s="59">
        <v>73.612529679999994</v>
      </c>
      <c r="CD7" s="51">
        <v>16917.101490000001</v>
      </c>
      <c r="CE7" s="59">
        <v>71.354100020000004</v>
      </c>
      <c r="CF7" s="51">
        <v>12793.23954</v>
      </c>
      <c r="CG7" s="59">
        <v>69.368202670000002</v>
      </c>
      <c r="CH7" s="51">
        <v>14938.47877</v>
      </c>
      <c r="CI7" s="62"/>
      <c r="CJ7" s="61"/>
      <c r="CK7" s="62"/>
      <c r="CL7" s="61"/>
      <c r="CM7" s="45">
        <v>56.88791466</v>
      </c>
      <c r="CN7" s="45">
        <v>6282.2522060000001</v>
      </c>
      <c r="CO7" s="62"/>
      <c r="CP7" s="61"/>
      <c r="CQ7" s="59">
        <v>74.469948709999997</v>
      </c>
      <c r="CR7" s="51">
        <v>17691.92311</v>
      </c>
      <c r="CS7" s="62"/>
      <c r="CT7" s="61"/>
      <c r="CU7" s="60"/>
      <c r="CV7" s="60"/>
      <c r="CW7" s="62"/>
      <c r="CX7" s="61"/>
      <c r="CY7" s="62"/>
      <c r="CZ7" s="61"/>
      <c r="DA7" s="59">
        <v>70.480858609999999</v>
      </c>
      <c r="DB7" s="51">
        <v>13655.421539999999</v>
      </c>
      <c r="DC7" s="59">
        <v>68.989049309999999</v>
      </c>
      <c r="DD7" s="51">
        <v>10348.437519999999</v>
      </c>
      <c r="DE7" s="62"/>
      <c r="DF7" s="61"/>
      <c r="DG7" s="60"/>
      <c r="DH7" s="61"/>
    </row>
    <row r="8" spans="2:112" x14ac:dyDescent="0.2">
      <c r="B8" s="29">
        <v>668.71066199999996</v>
      </c>
      <c r="C8" s="26">
        <v>1063.3403860000001</v>
      </c>
      <c r="D8" s="26">
        <v>1679.663982</v>
      </c>
      <c r="E8" s="26">
        <v>2744.3213609999998</v>
      </c>
      <c r="F8" s="26">
        <v>3683.249781</v>
      </c>
      <c r="G8" s="26">
        <v>8144.1694690000004</v>
      </c>
      <c r="H8" s="26">
        <v>20615.949637999998</v>
      </c>
      <c r="I8" s="11">
        <v>21726.293737</v>
      </c>
      <c r="J8" s="11">
        <v>56934.941543000001</v>
      </c>
      <c r="K8" s="26"/>
      <c r="L8" s="11">
        <v>75316.511050000001</v>
      </c>
      <c r="M8" s="26"/>
      <c r="N8" s="30">
        <v>82755.761329999994</v>
      </c>
      <c r="Q8" s="25">
        <v>36</v>
      </c>
      <c r="R8" s="24">
        <v>5</v>
      </c>
      <c r="S8" s="24">
        <v>42</v>
      </c>
      <c r="T8" s="24">
        <v>7</v>
      </c>
      <c r="U8" s="26">
        <v>8206.2947791923089</v>
      </c>
      <c r="V8" s="24">
        <v>26</v>
      </c>
      <c r="W8" s="27">
        <v>11.111111111111111</v>
      </c>
      <c r="X8" s="27">
        <f t="shared" si="0"/>
        <v>9.5922330099999993</v>
      </c>
      <c r="Y8" s="28">
        <f t="shared" si="1"/>
        <v>60.135922331923084</v>
      </c>
      <c r="AA8" s="44">
        <v>13</v>
      </c>
      <c r="AB8" s="44">
        <v>385.36363636363598</v>
      </c>
      <c r="AC8" s="51">
        <v>351.11918068733098</v>
      </c>
      <c r="AE8" s="44">
        <v>785</v>
      </c>
      <c r="AF8" s="51">
        <v>767.74958993398002</v>
      </c>
      <c r="AH8" s="44">
        <v>745.55410333999998</v>
      </c>
      <c r="AI8" s="46">
        <v>600.19388330000004</v>
      </c>
      <c r="AK8" s="62"/>
      <c r="AL8" s="61"/>
      <c r="AM8" s="62"/>
      <c r="AN8" s="61"/>
      <c r="AO8" s="60"/>
      <c r="AP8" s="60"/>
      <c r="AQ8" s="62"/>
      <c r="AR8" s="61"/>
      <c r="AS8" s="62"/>
      <c r="AT8" s="61"/>
      <c r="AU8" s="60"/>
      <c r="AV8" s="60"/>
      <c r="AW8" s="62"/>
      <c r="AX8" s="61"/>
      <c r="AY8" s="62"/>
      <c r="AZ8" s="61"/>
      <c r="BA8" s="62"/>
      <c r="BB8" s="61"/>
      <c r="BC8" s="62"/>
      <c r="BD8" s="61"/>
      <c r="BE8" s="62"/>
      <c r="BF8" s="61"/>
      <c r="BG8" s="62"/>
      <c r="BH8" s="61"/>
      <c r="BI8" s="62"/>
      <c r="BJ8" s="61"/>
      <c r="BK8" s="62"/>
      <c r="BL8" s="61"/>
      <c r="BM8" s="62"/>
      <c r="BN8" s="61"/>
      <c r="BO8" s="62"/>
      <c r="BP8" s="61"/>
      <c r="BQ8" s="62"/>
      <c r="BR8" s="51">
        <v>9711.7486630000003</v>
      </c>
      <c r="BS8" s="59">
        <v>52.601272870000003</v>
      </c>
      <c r="BT8" s="51">
        <v>4374.5309530000004</v>
      </c>
      <c r="BU8" s="59">
        <v>68.758578060000005</v>
      </c>
      <c r="BV8" s="51">
        <v>11005.92236</v>
      </c>
      <c r="BW8" s="59">
        <v>48.993810969999998</v>
      </c>
      <c r="BX8" s="51">
        <v>3397.421922</v>
      </c>
      <c r="BY8" s="59">
        <v>61.679896200000002</v>
      </c>
      <c r="BZ8" s="51">
        <v>6734.3003410000001</v>
      </c>
      <c r="CA8" s="62"/>
      <c r="CB8" s="61"/>
      <c r="CC8" s="59">
        <v>75.612529679999994</v>
      </c>
      <c r="CD8" s="51">
        <v>17470.706470000001</v>
      </c>
      <c r="CE8" s="59">
        <v>73.354100020000004</v>
      </c>
      <c r="CF8" s="51">
        <v>13223.12869</v>
      </c>
      <c r="CG8" s="62"/>
      <c r="CH8" s="61"/>
      <c r="CI8" s="62"/>
      <c r="CJ8" s="61"/>
      <c r="CK8" s="62"/>
      <c r="CL8" s="61"/>
      <c r="CM8" s="45">
        <v>58.88791466</v>
      </c>
      <c r="CN8" s="45">
        <v>6121.203485</v>
      </c>
      <c r="CO8" s="62"/>
      <c r="CP8" s="61"/>
      <c r="CQ8" s="59">
        <v>76.469948709999997</v>
      </c>
      <c r="CR8" s="51">
        <v>18162.449789999999</v>
      </c>
      <c r="CS8" s="62"/>
      <c r="CT8" s="61"/>
      <c r="CU8" s="60"/>
      <c r="CV8" s="60"/>
      <c r="CW8" s="62"/>
      <c r="CX8" s="61"/>
      <c r="CY8" s="62"/>
      <c r="CZ8" s="61"/>
      <c r="DA8" s="59">
        <v>72.480858609999999</v>
      </c>
      <c r="DB8" s="51">
        <v>14767.36441</v>
      </c>
      <c r="DC8" s="62"/>
      <c r="DD8" s="61"/>
      <c r="DE8" s="62"/>
      <c r="DF8" s="61"/>
      <c r="DG8" s="60"/>
      <c r="DH8" s="61"/>
    </row>
    <row r="9" spans="2:112" x14ac:dyDescent="0.2">
      <c r="B9" s="29">
        <v>726.71690000000001</v>
      </c>
      <c r="C9" s="26">
        <v>883.29277000000002</v>
      </c>
      <c r="D9" s="26">
        <v>2600.8568919999998</v>
      </c>
      <c r="E9" s="26">
        <v>3563.8423889999999</v>
      </c>
      <c r="F9" s="26">
        <v>4373.9395979999999</v>
      </c>
      <c r="G9" s="26">
        <v>9539.3628989999997</v>
      </c>
      <c r="H9" s="26">
        <v>9582.5317560000003</v>
      </c>
      <c r="I9" s="11">
        <v>33634.665097999998</v>
      </c>
      <c r="J9" s="11">
        <v>52198.506491</v>
      </c>
      <c r="K9" s="26"/>
      <c r="L9" s="11">
        <v>74627.284505000003</v>
      </c>
      <c r="M9" s="26"/>
      <c r="N9" s="30">
        <v>81461.391050000006</v>
      </c>
      <c r="Q9" s="25">
        <v>35</v>
      </c>
      <c r="R9" s="24">
        <v>5</v>
      </c>
      <c r="S9" s="24">
        <v>45</v>
      </c>
      <c r="T9" s="24">
        <v>8</v>
      </c>
      <c r="U9" s="26">
        <v>14315.837889055554</v>
      </c>
      <c r="V9" s="24">
        <v>18</v>
      </c>
      <c r="W9" s="27">
        <v>7.6923076923076925</v>
      </c>
      <c r="X9" s="27">
        <f t="shared" si="0"/>
        <v>6.6407766992307691</v>
      </c>
      <c r="Y9" s="28">
        <f t="shared" si="1"/>
        <v>66.776699031153854</v>
      </c>
      <c r="AA9" s="44">
        <v>14</v>
      </c>
      <c r="AB9" s="44">
        <v>421.04545454545502</v>
      </c>
      <c r="AC9" s="51">
        <v>375.09310411897098</v>
      </c>
      <c r="AE9" s="44">
        <v>843.875</v>
      </c>
      <c r="AF9" s="51">
        <v>844.25039052941099</v>
      </c>
      <c r="AH9" s="44">
        <v>776.46297434999997</v>
      </c>
      <c r="AI9" s="46">
        <v>637.69385720000002</v>
      </c>
      <c r="AK9" s="62"/>
      <c r="AL9" s="61"/>
      <c r="AM9" s="62"/>
      <c r="AN9" s="61"/>
      <c r="AO9" s="60"/>
      <c r="AP9" s="60"/>
      <c r="AQ9" s="62"/>
      <c r="AR9" s="61"/>
      <c r="AS9" s="62"/>
      <c r="AT9" s="61"/>
      <c r="AU9" s="60"/>
      <c r="AV9" s="60"/>
      <c r="AW9" s="62"/>
      <c r="AX9" s="61"/>
      <c r="AY9" s="62"/>
      <c r="AZ9" s="61"/>
      <c r="BA9" s="62"/>
      <c r="BB9" s="61"/>
      <c r="BC9" s="62"/>
      <c r="BD9" s="61"/>
      <c r="BE9" s="62"/>
      <c r="BF9" s="61"/>
      <c r="BG9" s="62"/>
      <c r="BH9" s="61"/>
      <c r="BI9" s="62"/>
      <c r="BJ9" s="61"/>
      <c r="BK9" s="62"/>
      <c r="BL9" s="61"/>
      <c r="BM9" s="62"/>
      <c r="BN9" s="61"/>
      <c r="BO9" s="62"/>
      <c r="BP9" s="61"/>
      <c r="BQ9" s="62"/>
      <c r="BR9" s="51">
        <v>9379.0598640000007</v>
      </c>
      <c r="BS9" s="59">
        <v>54.601272870000003</v>
      </c>
      <c r="BT9" s="51">
        <v>3635.0889710000001</v>
      </c>
      <c r="BU9" s="59">
        <v>70.758578060000005</v>
      </c>
      <c r="BV9" s="51">
        <v>10778.62132</v>
      </c>
      <c r="BW9" s="59">
        <v>50.993810969999998</v>
      </c>
      <c r="BX9" s="51">
        <v>3409.4404829999999</v>
      </c>
      <c r="BY9" s="59">
        <v>63.679896200000002</v>
      </c>
      <c r="BZ9" s="51">
        <v>7158.3340589999998</v>
      </c>
      <c r="CA9" s="62"/>
      <c r="CB9" s="61"/>
      <c r="CC9" s="62"/>
      <c r="CD9" s="61"/>
      <c r="CE9" s="59">
        <v>75.354100020000004</v>
      </c>
      <c r="CF9" s="51">
        <v>13182.64114</v>
      </c>
      <c r="CG9" s="62"/>
      <c r="CH9" s="61"/>
      <c r="CI9" s="62"/>
      <c r="CJ9" s="61"/>
      <c r="CK9" s="62"/>
      <c r="CL9" s="61"/>
      <c r="CM9" s="45">
        <v>60.88791466</v>
      </c>
      <c r="CN9" s="45">
        <v>6314.4018569999998</v>
      </c>
      <c r="CO9" s="62"/>
      <c r="CP9" s="61"/>
      <c r="CQ9" s="62"/>
      <c r="CR9" s="61"/>
      <c r="CS9" s="62"/>
      <c r="CT9" s="61"/>
      <c r="CU9" s="60"/>
      <c r="CV9" s="60"/>
      <c r="CW9" s="62"/>
      <c r="CX9" s="61"/>
      <c r="CY9" s="62"/>
      <c r="CZ9" s="61"/>
      <c r="DA9" s="59">
        <v>74.480858609999999</v>
      </c>
      <c r="DB9" s="51">
        <v>15395.40969</v>
      </c>
      <c r="DC9" s="62"/>
      <c r="DD9" s="61"/>
      <c r="DE9" s="62"/>
      <c r="DF9" s="61"/>
      <c r="DG9" s="60"/>
      <c r="DH9" s="61"/>
    </row>
    <row r="10" spans="2:112" x14ac:dyDescent="0.2">
      <c r="B10" s="29">
        <v>571.48729000000003</v>
      </c>
      <c r="C10" s="26">
        <v>827.42298700000003</v>
      </c>
      <c r="D10" s="26">
        <v>1724.0320220000001</v>
      </c>
      <c r="E10" s="26">
        <v>2461.6360669999999</v>
      </c>
      <c r="F10" s="26">
        <v>4546.0852539999996</v>
      </c>
      <c r="G10" s="26">
        <v>9442.28586</v>
      </c>
      <c r="H10" s="26">
        <v>15771.1703</v>
      </c>
      <c r="I10" s="11">
        <v>56812.285558000003</v>
      </c>
      <c r="J10" s="11">
        <v>51230.809008999997</v>
      </c>
      <c r="K10" s="26"/>
      <c r="L10" s="11">
        <v>71344.107766000001</v>
      </c>
      <c r="M10" s="26"/>
      <c r="N10" s="13">
        <v>73696.140906999994</v>
      </c>
      <c r="Q10" s="25">
        <v>35</v>
      </c>
      <c r="R10" s="24">
        <v>5</v>
      </c>
      <c r="S10" s="24">
        <v>60</v>
      </c>
      <c r="T10" s="24">
        <v>9</v>
      </c>
      <c r="U10" s="26">
        <v>32791.4172616875</v>
      </c>
      <c r="V10" s="24">
        <v>16</v>
      </c>
      <c r="W10" s="27">
        <v>6.8376068376068382</v>
      </c>
      <c r="X10" s="27">
        <f t="shared" si="0"/>
        <v>5.9029126215384622</v>
      </c>
      <c r="Y10" s="28">
        <f t="shared" si="1"/>
        <v>72.679611652692316</v>
      </c>
      <c r="AA10" s="44">
        <v>15</v>
      </c>
      <c r="AB10" s="44">
        <v>456.72727272727298</v>
      </c>
      <c r="AC10" s="51">
        <v>400.70393329748799</v>
      </c>
      <c r="AE10" s="44">
        <v>902.75</v>
      </c>
      <c r="AF10" s="51">
        <v>928.37395324477495</v>
      </c>
      <c r="AH10" s="44">
        <v>807.37184535999995</v>
      </c>
      <c r="AI10" s="46">
        <v>677.53682070000002</v>
      </c>
      <c r="AK10" s="62"/>
      <c r="AL10" s="61"/>
      <c r="AM10" s="62"/>
      <c r="AN10" s="61"/>
      <c r="AO10" s="60"/>
      <c r="AP10" s="60"/>
      <c r="AQ10" s="62"/>
      <c r="AR10" s="61"/>
      <c r="AS10" s="62"/>
      <c r="AT10" s="61"/>
      <c r="AU10" s="60"/>
      <c r="AV10" s="60"/>
      <c r="AW10" s="62"/>
      <c r="AX10" s="61"/>
      <c r="AY10" s="62"/>
      <c r="AZ10" s="61"/>
      <c r="BA10" s="62"/>
      <c r="BB10" s="61"/>
      <c r="BC10" s="62"/>
      <c r="BD10" s="61"/>
      <c r="BE10" s="62"/>
      <c r="BF10" s="61"/>
      <c r="BG10" s="62"/>
      <c r="BH10" s="61"/>
      <c r="BI10" s="62"/>
      <c r="BJ10" s="61"/>
      <c r="BK10" s="62"/>
      <c r="BL10" s="61"/>
      <c r="BM10" s="62"/>
      <c r="BN10" s="61"/>
      <c r="BO10" s="62"/>
      <c r="BP10" s="61"/>
      <c r="BQ10" s="62"/>
      <c r="BR10" s="51">
        <v>11065.864939999999</v>
      </c>
      <c r="BS10" s="59">
        <v>56.601272870000003</v>
      </c>
      <c r="BT10" s="51">
        <v>4262.4578689999998</v>
      </c>
      <c r="BU10" s="62"/>
      <c r="BV10" s="61"/>
      <c r="BW10" s="59">
        <v>52.993810969999998</v>
      </c>
      <c r="BX10" s="51">
        <v>3421.9097400000001</v>
      </c>
      <c r="BY10" s="62"/>
      <c r="BZ10" s="61"/>
      <c r="CA10" s="62"/>
      <c r="CB10" s="61"/>
      <c r="CC10" s="62"/>
      <c r="CD10" s="61"/>
      <c r="CE10" s="59">
        <v>77.354100020000004</v>
      </c>
      <c r="CF10" s="51">
        <v>13551.536050000001</v>
      </c>
      <c r="CG10" s="62"/>
      <c r="CH10" s="61"/>
      <c r="CI10" s="62"/>
      <c r="CJ10" s="61"/>
      <c r="CK10" s="62"/>
      <c r="CL10" s="61"/>
      <c r="CM10" s="60"/>
      <c r="CN10" s="60"/>
      <c r="CO10" s="62"/>
      <c r="CP10" s="61"/>
      <c r="CQ10" s="62"/>
      <c r="CR10" s="61"/>
      <c r="CS10" s="62"/>
      <c r="CT10" s="61"/>
      <c r="CU10" s="60"/>
      <c r="CV10" s="60"/>
      <c r="CW10" s="62"/>
      <c r="CX10" s="61"/>
      <c r="CY10" s="62"/>
      <c r="CZ10" s="61"/>
      <c r="DA10" s="59">
        <v>76.480858609999999</v>
      </c>
      <c r="DB10" s="51">
        <v>14677.150030000001</v>
      </c>
      <c r="DC10" s="62"/>
      <c r="DD10" s="61"/>
      <c r="DE10" s="62"/>
      <c r="DF10" s="61"/>
      <c r="DG10" s="60"/>
      <c r="DH10" s="61"/>
    </row>
    <row r="11" spans="2:112" x14ac:dyDescent="0.2">
      <c r="B11" s="29">
        <v>649.62889299999995</v>
      </c>
      <c r="C11" s="26">
        <v>1093.631232</v>
      </c>
      <c r="D11" s="26">
        <v>1211.077767</v>
      </c>
      <c r="E11" s="26">
        <v>3055.6878430000002</v>
      </c>
      <c r="F11" s="26">
        <v>5254.1008499999998</v>
      </c>
      <c r="G11" s="26">
        <v>7567.9702690000004</v>
      </c>
      <c r="H11" s="26">
        <v>13584.054169999999</v>
      </c>
      <c r="I11" s="11">
        <v>39930.273999999998</v>
      </c>
      <c r="J11" s="11">
        <v>65421.793325999999</v>
      </c>
      <c r="K11" s="26"/>
      <c r="L11" s="11">
        <v>63681.693850000003</v>
      </c>
      <c r="M11" s="26"/>
      <c r="N11" s="13">
        <v>79127.889939999994</v>
      </c>
      <c r="Q11" s="25">
        <v>37</v>
      </c>
      <c r="R11" s="24">
        <v>6</v>
      </c>
      <c r="S11" s="31">
        <f>AVERAGE(S3:S10)</f>
        <v>51.5</v>
      </c>
      <c r="T11" s="24">
        <v>10</v>
      </c>
      <c r="U11" s="26">
        <v>59036.843414454554</v>
      </c>
      <c r="V11" s="24">
        <v>11</v>
      </c>
      <c r="W11" s="27">
        <v>4.700854700854701</v>
      </c>
      <c r="X11" s="27">
        <f t="shared" si="0"/>
        <v>4.0582524273076919</v>
      </c>
      <c r="Y11" s="28">
        <f t="shared" si="1"/>
        <v>76.737864080000008</v>
      </c>
      <c r="AA11" s="44">
        <v>16</v>
      </c>
      <c r="AB11" s="44">
        <v>492.40909090909099</v>
      </c>
      <c r="AC11" s="51">
        <v>428.06343384321599</v>
      </c>
      <c r="AE11" s="44">
        <v>961.625</v>
      </c>
      <c r="AF11" s="51">
        <v>1020.87983225316</v>
      </c>
      <c r="AH11" s="44">
        <v>838.28071637000005</v>
      </c>
      <c r="AI11" s="46">
        <v>719.86916329999997</v>
      </c>
      <c r="AK11" s="62"/>
      <c r="AL11" s="61"/>
      <c r="AM11" s="62"/>
      <c r="AN11" s="61"/>
      <c r="AO11" s="60"/>
      <c r="AP11" s="60"/>
      <c r="AQ11" s="62"/>
      <c r="AR11" s="61"/>
      <c r="AS11" s="62"/>
      <c r="AT11" s="61"/>
      <c r="AU11" s="60"/>
      <c r="AV11" s="60"/>
      <c r="AW11" s="62"/>
      <c r="AX11" s="61"/>
      <c r="AY11" s="62"/>
      <c r="AZ11" s="61"/>
      <c r="BA11" s="62"/>
      <c r="BB11" s="61"/>
      <c r="BC11" s="62"/>
      <c r="BD11" s="61"/>
      <c r="BE11" s="62"/>
      <c r="BF11" s="61"/>
      <c r="BG11" s="62"/>
      <c r="BH11" s="61"/>
      <c r="BI11" s="62"/>
      <c r="BJ11" s="61"/>
      <c r="BK11" s="62"/>
      <c r="BL11" s="61"/>
      <c r="BM11" s="62"/>
      <c r="BN11" s="61"/>
      <c r="BO11" s="62"/>
      <c r="BP11" s="61"/>
      <c r="BQ11" s="62"/>
      <c r="BR11" s="51">
        <v>12269.899429999999</v>
      </c>
      <c r="BS11" s="59">
        <v>58.601272870000003</v>
      </c>
      <c r="BT11" s="51">
        <v>4028.1710400000002</v>
      </c>
      <c r="BU11" s="62"/>
      <c r="BV11" s="61"/>
      <c r="BW11" s="59">
        <v>54.993810969999998</v>
      </c>
      <c r="BX11" s="51">
        <v>3080.5826010000001</v>
      </c>
      <c r="BY11" s="62"/>
      <c r="BZ11" s="61"/>
      <c r="CA11" s="62"/>
      <c r="CB11" s="61"/>
      <c r="CC11" s="62"/>
      <c r="CD11" s="61"/>
      <c r="CE11" s="59">
        <v>79.354100020000004</v>
      </c>
      <c r="CF11" s="51">
        <v>13048.03318</v>
      </c>
      <c r="CG11" s="62"/>
      <c r="CH11" s="61"/>
      <c r="CI11" s="62"/>
      <c r="CJ11" s="61"/>
      <c r="CK11" s="62"/>
      <c r="CL11" s="61"/>
      <c r="CM11" s="60"/>
      <c r="CN11" s="60"/>
      <c r="CO11" s="62"/>
      <c r="CP11" s="61"/>
      <c r="CQ11" s="62"/>
      <c r="CR11" s="61"/>
      <c r="CS11" s="62"/>
      <c r="CT11" s="61"/>
      <c r="CU11" s="60"/>
      <c r="CV11" s="60"/>
      <c r="CW11" s="62"/>
      <c r="CX11" s="61"/>
      <c r="CY11" s="62"/>
      <c r="CZ11" s="61"/>
      <c r="DA11" s="62"/>
      <c r="DB11" s="61"/>
      <c r="DC11" s="62"/>
      <c r="DD11" s="61"/>
      <c r="DE11" s="62"/>
      <c r="DF11" s="61"/>
      <c r="DG11" s="60"/>
      <c r="DH11" s="61"/>
    </row>
    <row r="12" spans="2:112" ht="17" thickBot="1" x14ac:dyDescent="0.25">
      <c r="B12" s="12">
        <v>656.00904400000002</v>
      </c>
      <c r="C12" s="26">
        <v>1039.8979059999999</v>
      </c>
      <c r="D12" s="26">
        <v>1424.284349</v>
      </c>
      <c r="E12" s="26">
        <v>2338.8044920000002</v>
      </c>
      <c r="F12" s="26">
        <v>5265.1050599999999</v>
      </c>
      <c r="G12" s="26">
        <v>7199.9730760000002</v>
      </c>
      <c r="H12" s="26">
        <v>10505.245779999999</v>
      </c>
      <c r="I12" s="11">
        <v>29115.563222000001</v>
      </c>
      <c r="J12" s="11">
        <v>58975.022848000001</v>
      </c>
      <c r="K12" s="26"/>
      <c r="L12" s="26"/>
      <c r="M12" s="26"/>
      <c r="N12" s="13">
        <v>71616.696133000005</v>
      </c>
      <c r="Q12" s="25">
        <v>39</v>
      </c>
      <c r="R12" s="24">
        <v>5</v>
      </c>
      <c r="T12" s="24">
        <v>11</v>
      </c>
      <c r="U12" s="26">
        <v>63994.960976666662</v>
      </c>
      <c r="V12" s="24">
        <v>3</v>
      </c>
      <c r="W12" s="27">
        <v>1.2820512820512819</v>
      </c>
      <c r="X12" s="27">
        <f t="shared" si="0"/>
        <v>1.1067961165384614</v>
      </c>
      <c r="Y12" s="28">
        <f t="shared" si="1"/>
        <v>77.84466019653847</v>
      </c>
      <c r="AA12" s="44">
        <v>17</v>
      </c>
      <c r="AB12" s="44">
        <v>528.09090909090901</v>
      </c>
      <c r="AC12" s="51">
        <v>457.29100257572702</v>
      </c>
      <c r="AE12" s="44">
        <v>1063.0208333333301</v>
      </c>
      <c r="AF12" s="51">
        <v>1122.6032659130999</v>
      </c>
      <c r="AH12" s="44">
        <v>869.18958738000003</v>
      </c>
      <c r="AI12" s="46">
        <v>764.84642080000003</v>
      </c>
      <c r="AK12" s="74">
        <v>3.4941596999999998E-2</v>
      </c>
      <c r="AL12" s="75"/>
      <c r="AM12" s="63"/>
      <c r="AN12" s="66"/>
      <c r="AO12" s="76">
        <v>4.0140776000000003E-2</v>
      </c>
      <c r="AP12" s="76"/>
      <c r="AQ12" s="63"/>
      <c r="AR12" s="66"/>
      <c r="AS12" s="77">
        <v>6.6933277999999999E-2</v>
      </c>
      <c r="AT12" s="78"/>
      <c r="AU12" s="79">
        <v>1.0732087E-2</v>
      </c>
      <c r="AV12" s="79"/>
      <c r="AW12" s="77">
        <v>6.2307875999999998E-2</v>
      </c>
      <c r="AX12" s="78"/>
      <c r="AY12" s="63"/>
      <c r="AZ12" s="66"/>
      <c r="BA12" s="63"/>
      <c r="BB12" s="66"/>
      <c r="BC12" s="63"/>
      <c r="BD12" s="66"/>
      <c r="BE12" s="77">
        <v>7.8058700000000003E-3</v>
      </c>
      <c r="BF12" s="78"/>
      <c r="BG12" s="63"/>
      <c r="BH12" s="66"/>
      <c r="BI12" s="77">
        <v>-3.1117817999999998E-2</v>
      </c>
      <c r="BJ12" s="78"/>
      <c r="BK12" s="77">
        <v>-3.0451776999999999E-2</v>
      </c>
      <c r="BL12" s="78"/>
      <c r="BM12" s="77">
        <v>6.2791050000000001E-3</v>
      </c>
      <c r="BN12" s="78"/>
      <c r="BO12" s="77">
        <v>-4.6274419999999998E-3</v>
      </c>
      <c r="BP12" s="78"/>
      <c r="BQ12" s="77">
        <v>-4.9412579999999996E-3</v>
      </c>
      <c r="BR12" s="78"/>
      <c r="BS12" s="77">
        <v>6.8106349999999998E-3</v>
      </c>
      <c r="BT12" s="78"/>
      <c r="BU12" s="77">
        <v>1.0600267E-2</v>
      </c>
      <c r="BV12" s="78"/>
      <c r="BW12" s="77">
        <v>1.069875E-2</v>
      </c>
      <c r="BX12" s="78"/>
      <c r="BY12" s="77">
        <v>1.4445919999999999E-2</v>
      </c>
      <c r="BZ12" s="78"/>
      <c r="CA12" s="77">
        <v>6.3345393E-2</v>
      </c>
      <c r="CB12" s="78"/>
      <c r="CC12" s="77">
        <v>2.2262935000000001E-2</v>
      </c>
      <c r="CD12" s="78"/>
      <c r="CE12" s="80">
        <v>4.4613700000000001E-3</v>
      </c>
      <c r="CF12" s="81"/>
      <c r="CG12" s="77">
        <v>3.1341444000000003E-2</v>
      </c>
      <c r="CH12" s="78"/>
      <c r="CI12" s="63"/>
      <c r="CJ12" s="66"/>
      <c r="CK12" s="77">
        <v>5.0212510000000002E-2</v>
      </c>
      <c r="CL12" s="79"/>
      <c r="CM12" s="79">
        <v>1.4368033000000001E-2</v>
      </c>
      <c r="CN12" s="78"/>
      <c r="CO12" s="77">
        <v>9.9836799000000004E-2</v>
      </c>
      <c r="CP12" s="78"/>
      <c r="CQ12" s="77">
        <v>1.8511923E-2</v>
      </c>
      <c r="CR12" s="78"/>
      <c r="CS12" s="77">
        <v>7.9903100000000005E-2</v>
      </c>
      <c r="CT12" s="78"/>
      <c r="CU12" s="77">
        <v>2.7432307E-2</v>
      </c>
      <c r="CV12" s="79"/>
      <c r="CW12" s="79">
        <v>6.7741820000000001E-3</v>
      </c>
      <c r="CX12" s="78"/>
      <c r="CY12" s="77">
        <v>-1.6137058999999999E-2</v>
      </c>
      <c r="CZ12" s="78"/>
      <c r="DA12" s="77">
        <v>2.0772467999999999E-2</v>
      </c>
      <c r="DB12" s="78"/>
      <c r="DC12" s="77">
        <v>-7.65637E-3</v>
      </c>
      <c r="DD12" s="78"/>
      <c r="DE12" s="77">
        <v>2.765638E-3</v>
      </c>
      <c r="DF12" s="78"/>
      <c r="DG12" s="77">
        <v>-1.4802417E-2</v>
      </c>
      <c r="DH12" s="78"/>
    </row>
    <row r="13" spans="2:112" x14ac:dyDescent="0.2">
      <c r="B13" s="12">
        <v>671.81296499999996</v>
      </c>
      <c r="C13" s="26">
        <v>943.874461</v>
      </c>
      <c r="D13" s="26">
        <v>1581.269949</v>
      </c>
      <c r="E13" s="26">
        <v>2793.5183769999999</v>
      </c>
      <c r="F13" s="26">
        <v>4214.3785429999998</v>
      </c>
      <c r="G13" s="26">
        <v>7446.7190860000001</v>
      </c>
      <c r="H13" s="26">
        <v>10625.5897</v>
      </c>
      <c r="I13" s="11">
        <v>29086.413767999999</v>
      </c>
      <c r="J13" s="11">
        <v>63075.964687</v>
      </c>
      <c r="K13" s="26"/>
      <c r="L13" s="26"/>
      <c r="M13" s="26"/>
      <c r="N13" s="13">
        <v>70910.143809000001</v>
      </c>
      <c r="Q13" s="25">
        <v>37</v>
      </c>
      <c r="R13" s="24">
        <v>5</v>
      </c>
      <c r="T13" s="24">
        <v>12</v>
      </c>
      <c r="U13" s="26">
        <v>72549.896770666659</v>
      </c>
      <c r="V13" s="24">
        <v>9</v>
      </c>
      <c r="W13" s="27">
        <v>3.8461538461538463</v>
      </c>
      <c r="X13" s="27">
        <f t="shared" si="0"/>
        <v>3.3203883496153845</v>
      </c>
      <c r="Y13" s="28">
        <f t="shared" si="1"/>
        <v>81.165048546153855</v>
      </c>
      <c r="AA13" s="44">
        <v>18</v>
      </c>
      <c r="AB13" s="44">
        <v>563.77272727272702</v>
      </c>
      <c r="AC13" s="51">
        <v>488.51418856137298</v>
      </c>
      <c r="AE13" s="44">
        <v>1164.4166666666699</v>
      </c>
      <c r="AF13" s="51">
        <v>1234.46271816078</v>
      </c>
      <c r="AH13" s="44">
        <v>900.09845839000002</v>
      </c>
      <c r="AI13" s="46">
        <v>812.63384689999998</v>
      </c>
      <c r="AL13" s="43"/>
      <c r="AM13" s="43"/>
      <c r="AN13" s="43"/>
      <c r="AO13" s="43"/>
      <c r="AP13" s="43"/>
      <c r="AQ13" s="43"/>
      <c r="AR13" s="43"/>
      <c r="AT13" s="43"/>
      <c r="AV13" s="43"/>
      <c r="AW13" s="43"/>
      <c r="AX13" s="43"/>
      <c r="AY13" s="43"/>
      <c r="AZ13" s="43"/>
      <c r="BA13" s="43"/>
      <c r="BB13" s="43"/>
      <c r="BC13" s="43"/>
      <c r="BD13" s="43"/>
      <c r="BE13" s="43"/>
      <c r="BF13" s="43"/>
      <c r="BG13" s="43"/>
      <c r="BH13" s="43"/>
      <c r="BI13" s="43"/>
      <c r="BJ13" s="43"/>
      <c r="BK13" s="43"/>
      <c r="BL13" s="43"/>
      <c r="BM13" s="43"/>
      <c r="BN13" s="43"/>
      <c r="BO13" s="43"/>
      <c r="BP13" s="43"/>
      <c r="BQ13" s="43"/>
      <c r="BR13" s="43"/>
      <c r="BS13" s="43"/>
      <c r="BT13" s="43"/>
      <c r="BU13" s="43"/>
      <c r="BV13" s="43"/>
      <c r="BW13" s="43"/>
      <c r="BX13" s="43"/>
      <c r="BY13" s="43"/>
      <c r="BZ13" s="43"/>
      <c r="CA13" s="43"/>
      <c r="CB13" s="43"/>
      <c r="CC13" s="43"/>
      <c r="CD13" s="43"/>
      <c r="CE13" s="43"/>
      <c r="CF13" s="43"/>
      <c r="CG13" s="43"/>
      <c r="CH13" s="43"/>
      <c r="CI13" s="43"/>
      <c r="CJ13" s="43"/>
      <c r="CK13" s="43"/>
      <c r="CL13" s="43"/>
      <c r="CM13" s="43"/>
      <c r="CN13" s="43"/>
      <c r="CO13" s="43"/>
      <c r="CP13" s="43"/>
      <c r="CQ13" s="43"/>
      <c r="CR13" s="43"/>
      <c r="CS13" s="43"/>
      <c r="CT13" s="43"/>
      <c r="CU13" s="43"/>
      <c r="CV13" s="43"/>
      <c r="CW13" s="43"/>
      <c r="CX13" s="43"/>
      <c r="CY13" s="43"/>
      <c r="CZ13" s="43"/>
      <c r="DA13" s="43"/>
      <c r="DB13" s="43"/>
      <c r="DC13" s="43"/>
      <c r="DD13" s="43"/>
      <c r="DE13" s="43"/>
      <c r="DF13" s="43"/>
      <c r="DG13" s="43"/>
      <c r="DH13" s="43"/>
    </row>
    <row r="14" spans="2:112" x14ac:dyDescent="0.2">
      <c r="B14" s="12">
        <v>472.80063000000001</v>
      </c>
      <c r="C14" s="26">
        <v>773.71892700000001</v>
      </c>
      <c r="D14" s="26">
        <v>1221.935645</v>
      </c>
      <c r="E14" s="26">
        <v>3030.6649699999998</v>
      </c>
      <c r="F14" s="26">
        <v>3843.7766299999998</v>
      </c>
      <c r="G14" s="11">
        <v>9937.8565739999995</v>
      </c>
      <c r="H14" s="11">
        <v>12868.840012000001</v>
      </c>
      <c r="I14" s="11">
        <v>21520.286703000002</v>
      </c>
      <c r="J14" s="26"/>
      <c r="K14" s="26"/>
      <c r="L14" s="26"/>
      <c r="M14" s="26"/>
      <c r="N14" s="13">
        <v>71161.104217</v>
      </c>
      <c r="Q14" s="25">
        <v>36</v>
      </c>
      <c r="R14" s="24">
        <v>5</v>
      </c>
      <c r="T14" s="24">
        <v>13</v>
      </c>
      <c r="U14" s="26">
        <v>79614.483557</v>
      </c>
      <c r="V14" s="24">
        <v>2</v>
      </c>
      <c r="W14" s="27">
        <v>0.85470085470085477</v>
      </c>
      <c r="X14" s="27">
        <f t="shared" si="0"/>
        <v>0.73786407769230777</v>
      </c>
      <c r="Y14" s="28">
        <f t="shared" si="1"/>
        <v>81.902912623846163</v>
      </c>
      <c r="AA14" s="44">
        <v>19</v>
      </c>
      <c r="AB14" s="44">
        <v>599.45454545454595</v>
      </c>
      <c r="AC14" s="51">
        <v>521.86924973722205</v>
      </c>
      <c r="AE14" s="44">
        <v>1265.8125</v>
      </c>
      <c r="AF14" s="51">
        <v>1357.4681713484999</v>
      </c>
      <c r="AH14" s="44">
        <v>931.0073294</v>
      </c>
      <c r="AI14" s="46">
        <v>863.40702020000003</v>
      </c>
      <c r="AK14" s="4" t="s">
        <v>113</v>
      </c>
      <c r="AL14" s="73"/>
      <c r="AM14" s="43"/>
      <c r="AN14" s="43"/>
      <c r="AP14" s="43"/>
      <c r="AQ14" s="43"/>
      <c r="AR14" s="43"/>
      <c r="AT14" s="43"/>
      <c r="AU14" s="43"/>
      <c r="AV14" s="43"/>
      <c r="AW14" s="43"/>
      <c r="AX14" s="43"/>
      <c r="AY14" s="43"/>
      <c r="AZ14" s="43"/>
      <c r="BA14" s="43"/>
      <c r="BB14" s="43"/>
      <c r="BC14" s="43"/>
      <c r="BD14" s="43"/>
      <c r="BE14" s="43"/>
      <c r="BF14" s="43"/>
      <c r="BG14" s="43"/>
      <c r="BH14" s="43"/>
      <c r="BI14" s="43"/>
      <c r="BJ14" s="43"/>
      <c r="BK14" s="43"/>
      <c r="BL14" s="43"/>
      <c r="BM14" s="43"/>
      <c r="BN14" s="43"/>
      <c r="BO14" s="43"/>
      <c r="BP14" s="43"/>
      <c r="BQ14" s="43"/>
      <c r="BR14" s="43"/>
      <c r="BS14" s="43"/>
      <c r="BT14" s="43"/>
      <c r="BU14" s="43"/>
      <c r="BV14" s="43"/>
      <c r="BW14" s="43"/>
      <c r="BX14" s="43"/>
      <c r="BY14" s="43"/>
      <c r="BZ14" s="43"/>
      <c r="CA14" s="43"/>
      <c r="CB14" s="43"/>
      <c r="CC14" s="43"/>
      <c r="CD14" s="43"/>
      <c r="CE14" s="43"/>
      <c r="CF14" s="43"/>
      <c r="CG14" s="43"/>
      <c r="CH14" s="43"/>
      <c r="CI14" s="43"/>
      <c r="CJ14" s="43"/>
      <c r="CK14" s="41"/>
      <c r="CM14" s="43"/>
      <c r="CN14" s="43"/>
      <c r="CO14" s="43"/>
      <c r="CP14" s="43"/>
      <c r="CQ14" s="43"/>
      <c r="CR14" s="43"/>
      <c r="CS14" s="43"/>
      <c r="CT14" s="43"/>
      <c r="CU14" s="41"/>
      <c r="CW14" s="43"/>
      <c r="CX14" s="43"/>
      <c r="CY14" s="43"/>
      <c r="CZ14" s="43"/>
      <c r="DA14" s="43"/>
      <c r="DB14" s="43"/>
      <c r="DC14" s="43"/>
      <c r="DD14" s="43"/>
      <c r="DE14" s="43"/>
      <c r="DF14" s="43"/>
      <c r="DG14" s="43"/>
      <c r="DH14" s="43"/>
    </row>
    <row r="15" spans="2:112" x14ac:dyDescent="0.2">
      <c r="B15" s="12">
        <v>648.48754899999994</v>
      </c>
      <c r="C15" s="11">
        <v>865.38172799999995</v>
      </c>
      <c r="D15" s="26">
        <v>2246.5564290000002</v>
      </c>
      <c r="E15" s="26">
        <v>3119.781516</v>
      </c>
      <c r="F15" s="11">
        <v>3597.0601649999999</v>
      </c>
      <c r="G15" s="11">
        <v>8647.6713099999997</v>
      </c>
      <c r="H15" s="11">
        <v>9930.2472789999993</v>
      </c>
      <c r="I15" s="11">
        <v>26034.091338999999</v>
      </c>
      <c r="J15" s="26"/>
      <c r="K15" s="26"/>
      <c r="L15" s="26"/>
      <c r="M15" s="26"/>
      <c r="N15" s="30"/>
      <c r="Q15" s="25">
        <v>38</v>
      </c>
      <c r="R15" s="24">
        <v>5</v>
      </c>
      <c r="T15" s="24">
        <v>14</v>
      </c>
      <c r="U15" s="26">
        <v>79410.554392666658</v>
      </c>
      <c r="V15" s="24">
        <v>12</v>
      </c>
      <c r="W15" s="27">
        <v>5.1282051282051277</v>
      </c>
      <c r="X15" s="27">
        <f t="shared" si="0"/>
        <v>4.4271844661538458</v>
      </c>
      <c r="Y15" s="28">
        <f t="shared" si="1"/>
        <v>86.33009709000001</v>
      </c>
      <c r="AA15" s="44">
        <v>20</v>
      </c>
      <c r="AB15" s="44">
        <v>635.13636363636397</v>
      </c>
      <c r="AC15" s="51">
        <v>557.50174754049203</v>
      </c>
      <c r="AE15" s="44">
        <v>1367.2083333333301</v>
      </c>
      <c r="AF15" s="51">
        <v>1492.7302454056301</v>
      </c>
      <c r="AH15" s="44">
        <v>986.867617783333</v>
      </c>
      <c r="AI15" s="46">
        <v>917.35248960000001</v>
      </c>
      <c r="AK15" s="4" t="s">
        <v>117</v>
      </c>
      <c r="AL15" s="72"/>
      <c r="AM15" s="43"/>
      <c r="AN15" s="43"/>
      <c r="AO15" s="43"/>
      <c r="AP15" s="43"/>
      <c r="AQ15" s="43"/>
      <c r="AR15" s="43"/>
      <c r="AS15" s="43"/>
      <c r="AT15" s="43"/>
      <c r="AU15" s="43"/>
      <c r="AV15" s="43"/>
      <c r="AW15" s="43"/>
      <c r="AX15" s="43"/>
      <c r="AY15" s="43"/>
      <c r="AZ15" s="43"/>
      <c r="BA15" s="43"/>
      <c r="BB15" s="43"/>
      <c r="BC15" s="43"/>
      <c r="BD15" s="43"/>
      <c r="BE15" s="43"/>
      <c r="BF15" s="43"/>
      <c r="BG15" s="43"/>
      <c r="BH15" s="43"/>
      <c r="BI15" s="41"/>
      <c r="BK15" s="43"/>
      <c r="BL15" s="43"/>
      <c r="BM15" s="43"/>
      <c r="BN15" s="43"/>
      <c r="BO15" s="43"/>
      <c r="BP15" s="43"/>
      <c r="BQ15" s="43"/>
      <c r="BR15" s="43"/>
      <c r="BS15" s="43"/>
      <c r="BT15" s="43"/>
      <c r="BU15" s="43"/>
      <c r="BV15" s="43"/>
      <c r="BW15" s="41"/>
      <c r="BY15" s="43"/>
      <c r="BZ15" s="43"/>
      <c r="CA15" s="43"/>
      <c r="CB15" s="43"/>
      <c r="CC15" s="43"/>
      <c r="CD15" s="43"/>
      <c r="CE15" s="43"/>
      <c r="CF15" s="43"/>
      <c r="CG15" s="43"/>
      <c r="CH15" s="43"/>
      <c r="CI15" s="43"/>
      <c r="CJ15" s="43"/>
      <c r="CK15" s="41"/>
      <c r="CM15" s="43"/>
      <c r="CN15" s="43"/>
      <c r="CO15" s="43"/>
      <c r="CP15" s="43"/>
      <c r="CQ15" s="43"/>
      <c r="CR15" s="43"/>
      <c r="CS15" s="43"/>
      <c r="CT15" s="43"/>
      <c r="CU15" s="41"/>
      <c r="CW15" s="43"/>
      <c r="CX15" s="43"/>
      <c r="CY15" s="43"/>
      <c r="CZ15" s="43"/>
      <c r="DA15" s="43"/>
      <c r="DB15" s="43"/>
      <c r="DC15" s="43"/>
      <c r="DD15" s="43"/>
      <c r="DE15" s="43"/>
      <c r="DF15" s="43"/>
      <c r="DG15" s="43"/>
      <c r="DH15" s="43"/>
    </row>
    <row r="16" spans="2:112" x14ac:dyDescent="0.2">
      <c r="B16" s="12">
        <v>630.75203799999997</v>
      </c>
      <c r="C16" s="11">
        <v>1129.2486719999999</v>
      </c>
      <c r="D16" s="26">
        <v>1752.449811</v>
      </c>
      <c r="E16" s="11">
        <v>2461.636258</v>
      </c>
      <c r="F16" s="11">
        <v>3902.9245649999998</v>
      </c>
      <c r="G16" s="11">
        <v>10195.460483000001</v>
      </c>
      <c r="H16" s="11">
        <v>16971.479308999998</v>
      </c>
      <c r="I16" s="11">
        <v>30874.890801000001</v>
      </c>
      <c r="J16" s="26"/>
      <c r="K16" s="26"/>
      <c r="L16" s="26"/>
      <c r="M16" s="26"/>
      <c r="N16" s="30"/>
      <c r="Q16" s="25">
        <v>38</v>
      </c>
      <c r="R16" s="24">
        <v>5</v>
      </c>
      <c r="V16" s="27"/>
      <c r="Y16" s="32"/>
      <c r="AA16" s="44">
        <v>21</v>
      </c>
      <c r="AB16" s="44">
        <v>670.81818181818198</v>
      </c>
      <c r="AC16" s="51">
        <v>595.56718213844601</v>
      </c>
      <c r="AE16" s="44">
        <v>1468.6041666666699</v>
      </c>
      <c r="AF16" s="51">
        <v>1641.4702256593</v>
      </c>
      <c r="AH16" s="44">
        <v>1042.72790616667</v>
      </c>
      <c r="AI16" s="46">
        <v>974.66845929999999</v>
      </c>
      <c r="BI16" s="41"/>
      <c r="BW16" s="41"/>
      <c r="CK16" s="41"/>
      <c r="CU16" s="41"/>
    </row>
    <row r="17" spans="2:99" x14ac:dyDescent="0.2">
      <c r="B17" s="12">
        <v>617.93330200000003</v>
      </c>
      <c r="C17" s="11">
        <v>751.15450099999998</v>
      </c>
      <c r="D17" s="26">
        <v>1267.035349</v>
      </c>
      <c r="E17" s="11">
        <v>2965.2252659999999</v>
      </c>
      <c r="F17" s="11">
        <v>4878.4654739999996</v>
      </c>
      <c r="G17" s="11">
        <v>8974.4612710000001</v>
      </c>
      <c r="H17" s="11">
        <v>13534.214343</v>
      </c>
      <c r="I17" s="11">
        <v>36592.924933000002</v>
      </c>
      <c r="J17" s="26"/>
      <c r="K17" s="26"/>
      <c r="L17" s="26"/>
      <c r="M17" s="26"/>
      <c r="N17" s="30"/>
      <c r="Q17" s="25">
        <v>34</v>
      </c>
      <c r="R17" s="24">
        <v>4</v>
      </c>
      <c r="Y17" s="32"/>
      <c r="AA17" s="44">
        <v>22</v>
      </c>
      <c r="AB17" s="44">
        <v>706.5</v>
      </c>
      <c r="AC17" s="51">
        <v>636.23167103089099</v>
      </c>
      <c r="AE17" s="44">
        <v>1570</v>
      </c>
      <c r="AF17" s="51">
        <v>1805.03108985631</v>
      </c>
      <c r="AH17" s="44">
        <v>1098.58819455</v>
      </c>
      <c r="AI17" s="46">
        <v>1035.565517</v>
      </c>
      <c r="BI17" s="41"/>
      <c r="BW17" s="41"/>
      <c r="CK17" s="41"/>
      <c r="CU17" s="41"/>
    </row>
    <row r="18" spans="2:99" x14ac:dyDescent="0.2">
      <c r="B18" s="12">
        <v>603.41710799999998</v>
      </c>
      <c r="C18" s="11">
        <v>754.08115299999997</v>
      </c>
      <c r="D18" s="26">
        <v>1548.637782</v>
      </c>
      <c r="E18" s="11">
        <v>1964.954148</v>
      </c>
      <c r="F18" s="11">
        <v>3858.1760559999998</v>
      </c>
      <c r="G18" s="11">
        <v>8136.8242039999996</v>
      </c>
      <c r="H18" s="11">
        <v>12389.395882999999</v>
      </c>
      <c r="I18" s="11">
        <v>46040.333165999997</v>
      </c>
      <c r="J18" s="26"/>
      <c r="K18" s="26"/>
      <c r="L18" s="26"/>
      <c r="M18" s="26"/>
      <c r="N18" s="30"/>
      <c r="Q18" s="25">
        <v>34</v>
      </c>
      <c r="R18" s="24">
        <v>6</v>
      </c>
      <c r="Y18" s="32"/>
      <c r="AA18" s="44">
        <v>23</v>
      </c>
      <c r="AB18" s="44">
        <v>742.18181818181802</v>
      </c>
      <c r="AC18" s="51">
        <v>679.67267398669696</v>
      </c>
      <c r="AE18" s="44">
        <v>1903.625</v>
      </c>
      <c r="AF18" s="51">
        <v>1984.88963394948</v>
      </c>
      <c r="AH18" s="44">
        <v>1154.4484829333301</v>
      </c>
      <c r="AI18" s="46">
        <v>1100.267409</v>
      </c>
      <c r="BI18" s="41"/>
      <c r="BW18" s="41"/>
      <c r="CK18" s="41"/>
      <c r="CU18" s="41"/>
    </row>
    <row r="19" spans="2:99" x14ac:dyDescent="0.2">
      <c r="B19" s="12">
        <v>493.31646000000001</v>
      </c>
      <c r="C19" s="11">
        <v>986.95485199999996</v>
      </c>
      <c r="D19" s="11">
        <v>1856.521692</v>
      </c>
      <c r="E19" s="11">
        <v>2829.7798120000002</v>
      </c>
      <c r="F19" s="11">
        <v>4357.4921530000001</v>
      </c>
      <c r="G19" s="11">
        <v>8896.729394</v>
      </c>
      <c r="H19" s="11">
        <v>15940.361279000001</v>
      </c>
      <c r="I19" s="26"/>
      <c r="J19" s="26"/>
      <c r="K19" s="26"/>
      <c r="L19" s="26"/>
      <c r="M19" s="26"/>
      <c r="N19" s="30"/>
      <c r="Q19" s="33">
        <f>AVERAGE(Q3:Q18)</f>
        <v>35.625</v>
      </c>
      <c r="R19" s="24">
        <v>5</v>
      </c>
      <c r="Y19" s="32"/>
      <c r="AA19" s="44">
        <v>24</v>
      </c>
      <c r="AB19" s="44">
        <v>777.86363636363603</v>
      </c>
      <c r="AC19" s="51">
        <v>726.07976747796499</v>
      </c>
      <c r="AE19" s="44">
        <v>2237.25</v>
      </c>
      <c r="AF19" s="51">
        <v>2182.6698061326601</v>
      </c>
      <c r="AH19" s="44">
        <v>1210.3087713166699</v>
      </c>
      <c r="AI19" s="46">
        <v>1169.011861</v>
      </c>
      <c r="BI19" s="41"/>
      <c r="BW19" s="41"/>
      <c r="CU19" s="41"/>
    </row>
    <row r="20" spans="2:99" x14ac:dyDescent="0.2">
      <c r="B20" s="12">
        <v>628.11805100000004</v>
      </c>
      <c r="C20" s="11">
        <v>793.67875400000003</v>
      </c>
      <c r="D20" s="11">
        <v>1660.0848100000001</v>
      </c>
      <c r="E20" s="11">
        <v>3211.4737650000002</v>
      </c>
      <c r="F20" s="11">
        <v>3806.5206480000002</v>
      </c>
      <c r="G20" s="11">
        <v>6462.3402660000002</v>
      </c>
      <c r="H20" s="11">
        <v>14952.089434</v>
      </c>
      <c r="I20" s="26"/>
      <c r="J20" s="26"/>
      <c r="K20" s="26"/>
      <c r="L20" s="26"/>
      <c r="M20" s="26"/>
      <c r="N20" s="30"/>
      <c r="Q20" s="25"/>
      <c r="R20" s="24">
        <v>5</v>
      </c>
      <c r="Y20" s="32"/>
      <c r="AA20" s="44">
        <v>25</v>
      </c>
      <c r="AB20" s="44">
        <v>813.54545454545496</v>
      </c>
      <c r="AC20" s="51">
        <v>775.65547199147102</v>
      </c>
      <c r="AE20" s="44">
        <v>2570.875</v>
      </c>
      <c r="AF20" s="51">
        <v>2400.1573695177199</v>
      </c>
      <c r="AH20" s="44">
        <v>1266.1690596999999</v>
      </c>
      <c r="AI20" s="46">
        <v>1242.051449</v>
      </c>
      <c r="BI20" s="41"/>
      <c r="BW20" s="41"/>
      <c r="CU20" s="41"/>
    </row>
    <row r="21" spans="2:99" x14ac:dyDescent="0.2">
      <c r="B21" s="12">
        <v>690.60207100000002</v>
      </c>
      <c r="C21" s="11">
        <v>802.54651000000001</v>
      </c>
      <c r="D21" s="11">
        <v>1612.614515</v>
      </c>
      <c r="E21" s="11">
        <v>2433.013602</v>
      </c>
      <c r="F21" s="11">
        <v>3024.6363019999999</v>
      </c>
      <c r="G21" s="11">
        <v>10200.377258</v>
      </c>
      <c r="H21" s="26"/>
      <c r="I21" s="26"/>
      <c r="J21" s="26"/>
      <c r="K21" s="26"/>
      <c r="L21" s="26"/>
      <c r="M21" s="26"/>
      <c r="N21" s="30"/>
      <c r="Q21" s="25"/>
      <c r="R21" s="24">
        <v>4</v>
      </c>
      <c r="Y21" s="32"/>
      <c r="AA21" s="44">
        <v>26</v>
      </c>
      <c r="AB21" s="44">
        <v>849.22727272727298</v>
      </c>
      <c r="AC21" s="51">
        <v>828.61613582776204</v>
      </c>
      <c r="AE21" s="44">
        <v>2904.5</v>
      </c>
      <c r="AF21" s="51">
        <v>2639.3160258433099</v>
      </c>
      <c r="AH21" s="44">
        <v>1322.02934808333</v>
      </c>
      <c r="AI21" s="46">
        <v>1319.654534</v>
      </c>
      <c r="BI21" s="41"/>
      <c r="BW21" s="41"/>
    </row>
    <row r="22" spans="2:99" x14ac:dyDescent="0.2">
      <c r="B22" s="12">
        <v>552.61042899999995</v>
      </c>
      <c r="C22" s="11">
        <v>1117.0152660000001</v>
      </c>
      <c r="D22" s="11">
        <v>1576.0313650000001</v>
      </c>
      <c r="E22" s="11">
        <v>2108.7112940000002</v>
      </c>
      <c r="F22" s="11">
        <v>6197.5367939999996</v>
      </c>
      <c r="G22" s="11">
        <v>6005.0801590000001</v>
      </c>
      <c r="H22" s="26"/>
      <c r="I22" s="26"/>
      <c r="J22" s="26"/>
      <c r="K22" s="26"/>
      <c r="L22" s="26"/>
      <c r="M22" s="26"/>
      <c r="N22" s="30"/>
      <c r="Q22" s="25"/>
      <c r="R22" s="24">
        <v>5</v>
      </c>
      <c r="Y22" s="32"/>
      <c r="AA22" s="44">
        <v>27</v>
      </c>
      <c r="AB22" s="44">
        <v>884.90909090909099</v>
      </c>
      <c r="AC22" s="51">
        <v>885.19287924482205</v>
      </c>
      <c r="AE22" s="44">
        <v>3238.125</v>
      </c>
      <c r="AF22" s="51">
        <v>2902.3051457967699</v>
      </c>
      <c r="AH22" s="44">
        <v>1377.88963646667</v>
      </c>
      <c r="AI22" s="46">
        <v>1402.1062420000001</v>
      </c>
    </row>
    <row r="23" spans="2:99" x14ac:dyDescent="0.2">
      <c r="B23" s="12">
        <v>730.14113899999995</v>
      </c>
      <c r="C23" s="11">
        <v>995.64700800000003</v>
      </c>
      <c r="D23" s="11">
        <v>1671.791418</v>
      </c>
      <c r="E23" s="11">
        <v>2857.4074070000001</v>
      </c>
      <c r="F23" s="11">
        <v>3823.0562319999999</v>
      </c>
      <c r="G23" s="11">
        <v>10465.327063000001</v>
      </c>
      <c r="H23" s="26"/>
      <c r="I23" s="26"/>
      <c r="J23" s="26"/>
      <c r="K23" s="26"/>
      <c r="L23" s="26"/>
      <c r="M23" s="26"/>
      <c r="N23" s="30"/>
      <c r="Q23" s="25"/>
      <c r="R23" s="24">
        <v>5</v>
      </c>
      <c r="Y23" s="32"/>
      <c r="AA23" s="44">
        <v>28</v>
      </c>
      <c r="AB23" s="44">
        <v>920.59090909090901</v>
      </c>
      <c r="AC23" s="51">
        <v>945.63260306653297</v>
      </c>
      <c r="AE23" s="44">
        <v>3493.25</v>
      </c>
      <c r="AF23" s="51">
        <v>3191.4992660369198</v>
      </c>
      <c r="AH23" s="44">
        <v>1433.7499248500001</v>
      </c>
      <c r="AI23" s="46">
        <v>1489.709513</v>
      </c>
    </row>
    <row r="24" spans="2:99" x14ac:dyDescent="0.2">
      <c r="B24" s="12">
        <v>512.13483199999996</v>
      </c>
      <c r="C24" s="11">
        <v>782.93794100000002</v>
      </c>
      <c r="D24" s="11">
        <v>1269.5523679999999</v>
      </c>
      <c r="E24" s="11">
        <v>2031.1550159999999</v>
      </c>
      <c r="F24" s="11">
        <v>3448.298444</v>
      </c>
      <c r="G24" s="11">
        <v>5770.8894659999996</v>
      </c>
      <c r="H24" s="26"/>
      <c r="I24" s="26"/>
      <c r="J24" s="26"/>
      <c r="K24" s="26"/>
      <c r="L24" s="26"/>
      <c r="M24" s="26"/>
      <c r="N24" s="30"/>
      <c r="Q24" s="25"/>
      <c r="R24" s="24">
        <v>5</v>
      </c>
      <c r="Y24" s="32"/>
      <c r="AA24" s="44">
        <v>29</v>
      </c>
      <c r="AB24" s="44">
        <v>956.27272727272702</v>
      </c>
      <c r="AC24" s="51">
        <v>1010.1990661574901</v>
      </c>
      <c r="AE24" s="44">
        <v>3748.375</v>
      </c>
      <c r="AF24" s="51">
        <v>3509.5095289568299</v>
      </c>
      <c r="AH24" s="44">
        <v>1489.6102132333299</v>
      </c>
      <c r="AI24" s="46">
        <v>1582.786216</v>
      </c>
    </row>
    <row r="25" spans="2:99" x14ac:dyDescent="0.2">
      <c r="B25" s="12">
        <v>735.87737700000002</v>
      </c>
      <c r="C25" s="11">
        <v>869.36197500000003</v>
      </c>
      <c r="D25" s="11">
        <v>1803.8712230000001</v>
      </c>
      <c r="E25" s="11">
        <v>2871.396804</v>
      </c>
      <c r="F25" s="11">
        <v>3562.2037399999999</v>
      </c>
      <c r="G25" s="11">
        <v>10078.511468999999</v>
      </c>
      <c r="H25" s="26"/>
      <c r="I25" s="26"/>
      <c r="J25" s="26"/>
      <c r="K25" s="26"/>
      <c r="L25" s="26"/>
      <c r="M25" s="26"/>
      <c r="N25" s="30"/>
      <c r="Q25" s="25"/>
      <c r="R25" s="24">
        <v>5</v>
      </c>
      <c r="Y25" s="32"/>
      <c r="AA25" s="44">
        <v>30</v>
      </c>
      <c r="AB25" s="44">
        <v>991.95454545454595</v>
      </c>
      <c r="AC25" s="51">
        <v>1079.1740364663401</v>
      </c>
      <c r="AE25" s="44">
        <v>4003.5</v>
      </c>
      <c r="AF25" s="51">
        <v>3859.2072587668599</v>
      </c>
      <c r="AH25" s="44">
        <v>1545.4705016166699</v>
      </c>
      <c r="AI25" s="46">
        <v>1681.67833</v>
      </c>
    </row>
    <row r="26" spans="2:99" x14ac:dyDescent="0.2">
      <c r="B26" s="29"/>
      <c r="C26" s="11">
        <v>764.09030199999995</v>
      </c>
      <c r="D26" s="11">
        <v>1364.756357</v>
      </c>
      <c r="E26" s="26"/>
      <c r="F26" s="11">
        <v>3747.6364100000001</v>
      </c>
      <c r="G26" s="11">
        <v>7941.5872499999996</v>
      </c>
      <c r="H26" s="26"/>
      <c r="I26" s="26"/>
      <c r="J26" s="26"/>
      <c r="K26" s="26"/>
      <c r="L26" s="26"/>
      <c r="M26" s="26"/>
      <c r="N26" s="30"/>
      <c r="Q26" s="25"/>
      <c r="R26" s="24">
        <v>6</v>
      </c>
      <c r="Y26" s="32"/>
      <c r="AA26" s="44">
        <v>31</v>
      </c>
      <c r="AB26" s="44">
        <v>1027.6363636363601</v>
      </c>
      <c r="AC26" s="51">
        <v>1152.8585206606001</v>
      </c>
      <c r="AE26" s="44">
        <v>4389.4583333333303</v>
      </c>
      <c r="AF26" s="51">
        <v>4243.7498867671602</v>
      </c>
      <c r="AH26" s="44">
        <v>1601.33079</v>
      </c>
      <c r="AI26" s="46">
        <v>1786.7492</v>
      </c>
    </row>
    <row r="27" spans="2:99" x14ac:dyDescent="0.2">
      <c r="B27" s="29"/>
      <c r="C27" s="11">
        <v>1168.2316760000001</v>
      </c>
      <c r="D27" s="11">
        <v>1271.249826</v>
      </c>
      <c r="E27" s="26"/>
      <c r="F27" s="11">
        <v>3811.3788909999998</v>
      </c>
      <c r="G27" s="11">
        <v>6430.9665569999997</v>
      </c>
      <c r="H27" s="26"/>
      <c r="I27" s="26"/>
      <c r="J27" s="26"/>
      <c r="K27" s="26"/>
      <c r="L27" s="26"/>
      <c r="M27" s="26"/>
      <c r="N27" s="30"/>
      <c r="Q27" s="25"/>
      <c r="R27" s="24">
        <v>6</v>
      </c>
      <c r="Y27" s="32"/>
      <c r="AA27" s="44">
        <v>32</v>
      </c>
      <c r="AB27" s="44">
        <v>1063.3181818181799</v>
      </c>
      <c r="AC27" s="51">
        <v>1231.5740777193901</v>
      </c>
      <c r="AE27" s="44">
        <v>4775.4166666666697</v>
      </c>
      <c r="AF27" s="51">
        <v>4666.6094598896698</v>
      </c>
      <c r="AH27" s="44">
        <v>1744.44273075</v>
      </c>
      <c r="AI27" s="46">
        <v>1898.3848740000001</v>
      </c>
    </row>
    <row r="28" spans="2:99" x14ac:dyDescent="0.2">
      <c r="B28" s="29"/>
      <c r="C28" s="11">
        <v>970.53633400000001</v>
      </c>
      <c r="D28" s="11">
        <v>1164.0172970000001</v>
      </c>
      <c r="E28" s="26"/>
      <c r="F28" s="11">
        <v>5399.1461300000001</v>
      </c>
      <c r="G28" s="11">
        <v>6820.1820049999997</v>
      </c>
      <c r="H28" s="26"/>
      <c r="I28" s="26"/>
      <c r="J28" s="26"/>
      <c r="K28" s="26"/>
      <c r="L28" s="26"/>
      <c r="M28" s="26"/>
      <c r="N28" s="30"/>
      <c r="Q28" s="25"/>
      <c r="R28" s="24">
        <v>6</v>
      </c>
      <c r="Y28" s="32"/>
      <c r="AA28" s="44">
        <v>33</v>
      </c>
      <c r="AB28" s="44">
        <v>1099</v>
      </c>
      <c r="AC28" s="51">
        <v>1315.66422221631</v>
      </c>
      <c r="AE28" s="44">
        <v>5161.375</v>
      </c>
      <c r="AF28" s="51">
        <v>5131.6039899140696</v>
      </c>
      <c r="AH28" s="44">
        <v>1887.5546715</v>
      </c>
      <c r="AI28" s="46">
        <v>2016.9955179999999</v>
      </c>
    </row>
    <row r="29" spans="2:99" x14ac:dyDescent="0.2">
      <c r="B29" s="29"/>
      <c r="C29" s="11">
        <v>757.12487099999998</v>
      </c>
      <c r="D29" s="11">
        <v>1367.2440120000001</v>
      </c>
      <c r="E29" s="26"/>
      <c r="F29" s="11">
        <v>5193.2268960000001</v>
      </c>
      <c r="G29" s="26"/>
      <c r="H29" s="26"/>
      <c r="I29" s="26"/>
      <c r="J29" s="26"/>
      <c r="K29" s="26"/>
      <c r="L29" s="26"/>
      <c r="M29" s="26"/>
      <c r="N29" s="30"/>
      <c r="Q29" s="25"/>
      <c r="R29" s="24">
        <v>5</v>
      </c>
      <c r="Y29" s="32"/>
      <c r="AA29" s="44">
        <v>34</v>
      </c>
      <c r="AB29" s="44">
        <v>1256</v>
      </c>
      <c r="AC29" s="51">
        <v>1405.4959234165001</v>
      </c>
      <c r="AE29" s="44">
        <v>5547.3333333333303</v>
      </c>
      <c r="AF29" s="51">
        <v>5642.9319264107799</v>
      </c>
      <c r="AH29" s="44">
        <v>2030.6666122500001</v>
      </c>
      <c r="AI29" s="46">
        <v>2143.016928</v>
      </c>
    </row>
    <row r="30" spans="2:99" x14ac:dyDescent="0.2">
      <c r="B30" s="29"/>
      <c r="C30" s="11">
        <v>831.98862899999995</v>
      </c>
      <c r="D30" s="11">
        <v>1743.6114580000001</v>
      </c>
      <c r="E30" s="26"/>
      <c r="F30" s="11">
        <v>3634.4920440000001</v>
      </c>
      <c r="G30" s="26"/>
      <c r="H30" s="26"/>
      <c r="I30" s="26"/>
      <c r="J30" s="26"/>
      <c r="K30" s="26"/>
      <c r="L30" s="26"/>
      <c r="M30" s="26"/>
      <c r="N30" s="30"/>
      <c r="Q30" s="25"/>
      <c r="R30" s="24">
        <v>5</v>
      </c>
      <c r="Y30" s="32"/>
      <c r="AA30" s="44">
        <v>35</v>
      </c>
      <c r="AB30" s="44">
        <v>1413</v>
      </c>
      <c r="AC30" s="51">
        <v>1501.46120673001</v>
      </c>
      <c r="AE30" s="44">
        <v>5933.2916666666697</v>
      </c>
      <c r="AF30" s="51">
        <v>6205.2100646681602</v>
      </c>
      <c r="AH30" s="44">
        <v>2173.7785530000001</v>
      </c>
      <c r="AI30" s="46">
        <v>2276.9121260000002</v>
      </c>
    </row>
    <row r="31" spans="2:99" x14ac:dyDescent="0.2">
      <c r="B31" s="29"/>
      <c r="C31" s="11">
        <v>1079.72972</v>
      </c>
      <c r="D31" s="11">
        <v>1925.034615</v>
      </c>
      <c r="E31" s="26"/>
      <c r="F31" s="11">
        <v>3994.7043720000001</v>
      </c>
      <c r="G31" s="26"/>
      <c r="H31" s="26"/>
      <c r="I31" s="26"/>
      <c r="J31" s="26"/>
      <c r="K31" s="26"/>
      <c r="L31" s="26"/>
      <c r="M31" s="26"/>
      <c r="N31" s="30"/>
      <c r="Q31" s="25"/>
      <c r="R31" s="24">
        <v>5</v>
      </c>
      <c r="Y31" s="32"/>
      <c r="AA31" s="44">
        <v>36</v>
      </c>
      <c r="AB31" s="44">
        <v>1570</v>
      </c>
      <c r="AC31" s="51">
        <v>1603.97886451008</v>
      </c>
      <c r="AE31" s="44">
        <v>6319.25</v>
      </c>
      <c r="AF31" s="51">
        <v>6823.5152308757597</v>
      </c>
      <c r="AH31" s="44">
        <v>2316.8904937500001</v>
      </c>
      <c r="AI31" s="46">
        <v>2419.173065</v>
      </c>
    </row>
    <row r="32" spans="2:99" x14ac:dyDescent="0.2">
      <c r="B32" s="29"/>
      <c r="C32" s="26"/>
      <c r="D32" s="11">
        <v>1629.530563</v>
      </c>
      <c r="E32" s="26"/>
      <c r="F32" s="11">
        <v>4126.4915110000002</v>
      </c>
      <c r="G32" s="26"/>
      <c r="H32" s="26"/>
      <c r="I32" s="26"/>
      <c r="J32" s="26"/>
      <c r="K32" s="26"/>
      <c r="L32" s="26"/>
      <c r="M32" s="26"/>
      <c r="N32" s="30"/>
      <c r="Q32" s="25"/>
      <c r="R32" s="24">
        <v>6</v>
      </c>
      <c r="Y32" s="32"/>
      <c r="AA32" s="44">
        <v>37</v>
      </c>
      <c r="AB32" s="44">
        <v>1679.0277777777801</v>
      </c>
      <c r="AC32" s="51">
        <v>1713.4962836623399</v>
      </c>
      <c r="AE32" s="18"/>
      <c r="AF32" s="19"/>
      <c r="AH32" s="44">
        <v>2460.0024345000002</v>
      </c>
      <c r="AI32" s="46">
        <v>2570.3224340000002</v>
      </c>
    </row>
    <row r="33" spans="2:35" x14ac:dyDescent="0.2">
      <c r="B33" s="29"/>
      <c r="C33" s="26"/>
      <c r="D33" s="11">
        <v>1822.0164649999999</v>
      </c>
      <c r="E33" s="26"/>
      <c r="F33" s="11">
        <v>2808.795717</v>
      </c>
      <c r="G33" s="26"/>
      <c r="H33" s="26"/>
      <c r="I33" s="26"/>
      <c r="J33" s="26"/>
      <c r="K33" s="26"/>
      <c r="L33" s="26"/>
      <c r="M33" s="26"/>
      <c r="N33" s="30"/>
      <c r="Q33" s="25"/>
      <c r="R33" s="24">
        <v>6</v>
      </c>
      <c r="Y33" s="32"/>
      <c r="AA33" s="44">
        <v>38</v>
      </c>
      <c r="AB33" s="44">
        <v>1788.05555555556</v>
      </c>
      <c r="AC33" s="51">
        <v>1830.49139804062</v>
      </c>
      <c r="AE33" s="18"/>
      <c r="AF33" s="19"/>
      <c r="AH33" s="44">
        <v>2603.1143752500002</v>
      </c>
      <c r="AI33" s="46">
        <v>2730.9155799999999</v>
      </c>
    </row>
    <row r="34" spans="2:35" ht="17" thickBot="1" x14ac:dyDescent="0.25">
      <c r="B34" s="34">
        <f>AVERAGE(B3:B25)</f>
        <v>621.91861930434777</v>
      </c>
      <c r="C34" s="35">
        <f>AVERAGE(C3:C31)</f>
        <v>931.00732937931025</v>
      </c>
      <c r="D34" s="35">
        <f>AVERAGE(D3:D33)</f>
        <v>1601.3307903870966</v>
      </c>
      <c r="E34" s="35">
        <f>AVERAGE(E3:E33)</f>
        <v>2746.2263164782607</v>
      </c>
      <c r="F34" s="35">
        <f>AVERAGE(F3:F33)</f>
        <v>4293.3766201612898</v>
      </c>
      <c r="G34" s="35">
        <f t="shared" ref="G34:N34" si="2">AVERAGE(G3:G33)</f>
        <v>8206.2947791923089</v>
      </c>
      <c r="H34" s="35">
        <f t="shared" si="2"/>
        <v>14315.837889055554</v>
      </c>
      <c r="I34" s="35">
        <f t="shared" si="2"/>
        <v>32791.4172616875</v>
      </c>
      <c r="J34" s="35">
        <f t="shared" si="2"/>
        <v>59036.843414454554</v>
      </c>
      <c r="K34" s="35">
        <f t="shared" si="2"/>
        <v>63994.960976666662</v>
      </c>
      <c r="L34" s="35">
        <f t="shared" si="2"/>
        <v>72549.896770666659</v>
      </c>
      <c r="M34" s="35">
        <f t="shared" si="2"/>
        <v>79614.483557</v>
      </c>
      <c r="N34" s="36">
        <f t="shared" si="2"/>
        <v>79410.554392666658</v>
      </c>
      <c r="Q34" s="25"/>
      <c r="R34" s="24">
        <v>6</v>
      </c>
      <c r="Y34" s="32"/>
      <c r="AA34" s="44">
        <v>39</v>
      </c>
      <c r="AB34" s="44">
        <v>1897.0833333333301</v>
      </c>
      <c r="AC34" s="51">
        <v>1955.4747741495401</v>
      </c>
      <c r="AE34" s="18"/>
      <c r="AF34" s="19"/>
      <c r="AH34" s="44">
        <v>2746.2263160000002</v>
      </c>
      <c r="AI34" s="46">
        <v>2901.5425489999998</v>
      </c>
    </row>
    <row r="35" spans="2:35" x14ac:dyDescent="0.2"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Q35" s="25"/>
      <c r="R35" s="24">
        <v>5</v>
      </c>
      <c r="Y35" s="32"/>
      <c r="AA35" s="44">
        <v>40</v>
      </c>
      <c r="AB35" s="44">
        <v>2006.1111111111099</v>
      </c>
      <c r="AC35" s="51">
        <v>2088.9918392560098</v>
      </c>
      <c r="AE35" s="18"/>
      <c r="AF35" s="19"/>
      <c r="AH35" s="44">
        <v>2875.1555079999998</v>
      </c>
      <c r="AI35" s="46">
        <v>3082.8302509999999</v>
      </c>
    </row>
    <row r="36" spans="2:35" x14ac:dyDescent="0.2">
      <c r="Q36" s="25"/>
      <c r="R36" s="24">
        <v>5</v>
      </c>
      <c r="Y36" s="32"/>
      <c r="AA36" s="44">
        <v>41</v>
      </c>
      <c r="AB36" s="44">
        <v>2115.1388888888901</v>
      </c>
      <c r="AC36" s="51">
        <v>2231.6252616330198</v>
      </c>
      <c r="AE36" s="18"/>
      <c r="AF36" s="19"/>
      <c r="AH36" s="44">
        <v>3004.0846999999999</v>
      </c>
      <c r="AI36" s="46">
        <v>3275.4447660000001</v>
      </c>
    </row>
    <row r="37" spans="2:35" x14ac:dyDescent="0.2">
      <c r="Q37" s="25"/>
      <c r="R37" s="24">
        <v>5</v>
      </c>
      <c r="Y37" s="32"/>
      <c r="AA37" s="44">
        <v>42</v>
      </c>
      <c r="AB37" s="44">
        <v>2224.1666666666702</v>
      </c>
      <c r="AC37" s="51">
        <v>2383.9974933230401</v>
      </c>
      <c r="AE37" s="18"/>
      <c r="AF37" s="19"/>
      <c r="AH37" s="44">
        <v>3133.0138919999999</v>
      </c>
      <c r="AI37" s="46">
        <v>3480.0937920000001</v>
      </c>
    </row>
    <row r="38" spans="2:35" x14ac:dyDescent="0.2">
      <c r="Q38" s="25"/>
      <c r="R38" s="24">
        <v>5</v>
      </c>
      <c r="Y38" s="32"/>
      <c r="AA38" s="44">
        <v>43</v>
      </c>
      <c r="AB38" s="44">
        <v>2333.1944444444398</v>
      </c>
      <c r="AC38" s="51">
        <v>2546.77348651791</v>
      </c>
      <c r="AE38" s="18"/>
      <c r="AF38" s="19"/>
      <c r="AH38" s="44">
        <v>3261.943084</v>
      </c>
      <c r="AI38" s="46">
        <v>3697.5292410000002</v>
      </c>
    </row>
    <row r="39" spans="2:35" x14ac:dyDescent="0.2">
      <c r="Q39" s="25"/>
      <c r="R39" s="24">
        <v>5</v>
      </c>
      <c r="Y39" s="32"/>
      <c r="AA39" s="44">
        <v>44</v>
      </c>
      <c r="AB39" s="44">
        <v>2442.2222222222199</v>
      </c>
      <c r="AC39" s="51">
        <v>2720.6635954091098</v>
      </c>
      <c r="AE39" s="18"/>
      <c r="AF39" s="19"/>
      <c r="AH39" s="44">
        <v>3390.8722760000001</v>
      </c>
      <c r="AI39" s="46">
        <v>3928.5500059999999</v>
      </c>
    </row>
    <row r="40" spans="2:35" x14ac:dyDescent="0.2">
      <c r="Q40" s="25"/>
      <c r="R40" s="24">
        <v>5</v>
      </c>
      <c r="Y40" s="32"/>
      <c r="AA40" s="44">
        <v>45</v>
      </c>
      <c r="AB40" s="44">
        <v>2551.25</v>
      </c>
      <c r="AC40" s="51">
        <v>2906.4266761724698</v>
      </c>
      <c r="AE40" s="18"/>
      <c r="AF40" s="19"/>
      <c r="AH40" s="44">
        <v>3519.8014680000001</v>
      </c>
      <c r="AI40" s="46">
        <v>4174.0048939999997</v>
      </c>
    </row>
    <row r="41" spans="2:35" x14ac:dyDescent="0.2">
      <c r="Q41" s="25"/>
      <c r="R41" s="24">
        <v>5</v>
      </c>
      <c r="Y41" s="32"/>
      <c r="AA41" s="44">
        <v>46</v>
      </c>
      <c r="AB41" s="44">
        <v>2767.125</v>
      </c>
      <c r="AC41" s="51">
        <v>3104.8733986153602</v>
      </c>
      <c r="AE41" s="18"/>
      <c r="AF41" s="19"/>
      <c r="AH41" s="44">
        <v>3648.7306600000002</v>
      </c>
      <c r="AI41" s="46">
        <v>4434.7957470000001</v>
      </c>
    </row>
    <row r="42" spans="2:35" x14ac:dyDescent="0.2">
      <c r="Q42" s="25"/>
      <c r="R42" s="24">
        <v>5</v>
      </c>
      <c r="Y42" s="32"/>
      <c r="AA42" s="44">
        <v>47</v>
      </c>
      <c r="AB42" s="44">
        <v>2983</v>
      </c>
      <c r="AC42" s="51">
        <v>3316.8697839384999</v>
      </c>
      <c r="AE42" s="18"/>
      <c r="AF42" s="19"/>
      <c r="AH42" s="44">
        <v>3777.6598519999998</v>
      </c>
      <c r="AI42" s="46">
        <v>4711.8807509999997</v>
      </c>
    </row>
    <row r="43" spans="2:35" x14ac:dyDescent="0.2">
      <c r="Q43" s="25"/>
      <c r="R43" s="24">
        <v>5</v>
      </c>
      <c r="Y43" s="32"/>
      <c r="AA43" s="44">
        <v>48</v>
      </c>
      <c r="AB43" s="44">
        <v>3198.875</v>
      </c>
      <c r="AC43" s="51">
        <v>3543.34098405124</v>
      </c>
      <c r="AE43" s="18"/>
      <c r="AF43" s="19"/>
      <c r="AH43" s="44">
        <v>3906.5890439999998</v>
      </c>
      <c r="AI43" s="46">
        <v>5006.2779620000001</v>
      </c>
    </row>
    <row r="44" spans="2:35" x14ac:dyDescent="0.2">
      <c r="Q44" s="25"/>
      <c r="R44" s="24">
        <v>5</v>
      </c>
      <c r="Y44" s="32"/>
      <c r="AA44" s="44">
        <v>49</v>
      </c>
      <c r="AB44" s="44">
        <v>3414.75</v>
      </c>
      <c r="AC44" s="51">
        <v>3785.2753189330501</v>
      </c>
      <c r="AE44" s="18"/>
      <c r="AF44" s="19"/>
      <c r="AH44" s="44">
        <v>4035.5182359999999</v>
      </c>
      <c r="AI44" s="46">
        <v>5319.0690420000001</v>
      </c>
    </row>
    <row r="45" spans="2:35" x14ac:dyDescent="0.2">
      <c r="Q45" s="25"/>
      <c r="R45" s="24">
        <v>5</v>
      </c>
      <c r="Y45" s="32"/>
      <c r="AA45" s="44">
        <v>50</v>
      </c>
      <c r="AB45" s="44">
        <v>3630.625</v>
      </c>
      <c r="AC45" s="51">
        <v>4043.7285896604699</v>
      </c>
      <c r="AE45" s="18"/>
      <c r="AF45" s="19"/>
      <c r="AH45" s="44">
        <v>4164.4474280000004</v>
      </c>
      <c r="AI45" s="46">
        <v>5651.4032360000001</v>
      </c>
    </row>
    <row r="46" spans="2:35" x14ac:dyDescent="0.2">
      <c r="Q46" s="25"/>
      <c r="R46" s="24">
        <v>5</v>
      </c>
      <c r="Y46" s="32"/>
      <c r="AA46" s="44">
        <v>51</v>
      </c>
      <c r="AB46" s="44">
        <v>3846.5</v>
      </c>
      <c r="AC46" s="51">
        <v>4319.8286859214604</v>
      </c>
      <c r="AE46" s="18"/>
      <c r="AF46" s="19"/>
      <c r="AH46" s="44">
        <v>4293.37662</v>
      </c>
      <c r="AI46" s="46">
        <v>6004.501593</v>
      </c>
    </row>
    <row r="47" spans="2:35" x14ac:dyDescent="0.2">
      <c r="Q47" s="25"/>
      <c r="R47" s="24">
        <v>4</v>
      </c>
      <c r="Y47" s="32"/>
      <c r="AA47" s="44">
        <v>52</v>
      </c>
      <c r="AB47" s="44">
        <v>4062.375</v>
      </c>
      <c r="AC47" s="51">
        <v>4614.7805081242605</v>
      </c>
      <c r="AE47" s="18"/>
      <c r="AF47" s="19"/>
      <c r="AH47" s="44">
        <v>4728.1453043333304</v>
      </c>
      <c r="AI47" s="46">
        <v>6379.6614520000003</v>
      </c>
    </row>
    <row r="48" spans="2:35" ht="17" thickBot="1" x14ac:dyDescent="0.25">
      <c r="Q48" s="37"/>
      <c r="R48" s="35">
        <f>AVERAGE(R3:R47)</f>
        <v>5.2</v>
      </c>
      <c r="S48" s="38"/>
      <c r="T48" s="38"/>
      <c r="U48" s="38"/>
      <c r="V48" s="38"/>
      <c r="W48" s="38"/>
      <c r="X48" s="38"/>
      <c r="Y48" s="39"/>
      <c r="AA48" s="44">
        <v>53</v>
      </c>
      <c r="AB48" s="44">
        <v>4278.25</v>
      </c>
      <c r="AC48" s="51">
        <v>4929.8712255809896</v>
      </c>
      <c r="AE48" s="18"/>
      <c r="AF48" s="19"/>
      <c r="AH48" s="44">
        <v>5162.9139886666699</v>
      </c>
      <c r="AI48" s="46">
        <v>6778.2612129999998</v>
      </c>
    </row>
    <row r="49" spans="27:35" x14ac:dyDescent="0.2">
      <c r="AA49" s="44">
        <v>54</v>
      </c>
      <c r="AB49" s="44">
        <v>4494.125</v>
      </c>
      <c r="AC49" s="51">
        <v>5266.4758937126599</v>
      </c>
      <c r="AE49" s="18"/>
      <c r="AF49" s="19"/>
      <c r="AH49" s="44">
        <v>5597.6826730000002</v>
      </c>
      <c r="AI49" s="46">
        <v>7201.7653929999997</v>
      </c>
    </row>
    <row r="50" spans="27:35" x14ac:dyDescent="0.2">
      <c r="AA50" s="44">
        <v>55</v>
      </c>
      <c r="AB50" s="44">
        <v>4710</v>
      </c>
      <c r="AC50" s="51">
        <v>5626.0634547888903</v>
      </c>
      <c r="AE50" s="18"/>
      <c r="AF50" s="19"/>
      <c r="AH50" s="44">
        <v>6032.4513573333297</v>
      </c>
      <c r="AI50" s="46">
        <v>7651.7300160000004</v>
      </c>
    </row>
    <row r="51" spans="27:35" x14ac:dyDescent="0.2">
      <c r="AA51" s="44">
        <v>56</v>
      </c>
      <c r="AB51" s="44">
        <v>5115.5833333333303</v>
      </c>
      <c r="AC51" s="51">
        <v>6010.20314838985</v>
      </c>
      <c r="AE51" s="18"/>
      <c r="AF51" s="19"/>
      <c r="AH51" s="44">
        <v>6467.2200416666701</v>
      </c>
      <c r="AI51" s="46">
        <v>8129.8083239999996</v>
      </c>
    </row>
    <row r="52" spans="27:35" x14ac:dyDescent="0.2">
      <c r="AA52" s="44">
        <v>57</v>
      </c>
      <c r="AB52" s="44">
        <v>5521.1666666666697</v>
      </c>
      <c r="AC52" s="51">
        <v>6420.5713595654297</v>
      </c>
      <c r="AE52" s="18"/>
      <c r="AF52" s="19"/>
      <c r="AH52" s="44">
        <v>6901.9887259999996</v>
      </c>
      <c r="AI52" s="46">
        <v>8637.7568530000008</v>
      </c>
    </row>
    <row r="53" spans="27:35" x14ac:dyDescent="0.2">
      <c r="AA53" s="44">
        <v>58</v>
      </c>
      <c r="AB53" s="44">
        <v>5926.75</v>
      </c>
      <c r="AC53" s="51">
        <v>6858.9589345770901</v>
      </c>
      <c r="AE53" s="18"/>
      <c r="AF53" s="19"/>
      <c r="AH53" s="44">
        <v>7336.75741033333</v>
      </c>
      <c r="AI53" s="46">
        <v>9177.4418870000009</v>
      </c>
    </row>
    <row r="54" spans="27:35" x14ac:dyDescent="0.2">
      <c r="AA54" s="44">
        <v>59</v>
      </c>
      <c r="AB54" s="44">
        <v>6332.3333333333303</v>
      </c>
      <c r="AC54" s="51">
        <v>7327.2789961482604</v>
      </c>
      <c r="AE54" s="18"/>
      <c r="AF54" s="19"/>
      <c r="AH54" s="44">
        <v>7771.5260946666704</v>
      </c>
      <c r="AI54" s="46">
        <v>9750.8463169999995</v>
      </c>
    </row>
    <row r="55" spans="27:35" x14ac:dyDescent="0.2">
      <c r="AA55" s="44">
        <v>60</v>
      </c>
      <c r="AB55" s="44">
        <v>6737.9166666666697</v>
      </c>
      <c r="AC55" s="51">
        <v>7827.5752923290902</v>
      </c>
      <c r="AE55" s="18"/>
      <c r="AF55" s="19"/>
      <c r="AH55" s="44">
        <v>8206.2947789999998</v>
      </c>
      <c r="AI55" s="46">
        <v>10360.07692</v>
      </c>
    </row>
    <row r="56" spans="27:35" x14ac:dyDescent="0.2">
      <c r="AA56" s="44">
        <v>61</v>
      </c>
      <c r="AB56" s="44">
        <v>7143.5</v>
      </c>
      <c r="AC56" s="51">
        <v>8362.0311154098508</v>
      </c>
      <c r="AE56" s="18"/>
      <c r="AF56" s="19"/>
      <c r="AH56" s="44">
        <v>9079.086652</v>
      </c>
      <c r="AI56" s="46">
        <v>11007.37211</v>
      </c>
    </row>
    <row r="57" spans="27:35" x14ac:dyDescent="0.2">
      <c r="AA57" s="44">
        <v>62</v>
      </c>
      <c r="AB57" s="44">
        <v>8360.25</v>
      </c>
      <c r="AC57" s="51">
        <v>8932.9788298052608</v>
      </c>
      <c r="AE57" s="18"/>
      <c r="AF57" s="19"/>
      <c r="AH57" s="44">
        <v>9951.8785250000001</v>
      </c>
      <c r="AI57" s="46">
        <v>11695.11016</v>
      </c>
    </row>
    <row r="58" spans="27:35" x14ac:dyDescent="0.2">
      <c r="AA58" s="44">
        <v>63</v>
      </c>
      <c r="AB58" s="44">
        <v>9577</v>
      </c>
      <c r="AC58" s="51">
        <v>9542.9100504893104</v>
      </c>
      <c r="AE58" s="18"/>
      <c r="AF58" s="19"/>
      <c r="AH58" s="44">
        <v>10824.670398</v>
      </c>
      <c r="AI58" s="46">
        <v>12425.81791</v>
      </c>
    </row>
    <row r="59" spans="27:35" x14ac:dyDescent="0.2">
      <c r="AA59" s="44">
        <v>64</v>
      </c>
      <c r="AB59" s="44">
        <v>10793.75</v>
      </c>
      <c r="AC59" s="51">
        <v>10194.4865163992</v>
      </c>
      <c r="AE59" s="18"/>
      <c r="AF59" s="19"/>
      <c r="AH59" s="44">
        <v>11697.462271</v>
      </c>
      <c r="AI59" s="46">
        <v>13202.180120000001</v>
      </c>
    </row>
    <row r="60" spans="27:35" x14ac:dyDescent="0.2">
      <c r="AA60" s="44">
        <v>65</v>
      </c>
      <c r="AB60" s="44">
        <v>12010.5</v>
      </c>
      <c r="AC60" s="51">
        <v>10890.551706260399</v>
      </c>
      <c r="AE60" s="18"/>
      <c r="AF60" s="19"/>
      <c r="AH60" s="44">
        <v>12570.254144</v>
      </c>
      <c r="AI60" s="46">
        <v>14027.04925</v>
      </c>
    </row>
    <row r="61" spans="27:35" x14ac:dyDescent="0.2">
      <c r="AA61" s="44">
        <v>66</v>
      </c>
      <c r="AB61" s="44">
        <v>13227.25</v>
      </c>
      <c r="AC61" s="51">
        <v>11634.143247523099</v>
      </c>
      <c r="AE61" s="18"/>
      <c r="AF61" s="19"/>
      <c r="AH61" s="44">
        <v>13443.046017000001</v>
      </c>
      <c r="AI61" s="46">
        <v>14903.45602</v>
      </c>
    </row>
    <row r="62" spans="27:35" x14ac:dyDescent="0.2">
      <c r="AA62" s="44">
        <v>67</v>
      </c>
      <c r="AB62" s="44">
        <v>14444</v>
      </c>
      <c r="AC62" s="51">
        <v>12428.506172564301</v>
      </c>
      <c r="AE62" s="18"/>
      <c r="AF62" s="19"/>
      <c r="AH62" s="44">
        <v>14315.837890000001</v>
      </c>
      <c r="AI62" s="46">
        <v>15834.62048</v>
      </c>
    </row>
    <row r="63" spans="27:35" x14ac:dyDescent="0.2">
      <c r="AA63" s="44">
        <v>68</v>
      </c>
      <c r="AB63" s="44">
        <v>16754.142857142899</v>
      </c>
      <c r="AC63" s="51">
        <v>13277.1070800039</v>
      </c>
      <c r="AE63" s="18"/>
      <c r="AF63" s="19"/>
      <c r="AH63" s="44">
        <v>17395.101118333299</v>
      </c>
      <c r="AI63" s="46">
        <v>16823.963879999999</v>
      </c>
    </row>
    <row r="64" spans="27:35" x14ac:dyDescent="0.2">
      <c r="AA64" s="44">
        <v>69</v>
      </c>
      <c r="AB64" s="44">
        <v>19064.285714285699</v>
      </c>
      <c r="AC64" s="51">
        <v>14183.6492629362</v>
      </c>
      <c r="AE64" s="18"/>
      <c r="AF64" s="19"/>
      <c r="AH64" s="44">
        <v>20474.364346666702</v>
      </c>
      <c r="AI64" s="46">
        <v>17875.121220000001</v>
      </c>
    </row>
    <row r="65" spans="27:35" x14ac:dyDescent="0.2">
      <c r="AA65" s="44">
        <v>70</v>
      </c>
      <c r="AB65" s="44">
        <v>21374.428571428602</v>
      </c>
      <c r="AC65" s="51">
        <v>15152.0888700953</v>
      </c>
      <c r="AE65" s="18"/>
      <c r="AF65" s="19"/>
      <c r="AH65" s="44">
        <v>23553.627574999999</v>
      </c>
      <c r="AI65" s="46">
        <v>18991.95462</v>
      </c>
    </row>
    <row r="66" spans="27:35" x14ac:dyDescent="0.2">
      <c r="AA66" s="44">
        <v>71</v>
      </c>
      <c r="AB66" s="44">
        <v>23684.571428571398</v>
      </c>
      <c r="AC66" s="51">
        <v>16186.652170482301</v>
      </c>
      <c r="AE66" s="18"/>
      <c r="AF66" s="19"/>
      <c r="AH66" s="44">
        <v>26632.890803333299</v>
      </c>
      <c r="AI66" s="46">
        <v>20178.567520000001</v>
      </c>
    </row>
    <row r="67" spans="27:35" x14ac:dyDescent="0.2">
      <c r="AA67" s="44">
        <v>72</v>
      </c>
      <c r="AB67" s="44">
        <v>25994.714285714301</v>
      </c>
      <c r="AC67" s="51">
        <v>17291.853996796901</v>
      </c>
      <c r="AE67" s="18"/>
      <c r="AF67" s="19"/>
      <c r="AH67" s="44">
        <v>29712.154031666701</v>
      </c>
      <c r="AI67" s="46">
        <v>21439.31972</v>
      </c>
    </row>
    <row r="68" spans="27:35" x14ac:dyDescent="0.2">
      <c r="AA68" s="44">
        <v>73</v>
      </c>
      <c r="AB68" s="44">
        <v>28304.857142857101</v>
      </c>
      <c r="AC68" s="51">
        <v>18472.517448160601</v>
      </c>
      <c r="AE68" s="18"/>
      <c r="AF68" s="19"/>
      <c r="AH68" s="44">
        <v>32791.417260000002</v>
      </c>
      <c r="AI68" s="46">
        <v>22778.843410000001</v>
      </c>
    </row>
    <row r="69" spans="27:35" x14ac:dyDescent="0.2">
      <c r="AA69" s="44">
        <v>74</v>
      </c>
      <c r="AB69" s="44">
        <v>30615</v>
      </c>
      <c r="AC69" s="51">
        <v>19733.794938113999</v>
      </c>
      <c r="AE69" s="18"/>
      <c r="AF69" s="19"/>
      <c r="AH69" s="44">
        <v>39352.773797499998</v>
      </c>
      <c r="AI69" s="46">
        <v>24202.060239999999</v>
      </c>
    </row>
    <row r="70" spans="27:35" x14ac:dyDescent="0.2">
      <c r="AA70" s="44">
        <v>75</v>
      </c>
      <c r="AB70" s="44">
        <v>47100</v>
      </c>
      <c r="AC70" s="19"/>
      <c r="AE70" s="18"/>
      <c r="AF70" s="19"/>
      <c r="AH70" s="44">
        <v>45914.130335000002</v>
      </c>
      <c r="AI70" s="46">
        <v>25714.19932</v>
      </c>
    </row>
    <row r="71" spans="27:35" x14ac:dyDescent="0.2">
      <c r="AA71" s="44">
        <v>76</v>
      </c>
      <c r="AB71" s="44">
        <v>50240</v>
      </c>
      <c r="AC71" s="19"/>
      <c r="AE71" s="18"/>
      <c r="AF71" s="19"/>
      <c r="AH71" s="44">
        <v>52475.486872499998</v>
      </c>
      <c r="AI71" s="46">
        <v>27320.816500000001</v>
      </c>
    </row>
    <row r="72" spans="27:35" x14ac:dyDescent="0.2">
      <c r="AA72" s="44">
        <v>77</v>
      </c>
      <c r="AB72" s="44">
        <v>43960</v>
      </c>
      <c r="AC72" s="19"/>
      <c r="AE72" s="18"/>
      <c r="AF72" s="19"/>
      <c r="AH72" s="44">
        <v>59036.843410000001</v>
      </c>
      <c r="AI72" s="46">
        <v>29027.814750000001</v>
      </c>
    </row>
    <row r="73" spans="27:35" x14ac:dyDescent="0.2">
      <c r="AA73" s="44">
        <v>78</v>
      </c>
      <c r="AB73" s="44">
        <v>46707.5</v>
      </c>
      <c r="AC73" s="19"/>
      <c r="AE73" s="18"/>
      <c r="AF73" s="19"/>
      <c r="AH73" s="44">
        <v>63994.960980000003</v>
      </c>
      <c r="AI73" s="19"/>
    </row>
    <row r="74" spans="27:35" x14ac:dyDescent="0.2">
      <c r="AA74" s="44">
        <v>79</v>
      </c>
      <c r="AB74" s="44">
        <v>49455</v>
      </c>
      <c r="AC74" s="19"/>
      <c r="AE74" s="18"/>
      <c r="AF74" s="19"/>
      <c r="AH74" s="44">
        <v>66846.606243333299</v>
      </c>
      <c r="AI74" s="19"/>
    </row>
    <row r="75" spans="27:35" x14ac:dyDescent="0.2">
      <c r="AA75" s="44">
        <v>80</v>
      </c>
      <c r="AB75" s="50"/>
      <c r="AC75" s="52"/>
      <c r="AE75" s="18"/>
      <c r="AF75" s="19"/>
      <c r="AH75" s="44">
        <v>69698.251506666697</v>
      </c>
      <c r="AI75" s="19"/>
    </row>
    <row r="76" spans="27:35" x14ac:dyDescent="0.2">
      <c r="AA76" s="44">
        <v>81</v>
      </c>
      <c r="AB76" s="50"/>
      <c r="AC76" s="52"/>
      <c r="AE76" s="18"/>
      <c r="AF76" s="19"/>
      <c r="AH76" s="44">
        <v>72549.896770000007</v>
      </c>
      <c r="AI76" s="19"/>
    </row>
    <row r="77" spans="27:35" x14ac:dyDescent="0.2">
      <c r="AA77" s="44">
        <v>82</v>
      </c>
      <c r="AB77" s="50"/>
      <c r="AC77" s="52"/>
      <c r="AE77" s="18"/>
      <c r="AF77" s="19"/>
      <c r="AH77" s="44">
        <v>79614.483559999993</v>
      </c>
      <c r="AI77" s="19"/>
    </row>
    <row r="78" spans="27:35" x14ac:dyDescent="0.2">
      <c r="AA78" s="44">
        <v>83</v>
      </c>
      <c r="AB78" s="50"/>
      <c r="AC78" s="52"/>
      <c r="AE78" s="18"/>
      <c r="AF78" s="19"/>
      <c r="AH78" s="44">
        <v>79563.501267500003</v>
      </c>
      <c r="AI78" s="19"/>
    </row>
    <row r="79" spans="27:35" x14ac:dyDescent="0.2">
      <c r="AA79" s="44">
        <v>84</v>
      </c>
      <c r="AB79" s="50"/>
      <c r="AC79" s="52"/>
      <c r="AE79" s="18"/>
      <c r="AF79" s="19"/>
      <c r="AH79" s="44">
        <v>79512.518974999999</v>
      </c>
      <c r="AI79" s="19"/>
    </row>
    <row r="80" spans="27:35" x14ac:dyDescent="0.2">
      <c r="AA80" s="44">
        <v>85</v>
      </c>
      <c r="AB80" s="50"/>
      <c r="AC80" s="52"/>
      <c r="AE80" s="18"/>
      <c r="AF80" s="19"/>
      <c r="AH80" s="44">
        <v>79461.536682499995</v>
      </c>
      <c r="AI80" s="19"/>
    </row>
    <row r="81" spans="27:35" ht="17" thickBot="1" x14ac:dyDescent="0.25">
      <c r="AA81" s="47">
        <v>86</v>
      </c>
      <c r="AB81" s="53"/>
      <c r="AC81" s="54"/>
      <c r="AD81" s="22"/>
      <c r="AE81" s="20"/>
      <c r="AF81" s="23"/>
      <c r="AG81" s="22"/>
      <c r="AH81" s="47">
        <v>79410.554390000005</v>
      </c>
      <c r="AI81" s="23"/>
    </row>
  </sheetData>
  <mergeCells count="33">
    <mergeCell ref="CO12:CP12"/>
    <mergeCell ref="CQ12:CR12"/>
    <mergeCell ref="CS12:CT12"/>
    <mergeCell ref="DG12:DH12"/>
    <mergeCell ref="DE12:DF12"/>
    <mergeCell ref="DC12:DD12"/>
    <mergeCell ref="DA12:DB12"/>
    <mergeCell ref="CY12:CZ12"/>
    <mergeCell ref="CW12:CX12"/>
    <mergeCell ref="CU12:CV12"/>
    <mergeCell ref="BY12:BZ12"/>
    <mergeCell ref="CA12:CB12"/>
    <mergeCell ref="CE12:CF12"/>
    <mergeCell ref="CG12:CH12"/>
    <mergeCell ref="CK12:CL12"/>
    <mergeCell ref="CM12:CN12"/>
    <mergeCell ref="CC12:CD12"/>
    <mergeCell ref="BM12:BN12"/>
    <mergeCell ref="BO12:BP12"/>
    <mergeCell ref="BQ12:BR12"/>
    <mergeCell ref="BS12:BT12"/>
    <mergeCell ref="BU12:BV12"/>
    <mergeCell ref="BW12:BX12"/>
    <mergeCell ref="B1:N1"/>
    <mergeCell ref="AK1:DH1"/>
    <mergeCell ref="AK12:AL12"/>
    <mergeCell ref="AO12:AP12"/>
    <mergeCell ref="AS12:AT12"/>
    <mergeCell ref="AU12:AV12"/>
    <mergeCell ref="AW12:AX12"/>
    <mergeCell ref="BE12:BF12"/>
    <mergeCell ref="BI12:BJ12"/>
    <mergeCell ref="BK12:BL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F209A-E8FE-1A4B-8869-FD8161B5E669}">
  <dimension ref="A1:L13"/>
  <sheetViews>
    <sheetView zoomScale="125" workbookViewId="0">
      <selection activeCell="H19" sqref="H19"/>
    </sheetView>
  </sheetViews>
  <sheetFormatPr baseColWidth="10" defaultRowHeight="16" x14ac:dyDescent="0.2"/>
  <sheetData>
    <row r="1" spans="1:12" ht="17" thickBot="1" x14ac:dyDescent="0.25">
      <c r="A1" s="97" t="s">
        <v>135</v>
      </c>
      <c r="B1" s="99" t="s">
        <v>141</v>
      </c>
      <c r="C1" s="97" t="s">
        <v>136</v>
      </c>
      <c r="D1" s="99" t="s">
        <v>142</v>
      </c>
      <c r="E1" s="97" t="s">
        <v>137</v>
      </c>
      <c r="F1" s="99" t="s">
        <v>143</v>
      </c>
      <c r="G1" s="97" t="s">
        <v>138</v>
      </c>
      <c r="H1" s="99" t="s">
        <v>144</v>
      </c>
      <c r="I1" s="97" t="s">
        <v>139</v>
      </c>
      <c r="J1" s="99" t="s">
        <v>145</v>
      </c>
      <c r="K1" s="98" t="s">
        <v>140</v>
      </c>
      <c r="L1" s="99" t="s">
        <v>146</v>
      </c>
    </row>
    <row r="2" spans="1:12" x14ac:dyDescent="0.2">
      <c r="A2" s="83">
        <v>63.000715</v>
      </c>
      <c r="B2" s="101">
        <v>0.23718362100000001</v>
      </c>
      <c r="C2" s="83">
        <v>64.711577000000005</v>
      </c>
      <c r="D2" s="101">
        <v>0.456084341</v>
      </c>
      <c r="E2" s="83">
        <v>70.654679000000002</v>
      </c>
      <c r="F2" s="101">
        <v>1.083316078</v>
      </c>
      <c r="G2" s="83">
        <v>71.911541</v>
      </c>
      <c r="H2" s="101">
        <v>1.5955579440000001</v>
      </c>
      <c r="I2" s="83">
        <v>75.517723000000004</v>
      </c>
      <c r="J2" s="101">
        <v>2.7421607159999999</v>
      </c>
      <c r="K2" s="100">
        <v>75.592979999999997</v>
      </c>
      <c r="L2" s="101">
        <v>7.3125309940000003</v>
      </c>
    </row>
    <row r="3" spans="1:12" x14ac:dyDescent="0.2">
      <c r="A3" s="83">
        <v>64.000715</v>
      </c>
      <c r="B3" s="101">
        <v>0.33392108500000001</v>
      </c>
      <c r="C3" s="83">
        <v>65.711577000000005</v>
      </c>
      <c r="D3" s="101">
        <v>0.69893224200000004</v>
      </c>
      <c r="E3" s="83">
        <v>71.654679000000002</v>
      </c>
      <c r="F3" s="101">
        <v>1.2601297899999999</v>
      </c>
      <c r="G3" s="83">
        <v>72.911541</v>
      </c>
      <c r="H3" s="101">
        <v>2.0456436870000001</v>
      </c>
      <c r="I3" s="83">
        <v>76.517723000000004</v>
      </c>
      <c r="J3" s="101">
        <v>3.1399694330000001</v>
      </c>
      <c r="K3" s="100">
        <v>76.592979999999997</v>
      </c>
      <c r="L3" s="101">
        <v>11.39528016</v>
      </c>
    </row>
    <row r="4" spans="1:12" x14ac:dyDescent="0.2">
      <c r="A4" s="83">
        <v>65.000715</v>
      </c>
      <c r="B4" s="101">
        <v>0.38239796599999998</v>
      </c>
      <c r="C4" s="83">
        <v>66.711577000000005</v>
      </c>
      <c r="D4" s="101">
        <v>0.89244888899999997</v>
      </c>
      <c r="E4" s="83">
        <v>72.654679000000002</v>
      </c>
      <c r="F4" s="101">
        <v>1.088117636</v>
      </c>
      <c r="G4" s="83">
        <v>73.911541</v>
      </c>
      <c r="H4" s="101">
        <v>2.1342300070000002</v>
      </c>
      <c r="I4" s="83">
        <v>77.517723000000004</v>
      </c>
      <c r="J4" s="101">
        <v>3.613119325</v>
      </c>
      <c r="K4" s="100">
        <v>77.592979999999997</v>
      </c>
      <c r="L4" s="101">
        <v>10.61869547</v>
      </c>
    </row>
    <row r="5" spans="1:12" x14ac:dyDescent="0.2">
      <c r="A5" s="83">
        <v>66.000715</v>
      </c>
      <c r="B5" s="101">
        <v>0.42026378599999997</v>
      </c>
      <c r="C5" s="83">
        <v>67.711577000000005</v>
      </c>
      <c r="D5" s="101">
        <v>0.86984900600000004</v>
      </c>
      <c r="E5" s="83">
        <v>73.654679000000002</v>
      </c>
      <c r="F5" s="101">
        <v>1.2660073650000001</v>
      </c>
      <c r="G5" s="83">
        <v>74.911541</v>
      </c>
      <c r="H5" s="101">
        <v>2.1470653770000001</v>
      </c>
      <c r="I5" s="83">
        <v>78.517723000000004</v>
      </c>
      <c r="J5" s="101">
        <v>3.7718533110000001</v>
      </c>
      <c r="K5" s="100">
        <v>78.592979999999997</v>
      </c>
      <c r="L5" s="101">
        <v>9.3581652309999992</v>
      </c>
    </row>
    <row r="6" spans="1:12" x14ac:dyDescent="0.2">
      <c r="A6" s="83">
        <v>67.000715</v>
      </c>
      <c r="B6" s="101">
        <v>0.34006275200000002</v>
      </c>
      <c r="C6" s="83">
        <v>68.711577000000005</v>
      </c>
      <c r="D6" s="101">
        <v>1.0362251119999999</v>
      </c>
      <c r="E6" s="83">
        <v>74.654679000000002</v>
      </c>
      <c r="F6" s="101">
        <v>1.4103079780000001</v>
      </c>
      <c r="G6" s="83">
        <v>75.911541</v>
      </c>
      <c r="H6" s="101">
        <v>1.574263875</v>
      </c>
      <c r="I6" s="83">
        <v>79.517723000000004</v>
      </c>
      <c r="J6" s="101">
        <v>2.6850166780000002</v>
      </c>
      <c r="K6" s="100">
        <v>79.592979999999997</v>
      </c>
      <c r="L6" s="101">
        <v>10.46036539</v>
      </c>
    </row>
    <row r="7" spans="1:12" x14ac:dyDescent="0.2">
      <c r="A7" s="114"/>
      <c r="B7" s="84"/>
      <c r="C7" s="114"/>
      <c r="D7" s="84"/>
      <c r="E7" s="83">
        <v>75.654679000000002</v>
      </c>
      <c r="F7" s="101">
        <v>1.5023701439999999</v>
      </c>
      <c r="G7" s="114"/>
      <c r="H7" s="84"/>
      <c r="I7" s="114"/>
      <c r="J7" s="84"/>
      <c r="K7" s="100">
        <v>80.592979999999997</v>
      </c>
      <c r="L7" s="101">
        <v>12.564507860000001</v>
      </c>
    </row>
    <row r="8" spans="1:12" x14ac:dyDescent="0.2">
      <c r="A8" s="114"/>
      <c r="B8" s="84"/>
      <c r="C8" s="114"/>
      <c r="D8" s="84"/>
      <c r="E8" s="83">
        <v>76.654679000000002</v>
      </c>
      <c r="F8" s="101">
        <v>1.6057079919999999</v>
      </c>
      <c r="G8" s="114"/>
      <c r="H8" s="84"/>
      <c r="I8" s="114"/>
      <c r="J8" s="84"/>
      <c r="K8" s="115"/>
      <c r="L8" s="84"/>
    </row>
    <row r="9" spans="1:12" x14ac:dyDescent="0.2">
      <c r="A9" s="114"/>
      <c r="B9" s="84"/>
      <c r="C9" s="114"/>
      <c r="D9" s="84"/>
      <c r="E9" s="83">
        <v>77.654679000000002</v>
      </c>
      <c r="F9" s="101">
        <v>1.791536609</v>
      </c>
      <c r="G9" s="114"/>
      <c r="H9" s="84"/>
      <c r="I9" s="114"/>
      <c r="J9" s="84"/>
      <c r="K9" s="115"/>
      <c r="L9" s="84"/>
    </row>
    <row r="10" spans="1:12" ht="17" thickBot="1" x14ac:dyDescent="0.25">
      <c r="A10" s="116">
        <f>SLOPE(B2:B6,A2:A6)</f>
        <v>2.9210096299999998E-2</v>
      </c>
      <c r="B10" s="117"/>
      <c r="C10" s="116">
        <f>SLOPE(D2:D6,C2:C6)</f>
        <v>0.13311983059999996</v>
      </c>
      <c r="D10" s="117"/>
      <c r="E10" s="116">
        <f>SLOPE(F2:F9,E2:E9)</f>
        <v>9.610110552380953E-2</v>
      </c>
      <c r="F10" s="117"/>
      <c r="G10" s="116">
        <f>SLOPE(H2:H6,G2:G6)</f>
        <v>5.8833551999999843E-3</v>
      </c>
      <c r="H10" s="117"/>
      <c r="I10" s="116">
        <f>SLOPE(J2:J6,I2:I6)</f>
        <v>5.1759580200000065E-2</v>
      </c>
      <c r="J10" s="117"/>
      <c r="K10" s="116">
        <f>SLOPE(L2:L7,K2:K7)</f>
        <v>0.63413170802857133</v>
      </c>
      <c r="L10" s="117"/>
    </row>
    <row r="13" spans="1:12" x14ac:dyDescent="0.2">
      <c r="A13" t="s">
        <v>147</v>
      </c>
      <c r="B13" s="118"/>
    </row>
  </sheetData>
  <mergeCells count="6">
    <mergeCell ref="A10:B10"/>
    <mergeCell ref="C10:D10"/>
    <mergeCell ref="E10:F10"/>
    <mergeCell ref="G10:H10"/>
    <mergeCell ref="I10:J10"/>
    <mergeCell ref="K10:L10"/>
  </mergeCells>
  <pageMargins left="0.7" right="0.7" top="0.75" bottom="0.75" header="0.3" footer="0.3"/>
  <ignoredErrors>
    <ignoredError sqref="E10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25F15-FC0C-6A4E-9D4F-F719D5CD96E4}">
  <dimension ref="A1:H45"/>
  <sheetViews>
    <sheetView workbookViewId="0">
      <selection activeCell="F45" sqref="F45"/>
    </sheetView>
  </sheetViews>
  <sheetFormatPr baseColWidth="10" defaultRowHeight="16" x14ac:dyDescent="0.2"/>
  <cols>
    <col min="2" max="2" width="19.5" customWidth="1"/>
    <col min="3" max="3" width="13.6640625" customWidth="1"/>
    <col min="4" max="4" width="17.6640625" customWidth="1"/>
    <col min="7" max="7" width="15" style="2" customWidth="1"/>
    <col min="8" max="8" width="14" style="2" customWidth="1"/>
  </cols>
  <sheetData>
    <row r="1" spans="1:8" ht="17" thickBot="1" x14ac:dyDescent="0.25">
      <c r="A1" s="119" t="s">
        <v>148</v>
      </c>
      <c r="B1" s="120" t="s">
        <v>149</v>
      </c>
      <c r="C1" s="120" t="s">
        <v>150</v>
      </c>
      <c r="D1" s="121" t="s">
        <v>151</v>
      </c>
      <c r="E1" s="121" t="s">
        <v>152</v>
      </c>
      <c r="G1" s="119" t="s">
        <v>153</v>
      </c>
      <c r="H1" s="124" t="s">
        <v>154</v>
      </c>
    </row>
    <row r="2" spans="1:8" x14ac:dyDescent="0.2">
      <c r="A2" s="62">
        <v>67</v>
      </c>
      <c r="B2" s="45">
        <v>14315.837890000001</v>
      </c>
      <c r="C2" s="45">
        <v>3904.5453499999999</v>
      </c>
      <c r="D2" s="60">
        <f>C2/B2*100</f>
        <v>27.274305423138596</v>
      </c>
      <c r="E2" s="122">
        <v>28.270741100171001</v>
      </c>
      <c r="G2" s="62">
        <v>16795.059423999999</v>
      </c>
      <c r="H2" s="61">
        <f>G2*100</f>
        <v>1679505.9423999998</v>
      </c>
    </row>
    <row r="3" spans="1:8" x14ac:dyDescent="0.2">
      <c r="A3" s="62">
        <v>68</v>
      </c>
      <c r="B3" s="45">
        <v>17395.101118333299</v>
      </c>
      <c r="C3" s="45">
        <v>5510.2715600000001</v>
      </c>
      <c r="D3" s="60">
        <f t="shared" ref="D3:D13" si="0">C3/B3*100</f>
        <v>31.677145895935805</v>
      </c>
      <c r="E3" s="122">
        <v>30.228449334146902</v>
      </c>
      <c r="G3" s="62">
        <v>14964.029012999999</v>
      </c>
      <c r="H3" s="61">
        <f t="shared" ref="H3:H45" si="1">G3*100</f>
        <v>1496402.9013</v>
      </c>
    </row>
    <row r="4" spans="1:8" x14ac:dyDescent="0.2">
      <c r="A4" s="62">
        <v>69</v>
      </c>
      <c r="B4" s="45">
        <v>20474.364346666702</v>
      </c>
      <c r="C4" s="45">
        <v>7115.9977699999999</v>
      </c>
      <c r="D4" s="60">
        <f t="shared" si="0"/>
        <v>34.755646864116244</v>
      </c>
      <c r="E4" s="122">
        <v>32.321726052719399</v>
      </c>
      <c r="G4" s="62">
        <v>16804.922241</v>
      </c>
      <c r="H4" s="61">
        <f t="shared" si="1"/>
        <v>1680492.2241</v>
      </c>
    </row>
    <row r="5" spans="1:8" x14ac:dyDescent="0.2">
      <c r="A5" s="62">
        <v>70</v>
      </c>
      <c r="B5" s="45">
        <v>23553.627574999999</v>
      </c>
      <c r="C5" s="45">
        <v>8721.7239800000007</v>
      </c>
      <c r="D5" s="60">
        <f t="shared" si="0"/>
        <v>37.029217483498407</v>
      </c>
      <c r="E5" s="122">
        <v>34.559959178816499</v>
      </c>
      <c r="G5" s="62">
        <v>15282.91699</v>
      </c>
      <c r="H5" s="61">
        <f t="shared" si="1"/>
        <v>1528291.699</v>
      </c>
    </row>
    <row r="6" spans="1:8" x14ac:dyDescent="0.2">
      <c r="A6" s="62">
        <v>71</v>
      </c>
      <c r="B6" s="45">
        <v>26632.890803333299</v>
      </c>
      <c r="C6" s="45">
        <v>10327.45019</v>
      </c>
      <c r="D6" s="60">
        <f t="shared" si="0"/>
        <v>38.77705302913435</v>
      </c>
      <c r="E6" s="122">
        <v>36.953186735551</v>
      </c>
      <c r="G6" s="62">
        <v>20615.949637999998</v>
      </c>
      <c r="H6" s="61">
        <f t="shared" si="1"/>
        <v>2061594.9637999998</v>
      </c>
    </row>
    <row r="7" spans="1:8" x14ac:dyDescent="0.2">
      <c r="A7" s="62">
        <v>72</v>
      </c>
      <c r="B7" s="45">
        <v>29712.154031666701</v>
      </c>
      <c r="C7" s="45">
        <v>11933.1764</v>
      </c>
      <c r="D7" s="60">
        <f t="shared" si="0"/>
        <v>40.162609507482451</v>
      </c>
      <c r="E7" s="122">
        <v>39.512141864725102</v>
      </c>
      <c r="G7" s="62">
        <v>9582.5317560000003</v>
      </c>
      <c r="H7" s="61">
        <f t="shared" si="1"/>
        <v>958253.17560000008</v>
      </c>
    </row>
    <row r="8" spans="1:8" x14ac:dyDescent="0.2">
      <c r="A8" s="62">
        <v>73</v>
      </c>
      <c r="B8" s="45">
        <v>32791.417260000002</v>
      </c>
      <c r="C8" s="45">
        <v>13538.902609999999</v>
      </c>
      <c r="D8" s="60">
        <f t="shared" si="0"/>
        <v>41.287945875139641</v>
      </c>
      <c r="E8" s="122">
        <v>42.248300962801402</v>
      </c>
      <c r="G8" s="62">
        <v>15771.1703</v>
      </c>
      <c r="H8" s="61">
        <f t="shared" si="1"/>
        <v>1577117.03</v>
      </c>
    </row>
    <row r="9" spans="1:8" x14ac:dyDescent="0.2">
      <c r="A9" s="62">
        <v>74</v>
      </c>
      <c r="B9" s="45">
        <v>39352.773797499998</v>
      </c>
      <c r="C9" s="45">
        <v>17411.433300000001</v>
      </c>
      <c r="D9" s="60">
        <f t="shared" si="0"/>
        <v>44.244488049546618</v>
      </c>
      <c r="E9" s="122">
        <v>45.173935150221503</v>
      </c>
      <c r="G9" s="62">
        <v>13584.054169999999</v>
      </c>
      <c r="H9" s="61">
        <f t="shared" si="1"/>
        <v>1358405.4169999999</v>
      </c>
    </row>
    <row r="10" spans="1:8" x14ac:dyDescent="0.2">
      <c r="A10" s="62">
        <v>75</v>
      </c>
      <c r="B10" s="45">
        <v>45914.130335000002</v>
      </c>
      <c r="C10" s="45">
        <v>21283.96399</v>
      </c>
      <c r="D10" s="60">
        <f t="shared" si="0"/>
        <v>46.356021195887472</v>
      </c>
      <c r="E10" s="122">
        <v>48.302165304900498</v>
      </c>
      <c r="G10" s="62">
        <v>10505.245779999999</v>
      </c>
      <c r="H10" s="61">
        <f t="shared" si="1"/>
        <v>1050524.578</v>
      </c>
    </row>
    <row r="11" spans="1:8" x14ac:dyDescent="0.2">
      <c r="A11" s="62">
        <v>76</v>
      </c>
      <c r="B11" s="45">
        <v>52475.486872499998</v>
      </c>
      <c r="C11" s="45">
        <v>25156.49468</v>
      </c>
      <c r="D11" s="60">
        <f t="shared" si="0"/>
        <v>47.939516485331303</v>
      </c>
      <c r="E11" s="122">
        <v>51.647020906711802</v>
      </c>
      <c r="G11" s="62">
        <v>10625.5897</v>
      </c>
      <c r="H11" s="61">
        <f t="shared" si="1"/>
        <v>1062558.97</v>
      </c>
    </row>
    <row r="12" spans="1:8" x14ac:dyDescent="0.2">
      <c r="A12" s="62">
        <v>77</v>
      </c>
      <c r="B12" s="45">
        <v>59036.843410000001</v>
      </c>
      <c r="C12" s="45">
        <v>29029.025369999999</v>
      </c>
      <c r="D12" s="60">
        <f t="shared" si="0"/>
        <v>49.171032347374613</v>
      </c>
      <c r="E12" s="122">
        <v>55.223502956868501</v>
      </c>
      <c r="G12" s="62">
        <v>12868.840012000001</v>
      </c>
      <c r="H12" s="61">
        <f t="shared" si="1"/>
        <v>1286884.0012000001</v>
      </c>
    </row>
    <row r="13" spans="1:8" ht="17" thickBot="1" x14ac:dyDescent="0.25">
      <c r="A13" s="63">
        <v>78</v>
      </c>
      <c r="B13" s="65">
        <v>63994.960980000003</v>
      </c>
      <c r="C13" s="65">
        <v>41026.626049999999</v>
      </c>
      <c r="D13" s="64">
        <f t="shared" si="0"/>
        <v>64.109150817080476</v>
      </c>
      <c r="E13" s="123">
        <v>59.0476512543814</v>
      </c>
      <c r="G13" s="62">
        <v>9930.2472789999993</v>
      </c>
      <c r="H13" s="61">
        <f t="shared" si="1"/>
        <v>993024.72789999994</v>
      </c>
    </row>
    <row r="14" spans="1:8" x14ac:dyDescent="0.2">
      <c r="A14" s="3"/>
      <c r="B14" s="3"/>
      <c r="C14" s="3"/>
      <c r="D14" s="3"/>
      <c r="G14" s="62">
        <v>16971.479308999998</v>
      </c>
      <c r="H14" s="61">
        <f t="shared" si="1"/>
        <v>1697147.9308999998</v>
      </c>
    </row>
    <row r="15" spans="1:8" x14ac:dyDescent="0.2">
      <c r="G15" s="62">
        <v>13534.214343</v>
      </c>
      <c r="H15" s="61">
        <f t="shared" si="1"/>
        <v>1353421.4342999998</v>
      </c>
    </row>
    <row r="16" spans="1:8" x14ac:dyDescent="0.2">
      <c r="G16" s="62">
        <v>12389.395882999999</v>
      </c>
      <c r="H16" s="61">
        <f t="shared" si="1"/>
        <v>1238939.5882999999</v>
      </c>
    </row>
    <row r="17" spans="7:8" x14ac:dyDescent="0.2">
      <c r="G17" s="62">
        <v>15940.361279000001</v>
      </c>
      <c r="H17" s="61">
        <f t="shared" si="1"/>
        <v>1594036.1279</v>
      </c>
    </row>
    <row r="18" spans="7:8" x14ac:dyDescent="0.2">
      <c r="G18" s="62">
        <v>14952.089434</v>
      </c>
      <c r="H18" s="61">
        <f t="shared" si="1"/>
        <v>1495208.9434</v>
      </c>
    </row>
    <row r="19" spans="7:8" x14ac:dyDescent="0.2">
      <c r="G19" s="62">
        <v>54663.533424000001</v>
      </c>
      <c r="H19" s="61">
        <f t="shared" si="1"/>
        <v>5466353.3424000004</v>
      </c>
    </row>
    <row r="20" spans="7:8" x14ac:dyDescent="0.2">
      <c r="G20" s="62">
        <v>17907.91876</v>
      </c>
      <c r="H20" s="61">
        <f t="shared" si="1"/>
        <v>1790791.8760000002</v>
      </c>
    </row>
    <row r="21" spans="7:8" x14ac:dyDescent="0.2">
      <c r="G21" s="62">
        <v>21726.293737</v>
      </c>
      <c r="H21" s="61">
        <f t="shared" si="1"/>
        <v>2172629.3736999999</v>
      </c>
    </row>
    <row r="22" spans="7:8" x14ac:dyDescent="0.2">
      <c r="G22" s="62">
        <v>33634.665097999998</v>
      </c>
      <c r="H22" s="61">
        <f t="shared" si="1"/>
        <v>3363466.5097999997</v>
      </c>
    </row>
    <row r="23" spans="7:8" x14ac:dyDescent="0.2">
      <c r="G23" s="62">
        <v>56812.285558000003</v>
      </c>
      <c r="H23" s="61">
        <f t="shared" si="1"/>
        <v>5681228.5558000002</v>
      </c>
    </row>
    <row r="24" spans="7:8" x14ac:dyDescent="0.2">
      <c r="G24" s="62">
        <v>39930.273999999998</v>
      </c>
      <c r="H24" s="61">
        <f t="shared" si="1"/>
        <v>3993027.4</v>
      </c>
    </row>
    <row r="25" spans="7:8" x14ac:dyDescent="0.2">
      <c r="G25" s="62">
        <v>29115.563222000001</v>
      </c>
      <c r="H25" s="61">
        <f t="shared" si="1"/>
        <v>2911556.3222000003</v>
      </c>
    </row>
    <row r="26" spans="7:8" x14ac:dyDescent="0.2">
      <c r="G26" s="62">
        <v>29086.413767999999</v>
      </c>
      <c r="H26" s="61">
        <f t="shared" si="1"/>
        <v>2908641.3767999997</v>
      </c>
    </row>
    <row r="27" spans="7:8" x14ac:dyDescent="0.2">
      <c r="G27" s="62">
        <v>21520.286703000002</v>
      </c>
      <c r="H27" s="61">
        <f t="shared" si="1"/>
        <v>2152028.6703000003</v>
      </c>
    </row>
    <row r="28" spans="7:8" x14ac:dyDescent="0.2">
      <c r="G28" s="62">
        <v>26034.091338999999</v>
      </c>
      <c r="H28" s="61">
        <f t="shared" si="1"/>
        <v>2603409.1338999998</v>
      </c>
    </row>
    <row r="29" spans="7:8" x14ac:dyDescent="0.2">
      <c r="G29" s="62">
        <v>30874.890801000001</v>
      </c>
      <c r="H29" s="61">
        <f t="shared" si="1"/>
        <v>3087489.0800999999</v>
      </c>
    </row>
    <row r="30" spans="7:8" x14ac:dyDescent="0.2">
      <c r="G30" s="62">
        <v>36592.924933000002</v>
      </c>
      <c r="H30" s="61">
        <f t="shared" si="1"/>
        <v>3659292.4933000002</v>
      </c>
    </row>
    <row r="31" spans="7:8" x14ac:dyDescent="0.2">
      <c r="G31" s="62">
        <v>46040.333165999997</v>
      </c>
      <c r="H31" s="61">
        <f t="shared" si="1"/>
        <v>4604033.3165999996</v>
      </c>
    </row>
    <row r="32" spans="7:8" x14ac:dyDescent="0.2">
      <c r="G32" s="62">
        <v>65646.964840000001</v>
      </c>
      <c r="H32" s="61">
        <f t="shared" si="1"/>
        <v>6564696.4840000002</v>
      </c>
    </row>
    <row r="33" spans="7:8" x14ac:dyDescent="0.2">
      <c r="G33" s="62">
        <v>71424.058359999995</v>
      </c>
      <c r="H33" s="61">
        <f t="shared" si="1"/>
        <v>7142405.8359999992</v>
      </c>
    </row>
    <row r="34" spans="7:8" x14ac:dyDescent="0.2">
      <c r="G34" s="62">
        <v>56650.500236</v>
      </c>
      <c r="H34" s="61">
        <f t="shared" si="1"/>
        <v>5665050.0236</v>
      </c>
    </row>
    <row r="35" spans="7:8" x14ac:dyDescent="0.2">
      <c r="G35" s="62">
        <v>59034.375351000002</v>
      </c>
      <c r="H35" s="61">
        <f t="shared" si="1"/>
        <v>5903437.5351</v>
      </c>
    </row>
    <row r="36" spans="7:8" x14ac:dyDescent="0.2">
      <c r="G36" s="62">
        <v>48812.340867999999</v>
      </c>
      <c r="H36" s="61">
        <f t="shared" si="1"/>
        <v>4881234.0867999997</v>
      </c>
    </row>
    <row r="37" spans="7:8" x14ac:dyDescent="0.2">
      <c r="G37" s="62">
        <v>56934.941543000001</v>
      </c>
      <c r="H37" s="61">
        <f t="shared" si="1"/>
        <v>5693494.1543000005</v>
      </c>
    </row>
    <row r="38" spans="7:8" x14ac:dyDescent="0.2">
      <c r="G38" s="62">
        <v>52198.506491</v>
      </c>
      <c r="H38" s="61">
        <f t="shared" si="1"/>
        <v>5219850.6491</v>
      </c>
    </row>
    <row r="39" spans="7:8" x14ac:dyDescent="0.2">
      <c r="G39" s="62">
        <v>51230.809008999997</v>
      </c>
      <c r="H39" s="61">
        <f t="shared" si="1"/>
        <v>5123080.9008999998</v>
      </c>
    </row>
    <row r="40" spans="7:8" x14ac:dyDescent="0.2">
      <c r="G40" s="62">
        <v>65421.793325999999</v>
      </c>
      <c r="H40" s="61">
        <f t="shared" si="1"/>
        <v>6542179.3326000003</v>
      </c>
    </row>
    <row r="41" spans="7:8" x14ac:dyDescent="0.2">
      <c r="G41" s="62">
        <v>58975.022848000001</v>
      </c>
      <c r="H41" s="61">
        <f t="shared" si="1"/>
        <v>5897502.2848000005</v>
      </c>
    </row>
    <row r="42" spans="7:8" x14ac:dyDescent="0.2">
      <c r="G42" s="62">
        <v>63075.964687</v>
      </c>
      <c r="H42" s="61">
        <f t="shared" si="1"/>
        <v>6307596.4687000001</v>
      </c>
    </row>
    <row r="43" spans="7:8" x14ac:dyDescent="0.2">
      <c r="G43" s="62">
        <v>65843.665101999999</v>
      </c>
      <c r="H43" s="61">
        <f t="shared" si="1"/>
        <v>6584366.5101999994</v>
      </c>
    </row>
    <row r="44" spans="7:8" x14ac:dyDescent="0.2">
      <c r="G44" s="62">
        <v>63244.071578000003</v>
      </c>
      <c r="H44" s="61">
        <f t="shared" si="1"/>
        <v>6324407.1578000002</v>
      </c>
    </row>
    <row r="45" spans="7:8" ht="17" thickBot="1" x14ac:dyDescent="0.25">
      <c r="G45" s="63">
        <v>62897.146249999998</v>
      </c>
      <c r="H45" s="66">
        <f t="shared" si="1"/>
        <v>6289714.625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3BFD6-1F86-624D-A8B8-DCC38F1AF5D3}">
  <dimension ref="A1:BJ10"/>
  <sheetViews>
    <sheetView zoomScale="75" workbookViewId="0">
      <selection activeCell="L32" sqref="L32"/>
    </sheetView>
  </sheetViews>
  <sheetFormatPr baseColWidth="10" defaultRowHeight="16" x14ac:dyDescent="0.2"/>
  <cols>
    <col min="1" max="45" width="10.83203125" style="43"/>
  </cols>
  <sheetData>
    <row r="1" spans="1:62" ht="17" thickBot="1" x14ac:dyDescent="0.25">
      <c r="A1" s="70" t="s">
        <v>208</v>
      </c>
      <c r="B1" s="70"/>
      <c r="C1" s="70"/>
      <c r="D1" s="70"/>
      <c r="E1" s="70"/>
      <c r="F1" s="70"/>
      <c r="G1" s="70"/>
      <c r="H1" s="70"/>
      <c r="J1" s="135" t="s">
        <v>214</v>
      </c>
      <c r="K1" s="135"/>
      <c r="L1" s="135"/>
      <c r="M1" s="135"/>
      <c r="N1" s="135"/>
      <c r="O1" s="135"/>
      <c r="P1" s="135"/>
      <c r="Q1" s="135"/>
      <c r="S1" s="70" t="s">
        <v>210</v>
      </c>
      <c r="T1" s="70"/>
      <c r="U1" s="70"/>
      <c r="V1" s="70"/>
      <c r="W1" s="70"/>
      <c r="X1" s="70"/>
      <c r="Y1" s="70"/>
      <c r="Z1" s="70"/>
      <c r="AB1" s="135" t="s">
        <v>211</v>
      </c>
      <c r="AC1" s="135"/>
      <c r="AD1" s="135"/>
      <c r="AE1" s="135"/>
      <c r="AF1" s="135"/>
      <c r="AG1" s="135"/>
      <c r="AH1" s="135"/>
      <c r="AI1" s="135"/>
      <c r="AK1" s="135" t="s">
        <v>212</v>
      </c>
      <c r="AL1" s="135"/>
      <c r="AM1" s="135"/>
      <c r="AN1" s="135"/>
      <c r="AO1" s="135"/>
      <c r="AP1" s="135"/>
      <c r="AQ1" s="135"/>
      <c r="AR1" s="135"/>
      <c r="AT1" s="70" t="s">
        <v>209</v>
      </c>
      <c r="AU1" s="70"/>
      <c r="AV1" s="70"/>
      <c r="AW1" s="70"/>
      <c r="AX1" s="70"/>
      <c r="AY1" s="70"/>
      <c r="AZ1" s="70"/>
      <c r="BA1" s="70"/>
      <c r="BC1" s="135" t="s">
        <v>213</v>
      </c>
      <c r="BD1" s="135"/>
      <c r="BE1" s="135"/>
      <c r="BF1" s="135"/>
      <c r="BG1" s="135"/>
      <c r="BH1" s="135"/>
      <c r="BI1" s="135"/>
      <c r="BJ1" s="135"/>
    </row>
    <row r="2" spans="1:62" ht="17" thickBot="1" x14ac:dyDescent="0.25">
      <c r="A2" s="133" t="s">
        <v>36</v>
      </c>
      <c r="B2" s="120" t="s">
        <v>38</v>
      </c>
      <c r="C2" s="120" t="s">
        <v>40</v>
      </c>
      <c r="D2" s="120" t="s">
        <v>42</v>
      </c>
      <c r="E2" s="120" t="s">
        <v>44</v>
      </c>
      <c r="F2" s="120" t="s">
        <v>46</v>
      </c>
      <c r="G2" s="120" t="s">
        <v>48</v>
      </c>
      <c r="H2" s="121" t="s">
        <v>50</v>
      </c>
      <c r="J2" s="133" t="s">
        <v>201</v>
      </c>
      <c r="K2" s="120" t="s">
        <v>202</v>
      </c>
      <c r="L2" s="120" t="s">
        <v>203</v>
      </c>
      <c r="M2" s="120" t="s">
        <v>204</v>
      </c>
      <c r="N2" s="120" t="s">
        <v>205</v>
      </c>
      <c r="O2" s="120" t="s">
        <v>155</v>
      </c>
      <c r="P2" s="120" t="s">
        <v>206</v>
      </c>
      <c r="Q2" s="121" t="s">
        <v>207</v>
      </c>
      <c r="S2" s="133" t="s">
        <v>169</v>
      </c>
      <c r="T2" s="120" t="s">
        <v>170</v>
      </c>
      <c r="U2" s="120" t="s">
        <v>171</v>
      </c>
      <c r="V2" s="120" t="s">
        <v>172</v>
      </c>
      <c r="W2" s="120" t="s">
        <v>173</v>
      </c>
      <c r="X2" s="120" t="s">
        <v>174</v>
      </c>
      <c r="Y2" s="120" t="s">
        <v>175</v>
      </c>
      <c r="Z2" s="121" t="s">
        <v>176</v>
      </c>
      <c r="AB2" s="133" t="s">
        <v>177</v>
      </c>
      <c r="AC2" s="120" t="s">
        <v>178</v>
      </c>
      <c r="AD2" s="120" t="s">
        <v>179</v>
      </c>
      <c r="AE2" s="120" t="s">
        <v>180</v>
      </c>
      <c r="AF2" s="120" t="s">
        <v>181</v>
      </c>
      <c r="AG2" s="120" t="s">
        <v>182</v>
      </c>
      <c r="AH2" s="120" t="s">
        <v>183</v>
      </c>
      <c r="AI2" s="121" t="s">
        <v>184</v>
      </c>
      <c r="AK2" s="133" t="s">
        <v>185</v>
      </c>
      <c r="AL2" s="120" t="s">
        <v>186</v>
      </c>
      <c r="AM2" s="120" t="s">
        <v>187</v>
      </c>
      <c r="AN2" s="120" t="s">
        <v>188</v>
      </c>
      <c r="AO2" s="120" t="s">
        <v>189</v>
      </c>
      <c r="AP2" s="120" t="s">
        <v>190</v>
      </c>
      <c r="AQ2" s="120" t="s">
        <v>191</v>
      </c>
      <c r="AR2" s="121" t="s">
        <v>192</v>
      </c>
      <c r="AT2" s="133" t="s">
        <v>161</v>
      </c>
      <c r="AU2" s="120" t="s">
        <v>162</v>
      </c>
      <c r="AV2" s="120" t="s">
        <v>163</v>
      </c>
      <c r="AW2" s="120" t="s">
        <v>164</v>
      </c>
      <c r="AX2" s="120" t="s">
        <v>165</v>
      </c>
      <c r="AY2" s="120" t="s">
        <v>166</v>
      </c>
      <c r="AZ2" s="120" t="s">
        <v>167</v>
      </c>
      <c r="BA2" s="121" t="s">
        <v>168</v>
      </c>
      <c r="BC2" s="133" t="s">
        <v>193</v>
      </c>
      <c r="BD2" s="120" t="s">
        <v>194</v>
      </c>
      <c r="BE2" s="120" t="s">
        <v>195</v>
      </c>
      <c r="BF2" s="120" t="s">
        <v>196</v>
      </c>
      <c r="BG2" s="120" t="s">
        <v>197</v>
      </c>
      <c r="BH2" s="120" t="s">
        <v>198</v>
      </c>
      <c r="BI2" s="120" t="s">
        <v>199</v>
      </c>
      <c r="BJ2" s="121" t="s">
        <v>200</v>
      </c>
    </row>
    <row r="3" spans="1:62" x14ac:dyDescent="0.2">
      <c r="A3" s="59">
        <v>75.873524000000003</v>
      </c>
      <c r="B3" s="45">
        <v>76.812718000000004</v>
      </c>
      <c r="C3" s="45">
        <v>76.928863000000007</v>
      </c>
      <c r="D3" s="45">
        <v>77.524244999999993</v>
      </c>
      <c r="E3" s="45">
        <v>78.411153999999996</v>
      </c>
      <c r="F3" s="45">
        <v>78.469147000000007</v>
      </c>
      <c r="G3" s="45">
        <v>79.838826999999995</v>
      </c>
      <c r="H3" s="51">
        <v>80.076587000000004</v>
      </c>
      <c r="J3" s="59">
        <v>232675.04569999999</v>
      </c>
      <c r="K3" s="45">
        <v>381176.02020000003</v>
      </c>
      <c r="L3" s="45">
        <v>323983.3321</v>
      </c>
      <c r="M3" s="45">
        <v>88676.701969999995</v>
      </c>
      <c r="N3" s="45">
        <v>95360.989159999997</v>
      </c>
      <c r="O3" s="45">
        <v>36106.616349999997</v>
      </c>
      <c r="P3" s="45">
        <v>168222.3119</v>
      </c>
      <c r="Q3" s="51">
        <v>1009476.523</v>
      </c>
      <c r="S3" s="59">
        <v>4.1776727E-2</v>
      </c>
      <c r="T3" s="45">
        <v>1.2134367E-2</v>
      </c>
      <c r="U3" s="45">
        <v>0.114282702</v>
      </c>
      <c r="V3" s="45">
        <v>8.5495397000000001E-2</v>
      </c>
      <c r="W3" s="45">
        <v>4.3905337000000003E-2</v>
      </c>
      <c r="X3" s="45">
        <v>5.0102665999999997E-2</v>
      </c>
      <c r="Y3" s="45">
        <v>0.11856101500000001</v>
      </c>
      <c r="Z3" s="51">
        <v>0.29843588799999998</v>
      </c>
      <c r="AB3" s="59">
        <v>1.4640988000000001E-2</v>
      </c>
      <c r="AC3" s="45">
        <v>9.2425330000000007E-3</v>
      </c>
      <c r="AD3" s="45">
        <v>4.8571345000000002E-2</v>
      </c>
      <c r="AE3" s="45">
        <v>2.9915972999999998E-2</v>
      </c>
      <c r="AF3" s="45">
        <v>3.4929494999999998E-2</v>
      </c>
      <c r="AG3" s="45">
        <v>4.3424408999999997E-2</v>
      </c>
      <c r="AH3" s="45">
        <v>7.7072971000000004E-2</v>
      </c>
      <c r="AI3" s="51">
        <v>0.138394868</v>
      </c>
      <c r="AK3" s="59">
        <v>1.7354600000000001E-2</v>
      </c>
      <c r="AL3" s="45">
        <v>1.6270625E-2</v>
      </c>
      <c r="AM3" s="45">
        <v>4.2237423000000003E-2</v>
      </c>
      <c r="AN3" s="45">
        <v>2.6982030000000001E-2</v>
      </c>
      <c r="AO3" s="45">
        <v>3.4699673E-2</v>
      </c>
      <c r="AP3" s="45">
        <v>1.7232058000000001E-2</v>
      </c>
      <c r="AQ3" s="45">
        <v>4.3775294999999999E-2</v>
      </c>
      <c r="AR3" s="51">
        <v>0.14741419</v>
      </c>
      <c r="AT3" s="59">
        <v>0.745935919</v>
      </c>
      <c r="AU3" s="45">
        <v>0.76521262499999998</v>
      </c>
      <c r="AV3" s="45">
        <v>2.074802837</v>
      </c>
      <c r="AW3" s="45">
        <v>0.57442817700000004</v>
      </c>
      <c r="AX3" s="45">
        <v>0.77351822699999995</v>
      </c>
      <c r="AY3" s="45">
        <v>0.23079439299999999</v>
      </c>
      <c r="AZ3" s="45">
        <v>0.96404078699999995</v>
      </c>
      <c r="BA3" s="51">
        <v>4.1147850779999997</v>
      </c>
      <c r="BC3" s="59">
        <v>61.340363869999997</v>
      </c>
      <c r="BD3" s="45">
        <v>35.115872879999998</v>
      </c>
      <c r="BE3" s="45">
        <v>25.479462420000001</v>
      </c>
      <c r="BF3" s="45">
        <v>34.325880060000003</v>
      </c>
      <c r="BG3" s="45">
        <v>26.3512168</v>
      </c>
      <c r="BH3" s="45">
        <v>19.24591161</v>
      </c>
      <c r="BI3" s="45">
        <v>56.77665674</v>
      </c>
      <c r="BJ3" s="51">
        <v>41.243364960000001</v>
      </c>
    </row>
    <row r="4" spans="1:62" x14ac:dyDescent="0.2">
      <c r="A4" s="59">
        <v>76.753523999999999</v>
      </c>
      <c r="B4" s="45">
        <v>77.442717999999999</v>
      </c>
      <c r="C4" s="45">
        <v>77.578862999999998</v>
      </c>
      <c r="D4" s="45">
        <v>78.224244999999996</v>
      </c>
      <c r="E4" s="45">
        <v>79.111153999999999</v>
      </c>
      <c r="F4" s="45">
        <v>79.189147000000006</v>
      </c>
      <c r="G4" s="45">
        <v>80.468827000000005</v>
      </c>
      <c r="H4" s="51">
        <v>80.706586999999999</v>
      </c>
      <c r="J4" s="59">
        <v>254539.34969999999</v>
      </c>
      <c r="K4" s="45">
        <v>473645.23379999999</v>
      </c>
      <c r="L4" s="45">
        <v>151640.97210000001</v>
      </c>
      <c r="M4" s="45">
        <v>71041.761889999994</v>
      </c>
      <c r="N4" s="45">
        <v>72015.772419999994</v>
      </c>
      <c r="O4" s="45">
        <v>76016.765669999993</v>
      </c>
      <c r="P4" s="45">
        <v>162954.42079999999</v>
      </c>
      <c r="Q4" s="51">
        <v>805512.88269999996</v>
      </c>
      <c r="S4" s="59">
        <v>2.8810895999999999E-2</v>
      </c>
      <c r="T4" s="45">
        <v>1.6760258E-2</v>
      </c>
      <c r="U4" s="45">
        <v>9.4217914999999999E-2</v>
      </c>
      <c r="V4" s="45">
        <v>9.6899583999999997E-2</v>
      </c>
      <c r="W4" s="45">
        <v>5.0575810999999998E-2</v>
      </c>
      <c r="X4" s="45">
        <v>5.5317957000000001E-2</v>
      </c>
      <c r="Y4" s="45">
        <v>0.307170102</v>
      </c>
      <c r="Z4" s="51">
        <v>0.28547967899999999</v>
      </c>
      <c r="AB4" s="59">
        <v>1.7724211E-2</v>
      </c>
      <c r="AC4" s="45">
        <v>1.5167501E-2</v>
      </c>
      <c r="AD4" s="45">
        <v>4.4289897000000002E-2</v>
      </c>
      <c r="AE4" s="45">
        <v>4.5043076000000001E-2</v>
      </c>
      <c r="AF4" s="45">
        <v>3.6535120999999997E-2</v>
      </c>
      <c r="AG4" s="45">
        <v>1.6213193000000001E-2</v>
      </c>
      <c r="AH4" s="45">
        <v>9.2019268000000001E-2</v>
      </c>
      <c r="AI4" s="51">
        <v>0.15244190499999999</v>
      </c>
      <c r="AK4" s="59">
        <v>2.1106252999999998E-2</v>
      </c>
      <c r="AL4" s="45">
        <v>2.4968500000000001E-2</v>
      </c>
      <c r="AM4" s="45">
        <v>3.5702906E-2</v>
      </c>
      <c r="AN4" s="45">
        <v>2.3605877000000001E-2</v>
      </c>
      <c r="AO4" s="45">
        <v>3.1366531000000003E-2</v>
      </c>
      <c r="AP4" s="45">
        <v>2.3748434999999998E-2</v>
      </c>
      <c r="AQ4" s="45">
        <v>5.4454592000000003E-2</v>
      </c>
      <c r="AR4" s="51">
        <v>0.13342069100000001</v>
      </c>
      <c r="AT4" s="59">
        <v>0.92026728800000002</v>
      </c>
      <c r="AU4" s="45">
        <v>0.499181033</v>
      </c>
      <c r="AV4" s="45">
        <v>1.253137503</v>
      </c>
      <c r="AW4" s="45">
        <v>0.54016753699999998</v>
      </c>
      <c r="AX4" s="45">
        <v>0.47353347800000001</v>
      </c>
      <c r="AY4" s="45">
        <v>0.62193400499999996</v>
      </c>
      <c r="AZ4" s="45">
        <v>1.0773722139999999</v>
      </c>
      <c r="BA4" s="51">
        <v>1.8411341290000001</v>
      </c>
      <c r="BC4" s="59">
        <v>57.427369659999997</v>
      </c>
      <c r="BD4" s="45">
        <v>32.551455560000001</v>
      </c>
      <c r="BE4" s="45">
        <v>16.39325165</v>
      </c>
      <c r="BF4" s="45">
        <v>25.770992020000001</v>
      </c>
      <c r="BG4" s="45">
        <v>23.1718014</v>
      </c>
      <c r="BH4" s="45">
        <v>17.773502749999999</v>
      </c>
      <c r="BI4" s="45">
        <v>62.214887230000002</v>
      </c>
      <c r="BJ4" s="51">
        <v>21.679987709999999</v>
      </c>
    </row>
    <row r="5" spans="1:62" x14ac:dyDescent="0.2">
      <c r="A5" s="59">
        <v>77.653524000000004</v>
      </c>
      <c r="B5" s="45">
        <v>78.232718000000006</v>
      </c>
      <c r="C5" s="45">
        <v>78.418863000000002</v>
      </c>
      <c r="D5" s="45">
        <v>79.124245000000002</v>
      </c>
      <c r="E5" s="45">
        <v>80.011154000000005</v>
      </c>
      <c r="F5" s="45">
        <v>80.099147000000002</v>
      </c>
      <c r="G5" s="45">
        <v>81.258826999999997</v>
      </c>
      <c r="H5" s="51">
        <v>81.496587000000005</v>
      </c>
      <c r="J5" s="59">
        <v>178855.61439999999</v>
      </c>
      <c r="K5" s="45">
        <v>458944.81929999997</v>
      </c>
      <c r="L5" s="45">
        <v>160958.14009999999</v>
      </c>
      <c r="M5" s="45">
        <v>31106.945179999999</v>
      </c>
      <c r="N5" s="45">
        <v>100764.25440000001</v>
      </c>
      <c r="O5" s="45">
        <v>34437.70465</v>
      </c>
      <c r="P5" s="45">
        <v>211053.00169999999</v>
      </c>
      <c r="Q5" s="51">
        <v>466571.52990000002</v>
      </c>
      <c r="S5" s="59">
        <v>6.3586330999999996E-2</v>
      </c>
      <c r="T5" s="45">
        <v>1.2492039E-2</v>
      </c>
      <c r="U5" s="45">
        <v>9.7083080000000002E-2</v>
      </c>
      <c r="V5" s="45">
        <v>0.113404144</v>
      </c>
      <c r="W5" s="45">
        <v>7.8510564000000005E-2</v>
      </c>
      <c r="X5" s="45">
        <v>8.0421096999999997E-2</v>
      </c>
      <c r="Y5" s="45">
        <v>0.40928173899999998</v>
      </c>
      <c r="Z5" s="51">
        <v>0.15361849999999999</v>
      </c>
      <c r="AB5" s="59">
        <v>2.8921721000000001E-2</v>
      </c>
      <c r="AC5" s="45">
        <v>1.5271234E-2</v>
      </c>
      <c r="AD5" s="45">
        <v>6.8727808000000001E-2</v>
      </c>
      <c r="AE5" s="45">
        <v>0.15122614200000001</v>
      </c>
      <c r="AF5" s="45">
        <v>9.4088435999999998E-2</v>
      </c>
      <c r="AG5" s="45">
        <v>2.8342352000000001E-2</v>
      </c>
      <c r="AH5" s="45">
        <v>0.10501795899999999</v>
      </c>
      <c r="AI5" s="51">
        <v>0.129027169</v>
      </c>
      <c r="AK5" s="59">
        <v>2.1949856E-2</v>
      </c>
      <c r="AL5" s="45">
        <v>1.4747257999999999E-2</v>
      </c>
      <c r="AM5" s="45">
        <v>4.9596605000000002E-2</v>
      </c>
      <c r="AN5" s="45">
        <v>3.1950315999999999E-2</v>
      </c>
      <c r="AO5" s="45">
        <v>4.1536892999999998E-2</v>
      </c>
      <c r="AP5" s="45">
        <v>2.7197447999999999E-2</v>
      </c>
      <c r="AQ5" s="45">
        <v>6.6041024000000004E-2</v>
      </c>
      <c r="AR5" s="51">
        <v>9.1406852999999996E-2</v>
      </c>
      <c r="AT5" s="59">
        <v>0.81319269199999999</v>
      </c>
      <c r="AU5" s="45">
        <v>0.498800511</v>
      </c>
      <c r="AV5" s="45">
        <v>1.3673393599999999</v>
      </c>
      <c r="AW5" s="45">
        <v>0.66608050200000002</v>
      </c>
      <c r="AX5" s="45">
        <v>0.89330320600000002</v>
      </c>
      <c r="AY5" s="45">
        <v>0.89695588999999998</v>
      </c>
      <c r="AZ5" s="45">
        <v>1.2994311549999999</v>
      </c>
      <c r="BA5" s="51">
        <v>1.4517879579999999</v>
      </c>
      <c r="BC5" s="59">
        <v>32.842441950000001</v>
      </c>
      <c r="BD5" s="45">
        <v>29.07631554</v>
      </c>
      <c r="BE5" s="45">
        <v>16.042789389999999</v>
      </c>
      <c r="BF5" s="45">
        <v>18.65688402</v>
      </c>
      <c r="BG5" s="45">
        <v>31.5812408</v>
      </c>
      <c r="BH5" s="45">
        <v>15.502009210000001</v>
      </c>
      <c r="BI5" s="45">
        <v>71.241646349999996</v>
      </c>
      <c r="BJ5" s="51">
        <v>13.313380909999999</v>
      </c>
    </row>
    <row r="6" spans="1:62" x14ac:dyDescent="0.2">
      <c r="A6" s="59">
        <v>78.703524000000002</v>
      </c>
      <c r="B6" s="45">
        <v>79.032718000000003</v>
      </c>
      <c r="C6" s="45">
        <v>79.228863000000004</v>
      </c>
      <c r="D6" s="45">
        <v>80.004244999999997</v>
      </c>
      <c r="E6" s="45">
        <v>80.891154</v>
      </c>
      <c r="F6" s="45">
        <v>80.999146999999994</v>
      </c>
      <c r="G6" s="45">
        <v>82.058826999999994</v>
      </c>
      <c r="H6" s="51">
        <v>82.296587000000002</v>
      </c>
      <c r="J6" s="59">
        <v>246353.15470000001</v>
      </c>
      <c r="K6" s="45">
        <v>410507.11979999999</v>
      </c>
      <c r="L6" s="45">
        <v>99828.825849999994</v>
      </c>
      <c r="M6" s="45">
        <v>8518.8607420000008</v>
      </c>
      <c r="N6" s="45">
        <v>112195.06359999999</v>
      </c>
      <c r="O6" s="45">
        <v>18723.060509999999</v>
      </c>
      <c r="P6" s="45">
        <v>241397.51379999999</v>
      </c>
      <c r="Q6" s="51">
        <v>420630.24780000001</v>
      </c>
      <c r="S6" s="59">
        <v>0.128997098</v>
      </c>
      <c r="T6" s="45">
        <v>1.6974215000000001E-2</v>
      </c>
      <c r="U6" s="60"/>
      <c r="V6" s="45">
        <v>6.9663031E-2</v>
      </c>
      <c r="W6" s="45">
        <v>8.7754847999999996E-2</v>
      </c>
      <c r="X6" s="60"/>
      <c r="Y6" s="45">
        <v>0.49994820800000001</v>
      </c>
      <c r="Z6" s="51">
        <v>0.17145619600000001</v>
      </c>
      <c r="AB6" s="59">
        <v>6.9286860000000006E-2</v>
      </c>
      <c r="AC6" s="45">
        <v>1.4844507999999999E-2</v>
      </c>
      <c r="AD6" s="45">
        <v>7.4506594999999995E-2</v>
      </c>
      <c r="AE6" s="45">
        <v>0.110850347</v>
      </c>
      <c r="AF6" s="45">
        <v>0.14923609900000001</v>
      </c>
      <c r="AG6" s="45">
        <v>2.7092450000000001E-2</v>
      </c>
      <c r="AH6" s="45">
        <v>0.118646564</v>
      </c>
      <c r="AI6" s="51">
        <v>0.15086856700000001</v>
      </c>
      <c r="AK6" s="59">
        <v>2.8684588E-2</v>
      </c>
      <c r="AL6" s="45">
        <v>2.3031382999999999E-2</v>
      </c>
      <c r="AM6" s="45">
        <v>4.9377838E-2</v>
      </c>
      <c r="AN6" s="45">
        <v>4.9738062999999999E-2</v>
      </c>
      <c r="AO6" s="45">
        <v>0.11138035</v>
      </c>
      <c r="AP6" s="45">
        <v>4.2137609999999999E-2</v>
      </c>
      <c r="AQ6" s="45">
        <v>6.2582950999999998E-2</v>
      </c>
      <c r="AR6" s="51">
        <v>0.11199311300000001</v>
      </c>
      <c r="AT6" s="59">
        <v>1.832020953</v>
      </c>
      <c r="AU6" s="45">
        <v>0.63150867799999999</v>
      </c>
      <c r="AV6" s="45">
        <v>0.83077115800000001</v>
      </c>
      <c r="AW6" s="45">
        <v>0.58434224700000004</v>
      </c>
      <c r="AX6" s="45">
        <v>0.55554714699999996</v>
      </c>
      <c r="AY6" s="45">
        <v>1.1690679340000001</v>
      </c>
      <c r="AZ6" s="45">
        <v>1.7402089510000001</v>
      </c>
      <c r="BA6" s="51">
        <v>1.6050538759999999</v>
      </c>
      <c r="BC6" s="59">
        <v>26.39824037</v>
      </c>
      <c r="BD6" s="45">
        <v>30.540472350000002</v>
      </c>
      <c r="BE6" s="45">
        <v>15.6334673</v>
      </c>
      <c r="BF6" s="45">
        <v>6.7058970100000002</v>
      </c>
      <c r="BG6" s="45">
        <v>31.383831199999999</v>
      </c>
      <c r="BH6" s="45">
        <v>10.16261742</v>
      </c>
      <c r="BI6" s="45">
        <v>69.651359589999998</v>
      </c>
      <c r="BJ6" s="51">
        <v>13.88165768</v>
      </c>
    </row>
    <row r="7" spans="1:62" x14ac:dyDescent="0.2">
      <c r="A7" s="59">
        <v>79.443523999999996</v>
      </c>
      <c r="B7" s="45">
        <v>79.832718</v>
      </c>
      <c r="C7" s="45">
        <v>80.058863000000002</v>
      </c>
      <c r="D7" s="45">
        <v>80.904245000000003</v>
      </c>
      <c r="E7" s="45">
        <v>81.791154000000006</v>
      </c>
      <c r="F7" s="45">
        <v>81.919146999999995</v>
      </c>
      <c r="G7" s="45">
        <v>82.858827000000005</v>
      </c>
      <c r="H7" s="51">
        <v>83.096587</v>
      </c>
      <c r="J7" s="59">
        <v>266354.12540000002</v>
      </c>
      <c r="K7" s="45">
        <v>421431.61829999997</v>
      </c>
      <c r="L7" s="45">
        <v>153022.20980000001</v>
      </c>
      <c r="M7" s="60"/>
      <c r="N7" s="60"/>
      <c r="O7" s="60"/>
      <c r="P7" s="45">
        <v>103793.40240000001</v>
      </c>
      <c r="Q7" s="51">
        <v>327600.1201</v>
      </c>
      <c r="S7" s="59">
        <v>0.1226085</v>
      </c>
      <c r="T7" s="45">
        <v>2.7797748000000001E-2</v>
      </c>
      <c r="U7" s="60"/>
      <c r="V7" s="60"/>
      <c r="W7" s="60"/>
      <c r="X7" s="60"/>
      <c r="Y7" s="45">
        <v>0.21315223699999999</v>
      </c>
      <c r="Z7" s="61"/>
      <c r="AB7" s="59">
        <v>8.1897651000000002E-2</v>
      </c>
      <c r="AC7" s="45">
        <v>1.6837029E-2</v>
      </c>
      <c r="AD7" s="45">
        <v>0.100073153</v>
      </c>
      <c r="AE7" s="45">
        <v>7.4846917999999998E-2</v>
      </c>
      <c r="AF7" s="60"/>
      <c r="AG7" s="45">
        <v>2.7741782999999999E-2</v>
      </c>
      <c r="AH7" s="45">
        <v>7.0050299999999996E-2</v>
      </c>
      <c r="AI7" s="51">
        <v>0.12808810200000001</v>
      </c>
      <c r="AK7" s="59">
        <v>3.8480501E-2</v>
      </c>
      <c r="AL7" s="45">
        <v>2.0316424E-2</v>
      </c>
      <c r="AM7" s="45">
        <v>6.5299959000000005E-2</v>
      </c>
      <c r="AN7" s="45">
        <v>5.6507317000000001E-2</v>
      </c>
      <c r="AO7" s="60"/>
      <c r="AP7" s="45">
        <v>5.2660176000000003E-2</v>
      </c>
      <c r="AQ7" s="45">
        <v>3.5052588000000003E-2</v>
      </c>
      <c r="AR7" s="51">
        <v>9.3173571999999996E-2</v>
      </c>
      <c r="AT7" s="59">
        <v>2.522280683</v>
      </c>
      <c r="AU7" s="45">
        <v>0.91774012699999996</v>
      </c>
      <c r="AV7" s="45">
        <v>1.248662197</v>
      </c>
      <c r="AW7" s="45">
        <v>0.54916551999999996</v>
      </c>
      <c r="AX7" s="60"/>
      <c r="AY7" s="45">
        <v>2.133478566</v>
      </c>
      <c r="AZ7" s="45">
        <v>0.91701105500000002</v>
      </c>
      <c r="BA7" s="51">
        <v>0.56985696399999997</v>
      </c>
      <c r="BC7" s="59">
        <v>24.29811694</v>
      </c>
      <c r="BD7" s="45">
        <v>33.377943190000003</v>
      </c>
      <c r="BE7" s="45">
        <v>15.98130652</v>
      </c>
      <c r="BF7" s="60"/>
      <c r="BG7" s="60"/>
      <c r="BH7" s="60"/>
      <c r="BI7" s="45">
        <v>25.06346473</v>
      </c>
      <c r="BJ7" s="51">
        <v>10.18893677</v>
      </c>
    </row>
    <row r="8" spans="1:62" x14ac:dyDescent="0.2">
      <c r="A8" s="59">
        <v>80.323524000000006</v>
      </c>
      <c r="B8" s="45">
        <v>80.612718000000001</v>
      </c>
      <c r="C8" s="45">
        <v>80.898863000000006</v>
      </c>
      <c r="D8" s="60"/>
      <c r="E8" s="60"/>
      <c r="F8" s="60"/>
      <c r="G8" s="45">
        <v>83.648826999999997</v>
      </c>
      <c r="H8" s="51">
        <v>83.876587000000001</v>
      </c>
      <c r="J8" s="59">
        <v>207046.9423</v>
      </c>
      <c r="K8" s="45">
        <v>598684.00470000005</v>
      </c>
      <c r="L8" s="45">
        <v>167732.5735</v>
      </c>
      <c r="M8" s="60"/>
      <c r="N8" s="60"/>
      <c r="O8" s="60"/>
      <c r="P8" s="45">
        <v>122586.6053</v>
      </c>
      <c r="Q8" s="51">
        <v>261994.15410000001</v>
      </c>
      <c r="S8" s="59">
        <v>0.101561453</v>
      </c>
      <c r="T8" s="45">
        <v>5.1050724999999998E-2</v>
      </c>
      <c r="U8" s="60"/>
      <c r="V8" s="60"/>
      <c r="W8" s="60"/>
      <c r="X8" s="60"/>
      <c r="Y8" s="60"/>
      <c r="Z8" s="61"/>
      <c r="AB8" s="59">
        <v>0.100664795</v>
      </c>
      <c r="AC8" s="45">
        <v>2.7588273999999999E-2</v>
      </c>
      <c r="AD8" s="45">
        <v>8.9734378000000004E-2</v>
      </c>
      <c r="AE8" s="60"/>
      <c r="AF8" s="60"/>
      <c r="AG8" s="60"/>
      <c r="AH8" s="45">
        <v>4.7128484999999998E-2</v>
      </c>
      <c r="AI8" s="51">
        <v>0.102425186</v>
      </c>
      <c r="AK8" s="59">
        <v>4.6470029000000003E-2</v>
      </c>
      <c r="AL8" s="45">
        <v>3.4205627000000002E-2</v>
      </c>
      <c r="AM8" s="45">
        <v>5.0195587999999999E-2</v>
      </c>
      <c r="AN8" s="60"/>
      <c r="AO8" s="60"/>
      <c r="AP8" s="60"/>
      <c r="AQ8" s="45">
        <v>3.7613726E-2</v>
      </c>
      <c r="AR8" s="51">
        <v>6.7574232999999997E-2</v>
      </c>
      <c r="AT8" s="59">
        <v>2.131601452</v>
      </c>
      <c r="AU8" s="45">
        <v>1.3980874750000001</v>
      </c>
      <c r="AV8" s="45">
        <v>1.340832032</v>
      </c>
      <c r="AW8" s="60"/>
      <c r="AX8" s="60"/>
      <c r="AY8" s="60"/>
      <c r="AZ8" s="45">
        <v>0.89021720900000001</v>
      </c>
      <c r="BA8" s="51">
        <v>0.43530783499999998</v>
      </c>
      <c r="BC8" s="59">
        <v>18.89723832</v>
      </c>
      <c r="BD8" s="45">
        <v>48.029318549999999</v>
      </c>
      <c r="BE8" s="45">
        <v>16.981218429999998</v>
      </c>
      <c r="BF8" s="60"/>
      <c r="BG8" s="60"/>
      <c r="BH8" s="60"/>
      <c r="BI8" s="45">
        <v>27.927558600000001</v>
      </c>
      <c r="BJ8" s="51">
        <v>8.9388491259999991</v>
      </c>
    </row>
    <row r="9" spans="1:62" x14ac:dyDescent="0.2">
      <c r="A9" s="59">
        <v>81.223523999999998</v>
      </c>
      <c r="B9" s="45">
        <v>81.442717999999999</v>
      </c>
      <c r="C9" s="60"/>
      <c r="D9" s="60"/>
      <c r="E9" s="60"/>
      <c r="F9" s="60"/>
      <c r="G9" s="45">
        <v>84.438827000000003</v>
      </c>
      <c r="H9" s="51">
        <v>84.676586999999998</v>
      </c>
      <c r="J9" s="59">
        <v>174010.17420000001</v>
      </c>
      <c r="K9" s="45">
        <v>349092.5062</v>
      </c>
      <c r="L9" s="60"/>
      <c r="M9" s="60"/>
      <c r="N9" s="60"/>
      <c r="O9" s="60"/>
      <c r="P9" s="45">
        <v>106188.6309</v>
      </c>
      <c r="Q9" s="51">
        <v>226451.7475</v>
      </c>
      <c r="S9" s="59">
        <v>0.104582493</v>
      </c>
      <c r="T9" s="45">
        <v>6.0227593000000003E-2</v>
      </c>
      <c r="U9" s="60"/>
      <c r="V9" s="60"/>
      <c r="W9" s="60"/>
      <c r="X9" s="60"/>
      <c r="Y9" s="60"/>
      <c r="Z9" s="61"/>
      <c r="AB9" s="59">
        <v>8.0537922999999997E-2</v>
      </c>
      <c r="AC9" s="45">
        <v>2.3087348000000001E-2</v>
      </c>
      <c r="AD9" s="60"/>
      <c r="AE9" s="60"/>
      <c r="AF9" s="60"/>
      <c r="AG9" s="60"/>
      <c r="AH9" s="45">
        <v>8.2197176999999996E-2</v>
      </c>
      <c r="AI9" s="51">
        <v>0.104749962</v>
      </c>
      <c r="AK9" s="59">
        <v>8.3661365000000001E-2</v>
      </c>
      <c r="AL9" s="45">
        <v>2.4172728000000001E-2</v>
      </c>
      <c r="AM9" s="60"/>
      <c r="AN9" s="60"/>
      <c r="AO9" s="60"/>
      <c r="AP9" s="60"/>
      <c r="AQ9" s="45">
        <v>6.2031116999999997E-2</v>
      </c>
      <c r="AR9" s="51">
        <v>7.0652001000000006E-2</v>
      </c>
      <c r="AT9" s="59">
        <v>1.6963421860000001</v>
      </c>
      <c r="AU9" s="45">
        <v>1.1432684689999999</v>
      </c>
      <c r="AV9" s="60"/>
      <c r="AW9" s="60"/>
      <c r="AX9" s="60"/>
      <c r="AY9" s="60"/>
      <c r="AZ9" s="45">
        <v>1.2134774450000001</v>
      </c>
      <c r="BA9" s="51">
        <v>0.52130994399999997</v>
      </c>
      <c r="BC9" s="59">
        <v>15.054626069999999</v>
      </c>
      <c r="BD9" s="45">
        <v>28.967637209999999</v>
      </c>
      <c r="BE9" s="60"/>
      <c r="BF9" s="60"/>
      <c r="BG9" s="60"/>
      <c r="BH9" s="60"/>
      <c r="BI9" s="45">
        <v>27.29862232</v>
      </c>
      <c r="BJ9" s="51">
        <v>7.9707041060000003</v>
      </c>
    </row>
    <row r="10" spans="1:62" ht="17" thickBot="1" x14ac:dyDescent="0.25">
      <c r="A10" s="63"/>
      <c r="B10" s="65">
        <v>82.212717999999995</v>
      </c>
      <c r="C10" s="64"/>
      <c r="D10" s="64"/>
      <c r="E10" s="64"/>
      <c r="F10" s="64"/>
      <c r="G10" s="65">
        <v>85.238827000000001</v>
      </c>
      <c r="H10" s="134">
        <v>85.466587000000004</v>
      </c>
      <c r="J10" s="63"/>
      <c r="K10" s="65">
        <v>331696.4608</v>
      </c>
      <c r="L10" s="64"/>
      <c r="M10" s="64"/>
      <c r="N10" s="64"/>
      <c r="O10" s="64"/>
      <c r="P10" s="65">
        <v>78949.456049999993</v>
      </c>
      <c r="Q10" s="134">
        <v>187258.7089</v>
      </c>
      <c r="S10" s="63"/>
      <c r="T10" s="65">
        <v>7.1230458999999996E-2</v>
      </c>
      <c r="U10" s="64"/>
      <c r="V10" s="64"/>
      <c r="W10" s="64"/>
      <c r="X10" s="64"/>
      <c r="Y10" s="64"/>
      <c r="Z10" s="66"/>
      <c r="AB10" s="63"/>
      <c r="AC10" s="65">
        <v>2.2000960999999999E-2</v>
      </c>
      <c r="AD10" s="64"/>
      <c r="AE10" s="64"/>
      <c r="AF10" s="64"/>
      <c r="AG10" s="64"/>
      <c r="AH10" s="65">
        <v>0.120613808</v>
      </c>
      <c r="AI10" s="134">
        <v>9.0948175000000006E-2</v>
      </c>
      <c r="AK10" s="63"/>
      <c r="AL10" s="65">
        <v>2.2071844E-2</v>
      </c>
      <c r="AM10" s="64"/>
      <c r="AN10" s="64"/>
      <c r="AO10" s="64"/>
      <c r="AP10" s="64"/>
      <c r="AQ10" s="65">
        <v>7.8944460999999994E-2</v>
      </c>
      <c r="AR10" s="134">
        <v>7.2233487999999998E-2</v>
      </c>
      <c r="AT10" s="63"/>
      <c r="AU10" s="65">
        <v>1.2699346250000001</v>
      </c>
      <c r="AV10" s="64"/>
      <c r="AW10" s="64"/>
      <c r="AX10" s="64"/>
      <c r="AY10" s="64"/>
      <c r="AZ10" s="65">
        <v>1.319237918</v>
      </c>
      <c r="BA10" s="134">
        <v>0.43293480600000001</v>
      </c>
      <c r="BC10" s="63"/>
      <c r="BD10" s="65">
        <v>26.486297820000001</v>
      </c>
      <c r="BE10" s="64"/>
      <c r="BF10" s="64"/>
      <c r="BG10" s="64"/>
      <c r="BH10" s="64"/>
      <c r="BI10" s="65">
        <v>22.245323089999999</v>
      </c>
      <c r="BJ10" s="134">
        <v>7.2108615980000001</v>
      </c>
    </row>
  </sheetData>
  <mergeCells count="7">
    <mergeCell ref="BC1:BJ1"/>
    <mergeCell ref="J1:Q1"/>
    <mergeCell ref="A1:H1"/>
    <mergeCell ref="AT1:BA1"/>
    <mergeCell ref="S1:Z1"/>
    <mergeCell ref="AB1:AI1"/>
    <mergeCell ref="AK1:AR1"/>
  </mergeCells>
  <phoneticPr fontId="5" type="noConversion"/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98547-7BC9-5542-AFEE-9EE5CD2A64BD}">
  <dimension ref="A1:H33"/>
  <sheetViews>
    <sheetView workbookViewId="0">
      <selection activeCell="K19" sqref="K19"/>
    </sheetView>
  </sheetViews>
  <sheetFormatPr baseColWidth="10" defaultRowHeight="16" x14ac:dyDescent="0.2"/>
  <cols>
    <col min="5" max="8" width="10.83203125" style="2"/>
  </cols>
  <sheetData>
    <row r="1" spans="1:8" ht="17" thickBot="1" x14ac:dyDescent="0.25">
      <c r="A1" s="130" t="s">
        <v>9</v>
      </c>
      <c r="B1" s="131" t="s">
        <v>10</v>
      </c>
      <c r="C1" s="132" t="s">
        <v>11</v>
      </c>
      <c r="E1" s="97" t="s">
        <v>116</v>
      </c>
      <c r="F1" s="98" t="s">
        <v>114</v>
      </c>
      <c r="G1" s="98" t="s">
        <v>0</v>
      </c>
      <c r="H1" s="99" t="s">
        <v>115</v>
      </c>
    </row>
    <row r="2" spans="1:8" x14ac:dyDescent="0.2">
      <c r="A2" s="125">
        <v>3</v>
      </c>
      <c r="B2" s="126">
        <v>14</v>
      </c>
      <c r="C2" s="127">
        <v>6</v>
      </c>
      <c r="E2" s="83" t="s">
        <v>9</v>
      </c>
      <c r="F2" s="100">
        <v>0</v>
      </c>
      <c r="G2" s="100">
        <v>4</v>
      </c>
      <c r="H2" s="101">
        <v>26.666666670000001</v>
      </c>
    </row>
    <row r="3" spans="1:8" x14ac:dyDescent="0.2">
      <c r="A3" s="125">
        <v>1</v>
      </c>
      <c r="B3" s="126">
        <v>1</v>
      </c>
      <c r="C3" s="127">
        <v>0</v>
      </c>
      <c r="E3" s="83" t="s">
        <v>9</v>
      </c>
      <c r="F3" s="100">
        <v>1</v>
      </c>
      <c r="G3" s="100">
        <v>7</v>
      </c>
      <c r="H3" s="101">
        <v>46.666666669999998</v>
      </c>
    </row>
    <row r="4" spans="1:8" x14ac:dyDescent="0.2">
      <c r="A4" s="125">
        <v>1</v>
      </c>
      <c r="B4" s="126">
        <v>1</v>
      </c>
      <c r="C4" s="127">
        <v>1</v>
      </c>
      <c r="E4" s="83" t="s">
        <v>9</v>
      </c>
      <c r="F4" s="100">
        <v>3</v>
      </c>
      <c r="G4" s="100">
        <v>3</v>
      </c>
      <c r="H4" s="101">
        <v>20</v>
      </c>
    </row>
    <row r="5" spans="1:8" x14ac:dyDescent="0.2">
      <c r="A5" s="125">
        <v>1</v>
      </c>
      <c r="B5" s="126">
        <v>1</v>
      </c>
      <c r="C5" s="127">
        <v>2</v>
      </c>
      <c r="E5" s="83" t="s">
        <v>9</v>
      </c>
      <c r="F5" s="100">
        <v>5</v>
      </c>
      <c r="G5" s="100">
        <v>0</v>
      </c>
      <c r="H5" s="101">
        <v>0</v>
      </c>
    </row>
    <row r="6" spans="1:8" x14ac:dyDescent="0.2">
      <c r="A6" s="125">
        <v>2</v>
      </c>
      <c r="B6" s="126">
        <v>1</v>
      </c>
      <c r="C6" s="127">
        <v>0</v>
      </c>
      <c r="E6" s="83" t="s">
        <v>9</v>
      </c>
      <c r="F6" s="100">
        <v>7</v>
      </c>
      <c r="G6" s="100">
        <v>0</v>
      </c>
      <c r="H6" s="101">
        <v>0</v>
      </c>
    </row>
    <row r="7" spans="1:8" x14ac:dyDescent="0.2">
      <c r="A7" s="125">
        <v>0</v>
      </c>
      <c r="B7" s="126">
        <v>7</v>
      </c>
      <c r="C7" s="127">
        <v>3</v>
      </c>
      <c r="E7" s="83" t="s">
        <v>9</v>
      </c>
      <c r="F7" s="100">
        <v>9</v>
      </c>
      <c r="G7" s="100">
        <v>1</v>
      </c>
      <c r="H7" s="101">
        <v>6.6666666670000003</v>
      </c>
    </row>
    <row r="8" spans="1:8" x14ac:dyDescent="0.2">
      <c r="A8" s="125">
        <v>3</v>
      </c>
      <c r="B8" s="126">
        <v>10</v>
      </c>
      <c r="C8" s="127">
        <v>0</v>
      </c>
      <c r="E8" s="83" t="s">
        <v>9</v>
      </c>
      <c r="F8" s="100">
        <v>11</v>
      </c>
      <c r="G8" s="100">
        <v>0</v>
      </c>
      <c r="H8" s="101">
        <v>0</v>
      </c>
    </row>
    <row r="9" spans="1:8" x14ac:dyDescent="0.2">
      <c r="A9" s="125">
        <v>0</v>
      </c>
      <c r="B9" s="126">
        <v>0</v>
      </c>
      <c r="C9" s="127">
        <v>0</v>
      </c>
      <c r="E9" s="83" t="s">
        <v>9</v>
      </c>
      <c r="F9" s="100">
        <v>13</v>
      </c>
      <c r="G9" s="100">
        <v>0</v>
      </c>
      <c r="H9" s="101">
        <v>0</v>
      </c>
    </row>
    <row r="10" spans="1:8" x14ac:dyDescent="0.2">
      <c r="A10" s="125">
        <v>1</v>
      </c>
      <c r="B10" s="126">
        <v>0</v>
      </c>
      <c r="C10" s="127">
        <v>1</v>
      </c>
      <c r="E10" s="83" t="s">
        <v>9</v>
      </c>
      <c r="F10" s="100">
        <v>15</v>
      </c>
      <c r="G10" s="100">
        <v>0</v>
      </c>
      <c r="H10" s="101">
        <v>0</v>
      </c>
    </row>
    <row r="11" spans="1:8" x14ac:dyDescent="0.2">
      <c r="A11" s="125">
        <v>1</v>
      </c>
      <c r="B11" s="126">
        <v>1</v>
      </c>
      <c r="C11" s="127">
        <v>1</v>
      </c>
      <c r="E11" s="83" t="s">
        <v>10</v>
      </c>
      <c r="F11" s="100">
        <v>0</v>
      </c>
      <c r="G11" s="100">
        <v>10</v>
      </c>
      <c r="H11" s="101">
        <v>40</v>
      </c>
    </row>
    <row r="12" spans="1:8" x14ac:dyDescent="0.2">
      <c r="A12" s="125">
        <v>1</v>
      </c>
      <c r="B12" s="126">
        <v>0</v>
      </c>
      <c r="C12" s="127">
        <f>SUM(C2:C11)</f>
        <v>14</v>
      </c>
      <c r="E12" s="83" t="s">
        <v>10</v>
      </c>
      <c r="F12" s="100">
        <v>1</v>
      </c>
      <c r="G12" s="100">
        <v>7</v>
      </c>
      <c r="H12" s="101">
        <v>28</v>
      </c>
    </row>
    <row r="13" spans="1:8" x14ac:dyDescent="0.2">
      <c r="A13" s="125">
        <v>0</v>
      </c>
      <c r="B13" s="126">
        <v>0</v>
      </c>
      <c r="C13" s="128">
        <f>AVERAGE(C2:C11)</f>
        <v>1.4</v>
      </c>
      <c r="E13" s="83" t="s">
        <v>10</v>
      </c>
      <c r="F13" s="100">
        <v>3</v>
      </c>
      <c r="G13" s="100">
        <v>2</v>
      </c>
      <c r="H13" s="101">
        <v>8</v>
      </c>
    </row>
    <row r="14" spans="1:8" x14ac:dyDescent="0.2">
      <c r="A14" s="125">
        <v>1</v>
      </c>
      <c r="B14" s="126">
        <v>0</v>
      </c>
      <c r="C14" s="127"/>
      <c r="E14" s="83" t="s">
        <v>10</v>
      </c>
      <c r="F14" s="100">
        <v>5</v>
      </c>
      <c r="G14" s="100">
        <v>2</v>
      </c>
      <c r="H14" s="101">
        <v>8</v>
      </c>
    </row>
    <row r="15" spans="1:8" x14ac:dyDescent="0.2">
      <c r="A15" s="125">
        <v>8</v>
      </c>
      <c r="B15" s="126">
        <v>2</v>
      </c>
      <c r="C15" s="127"/>
      <c r="E15" s="83" t="s">
        <v>10</v>
      </c>
      <c r="F15" s="100">
        <v>7</v>
      </c>
      <c r="G15" s="100">
        <v>1</v>
      </c>
      <c r="H15" s="101">
        <v>4</v>
      </c>
    </row>
    <row r="16" spans="1:8" x14ac:dyDescent="0.2">
      <c r="A16" s="125">
        <v>0</v>
      </c>
      <c r="B16" s="126">
        <v>0</v>
      </c>
      <c r="C16" s="127"/>
      <c r="E16" s="83" t="s">
        <v>10</v>
      </c>
      <c r="F16" s="100">
        <v>9</v>
      </c>
      <c r="G16" s="100">
        <v>0</v>
      </c>
      <c r="H16" s="101">
        <v>0</v>
      </c>
    </row>
    <row r="17" spans="1:8" x14ac:dyDescent="0.2">
      <c r="A17" s="125" t="s">
        <v>12</v>
      </c>
      <c r="B17" s="126">
        <v>0</v>
      </c>
      <c r="C17" s="127"/>
      <c r="E17" s="83" t="s">
        <v>10</v>
      </c>
      <c r="F17" s="100">
        <v>11</v>
      </c>
      <c r="G17" s="100">
        <v>2</v>
      </c>
      <c r="H17" s="101">
        <v>8</v>
      </c>
    </row>
    <row r="18" spans="1:8" x14ac:dyDescent="0.2">
      <c r="A18" s="129">
        <f>AVERAGE(A2:A16)</f>
        <v>1.5333333333333334</v>
      </c>
      <c r="B18" s="126">
        <v>0</v>
      </c>
      <c r="C18" s="127"/>
      <c r="E18" s="83" t="s">
        <v>10</v>
      </c>
      <c r="F18" s="100">
        <v>13</v>
      </c>
      <c r="G18" s="100">
        <v>0</v>
      </c>
      <c r="H18" s="101">
        <v>0</v>
      </c>
    </row>
    <row r="19" spans="1:8" x14ac:dyDescent="0.2">
      <c r="A19" s="125"/>
      <c r="B19" s="126">
        <v>0</v>
      </c>
      <c r="C19" s="127"/>
      <c r="E19" s="83" t="s">
        <v>10</v>
      </c>
      <c r="F19" s="100">
        <v>15</v>
      </c>
      <c r="G19" s="100">
        <v>1</v>
      </c>
      <c r="H19" s="101">
        <v>4</v>
      </c>
    </row>
    <row r="20" spans="1:8" x14ac:dyDescent="0.2">
      <c r="A20" s="125"/>
      <c r="B20" s="126">
        <v>5</v>
      </c>
      <c r="C20" s="127"/>
      <c r="E20" s="83" t="s">
        <v>11</v>
      </c>
      <c r="F20" s="100">
        <v>0</v>
      </c>
      <c r="G20" s="100">
        <v>4</v>
      </c>
      <c r="H20" s="101">
        <v>40</v>
      </c>
    </row>
    <row r="21" spans="1:8" x14ac:dyDescent="0.2">
      <c r="A21" s="125"/>
      <c r="B21" s="126">
        <v>0</v>
      </c>
      <c r="C21" s="127"/>
      <c r="E21" s="83" t="s">
        <v>11</v>
      </c>
      <c r="F21" s="100">
        <v>1</v>
      </c>
      <c r="G21" s="100">
        <v>3</v>
      </c>
      <c r="H21" s="101">
        <v>30</v>
      </c>
    </row>
    <row r="22" spans="1:8" x14ac:dyDescent="0.2">
      <c r="A22" s="125"/>
      <c r="B22" s="126">
        <v>1</v>
      </c>
      <c r="C22" s="127"/>
      <c r="E22" s="83" t="s">
        <v>11</v>
      </c>
      <c r="F22" s="100">
        <v>3</v>
      </c>
      <c r="G22" s="100">
        <v>2</v>
      </c>
      <c r="H22" s="101">
        <v>20</v>
      </c>
    </row>
    <row r="23" spans="1:8" x14ac:dyDescent="0.2">
      <c r="A23" s="125"/>
      <c r="B23" s="126">
        <v>1</v>
      </c>
      <c r="C23" s="127"/>
      <c r="E23" s="83" t="s">
        <v>11</v>
      </c>
      <c r="F23" s="100">
        <v>5</v>
      </c>
      <c r="G23" s="100">
        <v>0</v>
      </c>
      <c r="H23" s="101">
        <v>0</v>
      </c>
    </row>
    <row r="24" spans="1:8" x14ac:dyDescent="0.2">
      <c r="A24" s="125"/>
      <c r="B24" s="126">
        <v>10</v>
      </c>
      <c r="C24" s="127"/>
      <c r="E24" s="83" t="s">
        <v>11</v>
      </c>
      <c r="F24" s="100">
        <v>7</v>
      </c>
      <c r="G24" s="100">
        <v>1</v>
      </c>
      <c r="H24" s="101">
        <v>10</v>
      </c>
    </row>
    <row r="25" spans="1:8" x14ac:dyDescent="0.2">
      <c r="A25" s="125"/>
      <c r="B25" s="126">
        <v>2</v>
      </c>
      <c r="C25" s="127"/>
      <c r="E25" s="83" t="s">
        <v>11</v>
      </c>
      <c r="F25" s="100">
        <v>9</v>
      </c>
      <c r="G25" s="100">
        <v>0</v>
      </c>
      <c r="H25" s="101">
        <v>0</v>
      </c>
    </row>
    <row r="26" spans="1:8" x14ac:dyDescent="0.2">
      <c r="A26" s="125"/>
      <c r="B26" s="126">
        <v>4</v>
      </c>
      <c r="C26" s="127"/>
      <c r="E26" s="83" t="s">
        <v>11</v>
      </c>
      <c r="F26" s="100">
        <v>11</v>
      </c>
      <c r="G26" s="100">
        <v>0</v>
      </c>
      <c r="H26" s="101">
        <v>0</v>
      </c>
    </row>
    <row r="27" spans="1:8" x14ac:dyDescent="0.2">
      <c r="A27" s="18"/>
      <c r="B27" s="4"/>
      <c r="C27" s="19"/>
      <c r="E27" s="83" t="s">
        <v>11</v>
      </c>
      <c r="F27" s="100">
        <v>13</v>
      </c>
      <c r="G27" s="100">
        <v>0</v>
      </c>
      <c r="H27" s="101">
        <v>0</v>
      </c>
    </row>
    <row r="28" spans="1:8" ht="17" thickBot="1" x14ac:dyDescent="0.25">
      <c r="A28" s="20"/>
      <c r="B28" s="21">
        <f>AVERAGE(B2:B26)</f>
        <v>2.44</v>
      </c>
      <c r="C28" s="23"/>
      <c r="E28" s="102" t="s">
        <v>11</v>
      </c>
      <c r="F28" s="103">
        <v>15</v>
      </c>
      <c r="G28" s="103">
        <v>0</v>
      </c>
      <c r="H28" s="104">
        <v>0</v>
      </c>
    </row>
    <row r="30" spans="1:8" x14ac:dyDescent="0.2">
      <c r="A30" s="9">
        <f>TTEST(A2:A17,B2:B26,2,2)</f>
        <v>0.40325728587807907</v>
      </c>
      <c r="B30" s="9">
        <f>TTEST(B2:B26,C2:C12,2,2)</f>
        <v>0.94152385392328486</v>
      </c>
      <c r="C30" s="9">
        <f>TTEST(A2:A17,C2:C12,2,2)</f>
        <v>0.42266422885571475</v>
      </c>
    </row>
    <row r="32" spans="1:8" x14ac:dyDescent="0.2">
      <c r="A32" s="8"/>
      <c r="B32" t="s">
        <v>13</v>
      </c>
    </row>
    <row r="33" spans="1:2" x14ac:dyDescent="0.2">
      <c r="A33" s="9"/>
      <c r="B33" s="10" t="s">
        <v>14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708A46-87B0-3A48-8113-90D6A7BD0053}">
  <dimension ref="A1:D166"/>
  <sheetViews>
    <sheetView tabSelected="1" zoomScale="163" workbookViewId="0">
      <selection activeCell="F4" sqref="F4"/>
    </sheetView>
  </sheetViews>
  <sheetFormatPr baseColWidth="10" defaultRowHeight="16" x14ac:dyDescent="0.2"/>
  <cols>
    <col min="1" max="1" width="15.1640625" style="2" customWidth="1"/>
    <col min="2" max="2" width="15" style="2" customWidth="1"/>
    <col min="3" max="3" width="21.33203125" style="2" customWidth="1"/>
  </cols>
  <sheetData>
    <row r="1" spans="1:4" ht="40" customHeight="1" x14ac:dyDescent="0.2">
      <c r="A1" s="138" t="s">
        <v>241</v>
      </c>
      <c r="B1" s="138"/>
      <c r="C1" s="138"/>
    </row>
    <row r="2" spans="1:4" x14ac:dyDescent="0.2">
      <c r="A2" s="137" t="s">
        <v>148</v>
      </c>
      <c r="B2" s="137" t="s">
        <v>3</v>
      </c>
      <c r="C2" s="137" t="s">
        <v>242</v>
      </c>
      <c r="D2" s="136"/>
    </row>
    <row r="3" spans="1:4" x14ac:dyDescent="0.2">
      <c r="A3" s="83">
        <v>0</v>
      </c>
      <c r="B3" s="100" t="s">
        <v>156</v>
      </c>
      <c r="C3" s="101">
        <v>100</v>
      </c>
    </row>
    <row r="4" spans="1:4" x14ac:dyDescent="0.2">
      <c r="A4" s="83">
        <v>2</v>
      </c>
      <c r="B4" s="100" t="s">
        <v>156</v>
      </c>
      <c r="C4" s="101">
        <v>88.961436190000001</v>
      </c>
    </row>
    <row r="5" spans="1:4" x14ac:dyDescent="0.2">
      <c r="A5" s="83">
        <v>4</v>
      </c>
      <c r="B5" s="100" t="s">
        <v>156</v>
      </c>
      <c r="C5" s="101">
        <v>83.823898189999994</v>
      </c>
    </row>
    <row r="6" spans="1:4" x14ac:dyDescent="0.2">
      <c r="A6" s="83">
        <v>6</v>
      </c>
      <c r="B6" s="100" t="s">
        <v>156</v>
      </c>
      <c r="C6" s="101">
        <v>78.307382380000007</v>
      </c>
    </row>
    <row r="7" spans="1:4" x14ac:dyDescent="0.2">
      <c r="A7" s="83">
        <v>8</v>
      </c>
      <c r="B7" s="100" t="s">
        <v>156</v>
      </c>
      <c r="C7" s="101">
        <v>78.477697770000006</v>
      </c>
    </row>
    <row r="8" spans="1:4" x14ac:dyDescent="0.2">
      <c r="A8" s="83">
        <v>0</v>
      </c>
      <c r="B8" s="100" t="s">
        <v>158</v>
      </c>
      <c r="C8" s="101">
        <v>99.999999979999998</v>
      </c>
    </row>
    <row r="9" spans="1:4" x14ac:dyDescent="0.2">
      <c r="A9" s="83">
        <v>2</v>
      </c>
      <c r="B9" s="100" t="s">
        <v>158</v>
      </c>
      <c r="C9" s="101">
        <v>116.6983864</v>
      </c>
    </row>
    <row r="10" spans="1:4" x14ac:dyDescent="0.2">
      <c r="A10" s="83">
        <v>4</v>
      </c>
      <c r="B10" s="100" t="s">
        <v>158</v>
      </c>
      <c r="C10" s="101">
        <v>111.995706</v>
      </c>
    </row>
    <row r="11" spans="1:4" x14ac:dyDescent="0.2">
      <c r="A11" s="83">
        <v>6</v>
      </c>
      <c r="B11" s="100" t="s">
        <v>158</v>
      </c>
      <c r="C11" s="101">
        <v>103.7461823</v>
      </c>
    </row>
    <row r="12" spans="1:4" x14ac:dyDescent="0.2">
      <c r="A12" s="83">
        <v>8</v>
      </c>
      <c r="B12" s="100" t="s">
        <v>158</v>
      </c>
      <c r="C12" s="101">
        <v>82.256992109999999</v>
      </c>
    </row>
    <row r="13" spans="1:4" x14ac:dyDescent="0.2">
      <c r="A13" s="83">
        <v>0</v>
      </c>
      <c r="B13" s="100" t="s">
        <v>157</v>
      </c>
      <c r="C13" s="101">
        <v>99.999999990000006</v>
      </c>
    </row>
    <row r="14" spans="1:4" x14ac:dyDescent="0.2">
      <c r="A14" s="83">
        <v>2</v>
      </c>
      <c r="B14" s="100" t="s">
        <v>157</v>
      </c>
      <c r="C14" s="101">
        <v>121.4763255</v>
      </c>
    </row>
    <row r="15" spans="1:4" x14ac:dyDescent="0.2">
      <c r="A15" s="83">
        <v>4</v>
      </c>
      <c r="B15" s="100" t="s">
        <v>157</v>
      </c>
      <c r="C15" s="101">
        <v>93.590358409999993</v>
      </c>
    </row>
    <row r="16" spans="1:4" x14ac:dyDescent="0.2">
      <c r="A16" s="83">
        <v>6</v>
      </c>
      <c r="B16" s="100" t="s">
        <v>157</v>
      </c>
      <c r="C16" s="101">
        <v>103.70649280000001</v>
      </c>
    </row>
    <row r="17" spans="1:3" x14ac:dyDescent="0.2">
      <c r="A17" s="83">
        <v>8</v>
      </c>
      <c r="B17" s="100" t="s">
        <v>157</v>
      </c>
      <c r="C17" s="101">
        <v>109.7305787</v>
      </c>
    </row>
    <row r="18" spans="1:3" x14ac:dyDescent="0.2">
      <c r="A18" s="83">
        <v>0</v>
      </c>
      <c r="B18" s="100" t="s">
        <v>159</v>
      </c>
      <c r="C18" s="101">
        <v>100</v>
      </c>
    </row>
    <row r="19" spans="1:3" x14ac:dyDescent="0.2">
      <c r="A19" s="83">
        <v>2</v>
      </c>
      <c r="B19" s="100" t="s">
        <v>159</v>
      </c>
      <c r="C19" s="101">
        <v>102.87718889999999</v>
      </c>
    </row>
    <row r="20" spans="1:3" x14ac:dyDescent="0.2">
      <c r="A20" s="83">
        <v>4</v>
      </c>
      <c r="B20" s="100" t="s">
        <v>159</v>
      </c>
      <c r="C20" s="101">
        <v>82.806140389999996</v>
      </c>
    </row>
    <row r="21" spans="1:3" x14ac:dyDescent="0.2">
      <c r="A21" s="83">
        <v>6</v>
      </c>
      <c r="B21" s="100" t="s">
        <v>159</v>
      </c>
      <c r="C21" s="101">
        <v>73.580605410000004</v>
      </c>
    </row>
    <row r="22" spans="1:3" x14ac:dyDescent="0.2">
      <c r="A22" s="83">
        <v>8</v>
      </c>
      <c r="B22" s="100" t="s">
        <v>159</v>
      </c>
      <c r="C22" s="101">
        <v>68.341422919999999</v>
      </c>
    </row>
    <row r="23" spans="1:3" x14ac:dyDescent="0.2">
      <c r="A23" s="83">
        <v>0</v>
      </c>
      <c r="B23" s="100" t="s">
        <v>160</v>
      </c>
      <c r="C23" s="101">
        <v>100</v>
      </c>
    </row>
    <row r="24" spans="1:3" x14ac:dyDescent="0.2">
      <c r="A24" s="83">
        <v>2</v>
      </c>
      <c r="B24" s="100" t="s">
        <v>160</v>
      </c>
      <c r="C24" s="101">
        <v>121.437605</v>
      </c>
    </row>
    <row r="25" spans="1:3" x14ac:dyDescent="0.2">
      <c r="A25" s="83">
        <v>4</v>
      </c>
      <c r="B25" s="100" t="s">
        <v>160</v>
      </c>
      <c r="C25" s="101">
        <v>129.77291510000001</v>
      </c>
    </row>
    <row r="26" spans="1:3" x14ac:dyDescent="0.2">
      <c r="A26" s="83">
        <v>6</v>
      </c>
      <c r="B26" s="100" t="s">
        <v>160</v>
      </c>
      <c r="C26" s="101">
        <v>116.6654491</v>
      </c>
    </row>
    <row r="27" spans="1:3" x14ac:dyDescent="0.2">
      <c r="A27" s="83">
        <v>8</v>
      </c>
      <c r="B27" s="100" t="s">
        <v>160</v>
      </c>
      <c r="C27" s="101">
        <v>98.764852880000007</v>
      </c>
    </row>
    <row r="28" spans="1:3" x14ac:dyDescent="0.2">
      <c r="A28" s="83">
        <v>0</v>
      </c>
      <c r="B28" s="100" t="s">
        <v>215</v>
      </c>
      <c r="C28" s="101">
        <v>99.999999979999998</v>
      </c>
    </row>
    <row r="29" spans="1:3" x14ac:dyDescent="0.2">
      <c r="A29" s="83">
        <v>2</v>
      </c>
      <c r="B29" s="100" t="s">
        <v>215</v>
      </c>
      <c r="C29" s="101">
        <v>105.68416860000001</v>
      </c>
    </row>
    <row r="30" spans="1:3" x14ac:dyDescent="0.2">
      <c r="A30" s="83">
        <v>4</v>
      </c>
      <c r="B30" s="100" t="s">
        <v>215</v>
      </c>
      <c r="C30" s="101">
        <v>79.37415215</v>
      </c>
    </row>
    <row r="31" spans="1:3" x14ac:dyDescent="0.2">
      <c r="A31" s="83">
        <v>0</v>
      </c>
      <c r="B31" s="100" t="s">
        <v>216</v>
      </c>
      <c r="C31" s="101">
        <v>100</v>
      </c>
    </row>
    <row r="32" spans="1:3" x14ac:dyDescent="0.2">
      <c r="A32" s="83">
        <v>2</v>
      </c>
      <c r="B32" s="100" t="s">
        <v>216</v>
      </c>
      <c r="C32" s="101">
        <v>77.468482989999998</v>
      </c>
    </row>
    <row r="33" spans="1:3" x14ac:dyDescent="0.2">
      <c r="A33" s="83">
        <v>4</v>
      </c>
      <c r="B33" s="100" t="s">
        <v>216</v>
      </c>
      <c r="C33" s="101">
        <v>72.222341569999998</v>
      </c>
    </row>
    <row r="34" spans="1:3" x14ac:dyDescent="0.2">
      <c r="A34" s="83">
        <v>6</v>
      </c>
      <c r="B34" s="100" t="s">
        <v>216</v>
      </c>
      <c r="C34" s="101">
        <v>53.734602670000001</v>
      </c>
    </row>
    <row r="35" spans="1:3" x14ac:dyDescent="0.2">
      <c r="A35" s="83">
        <v>0</v>
      </c>
      <c r="B35" s="100" t="s">
        <v>217</v>
      </c>
      <c r="C35" s="101">
        <v>99.999999979999998</v>
      </c>
    </row>
    <row r="36" spans="1:3" x14ac:dyDescent="0.2">
      <c r="A36" s="83">
        <v>2</v>
      </c>
      <c r="B36" s="100" t="s">
        <v>217</v>
      </c>
      <c r="C36" s="101">
        <v>68.959764899999996</v>
      </c>
    </row>
    <row r="37" spans="1:3" x14ac:dyDescent="0.2">
      <c r="A37" s="83">
        <v>4</v>
      </c>
      <c r="B37" s="100" t="s">
        <v>217</v>
      </c>
      <c r="C37" s="101">
        <v>68.111235649999998</v>
      </c>
    </row>
    <row r="38" spans="1:3" x14ac:dyDescent="0.2">
      <c r="A38" s="83">
        <v>0</v>
      </c>
      <c r="B38" s="100" t="s">
        <v>218</v>
      </c>
      <c r="C38" s="101">
        <v>99.999999979999998</v>
      </c>
    </row>
    <row r="39" spans="1:3" x14ac:dyDescent="0.2">
      <c r="A39" s="83">
        <v>2</v>
      </c>
      <c r="B39" s="100" t="s">
        <v>218</v>
      </c>
      <c r="C39" s="101">
        <v>92.663429160000007</v>
      </c>
    </row>
    <row r="40" spans="1:3" x14ac:dyDescent="0.2">
      <c r="A40" s="83">
        <v>4</v>
      </c>
      <c r="B40" s="100" t="s">
        <v>218</v>
      </c>
      <c r="C40" s="101">
        <v>81.59579531</v>
      </c>
    </row>
    <row r="41" spans="1:3" x14ac:dyDescent="0.2">
      <c r="A41" s="83">
        <v>6</v>
      </c>
      <c r="B41" s="100" t="s">
        <v>218</v>
      </c>
      <c r="C41" s="101">
        <v>70.273501449999998</v>
      </c>
    </row>
    <row r="42" spans="1:3" x14ac:dyDescent="0.2">
      <c r="A42" s="83">
        <v>0</v>
      </c>
      <c r="B42" s="100" t="s">
        <v>219</v>
      </c>
      <c r="C42" s="101">
        <v>100</v>
      </c>
    </row>
    <row r="43" spans="1:3" x14ac:dyDescent="0.2">
      <c r="A43" s="83">
        <v>2</v>
      </c>
      <c r="B43" s="100" t="s">
        <v>219</v>
      </c>
      <c r="C43" s="101">
        <v>89.592451299999993</v>
      </c>
    </row>
    <row r="44" spans="1:3" x14ac:dyDescent="0.2">
      <c r="A44" s="83">
        <v>4</v>
      </c>
      <c r="B44" s="100" t="s">
        <v>219</v>
      </c>
      <c r="C44" s="101">
        <v>79.145433330000003</v>
      </c>
    </row>
    <row r="45" spans="1:3" x14ac:dyDescent="0.2">
      <c r="A45" s="83">
        <v>6</v>
      </c>
      <c r="B45" s="100" t="s">
        <v>219</v>
      </c>
      <c r="C45" s="101">
        <v>65.275302730000007</v>
      </c>
    </row>
    <row r="46" spans="1:3" x14ac:dyDescent="0.2">
      <c r="A46" s="83">
        <v>0</v>
      </c>
      <c r="B46" s="100" t="s">
        <v>220</v>
      </c>
      <c r="C46" s="101">
        <v>99.999999990000006</v>
      </c>
    </row>
    <row r="47" spans="1:3" x14ac:dyDescent="0.2">
      <c r="A47" s="83">
        <v>2</v>
      </c>
      <c r="B47" s="100" t="s">
        <v>220</v>
      </c>
      <c r="C47" s="101">
        <v>80.445682399999995</v>
      </c>
    </row>
    <row r="48" spans="1:3" x14ac:dyDescent="0.2">
      <c r="A48" s="83">
        <v>4</v>
      </c>
      <c r="B48" s="100" t="s">
        <v>220</v>
      </c>
      <c r="C48" s="101">
        <v>75.299527150000003</v>
      </c>
    </row>
    <row r="49" spans="1:3" x14ac:dyDescent="0.2">
      <c r="A49" s="83">
        <v>6</v>
      </c>
      <c r="B49" s="100" t="s">
        <v>220</v>
      </c>
      <c r="C49" s="101">
        <v>63.894275210000004</v>
      </c>
    </row>
    <row r="50" spans="1:3" x14ac:dyDescent="0.2">
      <c r="A50" s="83">
        <v>8</v>
      </c>
      <c r="B50" s="100" t="s">
        <v>220</v>
      </c>
      <c r="C50" s="101">
        <v>51.324869849999999</v>
      </c>
    </row>
    <row r="51" spans="1:3" x14ac:dyDescent="0.2">
      <c r="A51" s="83">
        <v>10</v>
      </c>
      <c r="B51" s="100" t="s">
        <v>220</v>
      </c>
      <c r="C51" s="101">
        <v>65.059211009999999</v>
      </c>
    </row>
    <row r="52" spans="1:3" x14ac:dyDescent="0.2">
      <c r="A52" s="83">
        <v>12</v>
      </c>
      <c r="B52" s="100" t="s">
        <v>220</v>
      </c>
      <c r="C52" s="101">
        <v>55.109963450000002</v>
      </c>
    </row>
    <row r="53" spans="1:3" x14ac:dyDescent="0.2">
      <c r="A53" s="83">
        <v>14</v>
      </c>
      <c r="B53" s="100" t="s">
        <v>220</v>
      </c>
      <c r="C53" s="101">
        <v>57.031610780000001</v>
      </c>
    </row>
    <row r="54" spans="1:3" x14ac:dyDescent="0.2">
      <c r="A54" s="83">
        <v>16</v>
      </c>
      <c r="B54" s="100" t="s">
        <v>220</v>
      </c>
      <c r="C54" s="101">
        <v>55.46649627</v>
      </c>
    </row>
    <row r="55" spans="1:3" x14ac:dyDescent="0.2">
      <c r="A55" s="83">
        <v>0</v>
      </c>
      <c r="B55" s="100" t="s">
        <v>221</v>
      </c>
      <c r="C55" s="101">
        <v>100</v>
      </c>
    </row>
    <row r="56" spans="1:3" x14ac:dyDescent="0.2">
      <c r="A56" s="83">
        <v>2</v>
      </c>
      <c r="B56" s="100" t="s">
        <v>221</v>
      </c>
      <c r="C56" s="101">
        <v>99.305660360000005</v>
      </c>
    </row>
    <row r="57" spans="1:3" x14ac:dyDescent="0.2">
      <c r="A57" s="83">
        <v>4</v>
      </c>
      <c r="B57" s="100" t="s">
        <v>221</v>
      </c>
      <c r="C57" s="101">
        <v>73.847071360000001</v>
      </c>
    </row>
    <row r="58" spans="1:3" x14ac:dyDescent="0.2">
      <c r="A58" s="83">
        <v>6</v>
      </c>
      <c r="B58" s="100" t="s">
        <v>221</v>
      </c>
      <c r="C58" s="101">
        <v>70.028112899999996</v>
      </c>
    </row>
    <row r="59" spans="1:3" x14ac:dyDescent="0.2">
      <c r="A59" s="83">
        <v>8</v>
      </c>
      <c r="B59" s="100" t="s">
        <v>221</v>
      </c>
      <c r="C59" s="101">
        <v>59.682534500000003</v>
      </c>
    </row>
    <row r="60" spans="1:3" x14ac:dyDescent="0.2">
      <c r="A60" s="83">
        <v>10</v>
      </c>
      <c r="B60" s="100" t="s">
        <v>221</v>
      </c>
      <c r="C60" s="101">
        <v>62.92336341</v>
      </c>
    </row>
    <row r="61" spans="1:3" x14ac:dyDescent="0.2">
      <c r="A61" s="83">
        <v>12</v>
      </c>
      <c r="B61" s="100" t="s">
        <v>221</v>
      </c>
      <c r="C61" s="101">
        <v>45.862205639999999</v>
      </c>
    </row>
    <row r="62" spans="1:3" x14ac:dyDescent="0.2">
      <c r="A62" s="83">
        <v>14</v>
      </c>
      <c r="B62" s="100" t="s">
        <v>221</v>
      </c>
      <c r="C62" s="101">
        <v>47.169301939999997</v>
      </c>
    </row>
    <row r="63" spans="1:3" x14ac:dyDescent="0.2">
      <c r="A63" s="83">
        <v>16</v>
      </c>
      <c r="B63" s="100" t="s">
        <v>221</v>
      </c>
      <c r="C63" s="101">
        <v>39.099095439999999</v>
      </c>
    </row>
    <row r="64" spans="1:3" x14ac:dyDescent="0.2">
      <c r="A64" s="83">
        <v>0</v>
      </c>
      <c r="B64" s="100" t="s">
        <v>222</v>
      </c>
      <c r="C64" s="101">
        <v>100</v>
      </c>
    </row>
    <row r="65" spans="1:3" x14ac:dyDescent="0.2">
      <c r="A65" s="83">
        <v>2</v>
      </c>
      <c r="B65" s="100" t="s">
        <v>222</v>
      </c>
      <c r="C65" s="101">
        <v>89.654542989999996</v>
      </c>
    </row>
    <row r="66" spans="1:3" x14ac:dyDescent="0.2">
      <c r="A66" s="83">
        <v>4</v>
      </c>
      <c r="B66" s="100" t="s">
        <v>222</v>
      </c>
      <c r="C66" s="101">
        <v>79.624169219999999</v>
      </c>
    </row>
    <row r="67" spans="1:3" x14ac:dyDescent="0.2">
      <c r="A67" s="83">
        <v>6</v>
      </c>
      <c r="B67" s="100" t="s">
        <v>222</v>
      </c>
      <c r="C67" s="101">
        <v>65.823633169999994</v>
      </c>
    </row>
    <row r="68" spans="1:3" x14ac:dyDescent="0.2">
      <c r="A68" s="83">
        <v>8</v>
      </c>
      <c r="B68" s="100" t="s">
        <v>222</v>
      </c>
      <c r="C68" s="101">
        <v>62.587890680000001</v>
      </c>
    </row>
    <row r="69" spans="1:3" x14ac:dyDescent="0.2">
      <c r="A69" s="83">
        <v>10</v>
      </c>
      <c r="B69" s="100" t="s">
        <v>222</v>
      </c>
      <c r="C69" s="101">
        <v>59.461492730000003</v>
      </c>
    </row>
    <row r="70" spans="1:3" x14ac:dyDescent="0.2">
      <c r="A70" s="83">
        <v>12</v>
      </c>
      <c r="B70" s="100" t="s">
        <v>222</v>
      </c>
      <c r="C70" s="101">
        <v>51.077782509999999</v>
      </c>
    </row>
    <row r="71" spans="1:3" x14ac:dyDescent="0.2">
      <c r="A71" s="83">
        <v>0</v>
      </c>
      <c r="B71" s="100" t="s">
        <v>223</v>
      </c>
      <c r="C71" s="101">
        <v>99.999999990000006</v>
      </c>
    </row>
    <row r="72" spans="1:3" x14ac:dyDescent="0.2">
      <c r="A72" s="83">
        <v>2</v>
      </c>
      <c r="B72" s="100" t="s">
        <v>223</v>
      </c>
      <c r="C72" s="101">
        <v>79.368617020000002</v>
      </c>
    </row>
    <row r="73" spans="1:3" x14ac:dyDescent="0.2">
      <c r="A73" s="83">
        <v>4</v>
      </c>
      <c r="B73" s="100" t="s">
        <v>223</v>
      </c>
      <c r="C73" s="101">
        <v>78.555953189999997</v>
      </c>
    </row>
    <row r="74" spans="1:3" x14ac:dyDescent="0.2">
      <c r="A74" s="83">
        <v>6</v>
      </c>
      <c r="B74" s="100" t="s">
        <v>223</v>
      </c>
      <c r="C74" s="101">
        <v>81.830148309999998</v>
      </c>
    </row>
    <row r="75" spans="1:3" x14ac:dyDescent="0.2">
      <c r="A75" s="83">
        <v>8</v>
      </c>
      <c r="B75" s="100" t="s">
        <v>223</v>
      </c>
      <c r="C75" s="101">
        <v>66.529464419999996</v>
      </c>
    </row>
    <row r="76" spans="1:3" x14ac:dyDescent="0.2">
      <c r="A76" s="83">
        <v>10</v>
      </c>
      <c r="B76" s="100" t="s">
        <v>223</v>
      </c>
      <c r="C76" s="101">
        <v>60.810801550000001</v>
      </c>
    </row>
    <row r="77" spans="1:3" x14ac:dyDescent="0.2">
      <c r="A77" s="83">
        <v>12</v>
      </c>
      <c r="B77" s="100" t="s">
        <v>223</v>
      </c>
      <c r="C77" s="101">
        <v>53.527112250000002</v>
      </c>
    </row>
    <row r="78" spans="1:3" x14ac:dyDescent="0.2">
      <c r="A78" s="83">
        <v>14</v>
      </c>
      <c r="B78" s="100" t="s">
        <v>223</v>
      </c>
      <c r="C78" s="101">
        <v>47.121456739999999</v>
      </c>
    </row>
    <row r="79" spans="1:3" x14ac:dyDescent="0.2">
      <c r="A79" s="83">
        <v>16</v>
      </c>
      <c r="B79" s="100" t="s">
        <v>223</v>
      </c>
      <c r="C79" s="101">
        <v>37.208526659999997</v>
      </c>
    </row>
    <row r="80" spans="1:3" x14ac:dyDescent="0.2">
      <c r="A80" s="83">
        <v>0</v>
      </c>
      <c r="B80" s="100" t="s">
        <v>224</v>
      </c>
      <c r="C80" s="101">
        <v>99.999999990000006</v>
      </c>
    </row>
    <row r="81" spans="1:3" x14ac:dyDescent="0.2">
      <c r="A81" s="83">
        <v>2</v>
      </c>
      <c r="B81" s="100" t="s">
        <v>224</v>
      </c>
      <c r="C81" s="101">
        <v>81.244693170000005</v>
      </c>
    </row>
    <row r="82" spans="1:3" x14ac:dyDescent="0.2">
      <c r="A82" s="83">
        <v>4</v>
      </c>
      <c r="B82" s="100" t="s">
        <v>224</v>
      </c>
      <c r="C82" s="101">
        <v>79.558025220000005</v>
      </c>
    </row>
    <row r="83" spans="1:3" x14ac:dyDescent="0.2">
      <c r="A83" s="83">
        <v>6</v>
      </c>
      <c r="B83" s="100" t="s">
        <v>224</v>
      </c>
      <c r="C83" s="101">
        <v>66.168960740000003</v>
      </c>
    </row>
    <row r="84" spans="1:3" x14ac:dyDescent="0.2">
      <c r="A84" s="83">
        <v>8</v>
      </c>
      <c r="B84" s="100" t="s">
        <v>224</v>
      </c>
      <c r="C84" s="101">
        <v>67.990219300000007</v>
      </c>
    </row>
    <row r="85" spans="1:3" x14ac:dyDescent="0.2">
      <c r="A85" s="83">
        <v>10</v>
      </c>
      <c r="B85" s="100" t="s">
        <v>224</v>
      </c>
      <c r="C85" s="101">
        <v>55.874993019999998</v>
      </c>
    </row>
    <row r="86" spans="1:3" x14ac:dyDescent="0.2">
      <c r="A86" s="83">
        <v>12</v>
      </c>
      <c r="B86" s="100" t="s">
        <v>224</v>
      </c>
      <c r="C86" s="101">
        <v>52.09504527</v>
      </c>
    </row>
    <row r="87" spans="1:3" x14ac:dyDescent="0.2">
      <c r="A87" s="83">
        <v>0</v>
      </c>
      <c r="B87" s="100" t="s">
        <v>225</v>
      </c>
      <c r="C87" s="101">
        <v>100</v>
      </c>
    </row>
    <row r="88" spans="1:3" x14ac:dyDescent="0.2">
      <c r="A88" s="83">
        <v>2</v>
      </c>
      <c r="B88" s="100" t="s">
        <v>225</v>
      </c>
      <c r="C88" s="101">
        <v>105.3248297</v>
      </c>
    </row>
    <row r="89" spans="1:3" x14ac:dyDescent="0.2">
      <c r="A89" s="83">
        <v>4</v>
      </c>
      <c r="B89" s="100" t="s">
        <v>225</v>
      </c>
      <c r="C89" s="101">
        <v>99.119963330000004</v>
      </c>
    </row>
    <row r="90" spans="1:3" x14ac:dyDescent="0.2">
      <c r="A90" s="83">
        <v>0</v>
      </c>
      <c r="B90" s="100" t="s">
        <v>226</v>
      </c>
      <c r="C90" s="101">
        <v>99.999999959999997</v>
      </c>
    </row>
    <row r="91" spans="1:3" x14ac:dyDescent="0.2">
      <c r="A91" s="83">
        <v>2</v>
      </c>
      <c r="B91" s="100" t="s">
        <v>226</v>
      </c>
      <c r="C91" s="101">
        <v>85.939753280000005</v>
      </c>
    </row>
    <row r="92" spans="1:3" x14ac:dyDescent="0.2">
      <c r="A92" s="83">
        <v>6</v>
      </c>
      <c r="B92" s="100" t="s">
        <v>226</v>
      </c>
      <c r="C92" s="101">
        <v>90.012043259999999</v>
      </c>
    </row>
    <row r="93" spans="1:3" x14ac:dyDescent="0.2">
      <c r="A93" s="83">
        <v>10</v>
      </c>
      <c r="B93" s="100" t="s">
        <v>226</v>
      </c>
      <c r="C93" s="101">
        <v>90.312694179999994</v>
      </c>
    </row>
    <row r="94" spans="1:3" x14ac:dyDescent="0.2">
      <c r="A94" s="83">
        <v>14</v>
      </c>
      <c r="B94" s="100" t="s">
        <v>226</v>
      </c>
      <c r="C94" s="101">
        <v>68.782074750000007</v>
      </c>
    </row>
    <row r="95" spans="1:3" x14ac:dyDescent="0.2">
      <c r="A95" s="83">
        <v>18</v>
      </c>
      <c r="B95" s="100" t="s">
        <v>226</v>
      </c>
      <c r="C95" s="101">
        <v>62.304475089999997</v>
      </c>
    </row>
    <row r="96" spans="1:3" x14ac:dyDescent="0.2">
      <c r="A96" s="83">
        <v>0</v>
      </c>
      <c r="B96" s="100" t="s">
        <v>227</v>
      </c>
      <c r="C96" s="101">
        <v>100</v>
      </c>
    </row>
    <row r="97" spans="1:3" x14ac:dyDescent="0.2">
      <c r="A97" s="83">
        <v>2</v>
      </c>
      <c r="B97" s="100" t="s">
        <v>227</v>
      </c>
      <c r="C97" s="101">
        <v>88.768724199999994</v>
      </c>
    </row>
    <row r="98" spans="1:3" x14ac:dyDescent="0.2">
      <c r="A98" s="83">
        <v>4</v>
      </c>
      <c r="B98" s="100" t="s">
        <v>227</v>
      </c>
      <c r="C98" s="101">
        <v>69.384085350000007</v>
      </c>
    </row>
    <row r="99" spans="1:3" x14ac:dyDescent="0.2">
      <c r="A99" s="83">
        <v>6</v>
      </c>
      <c r="B99" s="100" t="s">
        <v>227</v>
      </c>
      <c r="C99" s="101">
        <v>71.420502440000007</v>
      </c>
    </row>
    <row r="100" spans="1:3" x14ac:dyDescent="0.2">
      <c r="A100" s="83">
        <v>8</v>
      </c>
      <c r="B100" s="100" t="s">
        <v>227</v>
      </c>
      <c r="C100" s="101">
        <v>59.644887949999998</v>
      </c>
    </row>
    <row r="101" spans="1:3" x14ac:dyDescent="0.2">
      <c r="A101" s="83">
        <v>10</v>
      </c>
      <c r="B101" s="100" t="s">
        <v>227</v>
      </c>
      <c r="C101" s="101">
        <v>54.073736109999999</v>
      </c>
    </row>
    <row r="102" spans="1:3" x14ac:dyDescent="0.2">
      <c r="A102" s="83">
        <v>12</v>
      </c>
      <c r="B102" s="100" t="s">
        <v>227</v>
      </c>
      <c r="C102" s="101">
        <v>47.28398163</v>
      </c>
    </row>
    <row r="103" spans="1:3" x14ac:dyDescent="0.2">
      <c r="A103" s="83">
        <v>14</v>
      </c>
      <c r="B103" s="100" t="s">
        <v>227</v>
      </c>
      <c r="C103" s="101">
        <v>42.634344730000002</v>
      </c>
    </row>
    <row r="104" spans="1:3" x14ac:dyDescent="0.2">
      <c r="A104" s="83">
        <v>16</v>
      </c>
      <c r="B104" s="100" t="s">
        <v>227</v>
      </c>
      <c r="C104" s="101">
        <v>36.006058060000001</v>
      </c>
    </row>
    <row r="105" spans="1:3" x14ac:dyDescent="0.2">
      <c r="A105" s="83">
        <v>0</v>
      </c>
      <c r="B105" s="100" t="s">
        <v>228</v>
      </c>
      <c r="C105" s="101">
        <v>100</v>
      </c>
    </row>
    <row r="106" spans="1:3" x14ac:dyDescent="0.2">
      <c r="A106" s="83">
        <v>2</v>
      </c>
      <c r="B106" s="100" t="s">
        <v>228</v>
      </c>
      <c r="C106" s="101">
        <v>90.669873910000007</v>
      </c>
    </row>
    <row r="107" spans="1:3" x14ac:dyDescent="0.2">
      <c r="A107" s="83">
        <v>4</v>
      </c>
      <c r="B107" s="100" t="s">
        <v>228</v>
      </c>
      <c r="C107" s="101">
        <v>85.960624199999998</v>
      </c>
    </row>
    <row r="108" spans="1:3" x14ac:dyDescent="0.2">
      <c r="A108" s="83">
        <v>6</v>
      </c>
      <c r="B108" s="100" t="s">
        <v>228</v>
      </c>
      <c r="C108" s="101">
        <v>74.122059440000001</v>
      </c>
    </row>
    <row r="109" spans="1:3" x14ac:dyDescent="0.2">
      <c r="A109" s="83">
        <v>8</v>
      </c>
      <c r="B109" s="100" t="s">
        <v>228</v>
      </c>
      <c r="C109" s="101">
        <v>78.554164740000004</v>
      </c>
    </row>
    <row r="110" spans="1:3" x14ac:dyDescent="0.2">
      <c r="A110" s="83">
        <v>0</v>
      </c>
      <c r="B110" s="100" t="s">
        <v>229</v>
      </c>
      <c r="C110" s="101">
        <v>99.999999979999998</v>
      </c>
    </row>
    <row r="111" spans="1:3" x14ac:dyDescent="0.2">
      <c r="A111" s="83">
        <v>2</v>
      </c>
      <c r="B111" s="100" t="s">
        <v>229</v>
      </c>
      <c r="C111" s="101">
        <v>80.528823540000005</v>
      </c>
    </row>
    <row r="112" spans="1:3" x14ac:dyDescent="0.2">
      <c r="A112" s="83">
        <v>4</v>
      </c>
      <c r="B112" s="100" t="s">
        <v>229</v>
      </c>
      <c r="C112" s="101">
        <v>100.4030944</v>
      </c>
    </row>
    <row r="113" spans="1:3" x14ac:dyDescent="0.2">
      <c r="A113" s="83">
        <v>6</v>
      </c>
      <c r="B113" s="100" t="s">
        <v>229</v>
      </c>
      <c r="C113" s="101">
        <v>83.877675089999997</v>
      </c>
    </row>
    <row r="114" spans="1:3" x14ac:dyDescent="0.2">
      <c r="A114" s="83">
        <v>0</v>
      </c>
      <c r="B114" s="100" t="s">
        <v>230</v>
      </c>
      <c r="C114" s="101">
        <v>99.999999970000005</v>
      </c>
    </row>
    <row r="115" spans="1:3" x14ac:dyDescent="0.2">
      <c r="A115" s="83">
        <v>2</v>
      </c>
      <c r="B115" s="100" t="s">
        <v>230</v>
      </c>
      <c r="C115" s="101">
        <v>88.235877849999994</v>
      </c>
    </row>
    <row r="116" spans="1:3" x14ac:dyDescent="0.2">
      <c r="A116" s="83">
        <v>4</v>
      </c>
      <c r="B116" s="100" t="s">
        <v>230</v>
      </c>
      <c r="C116" s="101">
        <v>92.679279890000004</v>
      </c>
    </row>
    <row r="117" spans="1:3" x14ac:dyDescent="0.2">
      <c r="A117" s="83">
        <v>6</v>
      </c>
      <c r="B117" s="100" t="s">
        <v>230</v>
      </c>
      <c r="C117" s="101">
        <v>84.28923537</v>
      </c>
    </row>
    <row r="118" spans="1:3" x14ac:dyDescent="0.2">
      <c r="A118" s="83">
        <v>8</v>
      </c>
      <c r="B118" s="100" t="s">
        <v>230</v>
      </c>
      <c r="C118" s="101">
        <v>70.382992950000002</v>
      </c>
    </row>
    <row r="119" spans="1:3" x14ac:dyDescent="0.2">
      <c r="A119" s="83">
        <v>10</v>
      </c>
      <c r="B119" s="100" t="s">
        <v>230</v>
      </c>
      <c r="C119" s="101">
        <v>60.151801339999999</v>
      </c>
    </row>
    <row r="120" spans="1:3" x14ac:dyDescent="0.2">
      <c r="A120" s="83">
        <v>12</v>
      </c>
      <c r="B120" s="100" t="s">
        <v>230</v>
      </c>
      <c r="C120" s="101">
        <v>54.425633859999998</v>
      </c>
    </row>
    <row r="121" spans="1:3" x14ac:dyDescent="0.2">
      <c r="A121" s="83">
        <v>0</v>
      </c>
      <c r="B121" s="100" t="s">
        <v>231</v>
      </c>
      <c r="C121" s="101">
        <v>100</v>
      </c>
    </row>
    <row r="122" spans="1:3" x14ac:dyDescent="0.2">
      <c r="A122" s="83">
        <v>2</v>
      </c>
      <c r="B122" s="100" t="s">
        <v>231</v>
      </c>
      <c r="C122" s="101">
        <v>134.63986639999999</v>
      </c>
    </row>
    <row r="123" spans="1:3" x14ac:dyDescent="0.2">
      <c r="A123" s="83">
        <v>4</v>
      </c>
      <c r="B123" s="100" t="s">
        <v>231</v>
      </c>
      <c r="C123" s="101">
        <v>114.69730079999999</v>
      </c>
    </row>
    <row r="124" spans="1:3" x14ac:dyDescent="0.2">
      <c r="A124" s="83">
        <v>0</v>
      </c>
      <c r="B124" s="100" t="s">
        <v>232</v>
      </c>
      <c r="C124" s="101">
        <v>100</v>
      </c>
    </row>
    <row r="125" spans="1:3" x14ac:dyDescent="0.2">
      <c r="A125" s="83">
        <v>2</v>
      </c>
      <c r="B125" s="100" t="s">
        <v>232</v>
      </c>
      <c r="C125" s="101">
        <v>93.997740289999996</v>
      </c>
    </row>
    <row r="126" spans="1:3" x14ac:dyDescent="0.2">
      <c r="A126" s="83">
        <v>4</v>
      </c>
      <c r="B126" s="100" t="s">
        <v>232</v>
      </c>
      <c r="C126" s="101">
        <v>76.297944939999994</v>
      </c>
    </row>
    <row r="127" spans="1:3" x14ac:dyDescent="0.2">
      <c r="A127" s="83">
        <v>6</v>
      </c>
      <c r="B127" s="100" t="s">
        <v>232</v>
      </c>
      <c r="C127" s="101">
        <v>84.056935240000001</v>
      </c>
    </row>
    <row r="128" spans="1:3" x14ac:dyDescent="0.2">
      <c r="A128" s="83">
        <v>8</v>
      </c>
      <c r="B128" s="100" t="s">
        <v>232</v>
      </c>
      <c r="C128" s="101">
        <v>68.289906579999993</v>
      </c>
    </row>
    <row r="129" spans="1:3" x14ac:dyDescent="0.2">
      <c r="A129" s="83">
        <v>10</v>
      </c>
      <c r="B129" s="100" t="s">
        <v>232</v>
      </c>
      <c r="C129" s="101">
        <v>61.491538540000001</v>
      </c>
    </row>
    <row r="130" spans="1:3" x14ac:dyDescent="0.2">
      <c r="A130" s="83">
        <v>0</v>
      </c>
      <c r="B130" s="100" t="s">
        <v>233</v>
      </c>
      <c r="C130" s="101">
        <v>99.999999990000006</v>
      </c>
    </row>
    <row r="131" spans="1:3" x14ac:dyDescent="0.2">
      <c r="A131" s="83">
        <v>2</v>
      </c>
      <c r="B131" s="100" t="s">
        <v>233</v>
      </c>
      <c r="C131" s="101">
        <v>130.08304269999999</v>
      </c>
    </row>
    <row r="132" spans="1:3" x14ac:dyDescent="0.2">
      <c r="A132" s="83">
        <v>4</v>
      </c>
      <c r="B132" s="100" t="s">
        <v>233</v>
      </c>
      <c r="C132" s="101">
        <v>128.8991589</v>
      </c>
    </row>
    <row r="133" spans="1:3" x14ac:dyDescent="0.2">
      <c r="A133" s="83">
        <v>6</v>
      </c>
      <c r="B133" s="100" t="s">
        <v>233</v>
      </c>
      <c r="C133" s="101">
        <v>110.3735209</v>
      </c>
    </row>
    <row r="134" spans="1:3" x14ac:dyDescent="0.2">
      <c r="A134" s="83">
        <v>0</v>
      </c>
      <c r="B134" s="100" t="s">
        <v>234</v>
      </c>
      <c r="C134" s="101">
        <v>99.999999990000006</v>
      </c>
    </row>
    <row r="135" spans="1:3" x14ac:dyDescent="0.2">
      <c r="A135" s="83">
        <v>2</v>
      </c>
      <c r="B135" s="100" t="s">
        <v>234</v>
      </c>
      <c r="C135" s="101">
        <v>97.794196409999998</v>
      </c>
    </row>
    <row r="136" spans="1:3" x14ac:dyDescent="0.2">
      <c r="A136" s="83">
        <v>4</v>
      </c>
      <c r="B136" s="100" t="s">
        <v>234</v>
      </c>
      <c r="C136" s="101">
        <v>92.142435629999994</v>
      </c>
    </row>
    <row r="137" spans="1:3" x14ac:dyDescent="0.2">
      <c r="A137" s="83">
        <v>6</v>
      </c>
      <c r="B137" s="100" t="s">
        <v>234</v>
      </c>
      <c r="C137" s="101">
        <v>79.111688270000002</v>
      </c>
    </row>
    <row r="138" spans="1:3" x14ac:dyDescent="0.2">
      <c r="A138" s="83">
        <v>0</v>
      </c>
      <c r="B138" s="100" t="s">
        <v>235</v>
      </c>
      <c r="C138" s="101">
        <v>100</v>
      </c>
    </row>
    <row r="139" spans="1:3" x14ac:dyDescent="0.2">
      <c r="A139" s="83">
        <v>2</v>
      </c>
      <c r="B139" s="100" t="s">
        <v>235</v>
      </c>
      <c r="C139" s="101">
        <v>91.796400410000004</v>
      </c>
    </row>
    <row r="140" spans="1:3" x14ac:dyDescent="0.2">
      <c r="A140" s="83">
        <v>4</v>
      </c>
      <c r="B140" s="100" t="s">
        <v>235</v>
      </c>
      <c r="C140" s="101">
        <v>78.467714509999993</v>
      </c>
    </row>
    <row r="141" spans="1:3" x14ac:dyDescent="0.2">
      <c r="A141" s="83">
        <v>6</v>
      </c>
      <c r="B141" s="100" t="s">
        <v>235</v>
      </c>
      <c r="C141" s="101">
        <v>71.207051989999997</v>
      </c>
    </row>
    <row r="142" spans="1:3" x14ac:dyDescent="0.2">
      <c r="A142" s="83">
        <v>0</v>
      </c>
      <c r="B142" s="100" t="s">
        <v>236</v>
      </c>
      <c r="C142" s="101">
        <v>99.999999990000006</v>
      </c>
    </row>
    <row r="143" spans="1:3" x14ac:dyDescent="0.2">
      <c r="A143" s="83">
        <v>2</v>
      </c>
      <c r="B143" s="100" t="s">
        <v>236</v>
      </c>
      <c r="C143" s="101">
        <v>87.778859839999996</v>
      </c>
    </row>
    <row r="144" spans="1:3" x14ac:dyDescent="0.2">
      <c r="A144" s="83">
        <v>4</v>
      </c>
      <c r="B144" s="100" t="s">
        <v>236</v>
      </c>
      <c r="C144" s="101">
        <v>77.684917510000005</v>
      </c>
    </row>
    <row r="145" spans="1:3" x14ac:dyDescent="0.2">
      <c r="A145" s="83">
        <v>6</v>
      </c>
      <c r="B145" s="100" t="s">
        <v>236</v>
      </c>
      <c r="C145" s="101">
        <v>60.417260409999997</v>
      </c>
    </row>
    <row r="146" spans="1:3" x14ac:dyDescent="0.2">
      <c r="A146" s="83">
        <v>0</v>
      </c>
      <c r="B146" s="100" t="s">
        <v>237</v>
      </c>
      <c r="C146" s="101">
        <v>99.999999950000003</v>
      </c>
    </row>
    <row r="147" spans="1:3" x14ac:dyDescent="0.2">
      <c r="A147" s="83">
        <v>2</v>
      </c>
      <c r="B147" s="100" t="s">
        <v>237</v>
      </c>
      <c r="C147" s="101">
        <v>81.928928959999993</v>
      </c>
    </row>
    <row r="148" spans="1:3" x14ac:dyDescent="0.2">
      <c r="A148" s="83">
        <v>4</v>
      </c>
      <c r="B148" s="100" t="s">
        <v>237</v>
      </c>
      <c r="C148" s="101">
        <v>79.123132369999993</v>
      </c>
    </row>
    <row r="149" spans="1:3" x14ac:dyDescent="0.2">
      <c r="A149" s="83">
        <v>6</v>
      </c>
      <c r="B149" s="100" t="s">
        <v>237</v>
      </c>
      <c r="C149" s="101">
        <v>76.073755689999999</v>
      </c>
    </row>
    <row r="150" spans="1:3" x14ac:dyDescent="0.2">
      <c r="A150" s="83">
        <v>8</v>
      </c>
      <c r="B150" s="100" t="s">
        <v>237</v>
      </c>
      <c r="C150" s="101">
        <v>67.124660849999998</v>
      </c>
    </row>
    <row r="151" spans="1:3" x14ac:dyDescent="0.2">
      <c r="A151" s="83">
        <v>10</v>
      </c>
      <c r="B151" s="100" t="s">
        <v>237</v>
      </c>
      <c r="C151" s="101">
        <v>63.670673290000003</v>
      </c>
    </row>
    <row r="152" spans="1:3" x14ac:dyDescent="0.2">
      <c r="A152" s="83">
        <v>12</v>
      </c>
      <c r="B152" s="100" t="s">
        <v>237</v>
      </c>
      <c r="C152" s="101">
        <v>58.222005150000001</v>
      </c>
    </row>
    <row r="153" spans="1:3" x14ac:dyDescent="0.2">
      <c r="A153" s="83">
        <v>14</v>
      </c>
      <c r="B153" s="100" t="s">
        <v>237</v>
      </c>
      <c r="C153" s="101">
        <v>48.685215769999999</v>
      </c>
    </row>
    <row r="154" spans="1:3" x14ac:dyDescent="0.2">
      <c r="A154" s="83">
        <v>0</v>
      </c>
      <c r="B154" s="100" t="s">
        <v>238</v>
      </c>
      <c r="C154" s="101">
        <v>99.999999970000005</v>
      </c>
    </row>
    <row r="155" spans="1:3" x14ac:dyDescent="0.2">
      <c r="A155" s="83">
        <v>2</v>
      </c>
      <c r="B155" s="100" t="s">
        <v>238</v>
      </c>
      <c r="C155" s="101">
        <v>89.373001639999998</v>
      </c>
    </row>
    <row r="156" spans="1:3" x14ac:dyDescent="0.2">
      <c r="A156" s="83">
        <v>4</v>
      </c>
      <c r="B156" s="100" t="s">
        <v>238</v>
      </c>
      <c r="C156" s="101">
        <v>76.453928399999995</v>
      </c>
    </row>
    <row r="157" spans="1:3" x14ac:dyDescent="0.2">
      <c r="A157" s="83">
        <v>6</v>
      </c>
      <c r="B157" s="100" t="s">
        <v>238</v>
      </c>
      <c r="C157" s="101">
        <v>66.659821620000002</v>
      </c>
    </row>
    <row r="158" spans="1:3" x14ac:dyDescent="0.2">
      <c r="A158" s="83">
        <v>8</v>
      </c>
      <c r="B158" s="100" t="s">
        <v>238</v>
      </c>
      <c r="C158" s="101">
        <v>55.68230346</v>
      </c>
    </row>
    <row r="159" spans="1:3" x14ac:dyDescent="0.2">
      <c r="A159" s="83">
        <v>0</v>
      </c>
      <c r="B159" s="100" t="s">
        <v>239</v>
      </c>
      <c r="C159" s="101">
        <v>99.999999979999998</v>
      </c>
    </row>
    <row r="160" spans="1:3" x14ac:dyDescent="0.2">
      <c r="A160" s="83">
        <v>2</v>
      </c>
      <c r="B160" s="100" t="s">
        <v>239</v>
      </c>
      <c r="C160" s="101">
        <v>86.932863359999999</v>
      </c>
    </row>
    <row r="161" spans="1:3" x14ac:dyDescent="0.2">
      <c r="A161" s="83">
        <v>4</v>
      </c>
      <c r="B161" s="100" t="s">
        <v>239</v>
      </c>
      <c r="C161" s="101">
        <v>76.980287369999999</v>
      </c>
    </row>
    <row r="162" spans="1:3" x14ac:dyDescent="0.2">
      <c r="A162" s="83">
        <v>6</v>
      </c>
      <c r="B162" s="100" t="s">
        <v>239</v>
      </c>
      <c r="C162" s="101">
        <v>68.518369570000004</v>
      </c>
    </row>
    <row r="163" spans="1:3" x14ac:dyDescent="0.2">
      <c r="A163" s="83">
        <v>0</v>
      </c>
      <c r="B163" s="100" t="s">
        <v>240</v>
      </c>
      <c r="C163" s="101">
        <v>100</v>
      </c>
    </row>
    <row r="164" spans="1:3" x14ac:dyDescent="0.2">
      <c r="A164" s="83">
        <v>2</v>
      </c>
      <c r="B164" s="100" t="s">
        <v>240</v>
      </c>
      <c r="C164" s="101">
        <v>83.974681419999996</v>
      </c>
    </row>
    <row r="165" spans="1:3" x14ac:dyDescent="0.2">
      <c r="A165" s="83">
        <v>4</v>
      </c>
      <c r="B165" s="100" t="s">
        <v>240</v>
      </c>
      <c r="C165" s="101">
        <v>68.213852279999998</v>
      </c>
    </row>
    <row r="166" spans="1:3" ht="17" thickBot="1" x14ac:dyDescent="0.25">
      <c r="A166" s="102">
        <v>6</v>
      </c>
      <c r="B166" s="103" t="s">
        <v>240</v>
      </c>
      <c r="C166" s="104">
        <v>62.723853939999998</v>
      </c>
    </row>
  </sheetData>
  <mergeCells count="1"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Fig2</vt:lpstr>
      <vt:lpstr>Fig3</vt:lpstr>
      <vt:lpstr>Fig4A</vt:lpstr>
      <vt:lpstr>Fig4C_S3A</vt:lpstr>
      <vt:lpstr>Fig4D_K_S3BC</vt:lpstr>
      <vt:lpstr>FigS1</vt:lpstr>
      <vt:lpstr>FigS2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Shruthi Balachandra</dc:creator>
  <cp:lastModifiedBy>Shruthi Balachandra</cp:lastModifiedBy>
  <dcterms:created xsi:type="dcterms:W3CDTF">2024-03-30T20:07:02Z</dcterms:created>
  <dcterms:modified xsi:type="dcterms:W3CDTF">2024-04-04T21:43:49Z</dcterms:modified>
</cp:coreProperties>
</file>