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hidePivotFieldList="1"/>
  <mc:AlternateContent xmlns:mc="http://schemas.openxmlformats.org/markup-compatibility/2006">
    <mc:Choice Requires="x15">
      <x15ac:absPath xmlns:x15ac="http://schemas.microsoft.com/office/spreadsheetml/2010/11/ac" url="C:\Users\SHREYA\Desktop\"/>
    </mc:Choice>
  </mc:AlternateContent>
  <xr:revisionPtr revIDLastSave="0" documentId="8_{E244429D-C1D4-4894-8477-657841EF01B8}" xr6:coauthVersionLast="47" xr6:coauthVersionMax="47" xr10:uidLastSave="{00000000-0000-0000-0000-000000000000}"/>
  <bookViews>
    <workbookView xWindow="-110" yWindow="-110" windowWidth="19420" windowHeight="10420" activeTab="2" xr2:uid="{26D4546B-D2A1-4444-8EAF-A6228F96F0C1}"/>
  </bookViews>
  <sheets>
    <sheet name="Data" sheetId="2" r:id="rId1"/>
    <sheet name="Assets" sheetId="4" r:id="rId2"/>
    <sheet name="Sheet1" sheetId="5" r:id="rId3"/>
    <sheet name="PIVOTS" sheetId="6"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207" r:id="rId9"/>
    <pivotCache cacheId="210" r:id="rId10"/>
    <pivotCache cacheId="213" r:id="rId11"/>
    <pivotCache cacheId="216" r:id="rId12"/>
    <pivotCache cacheId="21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0" i="5" l="1"/>
  <c r="S19" i="5" a="1"/>
  <c r="S19" i="5" s="1"/>
  <c r="E54" i="6"/>
  <c r="D45" i="6"/>
  <c r="D49" i="6" s="1"/>
  <c r="E52" i="6" s="1"/>
  <c r="P35" i="5" s="1"/>
  <c r="D44" i="6"/>
  <c r="D48" i="6" s="1"/>
  <c r="E51" i="6" s="1"/>
  <c r="P34" i="5" s="1"/>
  <c r="D43" i="6"/>
  <c r="E50" i="6" s="1"/>
  <c r="P33" i="5" s="1"/>
  <c r="T18" i="5" a="1"/>
  <c r="T18" i="5" s="1"/>
  <c r="J27" i="6"/>
  <c r="K33" i="6" s="1"/>
  <c r="H30" i="6" a="1"/>
  <c r="H30"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30" i="6" l="1"/>
  <c r="L34" i="6"/>
  <c r="K32" i="6"/>
  <c r="L33" i="6"/>
  <c r="K31" i="6"/>
  <c r="L32" i="6"/>
  <c r="L30" i="6"/>
  <c r="L31" i="6"/>
  <c r="K3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33471A-B9D9-4156-81EE-034D98FE59A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ED4E551-C056-4E17-8DE6-791615C5790C}"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36A60308-D2BE-4862-97CA-AF71E8EB642F}"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<sst xmlns="http://schemas.openxmlformats.org/spreadsheetml/2006/main" count="3170" uniqueCount="1085">
  <si>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</si>
  <si>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</si>
  <si>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</si>
  <si>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</si>
  <si>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</si>
  <si>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</si>
  <si>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</si>
  <si>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</si>
  <si>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</si>
  <si>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</si>
  <si>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</si>
  <si>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</si>
  <si>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</si>
  <si>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</si>
  <si>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</si>
  <si>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</si>
  <si>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</si>
  <si>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</si>
  <si>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</si>
  <si>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</si>
  <si>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</si>
  <si>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</si>
  <si>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</si>
  <si>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</si>
  <si>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</si>
  <si>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</si>
  <si>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</si>
  <si>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</si>
  <si>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</si>
  <si>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</si>
  <si>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</si>
  <si>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</si>
  <si>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</si>
  <si>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</si>
  <si>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</si>
  <si>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</si>
  <si>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</si>
  <si>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</si>
  <si>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</si>
  <si>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</si>
  <si>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</si>
  <si>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</si>
  <si>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</si>
  <si>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</si>
  <si>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</si>
  <si>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</si>
  <si>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</si>
  <si>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</si>
  <si>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</si>
  <si>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</si>
  <si>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</si>
  <si>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</si>
  <si>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</si>
  <si>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</si>
  <si>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</si>
  <si>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</si>
  <si>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</si>
  <si>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</si>
  <si>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</si>
  <si>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</si>
  <si>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</si>
  <si>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</si>
  <si>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</si>
  <si>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</si>
  <si>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</si>
  <si>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</si>
  <si>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</si>
  <si>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</si>
  <si>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</si>
  <si>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</si>
  <si>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</si>
  <si>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</si>
  <si>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</si>
  <si>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</si>
  <si>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</si>
  <si>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</si>
  <si>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</si>
  <si>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</si>
  <si>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</si>
  <si>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</si>
  <si>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</si>
  <si>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</si>
  <si>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</si>
  <si>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</si>
  <si>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</si>
  <si>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</si>
  <si>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</si>
  <si>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</si>
  <si>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</si>
  <si>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</si>
  <si>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</si>
  <si>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</si>
  <si>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</si>
  <si>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</si>
  <si>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</si>
  <si>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</si>
  <si>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</si>
  <si>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</si>
  <si>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</si>
  <si>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</si>
  <si>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</si>
  <si>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</si>
  <si>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</si>
  <si>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</si>
  <si>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</si>
  <si>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</si>
  <si>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</si>
  <si>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</si>
  <si>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</si>
  <si>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</si>
  <si>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</si>
  <si>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</si>
  <si>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</si>
  <si>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</si>
  <si>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</si>
  <si>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</si>
  <si>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</si>
  <si>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</si>
  <si>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</si>
  <si>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</si>
  <si>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</si>
  <si>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</si>
  <si>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</si>
  <si>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</si>
  <si>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</si>
  <si>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</si>
  <si>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</si>
  <si>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</si>
  <si>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</si>
  <si>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</si>
  <si>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</si>
  <si>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</si>
  <si>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</si>
  <si>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</si>
  <si>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</si>
  <si>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</si>
  <si>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</si>
  <si>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</si>
  <si>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</si>
  <si>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</si>
  <si>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</si>
  <si>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</si>
  <si>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</si>
  <si>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</si>
  <si>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</si>
  <si>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</si>
  <si>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</si>
  <si>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</si>
  <si>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</si>
  <si>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</si>
  <si>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</si>
  <si>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</si>
  <si>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</si>
  <si>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</si>
  <si>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</si>
  <si>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</si>
  <si>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</si>
  <si>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</si>
  <si>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</si>
  <si>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</si>
  <si>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</si>
  <si>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</si>
  <si>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</si>
  <si>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</si>
  <si>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</si>
  <si>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</si>
  <si>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</si>
  <si>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</si>
  <si>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</si>
  <si>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</si>
  <si>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</si>
  <si>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</si>
  <si>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</si>
  <si>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</si>
  <si>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</si>
  <si>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</si>
  <si>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</si>
  <si>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</si>
  <si>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</si>
  <si>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</si>
  <si>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</si>
  <si>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</si>
  <si>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</si>
  <si>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</si>
  <si>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</si>
  <si>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</si>
  <si>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</si>
  <si>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</si>
  <si>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</si>
  <si>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</si>
  <si>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</si>
  <si>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</si>
  <si>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</si>
  <si>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</si>
  <si>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</si>
  <si>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</si>
  <si>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</si>
  <si>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</si>
  <si>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</si>
  <si>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</si>
  <si>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</si>
  <si>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</si>
  <si>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</si>
  <si>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</si>
  <si>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</si>
  <si>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</si>
  <si>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</si>
  <si>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</si>
  <si>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</si>
  <si>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</si>
  <si>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</si>
  <si>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</si>
  <si>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</si>
  <si>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</si>
  <si>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</si>
  <si>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</si>
  <si>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</si>
  <si>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</si>
  <si>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</si>
  <si>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</si>
  <si>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</si>
  <si>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</si>
  <si>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</si>
  <si>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</si>
  <si>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</si>
  <si>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</si>
  <si>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</si>
  <si>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</si>
  <si>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</si>
  <si>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</si>
  <si>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</si>
  <si>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</si>
  <si>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</si>
  <si>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</si>
  <si>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</si>
  <si>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</si>
  <si>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</si>
  <si>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</si>
  <si>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</si>
  <si>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</si>
  <si>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</si>
  <si>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</si>
  <si>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</si>
  <si>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</si>
  <si>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</si>
  <si>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</si>
  <si>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</si>
  <si>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</si>
  <si>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</si>
  <si>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</si>
  <si>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</si>
  <si>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</si>
  <si>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</si>
  <si>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</si>
  <si>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</si>
  <si>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</si>
  <si>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</si>
  <si>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</si>
  <si>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</si>
  <si>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</si>
  <si>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</si>
  <si>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</si>
  <si>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</si>
  <si>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</si>
  <si>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</si>
  <si>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</si>
  <si>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</si>
  <si>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</si>
  <si>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</si>
  <si>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</si>
  <si>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</si>
  <si>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</si>
  <si>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</si>
  <si>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</si>
  <si>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</si>
  <si>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</si>
  <si>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</si>
  <si>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</si>
  <si>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</si>
  <si>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</si>
  <si>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</si>
  <si>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</si>
  <si>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</si>
  <si>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</si>
  <si>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</si>
  <si>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</si>
  <si>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</si>
  <si>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</si>
  <si>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</si>
  <si>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</si>
  <si>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</si>
  <si>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</si>
  <si>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</si>
  <si>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</si>
  <si>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</si>
  <si>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</si>
  <si>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</si>
  <si>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</si>
  <si>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</si>
  <si>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</si>
  <si>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</si>
  <si>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</si>
  <si>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</si>
  <si>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</si>
  <si>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</si>
  <si>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</si>
  <si>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</si>
  <si>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</si>
  <si>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</si>
  <si>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</si>
  <si>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</si>
  <si>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</si>
  <si>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</si>
  <si>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</si>
  <si>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</si>
  <si>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</si>
  <si>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</si>
  <si>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</si>
  <si>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</si>
  <si>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</si>
  <si>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</si>
  <si>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</si>
  <si>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</si>
  <si>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</si>
  <si>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</si>
  <si>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</si>
  <si>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</si>
  <si>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</si>
  <si>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</si>
  <si>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</si>
  <si>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</si>
  <si>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</si>
  <si>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</si>
  <si>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</si>
  <si>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</si>
  <si>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</si>
  <si>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</si>
  <si>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</si>
  <si>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</si>
  <si>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</si>
  <si>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</si>
  <si>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</si>
  <si>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</si>
  <si>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</si>
  <si>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</si>
  <si>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</si>
  <si>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</si>
  <si>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</si>
  <si>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</si>
  <si>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</si>
  <si>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</si>
  <si>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</si>
  <si>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</si>
  <si>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</si>
  <si>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</si>
  <si>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</si>
  <si>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</si>
  <si>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</si>
  <si>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</si>
  <si>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</si>
  <si>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</si>
  <si>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</si>
  <si>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</si>
  <si>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</si>
  <si>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</si>
  <si>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</si>
  <si>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</si>
  <si>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</si>
  <si>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</si>
  <si>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</si>
  <si>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</si>
  <si>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</si>
  <si>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</si>
  <si>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</si>
  <si>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</si>
  <si>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</si>
  <si>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</si>
  <si>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</si>
  <si>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</si>
  <si>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</si>
  <si>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</si>
  <si>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</si>
  <si>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</si>
  <si>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</si>
  <si>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</si>
  <si>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</si>
  <si>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</si>
  <si>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</si>
  <si>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</si>
  <si>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</si>
  <si>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</si>
  <si>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</si>
  <si>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</si>
  <si>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</si>
  <si>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</si>
  <si>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</si>
  <si>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</si>
  <si>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</si>
  <si>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</si>
  <si>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</si>
  <si>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</si>
  <si>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</si>
  <si>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</si>
  <si>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</si>
  <si>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</si>
  <si>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</si>
  <si>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</si>
  <si>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</si>
  <si>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</si>
  <si>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</si>
  <si>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</si>
  <si>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</si>
  <si>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</si>
  <si>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</si>
  <si>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</si>
  <si>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</si>
  <si>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</si>
  <si>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</si>
  <si>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</si>
  <si>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</si>
  <si>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</si>
  <si>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</si>
  <si>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</si>
  <si>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</si>
  <si>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</si>
  <si>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</si>
  <si>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</si>
  <si>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</si>
  <si>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</si>
  <si>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</si>
  <si>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</si>
  <si>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</si>
  <si>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</si>
  <si>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</si>
  <si>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</si>
  <si>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</si>
  <si>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</si>
  <si>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</si>
  <si>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</si>
  <si>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</si>
  <si>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</si>
  <si>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</si>
  <si>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</si>
  <si>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</si>
  <si>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</si>
  <si>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</si>
  <si>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</si>
  <si>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</si>
  <si>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</si>
  <si>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</si>
  <si>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</si>
  <si>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</si>
  <si>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</si>
  <si>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</si>
  <si>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</si>
  <si>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</si>
  <si>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</si>
  <si>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</si>
  <si>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</si>
  <si>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</si>
  <si>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</si>
  <si>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</si>
  <si>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</si>
  <si>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</si>
  <si>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</si>
  <si>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</si>
  <si>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</si>
  <si>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</si>
  <si>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</si>
  <si>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</si>
  <si>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</si>
  <si>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</si>
  <si>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</si>
  <si>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</si>
  <si>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</si>
  <si>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</si>
  <si>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</si>
  <si>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</si>
  <si>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</si>
  <si>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</si>
  <si>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</si>
  <si>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</si>
  <si>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</si>
  <si>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</si>
  <si>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</si>
  <si>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</si>
  <si>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</si>
  <si>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</si>
  <si>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</si>
  <si>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</si>
  <si>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</si>
  <si>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</si>
  <si>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</si>
  <si>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</si>
  <si>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</si>
  <si>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</si>
  <si>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</si>
  <si>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</si>
  <si>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</si>
  <si>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</si>
  <si>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</si>
  <si>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</si>
  <si>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</si>
  <si>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</si>
  <si>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</si>
  <si>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</si>
  <si>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</si>
  <si>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</si>
  <si>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</si>
  <si>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</si>
  <si>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</si>
  <si>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</si>
  <si>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</si>
  <si>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</si>
  <si>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</si>
  <si>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</si>
  <si>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</si>
  <si>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</si>
  <si>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</si>
  <si>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</si>
  <si>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</si>
  <si>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</si>
  <si>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</si>
  <si>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</si>
  <si>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</si>
  <si>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</si>
  <si>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</si>
  <si>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</si>
  <si>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</si>
  <si>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</si>
  <si>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</si>
  <si>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</si>
  <si>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</si>
  <si>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</si>
  <si>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</si>
  <si>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</si>
  <si>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</si>
  <si>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</si>
  <si>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</si>
  <si>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</si>
  <si>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</si>
  <si>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</si>
  <si>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</si>
  <si>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</si>
  <si>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</si>
  <si>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</si>
  <si>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</si>
  <si>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</si>
  <si>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</si>
  <si>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</si>
  <si>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</si>
  <si>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</si>
  <si>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</si>
  <si>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</si>
  <si>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</si>
  <si>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</si>
  <si>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</si>
  <si>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</si>
  <si>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</si>
  <si>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</si>
  <si>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</si>
  <si>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</si>
  <si>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</si>
  <si>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</si>
  <si>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</si>
  <si>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</si>
  <si>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</si>
  <si>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</si>
  <si>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</si>
  <si>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</si>
  <si>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</si>
  <si>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</si>
  <si>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</si>
  <si>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</si>
  <si>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</si>
  <si>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</si>
  <si>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</si>
  <si>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</si>
  <si>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</si>
  <si>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</si>
  <si>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</si>
  <si>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</si>
  <si>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</si>
  <si>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</si>
  <si>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</si>
  <si>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</si>
  <si>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</si>
  <si>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</si>
  <si>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</si>
  <si>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</si>
  <si>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</si>
  <si>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</si>
  <si>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</si>
  <si>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</si>
  <si>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</si>
  <si>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</si>
  <si>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</si>
  <si>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</si>
  <si>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</si>
  <si>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</si>
  <si>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</si>
  <si>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</si>
  <si>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</si>
  <si>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</si>
  <si>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</si>
  <si>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</si>
  <si>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</si>
  <si>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</si>
  <si>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</si>
  <si>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</si>
  <si>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</si>
  <si>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</si>
  <si>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</si>
  <si>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</si>
  <si>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</si>
  <si>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</si>
  <si>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</si>
  <si>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</si>
  <si>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</si>
  <si>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</si>
  <si>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</si>
  <si>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</si>
  <si>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</si>
  <si>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</si>
  <si>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</si>
  <si>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</si>
  <si>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</si>
  <si>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</si>
  <si>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</si>
  <si>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</si>
  <si>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</si>
  <si>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</si>
  <si>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</si>
  <si>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</si>
  <si>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</si>
  <si>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</si>
  <si>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</si>
  <si>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</si>
  <si>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</si>
  <si>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</si>
  <si>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</si>
  <si>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</si>
  <si>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</si>
  <si>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</si>
  <si>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</si>
  <si>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</si>
  <si>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</si>
  <si>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</si>
  <si>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</si>
  <si>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</si>
  <si>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</si>
  <si>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</si>
  <si>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</si>
  <si>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</si>
  <si>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</si>
  <si>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</si>
  <si>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</si>
  <si>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</si>
  <si>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</si>
  <si>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</si>
  <si>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</si>
  <si>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</si>
  <si>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</si>
  <si>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</si>
  <si>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</si>
  <si>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</si>
  <si>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</si>
  <si>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</si>
  <si>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</si>
  <si>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</si>
  <si>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</si>
  <si>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</si>
  <si>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</si>
  <si>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</si>
  <si>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</si>
  <si>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</si>
  <si>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</si>
  <si>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</si>
  <si>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</si>
  <si>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</si>
  <si>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</si>
  <si>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</si>
  <si>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</si>
  <si>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</si>
  <si>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</si>
  <si>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</si>
  <si>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</si>
  <si>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</si>
  <si>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</si>
  <si>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</si>
  <si>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</si>
  <si>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</si>
  <si>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</si>
  <si>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</si>
  <si>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</si>
  <si>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</si>
  <si>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</si>
  <si>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</si>
  <si>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</si>
  <si>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</si>
  <si>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</si>
  <si>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</si>
  <si>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</si>
  <si>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</si>
  <si>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</si>
  <si>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</si>
  <si>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</si>
  <si>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</si>
  <si>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</si>
  <si>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</si>
  <si>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</si>
  <si>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</si>
  <si>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</si>
  <si>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</si>
  <si>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</si>
  <si>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</si>
  <si>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</si>
  <si>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</si>
  <si>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</si>
  <si>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</si>
  <si>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</si>
  <si>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</si>
  <si>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</si>
  <si>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</si>
  <si>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</si>
  <si>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</si>
  <si>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</si>
  <si>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</si>
  <si>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</si>
  <si>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</si>
  <si>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</si>
  <si>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</si>
  <si>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</si>
  <si>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</si>
  <si>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</si>
  <si>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</si>
  <si>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</si>
  <si>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</si>
  <si>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</si>
  <si>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</si>
  <si>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</si>
  <si>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</si>
  <si>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</si>
  <si>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</si>
  <si>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</si>
  <si>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</si>
  <si>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</si>
  <si>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</si>
  <si>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</si>
  <si>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</si>
  <si>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</si>
  <si>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</si>
  <si>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</si>
  <si>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</si>
  <si>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</si>
  <si>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</si>
  <si>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</si>
  <si>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</si>
  <si>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</si>
  <si>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</si>
  <si>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</si>
  <si>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</si>
  <si>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</si>
  <si>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</si>
  <si>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</si>
  <si>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</si>
  <si>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</si>
  <si>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</si>
  <si>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</si>
  <si>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</si>
  <si>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</si>
  <si>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</si>
  <si>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</si>
  <si>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</si>
  <si>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</si>
  <si>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</si>
  <si>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</si>
  <si>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</si>
  <si>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</si>
  <si>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</si>
  <si>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</si>
  <si>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</si>
  <si>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</si>
  <si>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</si>
  <si>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</si>
  <si>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</si>
  <si>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</si>
  <si>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</si>
  <si>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</si>
  <si>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</si>
  <si>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</si>
  <si>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</si>
  <si>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</si>
  <si>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</si>
  <si>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</si>
  <si>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</si>
  <si>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</si>
  <si>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</si>
  <si>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</si>
  <si>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</si>
  <si>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</si>
  <si>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</si>
  <si>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</si>
  <si>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</si>
  <si>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</si>
  <si>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</si>
  <si>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</si>
  <si>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</si>
  <si>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</si>
  <si>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</si>
  <si>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</si>
  <si>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</si>
  <si>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</si>
  <si>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</si>
  <si>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</si>
  <si>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</si>
  <si>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</si>
  <si>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</si>
  <si>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</si>
  <si>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</si>
  <si>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</si>
  <si>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</si>
  <si>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</si>
  <si>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</si>
  <si>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</si>
  <si>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</si>
  <si>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</si>
  <si>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</si>
  <si>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</si>
  <si>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</si>
  <si>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</si>
  <si>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</si>
  <si>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</si>
  <si>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</si>
  <si>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</si>
  <si>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</si>
  <si>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</si>
  <si>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</si>
  <si>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</si>
  <si>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</si>
  <si>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</si>
  <si>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</si>
  <si>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</si>
  <si>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</si>
  <si>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</si>
  <si>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</si>
  <si>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</si>
  <si>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</si>
  <si>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</si>
  <si>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</si>
  <si>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</si>
  <si>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</si>
  <si>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</si>
  <si>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</si>
  <si>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</si>
  <si>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</si>
  <si>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</si>
  <si>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</si>
  <si>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</si>
  <si>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</si>
  <si>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</si>
  <si>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</si>
  <si>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</si>
  <si>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</si>
  <si>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</si>
  <si>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</si>
  <si>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</si>
  <si>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</si>
  <si>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</si>
  <si>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</si>
  <si>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</si>
  <si>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</si>
  <si>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</si>
  <si>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</si>
  <si>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</si>
  <si>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</si>
  <si>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</si>
  <si>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</si>
  <si>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</si>
  <si>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</si>
  <si>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</si>
  <si>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</si>
  <si>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</si>
  <si>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</si>
  <si>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</si>
  <si>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</si>
  <si>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</si>
  <si>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</si>
  <si>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</si>
  <si>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</si>
  <si>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</si>
  <si>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</si>
  <si>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</si>
  <si>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</si>
  <si>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</si>
  <si>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</si>
  <si>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</si>
  <si>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</si>
  <si>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</si>
  <si>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</si>
  <si>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</si>
  <si>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</si>
  <si>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</si>
  <si>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</si>
  <si>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</si>
  <si>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</si>
  <si>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</si>
  <si>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</si>
  <si>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</si>
  <si>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</si>
  <si>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</si>
  <si>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</si>
  <si>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</si>
  <si>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</si>
  <si>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</si>
  <si>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</si>
  <si>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</si>
  <si>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</si>
  <si>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</si>
  <si>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</si>
  <si>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</si>
  <si>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</si>
  <si>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</si>
  <si>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</si>
  <si>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</si>
  <si>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</si>
  <si>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</si>
  <si>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</si>
  <si>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</si>
  <si>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</si>
  <si>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</si>
  <si>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</si>
  <si>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</si>
  <si>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</si>
  <si>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</si>
  <si>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</si>
  <si>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</si>
  <si>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</si>
  <si>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</si>
  <si>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</si>
  <si>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</si>
  <si>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</si>
  <si>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</si>
  <si>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</si>
  <si>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</si>
  <si>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</si>
  <si>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</si>
  <si>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</si>
  <si>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</si>
  <si>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</si>
  <si>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</si>
  <si>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</si>
  <si>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</si>
  <si>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</si>
  <si>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</si>
  <si>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</si>
  <si>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</si>
  <si>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</si>
  <si>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</si>
  <si>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</si>
  <si>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</si>
  <si>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</si>
  <si>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</si>
  <si>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</si>
  <si>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</si>
  <si>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</si>
  <si>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</si>
  <si>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</si>
  <si>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</si>
  <si>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</si>
  <si>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</si>
  <si>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</si>
  <si>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</si>
  <si>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</si>
  <si>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</si>
  <si>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</si>
  <si>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</si>
  <si>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</si>
  <si>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</si>
  <si>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</si>
  <si>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</si>
  <si>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</si>
  <si>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</si>
  <si>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</si>
  <si>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</si>
  <si>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</si>
  <si>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</si>
  <si>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</si>
  <si>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</si>
  <si>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</si>
  <si>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</si>
  <si>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</si>
  <si>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</si>
  <si>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</si>
  <si>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</si>
  <si>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</si>
  <si>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</si>
  <si>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</si>
  <si>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</si>
  <si>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</si>
  <si>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</si>
  <si>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</si>
  <si>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</si>
  <si>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</si>
  <si>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</si>
  <si>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</si>
  <si>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</si>
  <si>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</si>
  <si>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</si>
  <si>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</si>
  <si>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</si>
  <si>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</si>
  <si>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</si>
  <si>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</si>
  <si>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</si>
  <si>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</si>
  <si>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</si>
  <si>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</si>
  <si>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</si>
  <si>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</si>
  <si>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</si>
  <si>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</si>
  <si>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</si>
  <si>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</si>
  <si>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</si>
  <si>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</si>
  <si>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</si>
  <si>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</si>
  <si>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</si>
  <si>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</si>
  <si>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</si>
  <si>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</si>
  <si>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</si>
  <si>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</si>
  <si>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</si>
  <si>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</si>
  <si>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</si>
  <si>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</si>
  <si>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</si>
  <si>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</si>
  <si>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</si>
  <si>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</si>
  <si>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Grand Total</t>
  </si>
  <si>
    <t>Call Conuts</t>
  </si>
  <si>
    <t>Total Amount</t>
  </si>
  <si>
    <t>Total Duration</t>
  </si>
  <si>
    <t>Avg. Rating</t>
  </si>
  <si>
    <t>5* RATING</t>
  </si>
  <si>
    <t>Jan</t>
  </si>
  <si>
    <t>Feb</t>
  </si>
  <si>
    <t>Mar</t>
  </si>
  <si>
    <t>Apr</t>
  </si>
  <si>
    <t>May</t>
  </si>
  <si>
    <t>Jun</t>
  </si>
  <si>
    <t>Jul</t>
  </si>
  <si>
    <t>Aug</t>
  </si>
  <si>
    <t>Sep</t>
  </si>
  <si>
    <t>Oct</t>
  </si>
  <si>
    <t>Nov</t>
  </si>
  <si>
    <t>Dec</t>
  </si>
  <si>
    <t>Call Conuts2</t>
  </si>
  <si>
    <t>Wednesday</t>
  </si>
  <si>
    <t>Thursday</t>
  </si>
  <si>
    <t>Saturday</t>
  </si>
  <si>
    <t>Friday</t>
  </si>
  <si>
    <t>Sunday</t>
  </si>
  <si>
    <t>Tuesday</t>
  </si>
  <si>
    <t>Monday</t>
  </si>
  <si>
    <t xml:space="preserve">Rep </t>
  </si>
  <si>
    <t>Call Counts</t>
  </si>
  <si>
    <t>Amounts</t>
  </si>
  <si>
    <t>Cell Counts</t>
  </si>
  <si>
    <t>Cell Amounts</t>
  </si>
  <si>
    <t>For graphs</t>
  </si>
  <si>
    <t>Column Labels</t>
  </si>
  <si>
    <t>Gender</t>
  </si>
  <si>
    <t>Total</t>
  </si>
  <si>
    <t>Rep Summary</t>
  </si>
  <si>
    <t>% of Calls</t>
  </si>
  <si>
    <t>Call Rank</t>
  </si>
  <si>
    <t>Amount Rank</t>
  </si>
  <si>
    <t xml:space="preserve">Calls </t>
  </si>
  <si>
    <t xml:space="preserve">Amount </t>
  </si>
  <si>
    <t>Image :</t>
  </si>
  <si>
    <t xml:space="preserve">Labels: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</si>
</sst>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409]d\-mmm\-yy;@"/>
    <numFmt numFmtId="165" formatCode="\$#,##0;\(\$#,##0\);\$#,##0"/>
    <numFmt numFmtId="166" formatCode="#,##0.0"/>
    <numFmt numFmtId="167" formatCode="\$#,###.0&quot;K&quot;"/>
    <numFmt numFmtId="168" formatCode="#,###.0&quot;K&quot;"/>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8"/>
      <color theme="1"/>
      <name val="Aptos"/>
      <family val="2"/>
      <scheme val="minor"/>
    </font>
    <font>
      <sz val="11"/>
      <color theme="4"/>
      <name val="Aptos"/>
      <family val="2"/>
      <scheme val="min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pivotButton="1"/>
    <xf numFmtId="0" fontId="0" fillId="0" borderId="0" xfId="0" applyAlignment="1">
      <alignment horizontal="left"/>
    </xf>
    <xf numFmtId="3"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0" fillId="0" borderId="0" xfId="0" applyAlignment="1">
      <alignment horizontal="left" indent="1"/>
    </xf>
    <xf numFmtId="0" fontId="0" fillId="4" borderId="9" xfId="0" applyFill="1" applyBorder="1"/>
    <xf numFmtId="0" fontId="0" fillId="4" borderId="10" xfId="0" applyFill="1" applyBorder="1"/>
    <xf numFmtId="0" fontId="0" fillId="4" borderId="7" xfId="0" applyFill="1" applyBorder="1"/>
    <xf numFmtId="0" fontId="0" fillId="4" borderId="11" xfId="0" applyFill="1" applyBorder="1" applyAlignment="1">
      <alignment horizontal="center"/>
    </xf>
    <xf numFmtId="0" fontId="0" fillId="4" borderId="0" xfId="0" applyFill="1"/>
    <xf numFmtId="0" fontId="0" fillId="4" borderId="13" xfId="0" applyFill="1" applyBorder="1"/>
    <xf numFmtId="44" fontId="0" fillId="4" borderId="0" xfId="1" applyFont="1" applyFill="1" applyBorder="1"/>
    <xf numFmtId="0" fontId="0" fillId="4" borderId="6" xfId="0" applyFill="1" applyBorder="1" applyAlignment="1">
      <alignment horizontal="center"/>
    </xf>
    <xf numFmtId="44" fontId="0" fillId="4" borderId="12" xfId="1" applyFont="1" applyFill="1" applyBorder="1"/>
    <xf numFmtId="0" fontId="0" fillId="4" borderId="4" xfId="0" applyFill="1" applyBorder="1"/>
    <xf numFmtId="0" fontId="1" fillId="4" borderId="11" xfId="0" applyFont="1" applyFill="1" applyBorder="1" applyAlignment="1">
      <alignment horizontal="center"/>
    </xf>
    <xf numFmtId="9" fontId="0" fillId="0" borderId="0" xfId="2" applyFont="1"/>
    <xf numFmtId="0" fontId="5" fillId="0" borderId="0" xfId="0" applyFont="1" applyAlignment="1">
      <alignment horizontal="center"/>
    </xf>
    <xf numFmtId="0" fontId="0" fillId="3" borderId="0" xfId="0" applyFill="1" applyAlignment="1">
      <alignment horizontal="center"/>
    </xf>
    <xf numFmtId="0" fontId="6" fillId="3" borderId="0" xfId="0" applyFont="1" applyFill="1" applyAlignment="1">
      <alignment horizontal="center"/>
    </xf>
    <xf numFmtId="0" fontId="6" fillId="3" borderId="13" xfId="0" applyFont="1" applyFill="1" applyBorder="1" applyAlignment="1">
      <alignment horizontal="center"/>
    </xf>
  </cellXfs>
  <cellStyles count="3">
    <cellStyle name="Currency" xfId="1" builtinId="4"/>
    <cellStyle name="Normal" xfId="0" builtinId="0"/>
    <cellStyle name="Percent" xfId="2" builtinId="5"/>
  </cellStyles>
  <dxfs count="17">
    <dxf>
      <fill>
        <patternFill patternType="solid">
          <fgColor auto="1"/>
          <bgColor theme="5" tint="0.79998168889431442"/>
        </patternFill>
      </fill>
      <border>
        <left style="thin">
          <color auto="1"/>
        </left>
        <right style="thin">
          <color auto="1"/>
        </right>
        <top/>
        <bottom/>
        <vertical/>
        <horizontal/>
      </border>
    </dxf>
    <dxf>
      <numFmt numFmtId="167" formatCode="\$#,###.0&quot;K&quo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6"/>
    </tableStyle>
  </tableStyles>
  <colors>
    <mruColors>
      <color rgb="FF339933"/>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1.xlsx]PIVOTS!PivotTable3</c:name>
    <c:fmtId val="3"/>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2400" b="1">
                <a:solidFill>
                  <a:schemeClr val="accent1"/>
                </a:solidFill>
              </a:rPr>
              <a:t>CALL</a:t>
            </a:r>
            <a:r>
              <a:rPr lang="en-US" sz="2400" baseline="0">
                <a:solidFill>
                  <a:schemeClr val="accent1"/>
                </a:solidFill>
              </a:rPr>
              <a:t> </a:t>
            </a:r>
            <a:r>
              <a:rPr lang="en-US" sz="2400" b="1" baseline="0">
                <a:solidFill>
                  <a:schemeClr val="accent1"/>
                </a:solidFill>
              </a:rPr>
              <a:t>TRENDS</a:t>
            </a:r>
            <a:endParaRPr lang="en-US" sz="2400" b="1">
              <a:solidFill>
                <a:schemeClr val="accent1"/>
              </a:solidFill>
            </a:endParaRPr>
          </a:p>
        </c:rich>
      </c:tx>
      <c:layout>
        <c:manualLayout>
          <c:xMode val="edge"/>
          <c:yMode val="edge"/>
          <c:x val="7.0027530461293517E-3"/>
          <c:y val="4.6794313201338981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PIVOTS!$B$11</c:f>
              <c:strCache>
                <c:ptCount val="1"/>
                <c:pt idx="0">
                  <c:v>Call Conuts</c:v>
                </c:pt>
              </c:strCache>
            </c:strRef>
          </c:tx>
          <c:spPr>
            <a:solidFill>
              <a:schemeClr val="accent1">
                <a:lumMod val="20000"/>
                <a:lumOff val="80000"/>
              </a:schemeClr>
            </a:solidFill>
            <a:ln>
              <a:noFill/>
            </a:ln>
            <a:effectLst/>
          </c:spPr>
          <c:invertIfNegative val="0"/>
          <c:cat>
            <c:strRef>
              <c:f>PIVOTS!$A$12:$A$24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PIVOTS!$B$12:$B$24</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2CA3-4191-9702-AF67E65B8854}"/>
            </c:ext>
          </c:extLst>
        </c:ser>
        <c:dLbls>
          <c:showLegendKey val="0"/>
          <c:showVal val="0"/>
          <c:showCatName val="0"/>
          <c:showSerName val="0"/>
          <c:showPercent val="0"/>
          <c:showBubbleSize val="0"/>
        </c:dLbls>
        <c:gapWidth val="150"/>
        <c:axId val="661800752"/>
        <c:axId val="661801112"/>
      </c:barChart>
      <c:lineChart>
        <c:grouping val="standard"/>
        <c:varyColors val="0"/>
        <c:ser>
          <c:idx val="1"/>
          <c:order val="1"/>
          <c:tx>
            <c:strRef>
              <c:f>PIVOTS!$C$11</c:f>
              <c:strCache>
                <c:ptCount val="1"/>
                <c:pt idx="0">
                  <c:v>Call Conuts2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PIVOTS!$C$12:$C$24</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2CA3-4191-9702-AF67E65B8854}"/>
            </c:ext>
          </c:extLst>
        </c:ser>
        <c:dLbls>
          <c:showLegendKey val="0"/>
          <c:showVal val="0"/>
          <c:showCatName val="0"/>
          <c:showSerName val="0"/>
          <c:showPercent val="0"/>
          <c:showBubbleSize val="0"/>
        </c:dLbls>
        <c:marker val="1"/>
        <c:smooth val="0"/>
        <c:axId val="661800752"/>
        <c:axId val="661801112"/>
      </c:lineChart>
      <c:catAx>
        <c:axId val="6618007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801112"/>
        <c:crosses val="autoZero"/>
        <c:auto val="1"/>
        <c:lblAlgn val="ctr"/>
        <c:lblOffset val="100"/>
        <c:noMultiLvlLbl val="0"/>
      </c:catAx>
      <c:valAx>
        <c:axId val="661801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80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1.xlsx]PIVOTS!PivotTable4</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PIVOTS!$E$12:$E$19</c:f>
              <c:strCache>
                <c:ptCount val="7"/>
                <c:pt idx="0">
                  <c:v>Sunday</c:v>
                </c:pt>
                <c:pt idx="1">
                  <c:v>Monday</c:v>
                </c:pt>
                <c:pt idx="2">
                  <c:v>Tuesday</c:v>
                </c:pt>
                <c:pt idx="3">
                  <c:v>Wednesday</c:v>
                </c:pt>
                <c:pt idx="4">
                  <c:v>Thursday</c:v>
                </c:pt>
                <c:pt idx="5">
                  <c:v>Friday</c:v>
                </c:pt>
                <c:pt idx="6">
                  <c:v>Saturday</c:v>
                </c:pt>
              </c:strCache>
            </c:strRef>
          </c:cat>
          <c:val>
            <c:numRef>
              <c:f>PIVOTS!$F$12:$F$19</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7CDA-42C6-A79B-C0EE3FE367F5}"/>
            </c:ext>
          </c:extLst>
        </c:ser>
        <c:dLbls>
          <c:dLblPos val="inEnd"/>
          <c:showLegendKey val="0"/>
          <c:showVal val="1"/>
          <c:showCatName val="0"/>
          <c:showSerName val="0"/>
          <c:showPercent val="0"/>
          <c:showBubbleSize val="0"/>
        </c:dLbls>
        <c:gapWidth val="182"/>
        <c:axId val="654449216"/>
        <c:axId val="654448136"/>
      </c:barChart>
      <c:catAx>
        <c:axId val="654449216"/>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448136"/>
        <c:crosses val="autoZero"/>
        <c:auto val="1"/>
        <c:lblAlgn val="ctr"/>
        <c:lblOffset val="100"/>
        <c:noMultiLvlLbl val="0"/>
      </c:catAx>
      <c:valAx>
        <c:axId val="654448136"/>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44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8.0681962401039281E-2"/>
          <c:y val="5.5E-2"/>
          <c:w val="0.86532158818438643"/>
          <c:h val="0.89"/>
        </c:manualLayout>
      </c:layout>
      <c:barChart>
        <c:barDir val="bar"/>
        <c:grouping val="clustered"/>
        <c:varyColors val="0"/>
        <c:ser>
          <c:idx val="0"/>
          <c:order val="0"/>
          <c:spPr>
            <a:solidFill>
              <a:schemeClr val="accent2">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PIVOTS!$H$30:$H$34</c:f>
              <c:strCache>
                <c:ptCount val="5"/>
                <c:pt idx="0">
                  <c:v>R01</c:v>
                </c:pt>
                <c:pt idx="1">
                  <c:v>R02</c:v>
                </c:pt>
                <c:pt idx="2">
                  <c:v>R03</c:v>
                </c:pt>
                <c:pt idx="3">
                  <c:v>R04</c:v>
                </c:pt>
                <c:pt idx="4">
                  <c:v>R05</c:v>
                </c:pt>
              </c:strCache>
            </c:strRef>
          </c:cat>
          <c:val>
            <c:numRef>
              <c:f>PIVOTS!$I$30:$I$34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A661-4497-BE16-D2FB33FE6144}"/>
            </c:ext>
          </c:extLst>
        </c:ser>
        <c:ser>
          <c:idx val="1"/>
          <c:order val="1"/>
          <c:tx>
            <c:strRef>
              <c:f>PIVOTS!$K$29</c:f>
              <c:strCache>
                <c:ptCount val="1"/>
                <c:pt idx="0">
                  <c:v>Cell Counts</c:v>
                </c:pt>
              </c:strCache>
            </c:strRef>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PIVOTS!$K$30:$K$34</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A661-4497-BE16-D2FB33FE6144}"/>
            </c:ext>
          </c:extLst>
        </c:ser>
        <c:dLbls>
          <c:dLblPos val="outEnd"/>
          <c:showLegendKey val="0"/>
          <c:showVal val="1"/>
          <c:showCatName val="0"/>
          <c:showSerName val="0"/>
          <c:showPercent val="0"/>
          <c:showBubbleSize val="0"/>
        </c:dLbls>
        <c:gapWidth val="40"/>
        <c:overlap val="100"/>
        <c:axId val="652716880"/>
        <c:axId val="652720480"/>
      </c:barChart>
      <c:catAx>
        <c:axId val="652716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720480"/>
        <c:crosses val="autoZero"/>
        <c:auto val="1"/>
        <c:lblAlgn val="ctr"/>
        <c:lblOffset val="100"/>
        <c:noMultiLvlLbl val="0"/>
      </c:catAx>
      <c:valAx>
        <c:axId val="652720480"/>
        <c:scaling>
          <c:orientation val="minMax"/>
        </c:scaling>
        <c:delete val="1"/>
        <c:axPos val="b"/>
        <c:numFmt formatCode="General" sourceLinked="1"/>
        <c:majorTickMark val="out"/>
        <c:minorTickMark val="none"/>
        <c:tickLblPos val="nextTo"/>
        <c:crossAx val="652716880"/>
        <c:crosses val="autoZero"/>
        <c:crossBetween val="between"/>
      </c:valAx>
      <c:spPr>
        <a:noFill/>
        <a:ln>
          <a:solidFill>
            <a:schemeClr val="lt1">
              <a:shade val="50000"/>
              <a:alpha val="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bar"/>
        <c:grouping val="clustered"/>
        <c:varyColors val="0"/>
        <c:ser>
          <c:idx val="0"/>
          <c:order val="0"/>
          <c:spPr>
            <a:solidFill>
              <a:schemeClr val="accent2">
                <a:tint val="77000"/>
              </a:schemeClr>
            </a:solidFill>
            <a:ln>
              <a:noFill/>
            </a:ln>
            <a:effectLst/>
          </c:spPr>
          <c:invertIfNegative val="0"/>
          <c:dPt>
            <c:idx val="4"/>
            <c:invertIfNegative val="0"/>
            <c:bubble3D val="0"/>
            <c:extLst>
              <c:ext xmlns:c16="http://schemas.microsoft.com/office/drawing/2014/chart" uri="{C3380CC4-5D6E-409C-BE32-E72D297353CC}">
                <c16:uniqueId val="{00000000-CFBC-445A-879A-F6C19F5A23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PIVOTS!$H$30:$H$34</c:f>
              <c:strCache>
                <c:ptCount val="5"/>
                <c:pt idx="0">
                  <c:v>R01</c:v>
                </c:pt>
                <c:pt idx="1">
                  <c:v>R02</c:v>
                </c:pt>
                <c:pt idx="2">
                  <c:v>R03</c:v>
                </c:pt>
                <c:pt idx="3">
                  <c:v>R04</c:v>
                </c:pt>
                <c:pt idx="4">
                  <c:v>R05</c:v>
                </c:pt>
              </c:strCache>
            </c:strRef>
          </c:cat>
          <c:val>
            <c:numRef>
              <c:f>PIVOTS!$J$30:$J$34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1-CFBC-445A-879A-F6C19F5A23FF}"/>
            </c:ext>
          </c:extLst>
        </c:ser>
        <c:ser>
          <c:idx val="1"/>
          <c:order val="1"/>
          <c:tx>
            <c:strRef>
              <c:f>PIVOTS!$L$29</c:f>
              <c:strCache>
                <c:ptCount val="1"/>
                <c:pt idx="0">
                  <c:v>Cell Amounts</c:v>
                </c:pt>
              </c:strCache>
            </c:strRef>
          </c:tx>
          <c:spPr>
            <a:solidFill>
              <a:schemeClr val="accent2">
                <a:shade val="76000"/>
              </a:schemeClr>
            </a:solidFill>
            <a:ln>
              <a:noFill/>
            </a:ln>
            <a:effectLst/>
          </c:spPr>
          <c:invertIfNegative val="0"/>
          <c:dLbls>
            <c:delete val="1"/>
          </c:dLbls>
          <c:val>
            <c:numRef>
              <c:f>PIVOTS!$L$30:$L$34</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2-CFBC-445A-879A-F6C19F5A23FF}"/>
            </c:ext>
          </c:extLst>
        </c:ser>
        <c:dLbls>
          <c:dLblPos val="outEnd"/>
          <c:showLegendKey val="0"/>
          <c:showVal val="1"/>
          <c:showCatName val="0"/>
          <c:showSerName val="0"/>
          <c:showPercent val="0"/>
          <c:showBubbleSize val="0"/>
        </c:dLbls>
        <c:gapWidth val="79"/>
        <c:overlap val="100"/>
        <c:axId val="652716880"/>
        <c:axId val="652720480"/>
      </c:barChart>
      <c:catAx>
        <c:axId val="652716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720480"/>
        <c:crosses val="autoZero"/>
        <c:auto val="1"/>
        <c:lblAlgn val="ctr"/>
        <c:lblOffset val="100"/>
        <c:noMultiLvlLbl val="0"/>
      </c:catAx>
      <c:valAx>
        <c:axId val="652720480"/>
        <c:scaling>
          <c:orientation val="minMax"/>
        </c:scaling>
        <c:delete val="1"/>
        <c:axPos val="b"/>
        <c:numFmt formatCode="#,###.0&quot;K&quot;" sourceLinked="1"/>
        <c:majorTickMark val="out"/>
        <c:minorTickMark val="none"/>
        <c:tickLblPos val="nextTo"/>
        <c:crossAx val="65271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1.xlsx]PIVOTS!PivotTable8</c:name>
    <c:fmtId val="1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100">
                <a:solidFill>
                  <a:schemeClr val="accent1">
                    <a:lumMod val="60000"/>
                    <a:lumOff val="40000"/>
                  </a:schemeClr>
                </a:solidFill>
              </a:rPr>
              <a:t>Female </a:t>
            </a:r>
            <a:r>
              <a:rPr lang="en-US" sz="1100"/>
              <a:t>vS </a:t>
            </a:r>
            <a:r>
              <a:rPr lang="en-US" sz="1100">
                <a:solidFill>
                  <a:schemeClr val="accent1">
                    <a:lumMod val="40000"/>
                    <a:lumOff val="60000"/>
                  </a:schemeClr>
                </a:solidFill>
              </a:rPr>
              <a:t>Male</a:t>
            </a:r>
            <a:r>
              <a:rPr lang="en-US" sz="1100"/>
              <a:t> Callers</a:t>
            </a:r>
          </a:p>
        </c:rich>
      </c:tx>
      <c:layout>
        <c:manualLayout>
          <c:xMode val="edge"/>
          <c:yMode val="edge"/>
          <c:x val="0.17213689049404662"/>
          <c:y val="1.9286527563219379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40000"/>
              <a:lumOff val="60000"/>
            </a:schemeClr>
          </a:solidFill>
          <a:ln>
            <a:noFill/>
          </a:ln>
          <a:effectLst/>
        </c:spPr>
      </c:pivotFmt>
      <c:pivotFmt>
        <c:idx val="11"/>
        <c:spPr>
          <a:solidFill>
            <a:schemeClr val="accent1">
              <a:lumMod val="40000"/>
              <a:lumOff val="60000"/>
            </a:schemeClr>
          </a:solidFill>
          <a:ln>
            <a:noFill/>
          </a:ln>
          <a:effectLst/>
        </c:spPr>
      </c:pivotFmt>
    </c:pivotFmts>
    <c:plotArea>
      <c:layout/>
      <c:barChart>
        <c:barDir val="col"/>
        <c:grouping val="percentStacked"/>
        <c:varyColors val="0"/>
        <c:ser>
          <c:idx val="0"/>
          <c:order val="0"/>
          <c:tx>
            <c:strRef>
              <c:f>PIVOTS!$B$64:$B$65</c:f>
              <c:strCache>
                <c:ptCount val="1"/>
                <c:pt idx="0">
                  <c:v>Female</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PIVOTS!$A$66:$A$69</c:f>
              <c:strCache>
                <c:ptCount val="3"/>
                <c:pt idx="0">
                  <c:v>Cincinnati</c:v>
                </c:pt>
                <c:pt idx="1">
                  <c:v>Cleveland</c:v>
                </c:pt>
                <c:pt idx="2">
                  <c:v>Columbus</c:v>
                </c:pt>
              </c:strCache>
            </c:strRef>
          </c:cat>
          <c:val>
            <c:numRef>
              <c:f>PIVOTS!$B$66:$B$69</c:f>
              <c:numCache>
                <c:formatCode>#,##0</c:formatCode>
                <c:ptCount val="3"/>
                <c:pt idx="0">
                  <c:v>144</c:v>
                </c:pt>
                <c:pt idx="1">
                  <c:v>326</c:v>
                </c:pt>
                <c:pt idx="2">
                  <c:v>129</c:v>
                </c:pt>
              </c:numCache>
            </c:numRef>
          </c:val>
          <c:extLst>
            <c:ext xmlns:c16="http://schemas.microsoft.com/office/drawing/2014/chart" uri="{C3380CC4-5D6E-409C-BE32-E72D297353CC}">
              <c16:uniqueId val="{00000000-24CD-4C23-9DD0-8D223FED39EB}"/>
            </c:ext>
          </c:extLst>
        </c:ser>
        <c:ser>
          <c:idx val="1"/>
          <c:order val="1"/>
          <c:tx>
            <c:strRef>
              <c:f>PIVOTS!$C$64:$C$65</c:f>
              <c:strCache>
                <c:ptCount val="1"/>
                <c:pt idx="0">
                  <c:v>Male</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PIVOTS!$A$66:$A$69</c:f>
              <c:strCache>
                <c:ptCount val="3"/>
                <c:pt idx="0">
                  <c:v>Cincinnati</c:v>
                </c:pt>
                <c:pt idx="1">
                  <c:v>Cleveland</c:v>
                </c:pt>
                <c:pt idx="2">
                  <c:v>Columbus</c:v>
                </c:pt>
              </c:strCache>
            </c:strRef>
          </c:cat>
          <c:val>
            <c:numRef>
              <c:f>PIVOTS!$C$66:$C$69</c:f>
              <c:numCache>
                <c:formatCode>#,##0</c:formatCode>
                <c:ptCount val="3"/>
                <c:pt idx="0">
                  <c:v>132</c:v>
                </c:pt>
                <c:pt idx="1">
                  <c:v>63</c:v>
                </c:pt>
                <c:pt idx="2">
                  <c:v>206</c:v>
                </c:pt>
              </c:numCache>
            </c:numRef>
          </c:val>
          <c:extLst>
            <c:ext xmlns:c16="http://schemas.microsoft.com/office/drawing/2014/chart" uri="{C3380CC4-5D6E-409C-BE32-E72D297353CC}">
              <c16:uniqueId val="{00000001-24CD-4C23-9DD0-8D223FED39EB}"/>
            </c:ext>
          </c:extLst>
        </c:ser>
        <c:dLbls>
          <c:dLblPos val="ctr"/>
          <c:showLegendKey val="0"/>
          <c:showVal val="1"/>
          <c:showCatName val="0"/>
          <c:showSerName val="0"/>
          <c:showPercent val="0"/>
          <c:showBubbleSize val="0"/>
        </c:dLbls>
        <c:gapWidth val="79"/>
        <c:overlap val="100"/>
        <c:axId val="650568456"/>
        <c:axId val="655175480"/>
      </c:barChart>
      <c:catAx>
        <c:axId val="650568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55175480"/>
        <c:crosses val="autoZero"/>
        <c:auto val="1"/>
        <c:lblAlgn val="ctr"/>
        <c:lblOffset val="100"/>
        <c:noMultiLvlLbl val="0"/>
      </c:catAx>
      <c:valAx>
        <c:axId val="655175480"/>
        <c:scaling>
          <c:orientation val="minMax"/>
        </c:scaling>
        <c:delete val="1"/>
        <c:axPos val="l"/>
        <c:numFmt formatCode="0%" sourceLinked="1"/>
        <c:majorTickMark val="none"/>
        <c:minorTickMark val="none"/>
        <c:tickLblPos val="nextTo"/>
        <c:crossAx val="650568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 1.xlsx]PIVOTS!PivotTable9</c:name>
    <c:fmtId val="26"/>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solidFill>
                  <a:schemeClr val="accent1"/>
                </a:solidFill>
              </a:rPr>
              <a:t>rATING</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PIVOTS!$B$73</c:f>
              <c:strCache>
                <c:ptCount val="1"/>
                <c:pt idx="0">
                  <c:v>Total</c:v>
                </c:pt>
              </c:strCache>
            </c:strRef>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cat>
            <c:strRef>
              <c:f>PIVOTS!$A$74:$A$80</c:f>
              <c:strCache>
                <c:ptCount val="6"/>
                <c:pt idx="0">
                  <c:v>0</c:v>
                </c:pt>
                <c:pt idx="1">
                  <c:v>1</c:v>
                </c:pt>
                <c:pt idx="2">
                  <c:v>2</c:v>
                </c:pt>
                <c:pt idx="3">
                  <c:v>3</c:v>
                </c:pt>
                <c:pt idx="4">
                  <c:v>4</c:v>
                </c:pt>
                <c:pt idx="5">
                  <c:v>5</c:v>
                </c:pt>
              </c:strCache>
            </c:strRef>
          </c:cat>
          <c:val>
            <c:numRef>
              <c:f>PIVOTS!$B$74:$B$80</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76F5-4148-B1C7-E85D62F5D42F}"/>
            </c:ext>
          </c:extLst>
        </c:ser>
        <c:dLbls>
          <c:showLegendKey val="0"/>
          <c:showVal val="0"/>
          <c:showCatName val="0"/>
          <c:showSerName val="0"/>
          <c:showPercent val="0"/>
          <c:showBubbleSize val="0"/>
        </c:dLbls>
        <c:gapWidth val="41"/>
        <c:axId val="661808672"/>
        <c:axId val="661811552"/>
      </c:barChart>
      <c:catAx>
        <c:axId val="66180867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811552"/>
        <c:crosses val="autoZero"/>
        <c:auto val="1"/>
        <c:lblAlgn val="ctr"/>
        <c:lblOffset val="100"/>
        <c:noMultiLvlLbl val="0"/>
      </c:catAx>
      <c:valAx>
        <c:axId val="661811552"/>
        <c:scaling>
          <c:orientation val="minMax"/>
        </c:scaling>
        <c:delete val="0"/>
        <c:axPos val="l"/>
        <c:majorGridlines>
          <c:spPr>
            <a:ln w="9525" cap="flat" cmpd="sng" algn="ctr">
              <a:solidFill>
                <a:schemeClr val="tx1">
                  <a:lumMod val="5000"/>
                  <a:lumOff val="9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80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7.svg"/><Relationship Id="rId13" Type="http://schemas.openxmlformats.org/officeDocument/2006/relationships/chart" Target="../charts/chart3.xml"/><Relationship Id="rId3" Type="http://schemas.openxmlformats.org/officeDocument/2006/relationships/image" Target="../media/image20.png"/><Relationship Id="rId7" Type="http://schemas.openxmlformats.org/officeDocument/2006/relationships/image" Target="../media/image16.png"/><Relationship Id="rId12" Type="http://schemas.openxmlformats.org/officeDocument/2006/relationships/chart" Target="../charts/chart2.xml"/><Relationship Id="rId2" Type="http://schemas.openxmlformats.org/officeDocument/2006/relationships/image" Target="../media/image19.svg"/><Relationship Id="rId16" Type="http://schemas.openxmlformats.org/officeDocument/2006/relationships/chart" Target="../charts/chart6.xml"/><Relationship Id="rId1" Type="http://schemas.openxmlformats.org/officeDocument/2006/relationships/image" Target="../media/image18.png"/><Relationship Id="rId6" Type="http://schemas.openxmlformats.org/officeDocument/2006/relationships/image" Target="../media/image9.svg"/><Relationship Id="rId11" Type="http://schemas.openxmlformats.org/officeDocument/2006/relationships/chart" Target="../charts/chart1.xml"/><Relationship Id="rId5" Type="http://schemas.openxmlformats.org/officeDocument/2006/relationships/image" Target="../media/image8.png"/><Relationship Id="rId15" Type="http://schemas.openxmlformats.org/officeDocument/2006/relationships/chart" Target="../charts/chart5.xml"/><Relationship Id="rId10" Type="http://schemas.openxmlformats.org/officeDocument/2006/relationships/image" Target="../media/image7.svg"/><Relationship Id="rId4" Type="http://schemas.openxmlformats.org/officeDocument/2006/relationships/image" Target="../media/image21.svg"/><Relationship Id="rId9" Type="http://schemas.openxmlformats.org/officeDocument/2006/relationships/image" Target="../media/image6.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349250</xdr:colOff>
      <xdr:row>1</xdr:row>
      <xdr:rowOff>158750</xdr:rowOff>
    </xdr:from>
    <xdr:to>
      <xdr:col>3</xdr:col>
      <xdr:colOff>412750</xdr:colOff>
      <xdr:row>6</xdr:row>
      <xdr:rowOff>69850</xdr:rowOff>
    </xdr:to>
    <xdr:sp macro="" textlink="PIVOTS!A4">
      <xdr:nvSpPr>
        <xdr:cNvPr id="2" name="Rectangle 1">
          <a:extLst>
            <a:ext uri="{FF2B5EF4-FFF2-40B4-BE49-F238E27FC236}">
              <a16:creationId xmlns:a16="http://schemas.microsoft.com/office/drawing/2014/main" id="{BB2E1980-61B8-BE23-0101-7DCA4F7E9615}"/>
            </a:ext>
          </a:extLst>
        </xdr:cNvPr>
        <xdr:cNvSpPr/>
      </xdr:nvSpPr>
      <xdr:spPr>
        <a:xfrm>
          <a:off x="349250" y="342900"/>
          <a:ext cx="1600200" cy="831850"/>
        </a:xfrm>
        <a:prstGeom prst="rect">
          <a:avLst/>
        </a:prstGeom>
        <a:ln>
          <a:noFill/>
        </a:ln>
        <a:effectLst>
          <a:outerShdw blurRad="254000" dist="38100" dir="2700000" sx="110000" sy="110000" algn="tl" rotWithShape="0">
            <a:prstClr val="black">
              <a:alpha val="40000"/>
            </a:prstClr>
          </a:outerShdw>
        </a:effectLst>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marL="0" indent="0" algn="ctr"/>
          <a:fld id="{F85DF440-01A5-4F54-898A-6BE57EF09883}" type="TxLink">
            <a:rPr lang="en-US" sz="2400" b="0" i="0" u="none" strike="noStrike" cap="none" spc="0">
              <a:ln w="0"/>
              <a:solidFill>
                <a:schemeClr val="bg1"/>
              </a:solidFill>
              <a:effectLst>
                <a:outerShdw blurRad="38100" dist="25400" dir="5400000" algn="ctr" rotWithShape="0">
                  <a:srgbClr val="6E747A">
                    <a:alpha val="43000"/>
                  </a:srgbClr>
                </a:outerShdw>
              </a:effectLst>
              <a:latin typeface="+mj-lt"/>
              <a:ea typeface="+mn-ea"/>
              <a:cs typeface="+mn-cs"/>
            </a:rPr>
            <a:pPr marL="0" indent="0" algn="ctr"/>
            <a:t>1,000</a:t>
          </a:fld>
          <a:endParaRPr lang="en-US" sz="2400" b="0" i="0" u="none" strike="noStrike" cap="none" spc="0">
            <a:ln w="0"/>
            <a:solidFill>
              <a:schemeClr val="bg1"/>
            </a:solidFill>
            <a:effectLst>
              <a:outerShdw blurRad="38100" dist="25400" dir="5400000" algn="ctr" rotWithShape="0">
                <a:srgbClr val="6E747A">
                  <a:alpha val="43000"/>
                </a:srgbClr>
              </a:outerShdw>
            </a:effectLst>
            <a:latin typeface="+mj-lt"/>
            <a:ea typeface="+mn-ea"/>
            <a:cs typeface="+mn-cs"/>
          </a:endParaRPr>
        </a:p>
      </xdr:txBody>
    </xdr:sp>
    <xdr:clientData/>
  </xdr:twoCellAnchor>
  <xdr:twoCellAnchor>
    <xdr:from>
      <xdr:col>1</xdr:col>
      <xdr:colOff>158750</xdr:colOff>
      <xdr:row>1</xdr:row>
      <xdr:rowOff>146050</xdr:rowOff>
    </xdr:from>
    <xdr:to>
      <xdr:col>3</xdr:col>
      <xdr:colOff>279400</xdr:colOff>
      <xdr:row>2</xdr:row>
      <xdr:rowOff>177800</xdr:rowOff>
    </xdr:to>
    <xdr:sp macro="" textlink="">
      <xdr:nvSpPr>
        <xdr:cNvPr id="3" name="TextBox 2">
          <a:extLst>
            <a:ext uri="{FF2B5EF4-FFF2-40B4-BE49-F238E27FC236}">
              <a16:creationId xmlns:a16="http://schemas.microsoft.com/office/drawing/2014/main" id="{23F7C779-707D-24CE-0338-306252FCE494}"/>
            </a:ext>
          </a:extLst>
        </xdr:cNvPr>
        <xdr:cNvSpPr txBox="1"/>
      </xdr:nvSpPr>
      <xdr:spPr>
        <a:xfrm>
          <a:off x="596900" y="330200"/>
          <a:ext cx="1219200" cy="2159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bg1">
                  <a:lumMod val="95000"/>
                </a:schemeClr>
              </a:solidFill>
            </a:rPr>
            <a:t>CALLS </a:t>
          </a:r>
          <a:r>
            <a:rPr lang="en-US" sz="1200" b="1" i="0" baseline="0">
              <a:solidFill>
                <a:schemeClr val="bg1">
                  <a:lumMod val="95000"/>
                </a:schemeClr>
              </a:solidFill>
            </a:rPr>
            <a:t>COUNT</a:t>
          </a:r>
          <a:endParaRPr lang="en-US" sz="1200" b="1" i="0">
            <a:solidFill>
              <a:schemeClr val="bg1">
                <a:lumMod val="95000"/>
              </a:schemeClr>
            </a:solidFill>
          </a:endParaRPr>
        </a:p>
      </xdr:txBody>
    </xdr:sp>
    <xdr:clientData/>
  </xdr:twoCellAnchor>
  <xdr:twoCellAnchor editAs="oneCell">
    <xdr:from>
      <xdr:col>1</xdr:col>
      <xdr:colOff>0</xdr:colOff>
      <xdr:row>1</xdr:row>
      <xdr:rowOff>165101</xdr:rowOff>
    </xdr:from>
    <xdr:to>
      <xdr:col>1</xdr:col>
      <xdr:colOff>270886</xdr:colOff>
      <xdr:row>3</xdr:row>
      <xdr:rowOff>69196</xdr:rowOff>
    </xdr:to>
    <xdr:pic>
      <xdr:nvPicPr>
        <xdr:cNvPr id="4" name="Graphic 3" descr="Receiver with solid fill">
          <a:extLst>
            <a:ext uri="{FF2B5EF4-FFF2-40B4-BE49-F238E27FC236}">
              <a16:creationId xmlns:a16="http://schemas.microsoft.com/office/drawing/2014/main" id="{83C6CA28-9302-4467-BABD-34AF059417D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38150" y="349251"/>
          <a:ext cx="273050" cy="262009"/>
        </a:xfrm>
        <a:prstGeom prst="rect">
          <a:avLst/>
        </a:prstGeom>
      </xdr:spPr>
    </xdr:pic>
    <xdr:clientData/>
  </xdr:twoCellAnchor>
  <xdr:twoCellAnchor>
    <xdr:from>
      <xdr:col>1</xdr:col>
      <xdr:colOff>38100</xdr:colOff>
      <xdr:row>4</xdr:row>
      <xdr:rowOff>171450</xdr:rowOff>
    </xdr:from>
    <xdr:to>
      <xdr:col>3</xdr:col>
      <xdr:colOff>342900</xdr:colOff>
      <xdr:row>6</xdr:row>
      <xdr:rowOff>69850</xdr:rowOff>
    </xdr:to>
    <xdr:sp macro="" textlink="PIVOTS!A8">
      <xdr:nvSpPr>
        <xdr:cNvPr id="5" name="TextBox 4">
          <a:extLst>
            <a:ext uri="{FF2B5EF4-FFF2-40B4-BE49-F238E27FC236}">
              <a16:creationId xmlns:a16="http://schemas.microsoft.com/office/drawing/2014/main" id="{C2070BC8-77E3-31F0-0149-2E7C7EB81CA5}"/>
            </a:ext>
          </a:extLst>
        </xdr:cNvPr>
        <xdr:cNvSpPr txBox="1"/>
      </xdr:nvSpPr>
      <xdr:spPr>
        <a:xfrm>
          <a:off x="476250" y="908050"/>
          <a:ext cx="1403350" cy="266700"/>
        </a:xfrm>
        <a:prstGeom prst="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E32ADA2-C5DE-4F96-A139-807A48E7AED2}" type="TxLink">
            <a:rPr lang="en-US" sz="1100" b="1" i="0" u="none" strike="noStrike">
              <a:solidFill>
                <a:schemeClr val="bg1"/>
              </a:solidFill>
              <a:latin typeface="Aptos"/>
            </a:rPr>
            <a:pPr algn="ctr"/>
            <a:t>207</a:t>
          </a:fld>
          <a:endParaRPr lang="en-US" sz="1100" b="1">
            <a:solidFill>
              <a:schemeClr val="bg1"/>
            </a:solidFill>
          </a:endParaRPr>
        </a:p>
      </xdr:txBody>
    </xdr:sp>
    <xdr:clientData/>
  </xdr:twoCellAnchor>
  <xdr:twoCellAnchor>
    <xdr:from>
      <xdr:col>0</xdr:col>
      <xdr:colOff>349250</xdr:colOff>
      <xdr:row>7</xdr:row>
      <xdr:rowOff>44450</xdr:rowOff>
    </xdr:from>
    <xdr:to>
      <xdr:col>3</xdr:col>
      <xdr:colOff>412750</xdr:colOff>
      <xdr:row>11</xdr:row>
      <xdr:rowOff>139700</xdr:rowOff>
    </xdr:to>
    <xdr:sp macro="" textlink="PIVOTS!B4">
      <xdr:nvSpPr>
        <xdr:cNvPr id="6" name="Rectangle 5">
          <a:extLst>
            <a:ext uri="{FF2B5EF4-FFF2-40B4-BE49-F238E27FC236}">
              <a16:creationId xmlns:a16="http://schemas.microsoft.com/office/drawing/2014/main" id="{6CBE3BB7-61EF-4C64-BC55-F62880C3054A}"/>
            </a:ext>
          </a:extLst>
        </xdr:cNvPr>
        <xdr:cNvSpPr/>
      </xdr:nvSpPr>
      <xdr:spPr>
        <a:xfrm>
          <a:off x="349250" y="1346200"/>
          <a:ext cx="1605643" cy="839107"/>
        </a:xfrm>
        <a:prstGeom prst="rect">
          <a:avLst/>
        </a:prstGeom>
        <a:ln>
          <a:noFill/>
        </a:ln>
        <a:effectLst>
          <a:outerShdw blurRad="254000" dist="38100" dir="2700000" sx="110000" sy="110000" algn="tl" rotWithShape="0">
            <a:prstClr val="black">
              <a:alpha val="40000"/>
            </a:prstClr>
          </a:outerShdw>
        </a:effectLst>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marL="0" indent="0" algn="ctr"/>
          <a:fld id="{DE585116-8491-49E0-81EE-938107CC727F}" type="TxLink">
            <a:rPr lang="en-US" sz="2400" b="0" i="0" u="none" strike="noStrike" cap="none" spc="0">
              <a:ln w="0"/>
              <a:solidFill>
                <a:schemeClr val="bg1"/>
              </a:solidFill>
              <a:effectLst>
                <a:outerShdw blurRad="38100" dist="25400" dir="5400000" algn="ctr" rotWithShape="0">
                  <a:srgbClr val="6E747A">
                    <a:alpha val="43000"/>
                  </a:srgbClr>
                </a:outerShdw>
              </a:effectLst>
              <a:latin typeface="+mj-lt"/>
              <a:ea typeface="+mn-ea"/>
              <a:cs typeface="+mn-cs"/>
            </a:rPr>
            <a:pPr marL="0" indent="0" algn="ctr"/>
            <a:t>$96,623</a:t>
          </a:fld>
          <a:endParaRPr lang="en-US" sz="2400" b="0" i="0" u="none" strike="noStrike" cap="none" spc="0">
            <a:ln w="0"/>
            <a:solidFill>
              <a:schemeClr val="bg1"/>
            </a:solidFill>
            <a:effectLst>
              <a:outerShdw blurRad="38100" dist="25400" dir="5400000" algn="ctr" rotWithShape="0">
                <a:srgbClr val="6E747A">
                  <a:alpha val="43000"/>
                </a:srgbClr>
              </a:outerShdw>
            </a:effectLst>
            <a:latin typeface="+mj-lt"/>
            <a:ea typeface="+mn-ea"/>
            <a:cs typeface="+mn-cs"/>
          </a:endParaRPr>
        </a:p>
      </xdr:txBody>
    </xdr:sp>
    <xdr:clientData/>
  </xdr:twoCellAnchor>
  <xdr:twoCellAnchor>
    <xdr:from>
      <xdr:col>1</xdr:col>
      <xdr:colOff>361950</xdr:colOff>
      <xdr:row>7</xdr:row>
      <xdr:rowOff>50800</xdr:rowOff>
    </xdr:from>
    <xdr:to>
      <xdr:col>3</xdr:col>
      <xdr:colOff>482600</xdr:colOff>
      <xdr:row>8</xdr:row>
      <xdr:rowOff>82550</xdr:rowOff>
    </xdr:to>
    <xdr:sp macro="" textlink="">
      <xdr:nvSpPr>
        <xdr:cNvPr id="7" name="TextBox 6">
          <a:extLst>
            <a:ext uri="{FF2B5EF4-FFF2-40B4-BE49-F238E27FC236}">
              <a16:creationId xmlns:a16="http://schemas.microsoft.com/office/drawing/2014/main" id="{2085D657-D5C2-492A-B04D-674ED92522F3}"/>
            </a:ext>
          </a:extLst>
        </xdr:cNvPr>
        <xdr:cNvSpPr txBox="1"/>
      </xdr:nvSpPr>
      <xdr:spPr>
        <a:xfrm>
          <a:off x="800100" y="1339850"/>
          <a:ext cx="12192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bg1">
                  <a:lumMod val="95000"/>
                </a:schemeClr>
              </a:solidFill>
            </a:rPr>
            <a:t>AMOUNT</a:t>
          </a:r>
        </a:p>
      </xdr:txBody>
    </xdr:sp>
    <xdr:clientData/>
  </xdr:twoCellAnchor>
  <xdr:twoCellAnchor editAs="oneCell">
    <xdr:from>
      <xdr:col>1</xdr:col>
      <xdr:colOff>81720</xdr:colOff>
      <xdr:row>7</xdr:row>
      <xdr:rowOff>19051</xdr:rowOff>
    </xdr:from>
    <xdr:to>
      <xdr:col>1</xdr:col>
      <xdr:colOff>341565</xdr:colOff>
      <xdr:row>8</xdr:row>
      <xdr:rowOff>124606</xdr:rowOff>
    </xdr:to>
    <xdr:pic>
      <xdr:nvPicPr>
        <xdr:cNvPr id="8" name="Graphic 7">
          <a:extLst>
            <a:ext uri="{FF2B5EF4-FFF2-40B4-BE49-F238E27FC236}">
              <a16:creationId xmlns:a16="http://schemas.microsoft.com/office/drawing/2014/main" id="{EC34F1FD-563F-4A4B-85B6-E23C4F69A7F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519870" y="1308101"/>
          <a:ext cx="262009" cy="262009"/>
        </a:xfrm>
        <a:prstGeom prst="rect">
          <a:avLst/>
        </a:prstGeom>
      </xdr:spPr>
    </xdr:pic>
    <xdr:clientData/>
  </xdr:twoCellAnchor>
  <xdr:twoCellAnchor>
    <xdr:from>
      <xdr:col>1</xdr:col>
      <xdr:colOff>228600</xdr:colOff>
      <xdr:row>10</xdr:row>
      <xdr:rowOff>38100</xdr:rowOff>
    </xdr:from>
    <xdr:to>
      <xdr:col>3</xdr:col>
      <xdr:colOff>127000</xdr:colOff>
      <xdr:row>11</xdr:row>
      <xdr:rowOff>120650</xdr:rowOff>
    </xdr:to>
    <xdr:sp macro="" textlink="PIVOTS!B8">
      <xdr:nvSpPr>
        <xdr:cNvPr id="9" name="TextBox 8">
          <a:extLst>
            <a:ext uri="{FF2B5EF4-FFF2-40B4-BE49-F238E27FC236}">
              <a16:creationId xmlns:a16="http://schemas.microsoft.com/office/drawing/2014/main" id="{EE1A9ED0-7D24-45B3-B653-F437BC03E16B}"/>
            </a:ext>
          </a:extLst>
        </xdr:cNvPr>
        <xdr:cNvSpPr txBox="1"/>
      </xdr:nvSpPr>
      <xdr:spPr>
        <a:xfrm>
          <a:off x="666750" y="1879600"/>
          <a:ext cx="996950" cy="266700"/>
        </a:xfrm>
        <a:prstGeom prst="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D2FB3D-9D47-479D-9C8A-A184955C8340}" type="TxLink">
            <a:rPr lang="en-US" sz="1100" b="0" i="0" u="none" strike="noStrike">
              <a:solidFill>
                <a:schemeClr val="bg1"/>
              </a:solidFill>
              <a:latin typeface="Aptos"/>
            </a:rPr>
            <a:pPr algn="ctr"/>
            <a:t>$20,872</a:t>
          </a:fld>
          <a:endParaRPr lang="en-US" sz="1100" b="1">
            <a:solidFill>
              <a:schemeClr val="bg1"/>
            </a:solidFill>
          </a:endParaRPr>
        </a:p>
      </xdr:txBody>
    </xdr:sp>
    <xdr:clientData/>
  </xdr:twoCellAnchor>
  <xdr:twoCellAnchor>
    <xdr:from>
      <xdr:col>0</xdr:col>
      <xdr:colOff>349250</xdr:colOff>
      <xdr:row>13</xdr:row>
      <xdr:rowOff>44450</xdr:rowOff>
    </xdr:from>
    <xdr:to>
      <xdr:col>3</xdr:col>
      <xdr:colOff>412750</xdr:colOff>
      <xdr:row>17</xdr:row>
      <xdr:rowOff>139700</xdr:rowOff>
    </xdr:to>
    <xdr:sp macro="" textlink="PIVOTS!C4">
      <xdr:nvSpPr>
        <xdr:cNvPr id="10" name="Rectangle 9">
          <a:extLst>
            <a:ext uri="{FF2B5EF4-FFF2-40B4-BE49-F238E27FC236}">
              <a16:creationId xmlns:a16="http://schemas.microsoft.com/office/drawing/2014/main" id="{07AE4838-EC2E-4E2F-9C29-E3B06650D4FA}"/>
            </a:ext>
          </a:extLst>
        </xdr:cNvPr>
        <xdr:cNvSpPr/>
      </xdr:nvSpPr>
      <xdr:spPr>
        <a:xfrm>
          <a:off x="349250" y="2438400"/>
          <a:ext cx="1600200" cy="831850"/>
        </a:xfrm>
        <a:prstGeom prst="rect">
          <a:avLst/>
        </a:prstGeom>
        <a:ln>
          <a:noFill/>
        </a:ln>
        <a:effectLst>
          <a:outerShdw blurRad="254000" dist="38100" dir="2700000" sx="110000" sy="110000" algn="tl" rotWithShape="0">
            <a:prstClr val="black">
              <a:alpha val="40000"/>
            </a:prstClr>
          </a:outerShdw>
        </a:effectLst>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marL="0" indent="0" algn="ctr"/>
          <a:fld id="{92AD3F93-6E7C-4C50-8BAF-1113A5E2D0BE}" type="TxLink">
            <a:rPr lang="en-US" sz="2400" b="0" i="0" u="none" strike="noStrike" cap="none" spc="0">
              <a:ln w="0"/>
              <a:solidFill>
                <a:schemeClr val="bg1"/>
              </a:solidFill>
              <a:effectLst>
                <a:outerShdw blurRad="38100" dist="25400" dir="5400000" algn="ctr" rotWithShape="0">
                  <a:srgbClr val="6E747A">
                    <a:alpha val="43000"/>
                  </a:srgbClr>
                </a:outerShdw>
              </a:effectLst>
              <a:latin typeface="+mj-lt"/>
              <a:ea typeface="+mn-ea"/>
              <a:cs typeface="+mn-cs"/>
            </a:rPr>
            <a:pPr marL="0" indent="0" algn="ctr"/>
            <a:t>89,850</a:t>
          </a:fld>
          <a:endParaRPr lang="en-US" sz="2400" b="0" i="0" u="none" strike="noStrike" cap="none" spc="0">
            <a:ln w="0"/>
            <a:solidFill>
              <a:schemeClr val="bg1"/>
            </a:solidFill>
            <a:effectLst>
              <a:outerShdw blurRad="38100" dist="25400" dir="5400000" algn="ctr" rotWithShape="0">
                <a:srgbClr val="6E747A">
                  <a:alpha val="43000"/>
                </a:srgbClr>
              </a:outerShdw>
            </a:effectLst>
            <a:latin typeface="+mj-lt"/>
            <a:ea typeface="+mn-ea"/>
            <a:cs typeface="+mn-cs"/>
          </a:endParaRPr>
        </a:p>
      </xdr:txBody>
    </xdr:sp>
    <xdr:clientData/>
  </xdr:twoCellAnchor>
  <xdr:twoCellAnchor>
    <xdr:from>
      <xdr:col>1</xdr:col>
      <xdr:colOff>317500</xdr:colOff>
      <xdr:row>13</xdr:row>
      <xdr:rowOff>38100</xdr:rowOff>
    </xdr:from>
    <xdr:to>
      <xdr:col>3</xdr:col>
      <xdr:colOff>438150</xdr:colOff>
      <xdr:row>14</xdr:row>
      <xdr:rowOff>69850</xdr:rowOff>
    </xdr:to>
    <xdr:sp macro="" textlink="">
      <xdr:nvSpPr>
        <xdr:cNvPr id="11" name="TextBox 10">
          <a:extLst>
            <a:ext uri="{FF2B5EF4-FFF2-40B4-BE49-F238E27FC236}">
              <a16:creationId xmlns:a16="http://schemas.microsoft.com/office/drawing/2014/main" id="{33466EAE-CA26-4787-ACAA-AE436E771924}"/>
            </a:ext>
          </a:extLst>
        </xdr:cNvPr>
        <xdr:cNvSpPr txBox="1"/>
      </xdr:nvSpPr>
      <xdr:spPr>
        <a:xfrm>
          <a:off x="755650" y="2432050"/>
          <a:ext cx="12192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bg1">
                  <a:lumMod val="95000"/>
                </a:schemeClr>
              </a:solidFill>
            </a:rPr>
            <a:t>Total</a:t>
          </a:r>
          <a:r>
            <a:rPr lang="en-US" sz="1200" b="1" i="0" baseline="0">
              <a:solidFill>
                <a:schemeClr val="bg1">
                  <a:lumMod val="95000"/>
                </a:schemeClr>
              </a:solidFill>
            </a:rPr>
            <a:t> Duration </a:t>
          </a:r>
          <a:endParaRPr lang="en-US" sz="1200" b="1" i="0">
            <a:solidFill>
              <a:schemeClr val="bg1">
                <a:lumMod val="95000"/>
              </a:schemeClr>
            </a:solidFill>
          </a:endParaRPr>
        </a:p>
      </xdr:txBody>
    </xdr:sp>
    <xdr:clientData/>
  </xdr:twoCellAnchor>
  <xdr:twoCellAnchor editAs="oneCell">
    <xdr:from>
      <xdr:col>1</xdr:col>
      <xdr:colOff>138870</xdr:colOff>
      <xdr:row>13</xdr:row>
      <xdr:rowOff>44451</xdr:rowOff>
    </xdr:from>
    <xdr:to>
      <xdr:col>1</xdr:col>
      <xdr:colOff>400879</xdr:colOff>
      <xdr:row>14</xdr:row>
      <xdr:rowOff>122310</xdr:rowOff>
    </xdr:to>
    <xdr:pic>
      <xdr:nvPicPr>
        <xdr:cNvPr id="12" name="Graphic 11">
          <a:extLst>
            <a:ext uri="{FF2B5EF4-FFF2-40B4-BE49-F238E27FC236}">
              <a16:creationId xmlns:a16="http://schemas.microsoft.com/office/drawing/2014/main" id="{EE7E9864-2205-487D-B810-AD4936875ED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77020" y="2438401"/>
          <a:ext cx="262009" cy="262009"/>
        </a:xfrm>
        <a:prstGeom prst="rect">
          <a:avLst/>
        </a:prstGeom>
      </xdr:spPr>
    </xdr:pic>
    <xdr:clientData/>
  </xdr:twoCellAnchor>
  <xdr:twoCellAnchor>
    <xdr:from>
      <xdr:col>1</xdr:col>
      <xdr:colOff>228600</xdr:colOff>
      <xdr:row>16</xdr:row>
      <xdr:rowOff>38100</xdr:rowOff>
    </xdr:from>
    <xdr:to>
      <xdr:col>3</xdr:col>
      <xdr:colOff>127000</xdr:colOff>
      <xdr:row>17</xdr:row>
      <xdr:rowOff>120650</xdr:rowOff>
    </xdr:to>
    <xdr:sp macro="" textlink="PIVOTS!C8">
      <xdr:nvSpPr>
        <xdr:cNvPr id="13" name="TextBox 12">
          <a:extLst>
            <a:ext uri="{FF2B5EF4-FFF2-40B4-BE49-F238E27FC236}">
              <a16:creationId xmlns:a16="http://schemas.microsoft.com/office/drawing/2014/main" id="{01AA4E27-80A0-4030-9111-4C7A59E8C94B}"/>
            </a:ext>
          </a:extLst>
        </xdr:cNvPr>
        <xdr:cNvSpPr txBox="1"/>
      </xdr:nvSpPr>
      <xdr:spPr>
        <a:xfrm>
          <a:off x="666750" y="2984500"/>
          <a:ext cx="996950" cy="266700"/>
        </a:xfrm>
        <a:prstGeom prst="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F3DEC44-39C5-41F2-8F1E-056C0B747EFE}" type="TxLink">
            <a:rPr lang="en-US" sz="1100" b="0" i="0" u="none" strike="noStrike">
              <a:solidFill>
                <a:schemeClr val="bg1"/>
              </a:solidFill>
              <a:latin typeface="Aptos"/>
              <a:ea typeface="+mn-ea"/>
              <a:cs typeface="+mn-cs"/>
            </a:rPr>
            <a:pPr marL="0" indent="0" algn="ctr"/>
            <a:t>17,700</a:t>
          </a:fld>
          <a:endParaRPr lang="en-US" sz="1100" b="0" i="0" u="none" strike="noStrike">
            <a:solidFill>
              <a:schemeClr val="bg1"/>
            </a:solidFill>
            <a:latin typeface="Aptos"/>
            <a:ea typeface="+mn-ea"/>
            <a:cs typeface="+mn-cs"/>
          </a:endParaRPr>
        </a:p>
      </xdr:txBody>
    </xdr:sp>
    <xdr:clientData/>
  </xdr:twoCellAnchor>
  <xdr:twoCellAnchor>
    <xdr:from>
      <xdr:col>0</xdr:col>
      <xdr:colOff>357187</xdr:colOff>
      <xdr:row>19</xdr:row>
      <xdr:rowOff>44450</xdr:rowOff>
    </xdr:from>
    <xdr:to>
      <xdr:col>3</xdr:col>
      <xdr:colOff>422274</xdr:colOff>
      <xdr:row>23</xdr:row>
      <xdr:rowOff>139700</xdr:rowOff>
    </xdr:to>
    <xdr:sp macro="" textlink="PIVOTS!D4">
      <xdr:nvSpPr>
        <xdr:cNvPr id="14" name="Rectangle 13">
          <a:extLst>
            <a:ext uri="{FF2B5EF4-FFF2-40B4-BE49-F238E27FC236}">
              <a16:creationId xmlns:a16="http://schemas.microsoft.com/office/drawing/2014/main" id="{4C9B4AAF-3234-4BAF-963A-F71467B31929}"/>
            </a:ext>
          </a:extLst>
        </xdr:cNvPr>
        <xdr:cNvSpPr/>
      </xdr:nvSpPr>
      <xdr:spPr>
        <a:xfrm>
          <a:off x="357187" y="3437731"/>
          <a:ext cx="1593056" cy="809625"/>
        </a:xfrm>
        <a:prstGeom prst="rect">
          <a:avLst/>
        </a:prstGeom>
        <a:ln>
          <a:noFill/>
        </a:ln>
        <a:effectLst>
          <a:outerShdw blurRad="254000" dist="38100" dir="2700000" sx="110000" sy="110000" algn="tl" rotWithShape="0">
            <a:prstClr val="black">
              <a:alpha val="40000"/>
            </a:prstClr>
          </a:outerShdw>
        </a:effectLst>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marL="0" indent="0" algn="ctr"/>
          <a:fld id="{D2168869-06AC-4351-B8F6-613D9BA0DD78}" type="TxLink">
            <a:rPr lang="en-US" sz="2400" b="0" i="0" u="none" strike="noStrike" cap="none" spc="0">
              <a:ln w="0"/>
              <a:solidFill>
                <a:schemeClr val="bg1"/>
              </a:solidFill>
              <a:effectLst>
                <a:outerShdw blurRad="38100" dist="25400" dir="5400000" algn="ctr" rotWithShape="0">
                  <a:srgbClr val="6E747A">
                    <a:alpha val="43000"/>
                  </a:srgbClr>
                </a:outerShdw>
              </a:effectLst>
              <a:latin typeface="+mj-lt"/>
              <a:ea typeface="+mn-ea"/>
              <a:cs typeface="+mn-cs"/>
            </a:rPr>
            <a:pPr marL="0" indent="0" algn="ctr"/>
            <a:t>3.9</a:t>
          </a:fld>
          <a:endParaRPr lang="en-US" sz="2400" b="0" i="0" u="none" strike="noStrike" cap="none" spc="0">
            <a:ln w="0"/>
            <a:solidFill>
              <a:schemeClr val="bg1"/>
            </a:solidFill>
            <a:effectLst>
              <a:outerShdw blurRad="38100" dist="25400" dir="5400000" algn="ctr" rotWithShape="0">
                <a:srgbClr val="6E747A">
                  <a:alpha val="43000"/>
                </a:srgbClr>
              </a:outerShdw>
            </a:effectLst>
            <a:latin typeface="+mj-lt"/>
            <a:ea typeface="+mn-ea"/>
            <a:cs typeface="+mn-cs"/>
          </a:endParaRPr>
        </a:p>
      </xdr:txBody>
    </xdr:sp>
    <xdr:clientData/>
  </xdr:twoCellAnchor>
  <xdr:twoCellAnchor>
    <xdr:from>
      <xdr:col>2</xdr:col>
      <xdr:colOff>38100</xdr:colOff>
      <xdr:row>18</xdr:row>
      <xdr:rowOff>171450</xdr:rowOff>
    </xdr:from>
    <xdr:to>
      <xdr:col>3</xdr:col>
      <xdr:colOff>596900</xdr:colOff>
      <xdr:row>20</xdr:row>
      <xdr:rowOff>19050</xdr:rowOff>
    </xdr:to>
    <xdr:sp macro="" textlink="">
      <xdr:nvSpPr>
        <xdr:cNvPr id="15" name="TextBox 14">
          <a:extLst>
            <a:ext uri="{FF2B5EF4-FFF2-40B4-BE49-F238E27FC236}">
              <a16:creationId xmlns:a16="http://schemas.microsoft.com/office/drawing/2014/main" id="{B5D42935-2910-4EF9-A233-A9ECC6433A36}"/>
            </a:ext>
          </a:extLst>
        </xdr:cNvPr>
        <xdr:cNvSpPr txBox="1"/>
      </xdr:nvSpPr>
      <xdr:spPr>
        <a:xfrm>
          <a:off x="914400" y="3486150"/>
          <a:ext cx="12192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bg1">
                  <a:lumMod val="95000"/>
                </a:schemeClr>
              </a:solidFill>
            </a:rPr>
            <a:t>Avg. Rating</a:t>
          </a:r>
        </a:p>
      </xdr:txBody>
    </xdr:sp>
    <xdr:clientData/>
  </xdr:twoCellAnchor>
  <xdr:twoCellAnchor editAs="oneCell">
    <xdr:from>
      <xdr:col>1</xdr:col>
      <xdr:colOff>132520</xdr:colOff>
      <xdr:row>18</xdr:row>
      <xdr:rowOff>171451</xdr:rowOff>
    </xdr:from>
    <xdr:to>
      <xdr:col>1</xdr:col>
      <xdr:colOff>394529</xdr:colOff>
      <xdr:row>20</xdr:row>
      <xdr:rowOff>65160</xdr:rowOff>
    </xdr:to>
    <xdr:pic>
      <xdr:nvPicPr>
        <xdr:cNvPr id="16" name="Graphic 15">
          <a:extLst>
            <a:ext uri="{FF2B5EF4-FFF2-40B4-BE49-F238E27FC236}">
              <a16:creationId xmlns:a16="http://schemas.microsoft.com/office/drawing/2014/main" id="{04FD0C25-3AD6-4258-A324-50B1A8EE5D3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70670" y="3486151"/>
          <a:ext cx="262009" cy="262009"/>
        </a:xfrm>
        <a:prstGeom prst="rect">
          <a:avLst/>
        </a:prstGeom>
      </xdr:spPr>
    </xdr:pic>
    <xdr:clientData/>
  </xdr:twoCellAnchor>
  <xdr:twoCellAnchor>
    <xdr:from>
      <xdr:col>1</xdr:col>
      <xdr:colOff>317500</xdr:colOff>
      <xdr:row>22</xdr:row>
      <xdr:rowOff>38100</xdr:rowOff>
    </xdr:from>
    <xdr:to>
      <xdr:col>3</xdr:col>
      <xdr:colOff>215900</xdr:colOff>
      <xdr:row>23</xdr:row>
      <xdr:rowOff>120650</xdr:rowOff>
    </xdr:to>
    <xdr:sp macro="" textlink="PIVOTS!D8">
      <xdr:nvSpPr>
        <xdr:cNvPr id="17" name="TextBox 16">
          <a:extLst>
            <a:ext uri="{FF2B5EF4-FFF2-40B4-BE49-F238E27FC236}">
              <a16:creationId xmlns:a16="http://schemas.microsoft.com/office/drawing/2014/main" id="{AB189ED6-0486-4134-93C2-36C8E9D37EC9}"/>
            </a:ext>
          </a:extLst>
        </xdr:cNvPr>
        <xdr:cNvSpPr txBox="1"/>
      </xdr:nvSpPr>
      <xdr:spPr>
        <a:xfrm>
          <a:off x="755650" y="4089400"/>
          <a:ext cx="996950" cy="266700"/>
        </a:xfrm>
        <a:prstGeom prst="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96F56E1-6A38-44D2-BDBA-04C686A6013F}" type="TxLink">
            <a:rPr lang="en-US" sz="1100" b="0" i="0" u="none" strike="noStrike">
              <a:solidFill>
                <a:schemeClr val="bg1"/>
              </a:solidFill>
              <a:latin typeface="Aptos"/>
              <a:ea typeface="+mn-ea"/>
              <a:cs typeface="+mn-cs"/>
            </a:rPr>
            <a:pPr marL="0" indent="0" algn="ctr"/>
            <a:t>3.9</a:t>
          </a:fld>
          <a:endParaRPr lang="en-US" sz="1100" b="0" i="0" u="none" strike="noStrike">
            <a:solidFill>
              <a:schemeClr val="bg1"/>
            </a:solidFill>
            <a:latin typeface="Aptos"/>
            <a:ea typeface="+mn-ea"/>
            <a:cs typeface="+mn-cs"/>
          </a:endParaRPr>
        </a:p>
      </xdr:txBody>
    </xdr:sp>
    <xdr:clientData/>
  </xdr:twoCellAnchor>
  <xdr:twoCellAnchor>
    <xdr:from>
      <xdr:col>0</xdr:col>
      <xdr:colOff>371811</xdr:colOff>
      <xdr:row>25</xdr:row>
      <xdr:rowOff>27739</xdr:rowOff>
    </xdr:from>
    <xdr:to>
      <xdr:col>3</xdr:col>
      <xdr:colOff>436898</xdr:colOff>
      <xdr:row>29</xdr:row>
      <xdr:rowOff>122989</xdr:rowOff>
    </xdr:to>
    <xdr:sp macro="" textlink="PIVOTS!E4">
      <xdr:nvSpPr>
        <xdr:cNvPr id="18" name="Rectangle 17">
          <a:extLst>
            <a:ext uri="{FF2B5EF4-FFF2-40B4-BE49-F238E27FC236}">
              <a16:creationId xmlns:a16="http://schemas.microsoft.com/office/drawing/2014/main" id="{F752DFAA-B3E2-4520-9961-FFF09611400D}"/>
            </a:ext>
          </a:extLst>
        </xdr:cNvPr>
        <xdr:cNvSpPr/>
      </xdr:nvSpPr>
      <xdr:spPr>
        <a:xfrm>
          <a:off x="371811" y="4529605"/>
          <a:ext cx="1600460" cy="815548"/>
        </a:xfrm>
        <a:prstGeom prst="rect">
          <a:avLst/>
        </a:prstGeom>
        <a:ln>
          <a:noFill/>
        </a:ln>
        <a:effectLst>
          <a:outerShdw blurRad="254000" dist="38100" dir="2700000" sx="110000" sy="110000" algn="tl" rotWithShape="0">
            <a:prstClr val="black">
              <a:alpha val="40000"/>
            </a:prstClr>
          </a:outerShdw>
        </a:effectLst>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marL="0" indent="0" algn="ctr"/>
          <a:fld id="{5AEBD828-D2B4-4F72-84AF-A3772B534F9E}" type="TxLink">
            <a:rPr lang="en-US" sz="1100" b="0" i="0" u="none" strike="noStrike" cap="none" spc="0">
              <a:ln w="0"/>
              <a:solidFill>
                <a:srgbClr val="000000"/>
              </a:solidFill>
              <a:effectLst>
                <a:outerShdw blurRad="38100" dist="25400" dir="5400000" algn="ctr" rotWithShape="0">
                  <a:srgbClr val="6E747A">
                    <a:alpha val="43000"/>
                  </a:srgbClr>
                </a:outerShdw>
              </a:effectLst>
              <a:latin typeface="Aptos"/>
              <a:ea typeface="+mn-ea"/>
              <a:cs typeface="+mn-cs"/>
            </a:rPr>
            <a:pPr marL="0" indent="0" algn="ctr"/>
            <a:t>307</a:t>
          </a:fld>
          <a:endParaRPr lang="en-US" sz="2400" b="0" i="0" u="none" strike="noStrike" cap="none" spc="0">
            <a:ln w="0"/>
            <a:solidFill>
              <a:schemeClr val="bg1"/>
            </a:solidFill>
            <a:effectLst>
              <a:outerShdw blurRad="38100" dist="25400" dir="5400000" algn="ctr" rotWithShape="0">
                <a:srgbClr val="6E747A">
                  <a:alpha val="43000"/>
                </a:srgbClr>
              </a:outerShdw>
            </a:effectLst>
            <a:latin typeface="+mj-lt"/>
            <a:ea typeface="+mn-ea"/>
            <a:cs typeface="+mn-cs"/>
          </a:endParaRPr>
        </a:p>
      </xdr:txBody>
    </xdr:sp>
    <xdr:clientData/>
  </xdr:twoCellAnchor>
  <xdr:twoCellAnchor>
    <xdr:from>
      <xdr:col>2</xdr:col>
      <xdr:colOff>76200</xdr:colOff>
      <xdr:row>25</xdr:row>
      <xdr:rowOff>19050</xdr:rowOff>
    </xdr:from>
    <xdr:to>
      <xdr:col>3</xdr:col>
      <xdr:colOff>635000</xdr:colOff>
      <xdr:row>26</xdr:row>
      <xdr:rowOff>50800</xdr:rowOff>
    </xdr:to>
    <xdr:sp macro="" textlink="">
      <xdr:nvSpPr>
        <xdr:cNvPr id="19" name="TextBox 18">
          <a:extLst>
            <a:ext uri="{FF2B5EF4-FFF2-40B4-BE49-F238E27FC236}">
              <a16:creationId xmlns:a16="http://schemas.microsoft.com/office/drawing/2014/main" id="{484CC624-B9F8-4C4B-A886-080D06AFCE95}"/>
            </a:ext>
          </a:extLst>
        </xdr:cNvPr>
        <xdr:cNvSpPr txBox="1"/>
      </xdr:nvSpPr>
      <xdr:spPr>
        <a:xfrm>
          <a:off x="952500" y="4622800"/>
          <a:ext cx="12192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bg1">
                  <a:lumMod val="95000"/>
                </a:schemeClr>
              </a:solidFill>
            </a:rPr>
            <a:t>5 * RATING </a:t>
          </a:r>
        </a:p>
      </xdr:txBody>
    </xdr:sp>
    <xdr:clientData/>
  </xdr:twoCellAnchor>
  <xdr:twoCellAnchor editAs="oneCell">
    <xdr:from>
      <xdr:col>1</xdr:col>
      <xdr:colOff>261522</xdr:colOff>
      <xdr:row>24</xdr:row>
      <xdr:rowOff>176130</xdr:rowOff>
    </xdr:from>
    <xdr:to>
      <xdr:col>2</xdr:col>
      <xdr:colOff>89058</xdr:colOff>
      <xdr:row>26</xdr:row>
      <xdr:rowOff>70173</xdr:rowOff>
    </xdr:to>
    <xdr:pic>
      <xdr:nvPicPr>
        <xdr:cNvPr id="20" name="Graphic 19">
          <a:extLst>
            <a:ext uri="{FF2B5EF4-FFF2-40B4-BE49-F238E27FC236}">
              <a16:creationId xmlns:a16="http://schemas.microsoft.com/office/drawing/2014/main" id="{F6F94E29-67B2-41A3-93C2-D576CF0D2AF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695996" y="4587709"/>
          <a:ext cx="262009" cy="261675"/>
        </a:xfrm>
        <a:prstGeom prst="rect">
          <a:avLst/>
        </a:prstGeom>
      </xdr:spPr>
    </xdr:pic>
    <xdr:clientData/>
  </xdr:twoCellAnchor>
  <xdr:twoCellAnchor>
    <xdr:from>
      <xdr:col>1</xdr:col>
      <xdr:colOff>317500</xdr:colOff>
      <xdr:row>28</xdr:row>
      <xdr:rowOff>38100</xdr:rowOff>
    </xdr:from>
    <xdr:to>
      <xdr:col>3</xdr:col>
      <xdr:colOff>215900</xdr:colOff>
      <xdr:row>29</xdr:row>
      <xdr:rowOff>120650</xdr:rowOff>
    </xdr:to>
    <xdr:sp macro="" textlink="PIVOTS!E8">
      <xdr:nvSpPr>
        <xdr:cNvPr id="21" name="TextBox 20">
          <a:extLst>
            <a:ext uri="{FF2B5EF4-FFF2-40B4-BE49-F238E27FC236}">
              <a16:creationId xmlns:a16="http://schemas.microsoft.com/office/drawing/2014/main" id="{819BC8D2-3420-4E1A-8D81-30C5B892814F}"/>
            </a:ext>
          </a:extLst>
        </xdr:cNvPr>
        <xdr:cNvSpPr txBox="1"/>
      </xdr:nvSpPr>
      <xdr:spPr>
        <a:xfrm>
          <a:off x="755650" y="5194300"/>
          <a:ext cx="996950" cy="266700"/>
        </a:xfrm>
        <a:prstGeom prst="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38E5037-EC93-49C7-B139-3B378899B8AD}" type="TxLink">
            <a:rPr lang="en-US" sz="1100" b="0" i="0" u="none" strike="noStrike">
              <a:solidFill>
                <a:schemeClr val="bg1"/>
              </a:solidFill>
              <a:latin typeface="Aptos"/>
              <a:ea typeface="+mn-ea"/>
              <a:cs typeface="+mn-cs"/>
            </a:rPr>
            <a:pPr marL="0" indent="0" algn="ctr"/>
            <a:t>60</a:t>
          </a:fld>
          <a:endParaRPr lang="en-US" sz="1100" b="0" i="0" u="none" strike="noStrike">
            <a:solidFill>
              <a:schemeClr val="bg1"/>
            </a:solidFill>
            <a:latin typeface="Aptos"/>
            <a:ea typeface="+mn-ea"/>
            <a:cs typeface="+mn-cs"/>
          </a:endParaRPr>
        </a:p>
      </xdr:txBody>
    </xdr:sp>
    <xdr:clientData/>
  </xdr:twoCellAnchor>
  <xdr:twoCellAnchor editAs="oneCell">
    <xdr:from>
      <xdr:col>15</xdr:col>
      <xdr:colOff>47767</xdr:colOff>
      <xdr:row>17</xdr:row>
      <xdr:rowOff>25832</xdr:rowOff>
    </xdr:from>
    <xdr:to>
      <xdr:col>17</xdr:col>
      <xdr:colOff>641308</xdr:colOff>
      <xdr:row>28</xdr:row>
      <xdr:rowOff>20674</xdr:rowOff>
    </xdr:to>
    <mc:AlternateContent xmlns:mc="http://schemas.openxmlformats.org/markup-compatibility/2006">
      <mc:Choice xmlns:a14="http://schemas.microsoft.com/office/drawing/2010/main" Requires="a14">
        <xdr:graphicFrame macro="">
          <xdr:nvGraphicFramePr>
            <xdr:cNvPr id="25" name="Representative">
              <a:extLst>
                <a:ext uri="{FF2B5EF4-FFF2-40B4-BE49-F238E27FC236}">
                  <a16:creationId xmlns:a16="http://schemas.microsoft.com/office/drawing/2014/main" id="{5A57FB8B-207D-441D-9724-C338E592B50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9500880" y="3081021"/>
              <a:ext cx="1911466" cy="19717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518733</xdr:colOff>
      <xdr:row>1</xdr:row>
      <xdr:rowOff>178874</xdr:rowOff>
    </xdr:from>
    <xdr:to>
      <xdr:col>10</xdr:col>
      <xdr:colOff>443056</xdr:colOff>
      <xdr:row>16</xdr:row>
      <xdr:rowOff>135642</xdr:rowOff>
    </xdr:to>
    <xdr:graphicFrame macro="">
      <xdr:nvGraphicFramePr>
        <xdr:cNvPr id="26" name="Chart 25">
          <a:extLst>
            <a:ext uri="{FF2B5EF4-FFF2-40B4-BE49-F238E27FC236}">
              <a16:creationId xmlns:a16="http://schemas.microsoft.com/office/drawing/2014/main" id="{333B64BF-2687-4BF6-913D-92E7DF52C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518733</xdr:colOff>
      <xdr:row>1</xdr:row>
      <xdr:rowOff>181466</xdr:rowOff>
    </xdr:from>
    <xdr:to>
      <xdr:col>14</xdr:col>
      <xdr:colOff>476250</xdr:colOff>
      <xdr:row>16</xdr:row>
      <xdr:rowOff>116973</xdr:rowOff>
    </xdr:to>
    <xdr:graphicFrame macro="">
      <xdr:nvGraphicFramePr>
        <xdr:cNvPr id="27" name="Chart 26">
          <a:extLst>
            <a:ext uri="{FF2B5EF4-FFF2-40B4-BE49-F238E27FC236}">
              <a16:creationId xmlns:a16="http://schemas.microsoft.com/office/drawing/2014/main" id="{06565FB3-89D4-4595-A42C-5EB7DFDB6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518277</xdr:colOff>
      <xdr:row>16</xdr:row>
      <xdr:rowOff>156380</xdr:rowOff>
    </xdr:from>
    <xdr:to>
      <xdr:col>9</xdr:col>
      <xdr:colOff>16959</xdr:colOff>
      <xdr:row>35</xdr:row>
      <xdr:rowOff>104253</xdr:rowOff>
    </xdr:to>
    <xdr:graphicFrame macro="">
      <xdr:nvGraphicFramePr>
        <xdr:cNvPr id="29" name="Chart 28">
          <a:extLst>
            <a:ext uri="{FF2B5EF4-FFF2-40B4-BE49-F238E27FC236}">
              <a16:creationId xmlns:a16="http://schemas.microsoft.com/office/drawing/2014/main" id="{FFF242A6-01A8-4D5F-8CFE-E8EB70B2C8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476248</xdr:colOff>
      <xdr:row>17</xdr:row>
      <xdr:rowOff>8354</xdr:rowOff>
    </xdr:from>
    <xdr:to>
      <xdr:col>15</xdr:col>
      <xdr:colOff>31749</xdr:colOff>
      <xdr:row>35</xdr:row>
      <xdr:rowOff>113731</xdr:rowOff>
    </xdr:to>
    <xdr:graphicFrame macro="">
      <xdr:nvGraphicFramePr>
        <xdr:cNvPr id="30" name="Chart 29">
          <a:extLst>
            <a:ext uri="{FF2B5EF4-FFF2-40B4-BE49-F238E27FC236}">
              <a16:creationId xmlns:a16="http://schemas.microsoft.com/office/drawing/2014/main" id="{9EBDAA08-DE3B-470E-8DB8-274CBC5FB6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501316</xdr:colOff>
      <xdr:row>1</xdr:row>
      <xdr:rowOff>184354</xdr:rowOff>
    </xdr:from>
    <xdr:to>
      <xdr:col>19</xdr:col>
      <xdr:colOff>83552</xdr:colOff>
      <xdr:row>16</xdr:row>
      <xdr:rowOff>95592</xdr:rowOff>
    </xdr:to>
    <xdr:graphicFrame macro="">
      <xdr:nvGraphicFramePr>
        <xdr:cNvPr id="32" name="Chart 31">
          <a:extLst>
            <a:ext uri="{FF2B5EF4-FFF2-40B4-BE49-F238E27FC236}">
              <a16:creationId xmlns:a16="http://schemas.microsoft.com/office/drawing/2014/main" id="{61B86AF6-57AB-4621-8D4D-135B16765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209266</xdr:colOff>
      <xdr:row>1</xdr:row>
      <xdr:rowOff>120136</xdr:rowOff>
    </xdr:from>
    <xdr:to>
      <xdr:col>25</xdr:col>
      <xdr:colOff>210517</xdr:colOff>
      <xdr:row>16</xdr:row>
      <xdr:rowOff>104670</xdr:rowOff>
    </xdr:to>
    <xdr:graphicFrame macro="">
      <xdr:nvGraphicFramePr>
        <xdr:cNvPr id="34" name="Chart 33">
          <a:extLst>
            <a:ext uri="{FF2B5EF4-FFF2-40B4-BE49-F238E27FC236}">
              <a16:creationId xmlns:a16="http://schemas.microsoft.com/office/drawing/2014/main" id="{C0DCF1D5-7244-409A-8960-4B340CB363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158750</xdr:colOff>
      <xdr:row>31</xdr:row>
      <xdr:rowOff>107950</xdr:rowOff>
    </xdr:from>
    <xdr:to>
      <xdr:col>6</xdr:col>
      <xdr:colOff>146050</xdr:colOff>
      <xdr:row>31</xdr:row>
      <xdr:rowOff>127000</xdr:rowOff>
    </xdr:to>
    <xdr:cxnSp macro="">
      <xdr:nvCxnSpPr>
        <xdr:cNvPr id="19" name="Straight Arrow Connector 18">
          <a:extLst>
            <a:ext uri="{FF2B5EF4-FFF2-40B4-BE49-F238E27FC236}">
              <a16:creationId xmlns:a16="http://schemas.microsoft.com/office/drawing/2014/main" id="{9D2256B7-69E4-4764-3CDD-FBCE49881A0B}"/>
            </a:ext>
          </a:extLst>
        </xdr:cNvPr>
        <xdr:cNvCxnSpPr/>
      </xdr:nvCxnSpPr>
      <xdr:spPr>
        <a:xfrm flipV="1">
          <a:off x="2838450" y="5816600"/>
          <a:ext cx="25082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EYA" refreshedDate="45708.324829398145" backgroundQuery="1" createdVersion="8" refreshedVersion="8" minRefreshableVersion="3" recordCount="0" supportSubquery="1" supportAdvancedDrill="1" xr:uid="{FB5C8BB7-6046-44C4-8E69-AD5DFCA919EA}">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nuts]" caption="Call Conuts"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nuts]" caption="Call Conut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EYA" refreshedDate="45707.575297106479" backgroundQuery="1" createdVersion="8" refreshedVersion="8" minRefreshableVersion="3" recordCount="0" supportSubquery="1" supportAdvancedDrill="1" xr:uid="{71FAB7EB-93AD-4EE1-A228-EDEA2716D771}">
  <cacheSource type="external" connectionId="1"/>
  <cacheFields count="3">
    <cacheField name="[calls].[Representative].[Representative]" caption="Representative" numFmtId="0" hierarchy="3" level="1">
      <sharedItems count="5">
        <s v="R01"/>
        <s v="R02"/>
        <s v="R03"/>
        <s v="R04"/>
        <s v="R05"/>
      </sharedItems>
    </cacheField>
    <cacheField name="[Measures].[Call Conuts]" caption="Call Conuts"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nuts]" caption="Call Conuts"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EYA" refreshedDate="45707.41753460648" backgroundQuery="1" createdVersion="8" refreshedVersion="8" minRefreshableVersion="3" recordCount="0" supportSubquery="1" supportAdvancedDrill="1" xr:uid="{FE30E758-8B47-4E6A-989B-B4C05CA99A95}">
  <cacheSource type="external" connectionId="1"/>
  <cacheFields count="5">
    <cacheField name="[Measures].[Call Conuts]" caption="Call Conuts"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RATING]" caption="5* RATING"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nuts]" caption="Call Conut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EYA" refreshedDate="45708.369805787035" backgroundQuery="1" createdVersion="8" refreshedVersion="8" minRefreshableVersion="3" recordCount="0" supportSubquery="1" supportAdvancedDrill="1" xr:uid="{18AD7C64-10D1-4276-81E3-9CE4DE5A8C88}">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nuts]" caption="Call Conuts"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EYA" refreshedDate="45740.606323495369" backgroundQuery="1" createdVersion="8" refreshedVersion="8" minRefreshableVersion="3" recordCount="0" supportSubquery="1" supportAdvancedDrill="1" xr:uid="{EC4CFCC5-5AA3-4232-84FF-48F6A3292646}">
  <cacheSource type="external" connectionId="1"/>
  <cacheFields count="6">
    <cacheField name="[Measures].[Call Conuts]" caption="Call Conuts"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RATING]" caption="5* RATING"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nuts]" caption="Call Conut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EYA" refreshedDate="45740.606324305554" backgroundQuery="1" createdVersion="8" refreshedVersion="8" minRefreshableVersion="3" recordCount="0" supportSubquery="1" supportAdvancedDrill="1" xr:uid="{FDC56894-83E5-4E87-A3FB-60A6C1CBDF40}">
  <cacheSource type="external" connectionId="1"/>
  <cacheFields count="4">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nuts]" caption="Call Conuts"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nuts]" caption="Call Conut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EYA" refreshedDate="45740.606324768516" backgroundQuery="1" createdVersion="8" refreshedVersion="8" minRefreshableVersion="3" recordCount="0" supportSubquery="1" supportAdvancedDrill="1" xr:uid="{1A7DDE63-AC15-4605-A793-62BC40A857B4}">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nuts]" caption="Call Conuts"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nuts]" caption="Call Conut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EYA" refreshedDate="45740.606325115739" backgroundQuery="1" createdVersion="8" refreshedVersion="8" minRefreshableVersion="3" recordCount="0" supportSubquery="1" supportAdvancedDrill="1" xr:uid="{2F36AD87-19F2-4E38-8BEA-074DD7CDC4DB}">
  <cacheSource type="external" connectionId="1"/>
  <cacheFields count="1">
    <cacheField name="[calls].[Representative].[Representative]" caption="Representative" numFmtId="0" hierarchy="3" level="1">
      <sharedItems count="1">
        <s v="R03"/>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nuts]" caption="Call Conu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EYA" refreshedDate="45740.606325578701" backgroundQuery="1" createdVersion="8" refreshedVersion="8" minRefreshableVersion="3" recordCount="0" supportSubquery="1" supportAdvancedDrill="1" xr:uid="{FF6F6B83-44DC-4E9C-B793-4B7367C9C10B}">
  <cacheSource type="external" connectionId="1"/>
  <cacheFields count="3">
    <cacheField name="[Measures].[Call Conuts]" caption="Call Conuts"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nuts]" caption="Call Conuts"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EYA" refreshedDate="45707.417527083337" backgroundQuery="1" createdVersion="3" refreshedVersion="8" minRefreshableVersion="3" recordCount="0" supportSubquery="1" supportAdvancedDrill="1" xr:uid="{2A9CFED4-65D0-4E9E-ACAE-F9070457C3A2}">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nuts]" caption="Call Conu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9135779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0E2FB3-93DA-4715-9AE7-E4DF000B8A2A}" name="PivotTable3" cacheId="2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11:C24" firstHeaderRow="0" firstDataRow="1" firstDataCol="1"/>
  <pivotFields count="4">
    <pivotField allDrilled="1" subtotalTop="0" showAll="0" dataSourceSort="1" defaultSubtotal="0" defaultAttributeDrillState="1"/>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nuts2" fld="3" subtotal="count" baseField="0" baseItem="0">
      <extLst>
        <ext xmlns:x14="http://schemas.microsoft.com/office/spreadsheetml/2009/9/main" uri="{E15A36E0-9728-4e99-A89B-3F7291B0FE68}">
          <x14:dataField sourceField="2" uniqueName="[__Xl2].[Measures].[Call Conuts]"/>
        </ext>
      </extLst>
    </dataField>
  </dataFields>
  <chartFormats count="2">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169193-810C-4121-B058-063E6EE0441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64:D69"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4">
    <chartFormat chart="13" format="8" series="1">
      <pivotArea type="data" outline="0" fieldPosition="0">
        <references count="2">
          <reference field="4294967294" count="1" selected="0">
            <x v="0"/>
          </reference>
          <reference field="0" count="1" selected="0">
            <x v="0"/>
          </reference>
        </references>
      </pivotArea>
    </chartFormat>
    <chartFormat chart="13" format="9" series="1">
      <pivotArea type="data" outline="0" fieldPosition="0">
        <references count="2">
          <reference field="4294967294" count="1" selected="0">
            <x v="0"/>
          </reference>
          <reference field="0" count="1" selected="0">
            <x v="1"/>
          </reference>
        </references>
      </pivotArea>
    </chartFormat>
    <chartFormat chart="13" format="10">
      <pivotArea type="data" outline="0" fieldPosition="0">
        <references count="3">
          <reference field="4294967294" count="1" selected="0">
            <x v="0"/>
          </reference>
          <reference field="0" count="1" selected="0">
            <x v="0"/>
          </reference>
          <reference field="1" count="1" selected="0">
            <x v="0"/>
          </reference>
        </references>
      </pivotArea>
    </chartFormat>
    <chartFormat chart="13" format="11">
      <pivotArea type="data" outline="0" fieldPosition="0">
        <references count="3">
          <reference field="4294967294" count="1" selected="0">
            <x v="0"/>
          </reference>
          <reference field="0"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EF044F-C908-4956-9A58-CB06A2F499BE}" name="PivotTable2" cacheId="20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09C3B7-47B9-4F51-8871-C86D312EA21C}" name="Summary table"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BCC8AF-8E99-423E-8E17-DCE5FDDB4607}" name="Selected Rep" cacheId="21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55:C5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B2E5B7-3FE0-48B0-B893-C603F024582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C3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formats count="1">
    <format dxfId="1">
      <pivotArea collapsedLevelsAreSubtotals="1" fieldPosition="0">
        <references count="2">
          <reference field="4294967294" count="1" selected="0">
            <x v="1"/>
          </reference>
          <reference field="0" count="0"/>
        </references>
      </pivotArea>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61626D-C01E-440E-AFBF-93B93E34F119}" name="PivotTable4" cacheId="2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E11:F19"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ECB265A-2704-4B4D-B02F-BCE5885370C8}" name="PivotTable10"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9">
  <location ref="A82:G101"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C8873FC-71DC-4D29-8ACA-D39B8191F2C1}" name="PivotTable9" cacheId="2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location ref="A73:B80"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1" baseItem="3"/>
  </dataFields>
  <chartFormats count="1">
    <chartFormat chart="26" format="4"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 s="0">
    <v>2</v>
    <v>4</v>
    <v>Business woman raising hand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911D813-6F38-4D43-A5E2-A4E8397286E4}" sourceName="[calls].[Representative]">
  <pivotTables>
    <pivotTable tabId="6" name="PivotTable2"/>
    <pivotTable tabId="6" name="PivotTable3"/>
    <pivotTable tabId="6" name="PivotTable4"/>
    <pivotTable tabId="6" name="Selected Rep"/>
    <pivotTable tabId="6" name="PivotTable9"/>
  </pivotTables>
  <data>
    <olap pivotCacheId="99135779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439B201-ECED-42BB-B182-850972F21015}" cache="Slicer_Representative" caption="Representative" level="1" style="SlicerStyleLigh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nd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3.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74" zoomScaleNormal="74" workbookViewId="0">
      <selection activeCell="O8" sqref="O8"/>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1002</v>
      </c>
    </row>
    <row r="2" spans="2:20" x14ac:dyDescent="0.35">
      <c r="R2" s="1"/>
    </row>
    <row r="3" spans="2:20" x14ac:dyDescent="0.35">
      <c r="B3" s="14" t="s">
        <v>25</v>
      </c>
      <c r="C3" s="14" t="s">
        <v>0</v>
      </c>
      <c r="D3" s="15" t="s">
        <v>1</v>
      </c>
      <c r="E3" s="16" t="s">
        <v>3</v>
      </c>
      <c r="F3" s="16" t="s">
        <v>4</v>
      </c>
      <c r="G3" s="14" t="s">
        <v>2</v>
      </c>
      <c r="H3" s="14" t="s">
        <v>994</v>
      </c>
      <c r="I3" t="s">
        <v>1035</v>
      </c>
      <c r="J3" t="s">
        <v>1036</v>
      </c>
      <c r="K3" t="s">
        <v>1037</v>
      </c>
      <c r="L3" t="s">
        <v>1038</v>
      </c>
      <c r="Q3" s="8" t="s">
        <v>0</v>
      </c>
      <c r="R3" s="9" t="s">
        <v>1075</v>
      </c>
      <c r="S3" s="9" t="s">
        <v>995</v>
      </c>
      <c r="T3" s="10" t="s">
        <v>996</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B13" sqref="B12:B13"/>
    </sheetView>
  </sheetViews>
  <sheetFormatPr defaultRowHeight="14.5" x14ac:dyDescent="0.35"/>
  <cols>
    <col min="5" max="5" width="10.83203125" customWidth="1"/>
    <col min="6" max="6" width="9.83203125" customWidth="1"/>
  </cols>
  <sheetData>
    <row r="2" spans="5:6" x14ac:dyDescent="0.35">
      <c r="E2" t="s">
        <v>1039</v>
      </c>
      <c r="F2" t="s">
        <v>1040</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20AC8-5248-4D41-A7D1-D2632D3C4B5B}">
  <dimension ref="A1:AZ475"/>
  <sheetViews>
    <sheetView tabSelected="1" zoomScale="53" zoomScaleNormal="134" workbookViewId="0">
      <selection activeCell="S18" sqref="S18"/>
    </sheetView>
  </sheetViews>
  <sheetFormatPr defaultRowHeight="14.5" x14ac:dyDescent="0.35"/>
  <cols>
    <col min="1" max="2" width="5.75" customWidth="1"/>
    <col min="19" max="19" width="12.6640625" customWidth="1"/>
    <col min="20" max="24" width="9.83203125" bestFit="1" customWidth="1"/>
  </cols>
  <sheetData>
    <row r="1" spans="1:52" x14ac:dyDescent="0.3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row>
    <row r="2" spans="1:52" x14ac:dyDescent="0.3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row>
    <row r="3" spans="1:52" x14ac:dyDescent="0.3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row>
    <row r="4" spans="1:52" x14ac:dyDescent="0.3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row>
    <row r="5" spans="1:52" x14ac:dyDescent="0.3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row>
    <row r="6" spans="1:52" x14ac:dyDescent="0.3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row>
    <row r="7" spans="1:52" x14ac:dyDescent="0.3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row>
    <row r="8" spans="1:52" x14ac:dyDescent="0.3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row>
    <row r="9" spans="1:52" x14ac:dyDescent="0.3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row>
    <row r="10" spans="1:52" x14ac:dyDescent="0.3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row>
    <row r="11" spans="1:52" x14ac:dyDescent="0.3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row>
    <row r="12" spans="1:52" x14ac:dyDescent="0.35">
      <c r="A12" s="20"/>
      <c r="B12" s="20"/>
      <c r="C12" s="20"/>
      <c r="D12" s="20"/>
      <c r="E12" s="20"/>
      <c r="F12" s="20"/>
      <c r="G12" s="20"/>
      <c r="H12" s="20"/>
      <c r="I12" s="20"/>
      <c r="J12" s="20"/>
      <c r="K12" s="20"/>
      <c r="L12" s="20"/>
      <c r="M12" s="20"/>
      <c r="N12" s="20"/>
      <c r="O12" s="20"/>
      <c r="P12" s="20"/>
      <c r="Q12" s="20"/>
      <c r="R12" s="20"/>
      <c r="S12" s="20"/>
      <c r="T12" s="20"/>
      <c r="U12" s="20"/>
      <c r="V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row>
    <row r="13" spans="1:52" x14ac:dyDescent="0.3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row>
    <row r="14" spans="1:52" x14ac:dyDescent="0.3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row>
    <row r="15" spans="1:52" x14ac:dyDescent="0.3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row>
    <row r="16" spans="1:52" x14ac:dyDescent="0.3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row>
    <row r="17" spans="1:52" x14ac:dyDescent="0.3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row>
    <row r="18" spans="1:52" x14ac:dyDescent="0.35">
      <c r="A18" s="20"/>
      <c r="B18" s="20"/>
      <c r="C18" s="20"/>
      <c r="D18" s="20"/>
      <c r="E18" s="20"/>
      <c r="F18" s="20"/>
      <c r="G18" s="20"/>
      <c r="H18" s="20"/>
      <c r="I18" s="20"/>
      <c r="J18" s="20"/>
      <c r="K18" s="20"/>
      <c r="L18" s="20"/>
      <c r="M18" s="20"/>
      <c r="N18" s="20"/>
      <c r="O18" s="20"/>
      <c r="P18" s="20"/>
      <c r="Q18" s="20"/>
      <c r="R18" s="20"/>
      <c r="S18" s="29"/>
      <c r="T18" s="30" t="str" cm="1">
        <f t="array" ref="T18:X18">PIVOTS!B83:F83</f>
        <v>R01</v>
      </c>
      <c r="U18" s="30" t="str">
        <v>R02</v>
      </c>
      <c r="V18" s="30" t="str">
        <v>R03</v>
      </c>
      <c r="W18" s="30" t="str">
        <v>R04</v>
      </c>
      <c r="X18" s="30" t="str">
        <v>R05</v>
      </c>
      <c r="Y18" s="31" t="s">
        <v>1076</v>
      </c>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row>
    <row r="19" spans="1:52" x14ac:dyDescent="0.35">
      <c r="A19" s="20"/>
      <c r="B19" s="20"/>
      <c r="C19" s="20"/>
      <c r="D19" s="20"/>
      <c r="E19" s="20"/>
      <c r="F19" s="20"/>
      <c r="G19" s="20"/>
      <c r="H19" s="20"/>
      <c r="I19" s="20"/>
      <c r="J19" s="20"/>
      <c r="K19" s="20"/>
      <c r="L19" s="20"/>
      <c r="M19" s="20"/>
      <c r="N19" s="20"/>
      <c r="O19" s="20"/>
      <c r="P19" s="20"/>
      <c r="Q19" s="20"/>
      <c r="R19" s="20"/>
      <c r="S19" s="39" t="str" cm="1">
        <f t="array" ref="S19:Y36">IF(PIVOTS!A84:G101="","",PIVOTS!A84:G101)</f>
        <v>Cincinnati</v>
      </c>
      <c r="T19" s="33" t="str">
        <v/>
      </c>
      <c r="U19" s="33" t="str">
        <v/>
      </c>
      <c r="V19" s="33" t="str">
        <v/>
      </c>
      <c r="W19" s="33" t="str">
        <v/>
      </c>
      <c r="X19" s="33" t="str">
        <v/>
      </c>
      <c r="Y19" s="34" t="str">
        <v/>
      </c>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row>
    <row r="20" spans="1:52" x14ac:dyDescent="0.35">
      <c r="A20" s="20"/>
      <c r="B20" s="20"/>
      <c r="C20" s="20"/>
      <c r="D20" s="20"/>
      <c r="E20" s="20"/>
      <c r="F20" s="20"/>
      <c r="G20" s="20"/>
      <c r="H20" s="20"/>
      <c r="I20" s="20"/>
      <c r="J20" s="20"/>
      <c r="K20" s="20"/>
      <c r="L20" s="20"/>
      <c r="M20" s="20"/>
      <c r="N20" s="20"/>
      <c r="O20" s="20"/>
      <c r="P20" s="20"/>
      <c r="Q20" s="20"/>
      <c r="R20" s="20"/>
      <c r="S20" s="32" t="str">
        <v>C0003</v>
      </c>
      <c r="T20" s="35">
        <v>891</v>
      </c>
      <c r="U20" s="35">
        <v>1332</v>
      </c>
      <c r="V20" s="35">
        <v>1282</v>
      </c>
      <c r="W20" s="35">
        <v>739</v>
      </c>
      <c r="X20" s="35">
        <v>560</v>
      </c>
      <c r="Y20" s="34">
        <v>4804</v>
      </c>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row>
    <row r="21" spans="1:52" x14ac:dyDescent="0.35">
      <c r="A21" s="20"/>
      <c r="B21" s="20"/>
      <c r="C21" s="20"/>
      <c r="D21" s="20"/>
      <c r="E21" s="20"/>
      <c r="F21" s="20"/>
      <c r="G21" s="20"/>
      <c r="H21" s="20"/>
      <c r="I21" s="20"/>
      <c r="J21" s="20"/>
      <c r="K21" s="20"/>
      <c r="L21" s="20"/>
      <c r="M21" s="20"/>
      <c r="N21" s="20"/>
      <c r="O21" s="20"/>
      <c r="P21" s="20"/>
      <c r="Q21" s="20"/>
      <c r="R21" s="20"/>
      <c r="S21" s="32" t="str">
        <v>C0004</v>
      </c>
      <c r="T21" s="35">
        <v>1991</v>
      </c>
      <c r="U21" s="35">
        <v>1886</v>
      </c>
      <c r="V21" s="35">
        <v>1206</v>
      </c>
      <c r="W21" s="35">
        <v>884</v>
      </c>
      <c r="X21" s="35">
        <v>1722</v>
      </c>
      <c r="Y21" s="34">
        <v>7689</v>
      </c>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row>
    <row r="22" spans="1:52" x14ac:dyDescent="0.35">
      <c r="A22" s="20"/>
      <c r="B22" s="20"/>
      <c r="C22" s="20"/>
      <c r="D22" s="20"/>
      <c r="E22" s="20"/>
      <c r="F22" s="20"/>
      <c r="G22" s="20"/>
      <c r="H22" s="20"/>
      <c r="I22" s="20"/>
      <c r="J22" s="20"/>
      <c r="K22" s="20"/>
      <c r="L22" s="20"/>
      <c r="M22" s="20"/>
      <c r="N22" s="20"/>
      <c r="O22" s="20"/>
      <c r="P22" s="20"/>
      <c r="Q22" s="20"/>
      <c r="R22" s="20"/>
      <c r="S22" s="32" t="str">
        <v>C0011</v>
      </c>
      <c r="T22" s="35">
        <v>1163</v>
      </c>
      <c r="U22" s="35">
        <v>1180</v>
      </c>
      <c r="V22" s="35">
        <v>1616</v>
      </c>
      <c r="W22" s="35">
        <v>1043</v>
      </c>
      <c r="X22" s="35">
        <v>1747</v>
      </c>
      <c r="Y22" s="34">
        <v>6749</v>
      </c>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row>
    <row r="23" spans="1:52" x14ac:dyDescent="0.35">
      <c r="A23" s="20"/>
      <c r="B23" s="20"/>
      <c r="C23" s="20"/>
      <c r="D23" s="20"/>
      <c r="E23" s="20"/>
      <c r="F23" s="20"/>
      <c r="G23" s="20"/>
      <c r="H23" s="20"/>
      <c r="I23" s="20"/>
      <c r="J23" s="20"/>
      <c r="K23" s="20"/>
      <c r="L23" s="20"/>
      <c r="M23" s="20"/>
      <c r="N23" s="20"/>
      <c r="O23" s="20"/>
      <c r="P23" s="20"/>
      <c r="Q23" s="20"/>
      <c r="R23" s="20"/>
      <c r="S23" s="32" t="str">
        <v>C0012</v>
      </c>
      <c r="T23" s="35">
        <v>1438</v>
      </c>
      <c r="U23" s="35">
        <v>1616</v>
      </c>
      <c r="V23" s="35">
        <v>866</v>
      </c>
      <c r="W23" s="35">
        <v>829</v>
      </c>
      <c r="X23" s="35">
        <v>2070</v>
      </c>
      <c r="Y23" s="34">
        <v>6819</v>
      </c>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row>
    <row r="24" spans="1:52" x14ac:dyDescent="0.35">
      <c r="A24" s="20"/>
      <c r="B24" s="20"/>
      <c r="C24" s="20"/>
      <c r="D24" s="20"/>
      <c r="E24" s="20"/>
      <c r="F24" s="20"/>
      <c r="G24" s="20"/>
      <c r="H24" s="20"/>
      <c r="I24" s="20"/>
      <c r="J24" s="20"/>
      <c r="K24" s="20"/>
      <c r="L24" s="20"/>
      <c r="M24" s="20"/>
      <c r="N24" s="20"/>
      <c r="O24" s="20"/>
      <c r="P24" s="20"/>
      <c r="Q24" s="20"/>
      <c r="R24" s="20"/>
      <c r="S24" s="39" t="str">
        <v>Cleveland</v>
      </c>
      <c r="T24" s="35" t="str">
        <v/>
      </c>
      <c r="U24" s="35" t="str">
        <v/>
      </c>
      <c r="V24" s="35" t="str">
        <v/>
      </c>
      <c r="W24" s="35" t="str">
        <v/>
      </c>
      <c r="X24" s="35" t="str">
        <v/>
      </c>
      <c r="Y24" s="34" t="str">
        <v/>
      </c>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row>
    <row r="25" spans="1:52" x14ac:dyDescent="0.35">
      <c r="A25" s="20"/>
      <c r="B25" s="20"/>
      <c r="C25" s="20"/>
      <c r="D25" s="20"/>
      <c r="E25" s="20"/>
      <c r="F25" s="20"/>
      <c r="G25" s="20"/>
      <c r="H25" s="20"/>
      <c r="I25" s="20"/>
      <c r="J25" s="20"/>
      <c r="K25" s="20"/>
      <c r="L25" s="20"/>
      <c r="M25" s="20"/>
      <c r="N25" s="20"/>
      <c r="O25" s="20"/>
      <c r="P25" s="20"/>
      <c r="Q25" s="20"/>
      <c r="R25" s="20"/>
      <c r="S25" s="32" t="str">
        <v>C0002</v>
      </c>
      <c r="T25" s="35">
        <v>1233</v>
      </c>
      <c r="U25" s="35">
        <v>223</v>
      </c>
      <c r="V25" s="35">
        <v>1680</v>
      </c>
      <c r="W25" s="35">
        <v>990</v>
      </c>
      <c r="X25" s="35">
        <v>1508</v>
      </c>
      <c r="Y25" s="34">
        <v>5634</v>
      </c>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row>
    <row r="26" spans="1:52" x14ac:dyDescent="0.35">
      <c r="A26" s="20"/>
      <c r="B26" s="20"/>
      <c r="C26" s="20"/>
      <c r="D26" s="20"/>
      <c r="E26" s="20"/>
      <c r="F26" s="20"/>
      <c r="G26" s="20"/>
      <c r="H26" s="20"/>
      <c r="I26" s="20"/>
      <c r="J26" s="20"/>
      <c r="K26" s="20"/>
      <c r="L26" s="20"/>
      <c r="M26" s="20"/>
      <c r="N26" s="20"/>
      <c r="O26" s="20"/>
      <c r="P26" s="20"/>
      <c r="Q26" s="20"/>
      <c r="R26" s="20"/>
      <c r="S26" s="32" t="str">
        <v>C0007</v>
      </c>
      <c r="T26" s="35">
        <v>1598</v>
      </c>
      <c r="U26" s="35">
        <v>1907</v>
      </c>
      <c r="V26" s="35">
        <v>869</v>
      </c>
      <c r="W26" s="35">
        <v>1426</v>
      </c>
      <c r="X26" s="35">
        <v>1416</v>
      </c>
      <c r="Y26" s="34">
        <v>7216</v>
      </c>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row>
    <row r="27" spans="1:52" x14ac:dyDescent="0.35">
      <c r="A27" s="20"/>
      <c r="B27" s="20"/>
      <c r="C27" s="20"/>
      <c r="D27" s="20"/>
      <c r="E27" s="20"/>
      <c r="F27" s="20"/>
      <c r="G27" s="20"/>
      <c r="H27" s="20"/>
      <c r="I27" s="20"/>
      <c r="J27" s="20"/>
      <c r="K27" s="20"/>
      <c r="L27" s="20"/>
      <c r="M27" s="20"/>
      <c r="N27" s="20"/>
      <c r="O27" s="20"/>
      <c r="P27" s="20"/>
      <c r="Q27" s="20"/>
      <c r="R27" s="20"/>
      <c r="S27" s="32" t="str">
        <v>C0008</v>
      </c>
      <c r="T27" s="35">
        <v>900</v>
      </c>
      <c r="U27" s="35">
        <v>1016</v>
      </c>
      <c r="V27" s="35">
        <v>960</v>
      </c>
      <c r="W27" s="35">
        <v>940</v>
      </c>
      <c r="X27" s="35">
        <v>1193</v>
      </c>
      <c r="Y27" s="34">
        <v>5009</v>
      </c>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row>
    <row r="28" spans="1:52" x14ac:dyDescent="0.35">
      <c r="A28" s="20"/>
      <c r="B28" s="20"/>
      <c r="C28" s="20"/>
      <c r="D28" s="20"/>
      <c r="E28" s="20"/>
      <c r="F28" s="20"/>
      <c r="G28" s="20"/>
      <c r="H28" s="20"/>
      <c r="I28" s="20"/>
      <c r="J28" s="20"/>
      <c r="K28" s="20"/>
      <c r="L28" s="20"/>
      <c r="M28" s="20"/>
      <c r="N28" s="20"/>
      <c r="O28" s="20"/>
      <c r="P28" s="20"/>
      <c r="Q28" s="20"/>
      <c r="R28" s="20"/>
      <c r="S28" s="32" t="str">
        <v>C0010</v>
      </c>
      <c r="T28" s="35">
        <v>900</v>
      </c>
      <c r="U28" s="35">
        <v>1470</v>
      </c>
      <c r="V28" s="35">
        <v>1617</v>
      </c>
      <c r="W28" s="35">
        <v>1314</v>
      </c>
      <c r="X28" s="35">
        <v>941</v>
      </c>
      <c r="Y28" s="34">
        <v>6242</v>
      </c>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row>
    <row r="29" spans="1:52" x14ac:dyDescent="0.35">
      <c r="A29" s="20"/>
      <c r="B29" s="20"/>
      <c r="C29" s="20"/>
      <c r="D29" s="20"/>
      <c r="E29" s="20"/>
      <c r="F29" s="20"/>
      <c r="G29" s="20"/>
      <c r="H29" s="20"/>
      <c r="I29" s="20"/>
      <c r="J29" s="20"/>
      <c r="K29" s="20"/>
      <c r="L29" s="20"/>
      <c r="M29" s="20"/>
      <c r="N29" s="20"/>
      <c r="O29" s="20"/>
      <c r="P29" s="20"/>
      <c r="Q29" s="20"/>
      <c r="R29" s="20"/>
      <c r="S29" s="32" t="str">
        <v>C0013</v>
      </c>
      <c r="T29" s="35">
        <v>1255</v>
      </c>
      <c r="U29" s="35">
        <v>516</v>
      </c>
      <c r="V29" s="35">
        <v>1874</v>
      </c>
      <c r="W29" s="35">
        <v>1863</v>
      </c>
      <c r="X29" s="35">
        <v>1722</v>
      </c>
      <c r="Y29" s="34">
        <v>7230</v>
      </c>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row>
    <row r="30" spans="1:52" x14ac:dyDescent="0.35">
      <c r="A30" s="20"/>
      <c r="B30" s="20"/>
      <c r="C30" s="20"/>
      <c r="D30" s="20"/>
      <c r="E30" s="20"/>
      <c r="F30" s="20"/>
      <c r="G30" s="20"/>
      <c r="H30" s="20"/>
      <c r="I30" s="20"/>
      <c r="J30" s="20"/>
      <c r="K30" s="20"/>
      <c r="L30" s="20"/>
      <c r="M30" s="20"/>
      <c r="N30" s="20"/>
      <c r="O30" s="20"/>
      <c r="P30" s="20"/>
      <c r="Q30" s="42" t="e" vm="6">
        <f>PIVOTS!E54</f>
        <v>#VALUE!</v>
      </c>
      <c r="R30" s="20"/>
      <c r="S30" s="32" t="str">
        <v>C0015</v>
      </c>
      <c r="T30" s="35">
        <v>1138</v>
      </c>
      <c r="U30" s="35">
        <v>1898</v>
      </c>
      <c r="V30" s="35">
        <v>1482</v>
      </c>
      <c r="W30" s="35">
        <v>846</v>
      </c>
      <c r="X30" s="35">
        <v>1154</v>
      </c>
      <c r="Y30" s="34">
        <v>6518</v>
      </c>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row>
    <row r="31" spans="1:52" x14ac:dyDescent="0.35">
      <c r="A31" s="20"/>
      <c r="B31" s="20"/>
      <c r="C31" s="20"/>
      <c r="D31" s="20"/>
      <c r="E31" s="20"/>
      <c r="F31" s="20"/>
      <c r="G31" s="20"/>
      <c r="H31" s="20"/>
      <c r="I31" s="20"/>
      <c r="J31" s="20"/>
      <c r="K31" s="20"/>
      <c r="L31" s="20"/>
      <c r="M31" s="20"/>
      <c r="N31" s="20"/>
      <c r="O31" s="20"/>
      <c r="P31" s="20"/>
      <c r="Q31" s="42"/>
      <c r="R31" s="20"/>
      <c r="S31" s="39" t="str">
        <v>Columbus</v>
      </c>
      <c r="T31" s="35" t="str">
        <v/>
      </c>
      <c r="U31" s="35" t="str">
        <v/>
      </c>
      <c r="V31" s="35" t="str">
        <v/>
      </c>
      <c r="W31" s="35" t="str">
        <v/>
      </c>
      <c r="X31" s="35" t="str">
        <v/>
      </c>
      <c r="Y31" s="34" t="str">
        <v/>
      </c>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row>
    <row r="32" spans="1:52" x14ac:dyDescent="0.35">
      <c r="A32" s="20"/>
      <c r="B32" s="20"/>
      <c r="C32" s="20"/>
      <c r="D32" s="20"/>
      <c r="E32" s="20"/>
      <c r="F32" s="20"/>
      <c r="G32" s="20"/>
      <c r="H32" s="20"/>
      <c r="I32" s="20"/>
      <c r="J32" s="20"/>
      <c r="K32" s="20"/>
      <c r="L32" s="20"/>
      <c r="M32" s="20"/>
      <c r="N32" s="20"/>
      <c r="O32" s="20"/>
      <c r="P32" s="20"/>
      <c r="Q32" s="42"/>
      <c r="R32" s="20"/>
      <c r="S32" s="32" t="str">
        <v>C0001</v>
      </c>
      <c r="T32" s="35">
        <v>1655</v>
      </c>
      <c r="U32" s="35">
        <v>805</v>
      </c>
      <c r="V32" s="35">
        <v>2263</v>
      </c>
      <c r="W32" s="35">
        <v>987</v>
      </c>
      <c r="X32" s="35">
        <v>1075</v>
      </c>
      <c r="Y32" s="34">
        <v>6785</v>
      </c>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row>
    <row r="33" spans="1:52" x14ac:dyDescent="0.35">
      <c r="A33" s="20"/>
      <c r="B33" s="20"/>
      <c r="C33" s="20"/>
      <c r="D33" s="20"/>
      <c r="E33" s="20"/>
      <c r="F33" s="20"/>
      <c r="G33" s="20"/>
      <c r="H33" s="20"/>
      <c r="I33" s="20"/>
      <c r="J33" s="20"/>
      <c r="K33" s="20"/>
      <c r="L33" s="20"/>
      <c r="M33" s="20"/>
      <c r="N33" s="20"/>
      <c r="O33" s="20"/>
      <c r="P33" s="43" t="str">
        <f>PIVOTS!E50</f>
        <v>% of Calls:21%</v>
      </c>
      <c r="Q33" s="43"/>
      <c r="R33" s="44"/>
      <c r="S33" s="32" t="str">
        <v>C0005</v>
      </c>
      <c r="T33" s="35">
        <v>1104</v>
      </c>
      <c r="U33" s="35">
        <v>2280</v>
      </c>
      <c r="V33" s="35">
        <v>1445</v>
      </c>
      <c r="W33" s="35">
        <v>1722</v>
      </c>
      <c r="X33" s="35">
        <v>1196</v>
      </c>
      <c r="Y33" s="34">
        <v>7747</v>
      </c>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row>
    <row r="34" spans="1:52" x14ac:dyDescent="0.35">
      <c r="A34" s="20"/>
      <c r="B34" s="20"/>
      <c r="C34" s="20"/>
      <c r="D34" s="20"/>
      <c r="E34" s="20"/>
      <c r="F34" s="20"/>
      <c r="G34" s="20"/>
      <c r="H34" s="20"/>
      <c r="I34" s="20"/>
      <c r="J34" s="20"/>
      <c r="K34" s="20"/>
      <c r="L34" s="20"/>
      <c r="M34" s="20"/>
      <c r="N34" s="20"/>
      <c r="O34" s="20"/>
      <c r="P34" s="43" t="str">
        <f>PIVOTS!E51</f>
        <v>Calls Rank:2</v>
      </c>
      <c r="Q34" s="43"/>
      <c r="R34" s="44"/>
      <c r="S34" s="32" t="str">
        <v>C0006</v>
      </c>
      <c r="T34" s="35">
        <v>372</v>
      </c>
      <c r="U34" s="35">
        <v>1818</v>
      </c>
      <c r="V34" s="35">
        <v>1346</v>
      </c>
      <c r="W34" s="35">
        <v>1156</v>
      </c>
      <c r="X34" s="35">
        <v>1484</v>
      </c>
      <c r="Y34" s="34">
        <v>6176</v>
      </c>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row>
    <row r="35" spans="1:52" x14ac:dyDescent="0.35">
      <c r="A35" s="20"/>
      <c r="B35" s="20"/>
      <c r="C35" s="20"/>
      <c r="D35" s="20"/>
      <c r="E35" s="20"/>
      <c r="F35" s="20"/>
      <c r="G35" s="20"/>
      <c r="H35" s="20"/>
      <c r="I35" s="20"/>
      <c r="J35" s="20"/>
      <c r="K35" s="20"/>
      <c r="L35" s="20"/>
      <c r="M35" s="20"/>
      <c r="N35" s="20"/>
      <c r="O35" s="20"/>
      <c r="P35" s="43" t="str">
        <f>PIVOTS!E52</f>
        <v>Amount Rank:1</v>
      </c>
      <c r="Q35" s="43"/>
      <c r="R35" s="44"/>
      <c r="S35" s="32" t="str">
        <v>C0009</v>
      </c>
      <c r="T35" s="35">
        <v>1415</v>
      </c>
      <c r="U35" s="35">
        <v>1271</v>
      </c>
      <c r="V35" s="35">
        <v>1214</v>
      </c>
      <c r="W35" s="35">
        <v>1135</v>
      </c>
      <c r="X35" s="35">
        <v>1566</v>
      </c>
      <c r="Y35" s="34">
        <v>6601</v>
      </c>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row>
    <row r="36" spans="1:52" x14ac:dyDescent="0.35">
      <c r="A36" s="20"/>
      <c r="B36" s="20"/>
      <c r="C36" s="20"/>
      <c r="D36" s="20"/>
      <c r="E36" s="20"/>
      <c r="F36" s="20"/>
      <c r="G36" s="20"/>
      <c r="H36" s="20"/>
      <c r="I36" s="20"/>
      <c r="J36" s="20"/>
      <c r="K36" s="20"/>
      <c r="L36" s="20"/>
      <c r="M36" s="20"/>
      <c r="N36" s="20"/>
      <c r="O36" s="20"/>
      <c r="P36" s="20"/>
      <c r="Q36" s="20"/>
      <c r="R36" s="20"/>
      <c r="S36" s="36" t="str">
        <v>C0014</v>
      </c>
      <c r="T36" s="37">
        <v>1362</v>
      </c>
      <c r="U36" s="37">
        <v>1363</v>
      </c>
      <c r="V36" s="37">
        <v>1152</v>
      </c>
      <c r="W36" s="37">
        <v>777</v>
      </c>
      <c r="X36" s="37">
        <v>750</v>
      </c>
      <c r="Y36" s="38">
        <v>5404</v>
      </c>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row>
    <row r="37" spans="1:52" x14ac:dyDescent="0.3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row>
    <row r="38" spans="1:52" x14ac:dyDescent="0.3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row>
    <row r="39" spans="1:52" x14ac:dyDescent="0.3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row>
    <row r="40" spans="1:52" x14ac:dyDescent="0.3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row>
    <row r="41" spans="1:52" x14ac:dyDescent="0.3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row>
    <row r="42" spans="1:52" x14ac:dyDescent="0.3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row>
    <row r="43" spans="1:52" x14ac:dyDescent="0.3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row>
    <row r="44" spans="1:52" x14ac:dyDescent="0.3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row>
    <row r="45" spans="1:52" x14ac:dyDescent="0.3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row>
    <row r="46" spans="1:52" x14ac:dyDescent="0.3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row>
    <row r="47" spans="1:52" x14ac:dyDescent="0.3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row>
    <row r="48" spans="1:52" x14ac:dyDescent="0.3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row>
    <row r="49" spans="1:52" x14ac:dyDescent="0.3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row>
    <row r="50" spans="1:52" x14ac:dyDescent="0.3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row>
    <row r="51" spans="1:52" x14ac:dyDescent="0.3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row>
    <row r="52" spans="1:52" x14ac:dyDescent="0.3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row>
    <row r="53" spans="1:52" x14ac:dyDescent="0.3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row>
    <row r="54" spans="1:52" x14ac:dyDescent="0.3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row>
    <row r="55" spans="1:52" x14ac:dyDescent="0.3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row>
    <row r="56" spans="1:52" x14ac:dyDescent="0.3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row>
    <row r="57" spans="1:52" x14ac:dyDescent="0.3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row>
    <row r="58" spans="1:52" x14ac:dyDescent="0.3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row>
    <row r="59" spans="1:52" x14ac:dyDescent="0.3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row>
    <row r="60" spans="1:52" x14ac:dyDescent="0.3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row>
    <row r="61" spans="1:52" x14ac:dyDescent="0.3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row>
    <row r="62" spans="1:52" x14ac:dyDescent="0.3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row>
    <row r="63" spans="1:52" x14ac:dyDescent="0.3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row>
    <row r="64" spans="1:52" x14ac:dyDescent="0.3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row>
    <row r="65" spans="1:52" x14ac:dyDescent="0.3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row>
    <row r="66" spans="1:52" x14ac:dyDescent="0.3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row>
    <row r="67" spans="1:52" x14ac:dyDescent="0.3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row>
    <row r="68" spans="1:52" x14ac:dyDescent="0.3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row>
    <row r="69" spans="1:52" x14ac:dyDescent="0.3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row>
    <row r="70" spans="1:52" x14ac:dyDescent="0.3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row>
    <row r="71" spans="1:52" x14ac:dyDescent="0.3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row>
    <row r="72" spans="1:52" x14ac:dyDescent="0.3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row>
    <row r="73" spans="1:52" x14ac:dyDescent="0.3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row>
    <row r="74" spans="1:52" x14ac:dyDescent="0.3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row>
    <row r="75" spans="1:52" x14ac:dyDescent="0.3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row>
    <row r="76" spans="1:52" x14ac:dyDescent="0.3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row>
    <row r="77" spans="1:52" x14ac:dyDescent="0.3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row>
    <row r="78" spans="1:52" x14ac:dyDescent="0.3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row>
    <row r="79" spans="1:52" x14ac:dyDescent="0.3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row>
    <row r="80" spans="1:52" x14ac:dyDescent="0.3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row>
    <row r="81" spans="1:52" x14ac:dyDescent="0.3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row>
    <row r="82" spans="1:52" x14ac:dyDescent="0.3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row>
    <row r="83" spans="1:52" x14ac:dyDescent="0.3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row>
    <row r="84" spans="1:52" x14ac:dyDescent="0.3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row>
    <row r="85" spans="1:52" x14ac:dyDescent="0.3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row>
    <row r="86" spans="1:52" x14ac:dyDescent="0.3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row>
    <row r="87" spans="1:52" x14ac:dyDescent="0.3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row>
    <row r="88" spans="1:52" x14ac:dyDescent="0.3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row>
    <row r="89" spans="1:52" x14ac:dyDescent="0.3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row>
    <row r="90" spans="1:52" x14ac:dyDescent="0.3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row>
    <row r="91" spans="1:52" x14ac:dyDescent="0.3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row>
    <row r="92" spans="1:52" x14ac:dyDescent="0.3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row>
    <row r="93" spans="1:52" x14ac:dyDescent="0.3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row>
    <row r="94" spans="1:52" x14ac:dyDescent="0.3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row>
    <row r="95" spans="1:52" x14ac:dyDescent="0.3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row>
    <row r="96" spans="1:52" x14ac:dyDescent="0.3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row>
    <row r="97" spans="1:52" x14ac:dyDescent="0.3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row>
    <row r="98" spans="1:52" x14ac:dyDescent="0.3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row>
    <row r="99" spans="1:52" x14ac:dyDescent="0.3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row>
    <row r="100" spans="1:52" x14ac:dyDescent="0.3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row>
    <row r="101" spans="1:52" x14ac:dyDescent="0.3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row>
    <row r="102" spans="1:52" x14ac:dyDescent="0.3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row>
    <row r="103" spans="1:52" x14ac:dyDescent="0.3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row>
    <row r="104" spans="1:52" x14ac:dyDescent="0.3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row>
    <row r="105" spans="1:52" x14ac:dyDescent="0.3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row>
    <row r="106" spans="1:52" x14ac:dyDescent="0.3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row>
    <row r="107" spans="1:52" x14ac:dyDescent="0.3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row>
    <row r="108" spans="1:52" x14ac:dyDescent="0.3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row>
    <row r="109" spans="1:52" x14ac:dyDescent="0.3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row>
    <row r="110" spans="1:52" x14ac:dyDescent="0.3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row>
    <row r="111" spans="1:52" x14ac:dyDescent="0.3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row>
    <row r="112" spans="1:52" x14ac:dyDescent="0.3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row>
    <row r="113" spans="1:52" x14ac:dyDescent="0.3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row>
    <row r="114" spans="1:52" x14ac:dyDescent="0.3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row>
    <row r="115" spans="1:52" x14ac:dyDescent="0.3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row>
    <row r="116" spans="1:52" x14ac:dyDescent="0.3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row>
    <row r="117" spans="1:52" x14ac:dyDescent="0.3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row>
    <row r="118" spans="1:52" x14ac:dyDescent="0.3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row>
    <row r="119" spans="1:52" x14ac:dyDescent="0.3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row>
    <row r="120" spans="1:52" x14ac:dyDescent="0.3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row>
    <row r="121" spans="1:52" x14ac:dyDescent="0.3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row>
    <row r="122" spans="1:52" x14ac:dyDescent="0.3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row>
    <row r="123" spans="1:52" x14ac:dyDescent="0.3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row>
    <row r="124" spans="1:52" x14ac:dyDescent="0.3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row>
    <row r="125" spans="1:52" x14ac:dyDescent="0.3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row>
    <row r="126" spans="1:52" x14ac:dyDescent="0.3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row>
    <row r="127" spans="1:52" x14ac:dyDescent="0.3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row>
    <row r="128" spans="1:52" x14ac:dyDescent="0.3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row>
    <row r="129" spans="1:52" x14ac:dyDescent="0.3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row>
    <row r="130" spans="1:52" x14ac:dyDescent="0.3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row>
    <row r="131" spans="1:52" x14ac:dyDescent="0.3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row>
    <row r="132" spans="1:52" x14ac:dyDescent="0.3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row>
    <row r="133" spans="1:52" x14ac:dyDescent="0.3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row>
    <row r="134" spans="1:52" x14ac:dyDescent="0.3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row>
    <row r="135" spans="1:52" x14ac:dyDescent="0.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row>
    <row r="136" spans="1:52" x14ac:dyDescent="0.3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row>
    <row r="137" spans="1:52" x14ac:dyDescent="0.3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row>
    <row r="138" spans="1:52" x14ac:dyDescent="0.3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row>
    <row r="139" spans="1:52" x14ac:dyDescent="0.3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row>
    <row r="140" spans="1:52" x14ac:dyDescent="0.3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row>
    <row r="141" spans="1:52" x14ac:dyDescent="0.3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row>
    <row r="142" spans="1:52" x14ac:dyDescent="0.3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row>
    <row r="143" spans="1:52" x14ac:dyDescent="0.3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row>
    <row r="144" spans="1:52" x14ac:dyDescent="0.3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row>
    <row r="145" spans="1:52" x14ac:dyDescent="0.3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row>
    <row r="146" spans="1:52" x14ac:dyDescent="0.3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row>
    <row r="147" spans="1:52" x14ac:dyDescent="0.3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row>
    <row r="148" spans="1:52" x14ac:dyDescent="0.3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row>
    <row r="149" spans="1:52" x14ac:dyDescent="0.3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row>
    <row r="150" spans="1:52" x14ac:dyDescent="0.3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row>
    <row r="151" spans="1:52" x14ac:dyDescent="0.3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row>
    <row r="152" spans="1:52" x14ac:dyDescent="0.3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row>
    <row r="153" spans="1:52" x14ac:dyDescent="0.3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row>
    <row r="154" spans="1:52" x14ac:dyDescent="0.3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row>
    <row r="155" spans="1:52" x14ac:dyDescent="0.3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row>
    <row r="156" spans="1:52" x14ac:dyDescent="0.3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row>
    <row r="157" spans="1:52" x14ac:dyDescent="0.3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row>
    <row r="158" spans="1:52" x14ac:dyDescent="0.3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row>
    <row r="159" spans="1:52" x14ac:dyDescent="0.3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row>
    <row r="160" spans="1:52" x14ac:dyDescent="0.3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row>
    <row r="161" spans="1:52" x14ac:dyDescent="0.3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row>
    <row r="162" spans="1:52" x14ac:dyDescent="0.3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row>
    <row r="163" spans="1:52" x14ac:dyDescent="0.3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row>
    <row r="164" spans="1:52" x14ac:dyDescent="0.3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row>
    <row r="165" spans="1:52" x14ac:dyDescent="0.3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row>
    <row r="166" spans="1:52" x14ac:dyDescent="0.3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row>
    <row r="167" spans="1:52" x14ac:dyDescent="0.3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row>
    <row r="168" spans="1:52" x14ac:dyDescent="0.3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row>
    <row r="169" spans="1:52" x14ac:dyDescent="0.3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row>
    <row r="170" spans="1:52" x14ac:dyDescent="0.3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row>
    <row r="171" spans="1:52" x14ac:dyDescent="0.3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row>
    <row r="172" spans="1:52" x14ac:dyDescent="0.3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row>
    <row r="173" spans="1:52" x14ac:dyDescent="0.3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row>
    <row r="174" spans="1:52" x14ac:dyDescent="0.3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row>
    <row r="175" spans="1:52" x14ac:dyDescent="0.3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row>
    <row r="176" spans="1:52" x14ac:dyDescent="0.3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row>
    <row r="177" spans="1:52" x14ac:dyDescent="0.3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row>
    <row r="178" spans="1:52" x14ac:dyDescent="0.3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row>
    <row r="179" spans="1:52" x14ac:dyDescent="0.3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row>
    <row r="180" spans="1:52" x14ac:dyDescent="0.3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row>
    <row r="181" spans="1:52" x14ac:dyDescent="0.3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row>
    <row r="182" spans="1:52" x14ac:dyDescent="0.3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row>
    <row r="183" spans="1:52" x14ac:dyDescent="0.3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row>
    <row r="184" spans="1:52" x14ac:dyDescent="0.3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row>
    <row r="185" spans="1:52" x14ac:dyDescent="0.3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row>
    <row r="186" spans="1:52" x14ac:dyDescent="0.3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row>
    <row r="187" spans="1:52" x14ac:dyDescent="0.3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row>
    <row r="188" spans="1:52" x14ac:dyDescent="0.3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row>
    <row r="189" spans="1:52" x14ac:dyDescent="0.3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row>
    <row r="190" spans="1:52" x14ac:dyDescent="0.3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row>
    <row r="191" spans="1:52" x14ac:dyDescent="0.3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row>
    <row r="192" spans="1:52" x14ac:dyDescent="0.3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row>
    <row r="193" spans="1:52" x14ac:dyDescent="0.3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row>
    <row r="194" spans="1:52" x14ac:dyDescent="0.3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row>
    <row r="195" spans="1:52" x14ac:dyDescent="0.3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row>
    <row r="196" spans="1:52" x14ac:dyDescent="0.3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row>
    <row r="197" spans="1:52" x14ac:dyDescent="0.3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row>
    <row r="198" spans="1:52" x14ac:dyDescent="0.3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row>
    <row r="199" spans="1:52" x14ac:dyDescent="0.3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row>
    <row r="200" spans="1:52" x14ac:dyDescent="0.3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row>
    <row r="201" spans="1:52" x14ac:dyDescent="0.3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row>
    <row r="202" spans="1:52" x14ac:dyDescent="0.3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row>
    <row r="203" spans="1:52" x14ac:dyDescent="0.3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row>
    <row r="204" spans="1:52" x14ac:dyDescent="0.3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row>
    <row r="205" spans="1:52" x14ac:dyDescent="0.3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row>
    <row r="206" spans="1:52" x14ac:dyDescent="0.3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row>
    <row r="207" spans="1:52" x14ac:dyDescent="0.3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row>
    <row r="208" spans="1:52" x14ac:dyDescent="0.3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row>
    <row r="209" spans="1:52" x14ac:dyDescent="0.3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row>
    <row r="210" spans="1:52" x14ac:dyDescent="0.3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row>
    <row r="211" spans="1:52" x14ac:dyDescent="0.3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row>
    <row r="212" spans="1:52" x14ac:dyDescent="0.3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row>
    <row r="213" spans="1:52" x14ac:dyDescent="0.3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row>
    <row r="214" spans="1:52" x14ac:dyDescent="0.3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row>
    <row r="215" spans="1:52" x14ac:dyDescent="0.3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row>
    <row r="216" spans="1:52" x14ac:dyDescent="0.3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row>
    <row r="217" spans="1:52" x14ac:dyDescent="0.3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row>
    <row r="218" spans="1:52" x14ac:dyDescent="0.3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row>
    <row r="219" spans="1:52" x14ac:dyDescent="0.3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row>
    <row r="220" spans="1:52" x14ac:dyDescent="0.3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row>
    <row r="221" spans="1:52" x14ac:dyDescent="0.3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row>
    <row r="222" spans="1:52" x14ac:dyDescent="0.3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row>
    <row r="223" spans="1:52" x14ac:dyDescent="0.3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row>
    <row r="224" spans="1:52" x14ac:dyDescent="0.3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row>
    <row r="225" spans="1:52" x14ac:dyDescent="0.3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row>
    <row r="226" spans="1:52" x14ac:dyDescent="0.3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row>
    <row r="227" spans="1:52" x14ac:dyDescent="0.3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row>
    <row r="228" spans="1:52" x14ac:dyDescent="0.3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row>
    <row r="229" spans="1:52" x14ac:dyDescent="0.3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row>
    <row r="230" spans="1:52" x14ac:dyDescent="0.3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row>
    <row r="231" spans="1:52" x14ac:dyDescent="0.3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row>
    <row r="232" spans="1:52" x14ac:dyDescent="0.3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row>
    <row r="233" spans="1:52" x14ac:dyDescent="0.3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row>
    <row r="234" spans="1:52" x14ac:dyDescent="0.3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row>
    <row r="235" spans="1:52" x14ac:dyDescent="0.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row>
    <row r="236" spans="1:52" x14ac:dyDescent="0.3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row>
    <row r="237" spans="1:52" x14ac:dyDescent="0.3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row>
    <row r="238" spans="1:52" x14ac:dyDescent="0.3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row>
    <row r="239" spans="1:52" x14ac:dyDescent="0.3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row>
    <row r="240" spans="1:52" x14ac:dyDescent="0.3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row>
    <row r="241" spans="1:52" x14ac:dyDescent="0.3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row>
    <row r="242" spans="1:52" x14ac:dyDescent="0.3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row>
    <row r="243" spans="1:52" x14ac:dyDescent="0.3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row>
    <row r="244" spans="1:52" x14ac:dyDescent="0.3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row>
    <row r="245" spans="1:52" x14ac:dyDescent="0.3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row>
    <row r="246" spans="1:52" x14ac:dyDescent="0.3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row>
    <row r="247" spans="1:52" x14ac:dyDescent="0.3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row>
    <row r="248" spans="1:52" x14ac:dyDescent="0.3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row>
    <row r="249" spans="1:52" x14ac:dyDescent="0.3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row>
    <row r="250" spans="1:52" x14ac:dyDescent="0.3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row>
    <row r="251" spans="1:52" x14ac:dyDescent="0.3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row>
    <row r="252" spans="1:52" x14ac:dyDescent="0.3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row>
    <row r="253" spans="1:52" x14ac:dyDescent="0.3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row>
    <row r="254" spans="1:52" x14ac:dyDescent="0.3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row>
    <row r="255" spans="1:52" x14ac:dyDescent="0.3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row>
    <row r="256" spans="1:52" x14ac:dyDescent="0.3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row>
    <row r="257" spans="1:52" x14ac:dyDescent="0.3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row>
    <row r="258" spans="1:52" x14ac:dyDescent="0.3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row>
    <row r="259" spans="1:52" x14ac:dyDescent="0.3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row>
    <row r="260" spans="1:52" x14ac:dyDescent="0.3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row>
    <row r="261" spans="1:52" x14ac:dyDescent="0.3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row>
    <row r="262" spans="1:52" x14ac:dyDescent="0.3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row>
    <row r="263" spans="1:52" x14ac:dyDescent="0.3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row>
    <row r="264" spans="1:52" x14ac:dyDescent="0.3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row>
    <row r="265" spans="1:52" x14ac:dyDescent="0.3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row>
    <row r="266" spans="1:52" x14ac:dyDescent="0.3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row>
    <row r="267" spans="1:52" x14ac:dyDescent="0.3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row>
    <row r="268" spans="1:52" x14ac:dyDescent="0.3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row>
    <row r="269" spans="1:52" x14ac:dyDescent="0.3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row>
    <row r="270" spans="1:52" x14ac:dyDescent="0.3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row>
    <row r="271" spans="1:52" x14ac:dyDescent="0.3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row>
    <row r="272" spans="1:52" x14ac:dyDescent="0.3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row>
    <row r="273" spans="1:52" x14ac:dyDescent="0.3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row>
    <row r="274" spans="1:52" x14ac:dyDescent="0.3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row>
    <row r="275" spans="1:52" x14ac:dyDescent="0.3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row>
    <row r="276" spans="1:52" x14ac:dyDescent="0.3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row>
    <row r="277" spans="1:52" x14ac:dyDescent="0.3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row>
    <row r="278" spans="1:52" x14ac:dyDescent="0.3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row>
    <row r="279" spans="1:52" x14ac:dyDescent="0.3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row>
    <row r="280" spans="1:52" x14ac:dyDescent="0.3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row>
    <row r="281" spans="1:52" x14ac:dyDescent="0.3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row>
    <row r="282" spans="1:52" x14ac:dyDescent="0.3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row>
    <row r="283" spans="1:52" x14ac:dyDescent="0.3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row>
    <row r="284" spans="1:52" x14ac:dyDescent="0.3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row>
    <row r="285" spans="1:52" x14ac:dyDescent="0.3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row>
    <row r="286" spans="1:52" x14ac:dyDescent="0.3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row>
    <row r="287" spans="1:52" x14ac:dyDescent="0.3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row>
    <row r="288" spans="1:52" x14ac:dyDescent="0.3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row>
    <row r="289" spans="1:52" x14ac:dyDescent="0.3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row>
    <row r="290" spans="1:52" x14ac:dyDescent="0.3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row>
    <row r="291" spans="1:52" x14ac:dyDescent="0.3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row>
    <row r="292" spans="1:52" x14ac:dyDescent="0.3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row>
    <row r="293" spans="1:52" x14ac:dyDescent="0.3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row>
    <row r="294" spans="1:52" x14ac:dyDescent="0.3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row>
    <row r="295" spans="1:52" x14ac:dyDescent="0.3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row>
    <row r="296" spans="1:52" x14ac:dyDescent="0.3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row>
    <row r="297" spans="1:52" x14ac:dyDescent="0.3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row>
    <row r="298" spans="1:52" x14ac:dyDescent="0.3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row>
    <row r="299" spans="1:52" x14ac:dyDescent="0.3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row>
    <row r="300" spans="1:52" x14ac:dyDescent="0.3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row>
    <row r="301" spans="1:52" x14ac:dyDescent="0.3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row>
    <row r="302" spans="1:52" x14ac:dyDescent="0.3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row>
    <row r="303" spans="1:52" x14ac:dyDescent="0.3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row>
    <row r="304" spans="1:52" x14ac:dyDescent="0.3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row>
    <row r="305" spans="1:52" x14ac:dyDescent="0.3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row>
    <row r="306" spans="1:52" x14ac:dyDescent="0.3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row>
    <row r="307" spans="1:52" x14ac:dyDescent="0.3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row>
    <row r="308" spans="1:52" x14ac:dyDescent="0.3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row>
    <row r="309" spans="1:52" x14ac:dyDescent="0.3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row>
    <row r="310" spans="1:52" x14ac:dyDescent="0.3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row>
    <row r="311" spans="1:52" x14ac:dyDescent="0.3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row>
    <row r="312" spans="1:52" x14ac:dyDescent="0.3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row>
    <row r="313" spans="1:52" x14ac:dyDescent="0.3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row>
    <row r="314" spans="1:52" x14ac:dyDescent="0.3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row>
    <row r="315" spans="1:52" x14ac:dyDescent="0.3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row>
    <row r="316" spans="1:52" x14ac:dyDescent="0.3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row>
    <row r="317" spans="1:52" x14ac:dyDescent="0.3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row>
    <row r="318" spans="1:52" x14ac:dyDescent="0.3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row>
    <row r="319" spans="1:52" x14ac:dyDescent="0.3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row>
    <row r="320" spans="1:52" x14ac:dyDescent="0.3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row>
    <row r="321" spans="1:52" x14ac:dyDescent="0.3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row>
    <row r="322" spans="1:52" x14ac:dyDescent="0.3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row>
    <row r="323" spans="1:52" x14ac:dyDescent="0.3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row>
    <row r="324" spans="1:52" x14ac:dyDescent="0.3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row>
    <row r="325" spans="1:52" x14ac:dyDescent="0.3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row>
    <row r="326" spans="1:52" x14ac:dyDescent="0.3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row>
    <row r="327" spans="1:52" x14ac:dyDescent="0.3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row>
    <row r="328" spans="1:52" x14ac:dyDescent="0.3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row>
    <row r="329" spans="1:52" x14ac:dyDescent="0.3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row>
    <row r="330" spans="1:52" x14ac:dyDescent="0.3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row>
    <row r="331" spans="1:52" x14ac:dyDescent="0.3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row>
    <row r="332" spans="1:52" x14ac:dyDescent="0.3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row>
    <row r="333" spans="1:52" x14ac:dyDescent="0.3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row>
    <row r="334" spans="1:52" x14ac:dyDescent="0.3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row>
    <row r="335" spans="1:52" x14ac:dyDescent="0.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row>
    <row r="336" spans="1:52" x14ac:dyDescent="0.3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row>
    <row r="337" spans="1:52" x14ac:dyDescent="0.3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row>
    <row r="338" spans="1:52" x14ac:dyDescent="0.3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row>
    <row r="339" spans="1:52" x14ac:dyDescent="0.3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row>
    <row r="340" spans="1:52" x14ac:dyDescent="0.3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row>
    <row r="341" spans="1:52" x14ac:dyDescent="0.3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row>
    <row r="342" spans="1:52" x14ac:dyDescent="0.3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row>
    <row r="343" spans="1:52" x14ac:dyDescent="0.3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row>
    <row r="344" spans="1:52" x14ac:dyDescent="0.3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row>
    <row r="345" spans="1:52" x14ac:dyDescent="0.3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row>
    <row r="346" spans="1:52" x14ac:dyDescent="0.3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row>
    <row r="347" spans="1:52" x14ac:dyDescent="0.3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row>
    <row r="348" spans="1:52" x14ac:dyDescent="0.3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row>
    <row r="349" spans="1:52" x14ac:dyDescent="0.3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row>
    <row r="350" spans="1:52" x14ac:dyDescent="0.3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row>
    <row r="351" spans="1:52" x14ac:dyDescent="0.3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row>
    <row r="352" spans="1:52" x14ac:dyDescent="0.3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row>
    <row r="353" spans="1:52" x14ac:dyDescent="0.3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row>
    <row r="354" spans="1:52" x14ac:dyDescent="0.3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row>
    <row r="355" spans="1:52" x14ac:dyDescent="0.3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row>
    <row r="356" spans="1:52" x14ac:dyDescent="0.3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row>
    <row r="357" spans="1:52" x14ac:dyDescent="0.3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row>
    <row r="358" spans="1:52" x14ac:dyDescent="0.3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row>
    <row r="359" spans="1:52" x14ac:dyDescent="0.3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row>
    <row r="360" spans="1:52" x14ac:dyDescent="0.3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row>
    <row r="361" spans="1:52" x14ac:dyDescent="0.3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row>
    <row r="362" spans="1:52" x14ac:dyDescent="0.3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row>
    <row r="363" spans="1:52" x14ac:dyDescent="0.3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row>
    <row r="364" spans="1:52" x14ac:dyDescent="0.3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row>
    <row r="365" spans="1:52" x14ac:dyDescent="0.3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row>
    <row r="366" spans="1:52" x14ac:dyDescent="0.3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row>
    <row r="367" spans="1:52" x14ac:dyDescent="0.3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row>
    <row r="368" spans="1:52" x14ac:dyDescent="0.3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row>
    <row r="369" spans="1:52" x14ac:dyDescent="0.3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row>
    <row r="370" spans="1:52" x14ac:dyDescent="0.3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row>
    <row r="371" spans="1:52" x14ac:dyDescent="0.3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row>
    <row r="372" spans="1:52" x14ac:dyDescent="0.3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row>
    <row r="373" spans="1:52" x14ac:dyDescent="0.3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row>
    <row r="374" spans="1:52" x14ac:dyDescent="0.3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row>
    <row r="375" spans="1:52" x14ac:dyDescent="0.3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row>
    <row r="376" spans="1:52" x14ac:dyDescent="0.3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row>
    <row r="377" spans="1:52" x14ac:dyDescent="0.3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row>
    <row r="378" spans="1:52" x14ac:dyDescent="0.3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row>
    <row r="379" spans="1:52" x14ac:dyDescent="0.3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row>
    <row r="380" spans="1:52" x14ac:dyDescent="0.3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row>
    <row r="381" spans="1:52" x14ac:dyDescent="0.3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row>
    <row r="382" spans="1:52" x14ac:dyDescent="0.3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row>
    <row r="383" spans="1:52" x14ac:dyDescent="0.3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row>
    <row r="384" spans="1:52" x14ac:dyDescent="0.3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row>
    <row r="385" spans="1:52" x14ac:dyDescent="0.3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row>
    <row r="386" spans="1:52" x14ac:dyDescent="0.3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row>
    <row r="387" spans="1:52" x14ac:dyDescent="0.3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row>
    <row r="388" spans="1:52" x14ac:dyDescent="0.3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row>
    <row r="389" spans="1:52" x14ac:dyDescent="0.3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row>
    <row r="390" spans="1:52" x14ac:dyDescent="0.3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row>
    <row r="391" spans="1:52" x14ac:dyDescent="0.3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row>
    <row r="392" spans="1:52" x14ac:dyDescent="0.3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row>
    <row r="393" spans="1:52" x14ac:dyDescent="0.3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row>
    <row r="394" spans="1:52" x14ac:dyDescent="0.3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row>
    <row r="395" spans="1:52" x14ac:dyDescent="0.3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row>
    <row r="396" spans="1:52" x14ac:dyDescent="0.3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row>
    <row r="397" spans="1:52" x14ac:dyDescent="0.3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row>
    <row r="398" spans="1:52" x14ac:dyDescent="0.3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row>
    <row r="399" spans="1:52" x14ac:dyDescent="0.3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row>
    <row r="400" spans="1:52" x14ac:dyDescent="0.3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row>
    <row r="401" spans="1:52" x14ac:dyDescent="0.3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row>
    <row r="402" spans="1:52" x14ac:dyDescent="0.3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row>
    <row r="403" spans="1:52" x14ac:dyDescent="0.3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row>
    <row r="404" spans="1:52" x14ac:dyDescent="0.3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row>
    <row r="405" spans="1:52" x14ac:dyDescent="0.3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row>
    <row r="406" spans="1:52" x14ac:dyDescent="0.3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row>
    <row r="407" spans="1:52" x14ac:dyDescent="0.3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row>
    <row r="408" spans="1:52" x14ac:dyDescent="0.3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row>
    <row r="409" spans="1:52" x14ac:dyDescent="0.3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row>
    <row r="410" spans="1:52" x14ac:dyDescent="0.3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row>
    <row r="411" spans="1:52" x14ac:dyDescent="0.3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row>
    <row r="412" spans="1:52" x14ac:dyDescent="0.3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row>
    <row r="413" spans="1:52" x14ac:dyDescent="0.3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row>
    <row r="414" spans="1:52" x14ac:dyDescent="0.3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row>
    <row r="415" spans="1:52" x14ac:dyDescent="0.3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row>
    <row r="416" spans="1:52" x14ac:dyDescent="0.3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row>
    <row r="417" spans="1:52" x14ac:dyDescent="0.3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row>
    <row r="418" spans="1:52" x14ac:dyDescent="0.3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row>
    <row r="419" spans="1:52" x14ac:dyDescent="0.3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row>
    <row r="420" spans="1:52" x14ac:dyDescent="0.3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row>
    <row r="421" spans="1:52" x14ac:dyDescent="0.3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row>
    <row r="422" spans="1:52" x14ac:dyDescent="0.3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row>
    <row r="423" spans="1:52" x14ac:dyDescent="0.3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row>
    <row r="424" spans="1:52" x14ac:dyDescent="0.3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row>
    <row r="425" spans="1:52" x14ac:dyDescent="0.3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row>
    <row r="426" spans="1:52" x14ac:dyDescent="0.3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row>
    <row r="427" spans="1:52" x14ac:dyDescent="0.3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row>
    <row r="428" spans="1:52" x14ac:dyDescent="0.3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row>
    <row r="429" spans="1:52" x14ac:dyDescent="0.3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row>
    <row r="430" spans="1:52" x14ac:dyDescent="0.3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row>
    <row r="431" spans="1:52" x14ac:dyDescent="0.3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row>
    <row r="432" spans="1:52" x14ac:dyDescent="0.3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row>
    <row r="433" spans="1:52" x14ac:dyDescent="0.3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row>
    <row r="434" spans="1:52" x14ac:dyDescent="0.3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row>
    <row r="435" spans="1:52" x14ac:dyDescent="0.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row>
    <row r="436" spans="1:52" x14ac:dyDescent="0.3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row>
    <row r="437" spans="1:52" x14ac:dyDescent="0.3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row>
    <row r="438" spans="1:52" x14ac:dyDescent="0.3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row>
    <row r="439" spans="1:52" x14ac:dyDescent="0.3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row>
    <row r="440" spans="1:52" x14ac:dyDescent="0.3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row>
    <row r="441" spans="1:52" x14ac:dyDescent="0.3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row>
    <row r="442" spans="1:52" x14ac:dyDescent="0.3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row>
    <row r="443" spans="1:52" x14ac:dyDescent="0.3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row>
    <row r="444" spans="1:52" x14ac:dyDescent="0.3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row>
    <row r="445" spans="1:52" x14ac:dyDescent="0.3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row>
    <row r="446" spans="1:52" x14ac:dyDescent="0.3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row>
    <row r="447" spans="1:52" x14ac:dyDescent="0.3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row>
    <row r="448" spans="1:52" x14ac:dyDescent="0.3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row>
    <row r="449" spans="1:52" x14ac:dyDescent="0.3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row>
    <row r="450" spans="1:52" x14ac:dyDescent="0.3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row>
    <row r="451" spans="1:52" x14ac:dyDescent="0.3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row>
    <row r="452" spans="1:52" x14ac:dyDescent="0.3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row>
    <row r="453" spans="1:52" x14ac:dyDescent="0.3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row>
    <row r="454" spans="1:52" x14ac:dyDescent="0.3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row>
    <row r="455" spans="1:52" x14ac:dyDescent="0.3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row>
    <row r="456" spans="1:52" x14ac:dyDescent="0.3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row>
    <row r="457" spans="1:52" x14ac:dyDescent="0.3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row>
    <row r="458" spans="1:52" x14ac:dyDescent="0.3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row>
    <row r="459" spans="1:52" x14ac:dyDescent="0.3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row>
    <row r="460" spans="1:52" x14ac:dyDescent="0.3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row>
    <row r="461" spans="1:52" x14ac:dyDescent="0.3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row>
    <row r="462" spans="1:52" x14ac:dyDescent="0.3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row>
    <row r="463" spans="1:52" x14ac:dyDescent="0.3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row>
    <row r="464" spans="1:52" x14ac:dyDescent="0.3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row>
    <row r="465" spans="1:52" x14ac:dyDescent="0.3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row>
    <row r="466" spans="1:52" x14ac:dyDescent="0.3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row>
    <row r="467" spans="1:52" x14ac:dyDescent="0.3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row>
    <row r="468" spans="1:52" x14ac:dyDescent="0.3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row>
    <row r="469" spans="1:52" x14ac:dyDescent="0.3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row>
    <row r="470" spans="1:52" x14ac:dyDescent="0.3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row>
    <row r="471" spans="1:52" x14ac:dyDescent="0.3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row>
    <row r="472" spans="1:52" x14ac:dyDescent="0.3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row>
    <row r="473" spans="1:52" x14ac:dyDescent="0.3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row>
    <row r="474" spans="1:52" x14ac:dyDescent="0.3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row>
    <row r="475" spans="1:52" x14ac:dyDescent="0.3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row>
  </sheetData>
  <mergeCells count="4">
    <mergeCell ref="Q30:Q32"/>
    <mergeCell ref="P33:R33"/>
    <mergeCell ref="P34:R34"/>
    <mergeCell ref="P35:R35"/>
  </mergeCells>
  <conditionalFormatting sqref="T20:X36">
    <cfRule type="dataBar" priority="4">
      <dataBar>
        <cfvo type="num" val="0"/>
        <cfvo type="formula" val="MAX($T$20:$X$36)*2"/>
        <color theme="4" tint="0.39997558519241921"/>
      </dataBar>
      <extLst>
        <ext xmlns:x14="http://schemas.microsoft.com/office/spreadsheetml/2009/9/main" uri="{B025F937-C7B1-47D3-B67F-A62EFF666E3E}">
          <x14:id>{78930B67-D503-4161-9D86-D75FC0255BB6}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6C97E0F3-38FD-4927-AE4B-6738169E33B7}">
            <xm:f>T$18=PIVOTS!$C$56</xm:f>
            <x14:dxf>
              <fill>
                <patternFill patternType="solid">
                  <fgColor auto="1"/>
                  <bgColor theme="5" tint="0.79998168889431442"/>
                </patternFill>
              </fill>
              <border>
                <left style="thin">
                  <color auto="1"/>
                </left>
                <right style="thin">
                  <color auto="1"/>
                </right>
                <top/>
                <bottom/>
                <vertical/>
                <horizontal/>
              </border>
            </x14:dxf>
          </x14:cfRule>
          <xm:sqref>T18:X36</xm:sqref>
        </x14:conditionalFormatting>
        <x14:conditionalFormatting xmlns:xm="http://schemas.microsoft.com/office/excel/2006/main">
          <x14:cfRule type="dataBar" id="{78930B67-D503-4161-9D86-D75FC0255BB6}">
            <x14:dataBar minLength="0" maxLength="100" border="1" direction="leftToRight" negativeBarBorderColorSameAsPositive="0">
              <x14:cfvo type="num">
                <xm:f>0</xm:f>
              </x14:cfvo>
              <x14:cfvo type="formula">
                <xm:f>MAX($T$20:$X$36)*2</xm:f>
              </x14:cfvo>
              <x14:borderColor theme="4" tint="0.39997558519241921"/>
              <x14:negativeFillColor rgb="FFFF0000"/>
              <x14:negativeBorderColor rgb="FFFF0000"/>
              <x14:axisColor rgb="FF000000"/>
            </x14:dataBar>
          </x14:cfRule>
          <xm:sqref>T20:X36</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1EDE1-8E22-486D-8FC3-2CF5D75B9B35}">
  <dimension ref="A3:L101"/>
  <sheetViews>
    <sheetView topLeftCell="A46" zoomScale="150" zoomScaleNormal="65" workbookViewId="0">
      <selection activeCell="E54" sqref="E54:E55"/>
    </sheetView>
  </sheetViews>
  <sheetFormatPr defaultRowHeight="14.5" x14ac:dyDescent="0.35"/>
  <cols>
    <col min="1" max="1" width="12.33203125" bestFit="1" customWidth="1"/>
    <col min="2" max="2" width="10.75" bestFit="1" customWidth="1"/>
    <col min="3" max="3" width="12.33203125" bestFit="1" customWidth="1"/>
    <col min="4" max="4" width="10" bestFit="1" customWidth="1"/>
    <col min="5" max="5" width="12.33203125" bestFit="1" customWidth="1"/>
    <col min="6" max="6" width="10.75" bestFit="1" customWidth="1"/>
    <col min="7" max="7" width="10.6640625" bestFit="1" customWidth="1"/>
    <col min="8" max="8" width="10.4140625" customWidth="1"/>
    <col min="9" max="9" width="14.5" customWidth="1"/>
    <col min="10" max="10" width="15.08203125" customWidth="1"/>
    <col min="11" max="11" width="20.9140625" customWidth="1"/>
    <col min="12" max="12" width="13.25" customWidth="1"/>
  </cols>
  <sheetData>
    <row r="3" spans="1:6" x14ac:dyDescent="0.35">
      <c r="A3" t="s">
        <v>1043</v>
      </c>
      <c r="B3" t="s">
        <v>1044</v>
      </c>
      <c r="C3" t="s">
        <v>1045</v>
      </c>
      <c r="D3" t="s">
        <v>1046</v>
      </c>
      <c r="E3" t="s">
        <v>1047</v>
      </c>
    </row>
    <row r="4" spans="1:6" x14ac:dyDescent="0.35">
      <c r="A4" s="23">
        <v>1000</v>
      </c>
      <c r="B4" s="24">
        <v>96623</v>
      </c>
      <c r="C4" s="23">
        <v>89850</v>
      </c>
      <c r="D4" s="25">
        <v>3.8854000000000033</v>
      </c>
      <c r="E4" s="23">
        <v>307</v>
      </c>
    </row>
    <row r="7" spans="1:6" x14ac:dyDescent="0.35">
      <c r="A7" t="s">
        <v>1043</v>
      </c>
      <c r="B7" t="s">
        <v>1044</v>
      </c>
      <c r="C7" t="s">
        <v>1045</v>
      </c>
      <c r="D7" t="s">
        <v>1046</v>
      </c>
      <c r="E7" t="s">
        <v>1047</v>
      </c>
    </row>
    <row r="8" spans="1:6" x14ac:dyDescent="0.35">
      <c r="A8" s="23">
        <v>207</v>
      </c>
      <c r="B8" s="24">
        <v>20872</v>
      </c>
      <c r="C8" s="23">
        <v>17700</v>
      </c>
      <c r="D8" s="25">
        <v>3.8589371980676304</v>
      </c>
      <c r="E8" s="23">
        <v>60</v>
      </c>
    </row>
    <row r="11" spans="1:6" x14ac:dyDescent="0.35">
      <c r="A11" s="21" t="s">
        <v>1041</v>
      </c>
      <c r="B11" t="s">
        <v>1043</v>
      </c>
      <c r="C11" t="s">
        <v>1060</v>
      </c>
      <c r="E11" s="21" t="s">
        <v>1041</v>
      </c>
      <c r="F11" t="s">
        <v>1043</v>
      </c>
    </row>
    <row r="12" spans="1:6" x14ac:dyDescent="0.35">
      <c r="A12" s="22" t="s">
        <v>1048</v>
      </c>
      <c r="B12" s="23">
        <v>13</v>
      </c>
      <c r="C12" s="23">
        <v>13</v>
      </c>
      <c r="E12" s="22" t="s">
        <v>1065</v>
      </c>
      <c r="F12" s="23">
        <v>30</v>
      </c>
    </row>
    <row r="13" spans="1:6" x14ac:dyDescent="0.35">
      <c r="A13" s="22" t="s">
        <v>1049</v>
      </c>
      <c r="B13" s="23">
        <v>13</v>
      </c>
      <c r="C13" s="23">
        <v>13</v>
      </c>
      <c r="E13" s="22" t="s">
        <v>1067</v>
      </c>
      <c r="F13" s="23">
        <v>34</v>
      </c>
    </row>
    <row r="14" spans="1:6" x14ac:dyDescent="0.35">
      <c r="A14" s="22" t="s">
        <v>1050</v>
      </c>
      <c r="B14" s="23">
        <v>28</v>
      </c>
      <c r="C14" s="23">
        <v>28</v>
      </c>
      <c r="E14" s="22" t="s">
        <v>1066</v>
      </c>
      <c r="F14" s="23">
        <v>26</v>
      </c>
    </row>
    <row r="15" spans="1:6" x14ac:dyDescent="0.35">
      <c r="A15" s="22" t="s">
        <v>1051</v>
      </c>
      <c r="B15" s="23">
        <v>24</v>
      </c>
      <c r="C15" s="23">
        <v>24</v>
      </c>
      <c r="E15" s="22" t="s">
        <v>1061</v>
      </c>
      <c r="F15" s="23">
        <v>38</v>
      </c>
    </row>
    <row r="16" spans="1:6" x14ac:dyDescent="0.35">
      <c r="A16" s="22" t="s">
        <v>1052</v>
      </c>
      <c r="B16" s="23">
        <v>23</v>
      </c>
      <c r="C16" s="23">
        <v>23</v>
      </c>
      <c r="E16" s="22" t="s">
        <v>1062</v>
      </c>
      <c r="F16" s="23">
        <v>27</v>
      </c>
    </row>
    <row r="17" spans="1:12" x14ac:dyDescent="0.35">
      <c r="A17" s="22" t="s">
        <v>1053</v>
      </c>
      <c r="B17" s="23">
        <v>17</v>
      </c>
      <c r="C17" s="23">
        <v>17</v>
      </c>
      <c r="E17" s="22" t="s">
        <v>1064</v>
      </c>
      <c r="F17" s="23">
        <v>27</v>
      </c>
    </row>
    <row r="18" spans="1:12" x14ac:dyDescent="0.35">
      <c r="A18" s="22" t="s">
        <v>1054</v>
      </c>
      <c r="B18" s="23">
        <v>11</v>
      </c>
      <c r="C18" s="23">
        <v>11</v>
      </c>
      <c r="E18" s="22" t="s">
        <v>1063</v>
      </c>
      <c r="F18" s="23">
        <v>25</v>
      </c>
    </row>
    <row r="19" spans="1:12" x14ac:dyDescent="0.35">
      <c r="A19" s="22" t="s">
        <v>1055</v>
      </c>
      <c r="B19" s="23">
        <v>11</v>
      </c>
      <c r="C19" s="23">
        <v>11</v>
      </c>
      <c r="E19" s="22" t="s">
        <v>1042</v>
      </c>
      <c r="F19" s="23">
        <v>207</v>
      </c>
    </row>
    <row r="20" spans="1:12" x14ac:dyDescent="0.35">
      <c r="A20" s="22" t="s">
        <v>1056</v>
      </c>
      <c r="B20" s="23">
        <v>14</v>
      </c>
      <c r="C20" s="23">
        <v>14</v>
      </c>
    </row>
    <row r="21" spans="1:12" x14ac:dyDescent="0.35">
      <c r="A21" s="22" t="s">
        <v>1057</v>
      </c>
      <c r="B21" s="23">
        <v>30</v>
      </c>
      <c r="C21" s="23">
        <v>30</v>
      </c>
    </row>
    <row r="22" spans="1:12" x14ac:dyDescent="0.35">
      <c r="A22" s="22" t="s">
        <v>1058</v>
      </c>
      <c r="B22" s="23">
        <v>14</v>
      </c>
      <c r="C22" s="23">
        <v>14</v>
      </c>
    </row>
    <row r="23" spans="1:12" x14ac:dyDescent="0.35">
      <c r="A23" s="22" t="s">
        <v>1059</v>
      </c>
      <c r="B23" s="23">
        <v>9</v>
      </c>
      <c r="C23" s="23">
        <v>9</v>
      </c>
    </row>
    <row r="24" spans="1:12" x14ac:dyDescent="0.35">
      <c r="A24" s="22" t="s">
        <v>1042</v>
      </c>
      <c r="B24" s="23">
        <v>207</v>
      </c>
      <c r="C24" s="23">
        <v>207</v>
      </c>
    </row>
    <row r="27" spans="1:12" x14ac:dyDescent="0.35">
      <c r="H27" t="s">
        <v>1073</v>
      </c>
      <c r="J27" t="str">
        <f>C56</f>
        <v>R03</v>
      </c>
    </row>
    <row r="29" spans="1:12" x14ac:dyDescent="0.35">
      <c r="A29" s="21" t="s">
        <v>1041</v>
      </c>
      <c r="B29" t="s">
        <v>1043</v>
      </c>
      <c r="C29" t="s">
        <v>1044</v>
      </c>
      <c r="H29" t="s">
        <v>1068</v>
      </c>
      <c r="I29" t="s">
        <v>1069</v>
      </c>
      <c r="J29" t="s">
        <v>1070</v>
      </c>
      <c r="K29" t="s">
        <v>1071</v>
      </c>
      <c r="L29" t="s">
        <v>1072</v>
      </c>
    </row>
    <row r="30" spans="1:12" x14ac:dyDescent="0.35">
      <c r="A30" s="22" t="s">
        <v>11</v>
      </c>
      <c r="B30" s="23">
        <v>189</v>
      </c>
      <c r="C30" s="26">
        <v>18415</v>
      </c>
      <c r="H30" t="str" cm="1">
        <f t="array" ref="H30:J34">A30:C34</f>
        <v>R01</v>
      </c>
      <c r="I30">
        <v>189</v>
      </c>
      <c r="J30" s="27">
        <v>18415</v>
      </c>
      <c r="K30" t="e">
        <f>IF(H30=$J$27,I30,NA())</f>
        <v>#N/A</v>
      </c>
      <c r="L30" t="e">
        <f>IF(H30=$J$27,J30,NA())</f>
        <v>#N/A</v>
      </c>
    </row>
    <row r="31" spans="1:12" x14ac:dyDescent="0.35">
      <c r="A31" s="22" t="s">
        <v>9</v>
      </c>
      <c r="B31" s="23">
        <v>218</v>
      </c>
      <c r="C31" s="26">
        <v>20581</v>
      </c>
      <c r="H31" t="str">
        <v>R02</v>
      </c>
      <c r="I31">
        <v>218</v>
      </c>
      <c r="J31" s="27">
        <v>20581</v>
      </c>
      <c r="K31" t="e">
        <f t="shared" ref="K31:K34" si="0">IF(H31=$J$27,I31,NA())</f>
        <v>#N/A</v>
      </c>
      <c r="L31" t="e">
        <f t="shared" ref="L31:L34" si="1">IF(H31=$J$27,J31,NA())</f>
        <v>#N/A</v>
      </c>
    </row>
    <row r="32" spans="1:12" x14ac:dyDescent="0.35">
      <c r="A32" s="22" t="s">
        <v>6</v>
      </c>
      <c r="B32" s="23">
        <v>207</v>
      </c>
      <c r="C32" s="26">
        <v>20872</v>
      </c>
      <c r="H32" t="str">
        <v>R03</v>
      </c>
      <c r="I32">
        <v>207</v>
      </c>
      <c r="J32" s="27">
        <v>20872</v>
      </c>
      <c r="K32">
        <f t="shared" si="0"/>
        <v>207</v>
      </c>
      <c r="L32">
        <f t="shared" si="1"/>
        <v>20872</v>
      </c>
    </row>
    <row r="33" spans="1:12" x14ac:dyDescent="0.35">
      <c r="A33" s="22" t="s">
        <v>13</v>
      </c>
      <c r="B33" s="23">
        <v>186</v>
      </c>
      <c r="C33" s="26">
        <v>16651</v>
      </c>
      <c r="H33" t="str">
        <v>R04</v>
      </c>
      <c r="I33">
        <v>186</v>
      </c>
      <c r="J33" s="27">
        <v>16651</v>
      </c>
      <c r="K33" t="e">
        <f t="shared" si="0"/>
        <v>#N/A</v>
      </c>
      <c r="L33" t="e">
        <f t="shared" si="1"/>
        <v>#N/A</v>
      </c>
    </row>
    <row r="34" spans="1:12" x14ac:dyDescent="0.35">
      <c r="A34" s="22" t="s">
        <v>10</v>
      </c>
      <c r="B34" s="23">
        <v>200</v>
      </c>
      <c r="C34" s="26">
        <v>20104</v>
      </c>
      <c r="H34" t="str">
        <v>R05</v>
      </c>
      <c r="I34">
        <v>200</v>
      </c>
      <c r="J34" s="27">
        <v>20104</v>
      </c>
      <c r="K34" t="e">
        <f t="shared" si="0"/>
        <v>#N/A</v>
      </c>
      <c r="L34" t="e">
        <f t="shared" si="1"/>
        <v>#N/A</v>
      </c>
    </row>
    <row r="35" spans="1:12" x14ac:dyDescent="0.35">
      <c r="A35" s="22" t="s">
        <v>1042</v>
      </c>
      <c r="B35" s="23">
        <v>1000</v>
      </c>
      <c r="C35" s="24">
        <v>96623</v>
      </c>
    </row>
    <row r="42" spans="1:12" x14ac:dyDescent="0.35">
      <c r="C42" s="14" t="s">
        <v>1077</v>
      </c>
    </row>
    <row r="43" spans="1:12" x14ac:dyDescent="0.35">
      <c r="C43" t="s">
        <v>1078</v>
      </c>
      <c r="D43" s="40">
        <f>A8/A4</f>
        <v>0.20699999999999999</v>
      </c>
    </row>
    <row r="44" spans="1:12" x14ac:dyDescent="0.35">
      <c r="C44" t="s">
        <v>1081</v>
      </c>
      <c r="D44">
        <f>_xlfn.XLOOKUP(C56,H30:H34,I30:I34,"ERROR")</f>
        <v>207</v>
      </c>
    </row>
    <row r="45" spans="1:12" x14ac:dyDescent="0.35">
      <c r="C45" t="s">
        <v>1082</v>
      </c>
      <c r="D45" s="27">
        <f>_xlfn.XLOOKUP(C56,H30:H34,J30:J34,"ERROR")</f>
        <v>20872</v>
      </c>
    </row>
    <row r="46" spans="1:12" x14ac:dyDescent="0.35">
      <c r="D46" s="27"/>
    </row>
    <row r="47" spans="1:12" x14ac:dyDescent="0.35">
      <c r="D47" s="27"/>
    </row>
    <row r="48" spans="1:12" x14ac:dyDescent="0.35">
      <c r="C48" t="s">
        <v>1079</v>
      </c>
      <c r="D48">
        <f>_xlfn.RANK.AVG(D44,I30:I34)</f>
        <v>2</v>
      </c>
    </row>
    <row r="49" spans="1:5" x14ac:dyDescent="0.35">
      <c r="C49" t="s">
        <v>1080</v>
      </c>
      <c r="D49">
        <f>_xlfn.RANK.AVG(D45,J30:J34)</f>
        <v>1</v>
      </c>
    </row>
    <row r="50" spans="1:5" x14ac:dyDescent="0.35">
      <c r="D50" t="s">
        <v>1084</v>
      </c>
      <c r="E50" t="str">
        <f>"% of Calls:"&amp;TEXT(D43,"0%")</f>
        <v>% of Calls:21%</v>
      </c>
    </row>
    <row r="51" spans="1:5" x14ac:dyDescent="0.35">
      <c r="E51" t="str">
        <f>"Calls Rank:"&amp;D48</f>
        <v>Calls Rank:2</v>
      </c>
    </row>
    <row r="52" spans="1:5" x14ac:dyDescent="0.35">
      <c r="E52" t="str">
        <f>"Amount Rank:"&amp;D49</f>
        <v>Amount Rank:1</v>
      </c>
    </row>
    <row r="53" spans="1:5" x14ac:dyDescent="0.35">
      <c r="E53" t="s">
        <v>1083</v>
      </c>
    </row>
    <row r="54" spans="1:5" ht="46.5" customHeight="1" x14ac:dyDescent="0.35">
      <c r="E54" s="41" t="e" vm="6">
        <f>_xlfn.XLOOKUP(C56,Assets!E3:E7,Assets!F3:F7,"ERROR")</f>
        <v>#VALUE!</v>
      </c>
    </row>
    <row r="55" spans="1:5" x14ac:dyDescent="0.35">
      <c r="C55" s="21" t="s">
        <v>1041</v>
      </c>
      <c r="E55" s="41"/>
    </row>
    <row r="56" spans="1:5" x14ac:dyDescent="0.35">
      <c r="C56" s="22" t="s">
        <v>6</v>
      </c>
    </row>
    <row r="64" spans="1:5" x14ac:dyDescent="0.35">
      <c r="A64" s="21" t="s">
        <v>1043</v>
      </c>
      <c r="B64" s="21" t="s">
        <v>1074</v>
      </c>
    </row>
    <row r="65" spans="1:4" x14ac:dyDescent="0.35">
      <c r="A65" s="21" t="s">
        <v>1041</v>
      </c>
      <c r="B65" t="s">
        <v>998</v>
      </c>
      <c r="C65" t="s">
        <v>997</v>
      </c>
      <c r="D65" t="s">
        <v>1042</v>
      </c>
    </row>
    <row r="66" spans="1:4" x14ac:dyDescent="0.35">
      <c r="A66" s="22" t="s">
        <v>1001</v>
      </c>
      <c r="B66" s="23">
        <v>144</v>
      </c>
      <c r="C66" s="23">
        <v>132</v>
      </c>
      <c r="D66" s="23">
        <v>276</v>
      </c>
    </row>
    <row r="67" spans="1:4" x14ac:dyDescent="0.35">
      <c r="A67" s="22" t="s">
        <v>1000</v>
      </c>
      <c r="B67" s="23">
        <v>326</v>
      </c>
      <c r="C67" s="23">
        <v>63</v>
      </c>
      <c r="D67" s="23">
        <v>389</v>
      </c>
    </row>
    <row r="68" spans="1:4" x14ac:dyDescent="0.35">
      <c r="A68" s="22" t="s">
        <v>999</v>
      </c>
      <c r="B68" s="23">
        <v>129</v>
      </c>
      <c r="C68" s="23">
        <v>206</v>
      </c>
      <c r="D68" s="23">
        <v>335</v>
      </c>
    </row>
    <row r="69" spans="1:4" x14ac:dyDescent="0.35">
      <c r="A69" s="22" t="s">
        <v>1042</v>
      </c>
      <c r="B69" s="23">
        <v>599</v>
      </c>
      <c r="C69" s="23">
        <v>401</v>
      </c>
      <c r="D69" s="23">
        <v>1000</v>
      </c>
    </row>
    <row r="73" spans="1:4" x14ac:dyDescent="0.35">
      <c r="A73" s="21" t="s">
        <v>1041</v>
      </c>
      <c r="B73" t="s">
        <v>1043</v>
      </c>
    </row>
    <row r="74" spans="1:4" x14ac:dyDescent="0.35">
      <c r="A74" s="22">
        <v>0</v>
      </c>
      <c r="B74" s="23">
        <v>1</v>
      </c>
    </row>
    <row r="75" spans="1:4" x14ac:dyDescent="0.35">
      <c r="A75" s="22">
        <v>1</v>
      </c>
      <c r="B75" s="23">
        <v>1</v>
      </c>
    </row>
    <row r="76" spans="1:4" x14ac:dyDescent="0.35">
      <c r="A76" s="22">
        <v>2</v>
      </c>
      <c r="B76" s="23">
        <v>11</v>
      </c>
    </row>
    <row r="77" spans="1:4" x14ac:dyDescent="0.35">
      <c r="A77" s="22">
        <v>3</v>
      </c>
      <c r="B77" s="23">
        <v>46</v>
      </c>
    </row>
    <row r="78" spans="1:4" x14ac:dyDescent="0.35">
      <c r="A78" s="22">
        <v>4</v>
      </c>
      <c r="B78" s="23">
        <v>88</v>
      </c>
    </row>
    <row r="79" spans="1:4" x14ac:dyDescent="0.35">
      <c r="A79" s="22">
        <v>5</v>
      </c>
      <c r="B79" s="23">
        <v>60</v>
      </c>
    </row>
    <row r="80" spans="1:4" x14ac:dyDescent="0.35">
      <c r="A80" s="22" t="s">
        <v>1042</v>
      </c>
      <c r="B80" s="23">
        <v>207</v>
      </c>
    </row>
    <row r="82" spans="1:7" x14ac:dyDescent="0.35">
      <c r="A82" s="21" t="s">
        <v>1044</v>
      </c>
      <c r="B82" s="21" t="s">
        <v>1074</v>
      </c>
    </row>
    <row r="83" spans="1:7" x14ac:dyDescent="0.35">
      <c r="A83" s="21" t="s">
        <v>1041</v>
      </c>
      <c r="B83" t="s">
        <v>11</v>
      </c>
      <c r="C83" t="s">
        <v>9</v>
      </c>
      <c r="D83" t="s">
        <v>6</v>
      </c>
      <c r="E83" t="s">
        <v>13</v>
      </c>
      <c r="F83" t="s">
        <v>10</v>
      </c>
      <c r="G83" t="s">
        <v>1042</v>
      </c>
    </row>
    <row r="84" spans="1:7" x14ac:dyDescent="0.35">
      <c r="A84" s="22" t="s">
        <v>1001</v>
      </c>
    </row>
    <row r="85" spans="1:7" x14ac:dyDescent="0.35">
      <c r="A85" s="28" t="s">
        <v>20</v>
      </c>
      <c r="B85" s="24">
        <v>891</v>
      </c>
      <c r="C85" s="24">
        <v>1332</v>
      </c>
      <c r="D85" s="24">
        <v>1282</v>
      </c>
      <c r="E85" s="24">
        <v>739</v>
      </c>
      <c r="F85" s="24">
        <v>560</v>
      </c>
      <c r="G85" s="24">
        <v>4804</v>
      </c>
    </row>
    <row r="86" spans="1:7" x14ac:dyDescent="0.35">
      <c r="A86" s="28" t="s">
        <v>12</v>
      </c>
      <c r="B86" s="24">
        <v>1991</v>
      </c>
      <c r="C86" s="24">
        <v>1886</v>
      </c>
      <c r="D86" s="24">
        <v>1206</v>
      </c>
      <c r="E86" s="24">
        <v>884</v>
      </c>
      <c r="F86" s="24">
        <v>1722</v>
      </c>
      <c r="G86" s="24">
        <v>7689</v>
      </c>
    </row>
    <row r="87" spans="1:7" x14ac:dyDescent="0.35">
      <c r="A87" s="28" t="s">
        <v>8</v>
      </c>
      <c r="B87" s="24">
        <v>1163</v>
      </c>
      <c r="C87" s="24">
        <v>1180</v>
      </c>
      <c r="D87" s="24">
        <v>1616</v>
      </c>
      <c r="E87" s="24">
        <v>1043</v>
      </c>
      <c r="F87" s="24">
        <v>1747</v>
      </c>
      <c r="G87" s="24">
        <v>6749</v>
      </c>
    </row>
    <row r="88" spans="1:7" x14ac:dyDescent="0.35">
      <c r="A88" s="28" t="s">
        <v>16</v>
      </c>
      <c r="B88" s="24">
        <v>1438</v>
      </c>
      <c r="C88" s="24">
        <v>1616</v>
      </c>
      <c r="D88" s="24">
        <v>866</v>
      </c>
      <c r="E88" s="24">
        <v>829</v>
      </c>
      <c r="F88" s="24">
        <v>2070</v>
      </c>
      <c r="G88" s="24">
        <v>6819</v>
      </c>
    </row>
    <row r="89" spans="1:7" x14ac:dyDescent="0.35">
      <c r="A89" s="22" t="s">
        <v>1000</v>
      </c>
    </row>
    <row r="90" spans="1:7" x14ac:dyDescent="0.35">
      <c r="A90" s="28" t="s">
        <v>24</v>
      </c>
      <c r="B90" s="24">
        <v>1233</v>
      </c>
      <c r="C90" s="24">
        <v>223</v>
      </c>
      <c r="D90" s="24">
        <v>1680</v>
      </c>
      <c r="E90" s="24">
        <v>990</v>
      </c>
      <c r="F90" s="24">
        <v>1508</v>
      </c>
      <c r="G90" s="24">
        <v>5634</v>
      </c>
    </row>
    <row r="91" spans="1:7" x14ac:dyDescent="0.35">
      <c r="A91" s="28" t="s">
        <v>15</v>
      </c>
      <c r="B91" s="24">
        <v>1598</v>
      </c>
      <c r="C91" s="24">
        <v>1907</v>
      </c>
      <c r="D91" s="24">
        <v>869</v>
      </c>
      <c r="E91" s="24">
        <v>1426</v>
      </c>
      <c r="F91" s="24">
        <v>1416</v>
      </c>
      <c r="G91" s="24">
        <v>7216</v>
      </c>
    </row>
    <row r="92" spans="1:7" x14ac:dyDescent="0.35">
      <c r="A92" s="28" t="s">
        <v>5</v>
      </c>
      <c r="B92" s="24">
        <v>900</v>
      </c>
      <c r="C92" s="24">
        <v>1016</v>
      </c>
      <c r="D92" s="24">
        <v>960</v>
      </c>
      <c r="E92" s="24">
        <v>940</v>
      </c>
      <c r="F92" s="24">
        <v>1193</v>
      </c>
      <c r="G92" s="24">
        <v>5009</v>
      </c>
    </row>
    <row r="93" spans="1:7" x14ac:dyDescent="0.35">
      <c r="A93" s="28" t="s">
        <v>18</v>
      </c>
      <c r="B93" s="24">
        <v>900</v>
      </c>
      <c r="C93" s="24">
        <v>1470</v>
      </c>
      <c r="D93" s="24">
        <v>1617</v>
      </c>
      <c r="E93" s="24">
        <v>1314</v>
      </c>
      <c r="F93" s="24">
        <v>941</v>
      </c>
      <c r="G93" s="24">
        <v>6242</v>
      </c>
    </row>
    <row r="94" spans="1:7" x14ac:dyDescent="0.35">
      <c r="A94" s="28" t="s">
        <v>14</v>
      </c>
      <c r="B94" s="24">
        <v>1255</v>
      </c>
      <c r="C94" s="24">
        <v>516</v>
      </c>
      <c r="D94" s="24">
        <v>1874</v>
      </c>
      <c r="E94" s="24">
        <v>1863</v>
      </c>
      <c r="F94" s="24">
        <v>1722</v>
      </c>
      <c r="G94" s="24">
        <v>7230</v>
      </c>
    </row>
    <row r="95" spans="1:7" x14ac:dyDescent="0.35">
      <c r="A95" s="28" t="s">
        <v>19</v>
      </c>
      <c r="B95" s="24">
        <v>1138</v>
      </c>
      <c r="C95" s="24">
        <v>1898</v>
      </c>
      <c r="D95" s="24">
        <v>1482</v>
      </c>
      <c r="E95" s="24">
        <v>846</v>
      </c>
      <c r="F95" s="24">
        <v>1154</v>
      </c>
      <c r="G95" s="24">
        <v>6518</v>
      </c>
    </row>
    <row r="96" spans="1:7" x14ac:dyDescent="0.35">
      <c r="A96" s="22" t="s">
        <v>999</v>
      </c>
    </row>
    <row r="97" spans="1:7" x14ac:dyDescent="0.35">
      <c r="A97" s="28" t="s">
        <v>17</v>
      </c>
      <c r="B97" s="24">
        <v>1655</v>
      </c>
      <c r="C97" s="24">
        <v>805</v>
      </c>
      <c r="D97" s="24">
        <v>2263</v>
      </c>
      <c r="E97" s="24">
        <v>987</v>
      </c>
      <c r="F97" s="24">
        <v>1075</v>
      </c>
      <c r="G97" s="24">
        <v>6785</v>
      </c>
    </row>
    <row r="98" spans="1:7" x14ac:dyDescent="0.35">
      <c r="A98" s="28" t="s">
        <v>23</v>
      </c>
      <c r="B98" s="24">
        <v>1104</v>
      </c>
      <c r="C98" s="24">
        <v>2280</v>
      </c>
      <c r="D98" s="24">
        <v>1445</v>
      </c>
      <c r="E98" s="24">
        <v>1722</v>
      </c>
      <c r="F98" s="24">
        <v>1196</v>
      </c>
      <c r="G98" s="24">
        <v>7747</v>
      </c>
    </row>
    <row r="99" spans="1:7" x14ac:dyDescent="0.35">
      <c r="A99" s="28" t="s">
        <v>7</v>
      </c>
      <c r="B99" s="24">
        <v>372</v>
      </c>
      <c r="C99" s="24">
        <v>1818</v>
      </c>
      <c r="D99" s="24">
        <v>1346</v>
      </c>
      <c r="E99" s="24">
        <v>1156</v>
      </c>
      <c r="F99" s="24">
        <v>1484</v>
      </c>
      <c r="G99" s="24">
        <v>6176</v>
      </c>
    </row>
    <row r="100" spans="1:7" x14ac:dyDescent="0.35">
      <c r="A100" s="28" t="s">
        <v>22</v>
      </c>
      <c r="B100" s="24">
        <v>1415</v>
      </c>
      <c r="C100" s="24">
        <v>1271</v>
      </c>
      <c r="D100" s="24">
        <v>1214</v>
      </c>
      <c r="E100" s="24">
        <v>1135</v>
      </c>
      <c r="F100" s="24">
        <v>1566</v>
      </c>
      <c r="G100" s="24">
        <v>6601</v>
      </c>
    </row>
    <row r="101" spans="1:7" x14ac:dyDescent="0.35">
      <c r="A101" s="28" t="s">
        <v>21</v>
      </c>
      <c r="B101" s="24">
        <v>1362</v>
      </c>
      <c r="C101" s="24">
        <v>1363</v>
      </c>
      <c r="D101" s="24">
        <v>1152</v>
      </c>
      <c r="E101" s="24">
        <v>777</v>
      </c>
      <c r="F101" s="24">
        <v>750</v>
      </c>
      <c r="G101" s="24">
        <v>5404</v>
      </c>
    </row>
  </sheetData>
  <mergeCells count="1">
    <mergeCell ref="E54:E55"/>
  </mergeCells>
  <pageMargins left="0.7" right="0.7" top="0.75" bottom="0.75" header="0.3" footer="0.3"/>
  <pageSetup orientation="portrait"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Sheet1</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Shreya Singh Rathore</cp:lastModifiedBy>
  <dcterms:created xsi:type="dcterms:W3CDTF">2021-03-14T20:21:32Z</dcterms:created>
  <dcterms:modified xsi:type="dcterms:W3CDTF">2025-03-24T11:29:39Z</dcterms:modified>
</cp:coreProperties>
</file>