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/>
  <xr:revisionPtr revIDLastSave="0" documentId="13_ncr:1_{63BD03F5-F342-4546-B9C8-522511628B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Sheet1!$B$17:$G$24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H61" i="1"/>
  <c r="H60" i="1"/>
  <c r="G62" i="1"/>
  <c r="G61" i="1"/>
  <c r="G60" i="1"/>
  <c r="I60" i="1"/>
  <c r="H55" i="1"/>
  <c r="H54" i="1"/>
  <c r="H53" i="1"/>
  <c r="G55" i="1"/>
  <c r="G54" i="1"/>
  <c r="G53" i="1"/>
  <c r="I53" i="1"/>
  <c r="J44" i="1"/>
  <c r="I44" i="1"/>
  <c r="H46" i="1"/>
  <c r="H45" i="1"/>
  <c r="H44" i="1"/>
  <c r="G46" i="1"/>
  <c r="G45" i="1"/>
  <c r="G44" i="1"/>
  <c r="H39" i="1"/>
  <c r="H38" i="1"/>
  <c r="H37" i="1"/>
  <c r="G39" i="1"/>
  <c r="G38" i="1"/>
  <c r="G37" i="1"/>
  <c r="H36" i="1"/>
  <c r="H35" i="1"/>
  <c r="H34" i="1"/>
  <c r="G36" i="1"/>
  <c r="G35" i="1"/>
  <c r="G34" i="1"/>
  <c r="H33" i="1"/>
  <c r="H32" i="1"/>
  <c r="H31" i="1"/>
  <c r="G33" i="1"/>
  <c r="G32" i="1"/>
  <c r="G31" i="1"/>
  <c r="J31" i="1" s="1"/>
  <c r="E38" i="1"/>
  <c r="I37" i="1" s="1"/>
  <c r="E35" i="1"/>
  <c r="I34" i="1" s="1"/>
  <c r="E32" i="1"/>
  <c r="I31" i="1" s="1"/>
  <c r="K31" i="1" l="1"/>
  <c r="K44" i="1"/>
  <c r="J60" i="1"/>
  <c r="K60" i="1" s="1"/>
  <c r="J53" i="1"/>
  <c r="K53" i="1" s="1"/>
  <c r="J37" i="1"/>
  <c r="K37" i="1" s="1"/>
  <c r="J34" i="1"/>
  <c r="K34" i="1" s="1"/>
</calcChain>
</file>

<file path=xl/sharedStrings.xml><?xml version="1.0" encoding="utf-8"?>
<sst xmlns="http://schemas.openxmlformats.org/spreadsheetml/2006/main" count="125" uniqueCount="53">
  <si>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</si>
  <si>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</si>
  <si>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</si>
  <si>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</si>
  <si>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</si>
  <si>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</si>
  <si>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</si>
  <si>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</si>
  <si>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</si>
  <si>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</si>
  <si>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</si>
  <si>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</si>
  <si>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Split by Ethnicity levels</t>
  </si>
  <si>
    <t>S.No.</t>
  </si>
  <si>
    <t>Split</t>
  </si>
  <si>
    <t>PL</t>
  </si>
  <si>
    <t>PR</t>
  </si>
  <si>
    <t>Level</t>
  </si>
  <si>
    <t>p(j/tl)</t>
  </si>
  <si>
    <t>p(j/tr)</t>
  </si>
  <si>
    <t>2Pl * PR</t>
  </si>
  <si>
    <t>q(s/t)</t>
  </si>
  <si>
    <t>Over all</t>
  </si>
  <si>
    <t>205/400</t>
  </si>
  <si>
    <t>195/400</t>
  </si>
  <si>
    <t>46/400</t>
  </si>
  <si>
    <t>149/400</t>
  </si>
  <si>
    <t>354/400</t>
  </si>
  <si>
    <t>251/400</t>
  </si>
  <si>
    <t>Split by Age Category levels</t>
  </si>
  <si>
    <t>186/400</t>
  </si>
  <si>
    <t>214/400</t>
  </si>
  <si>
    <t>Split by Age Category levels of Black Ethnicity</t>
  </si>
  <si>
    <t>Split by Age Category levels of Not Black (White and Hispanic) Ethnicity</t>
  </si>
  <si>
    <t>95/205</t>
  </si>
  <si>
    <t>110/205</t>
  </si>
  <si>
    <t>91/195</t>
  </si>
  <si>
    <t>104/195</t>
  </si>
  <si>
    <t>1st</t>
  </si>
  <si>
    <t>2nd</t>
  </si>
  <si>
    <t>Age</t>
  </si>
  <si>
    <t>Not Black (Hispanic &amp; White)</t>
  </si>
  <si>
    <t>Decision Tree - CART Method</t>
  </si>
  <si>
    <t>LEVEL 2</t>
  </si>
  <si>
    <t xml:space="preserve">GIVEN INPUT DATA </t>
  </si>
  <si>
    <t xml:space="preserve">LEVEL 1 </t>
  </si>
  <si>
    <t>Final</t>
  </si>
  <si>
    <t>CLASSIFICATION AND REGRESSION (CART) ALGORITHM FORMULA</t>
  </si>
  <si>
    <t xml:space="preserve">Shreeya Kokate </t>
  </si>
  <si>
    <t>CWID: 20005256</t>
  </si>
  <si>
    <t>SECTION A</t>
  </si>
  <si>
    <t>KDDM FINALS - DEC 15 2021</t>
  </si>
  <si>
    <t>We have the first split as Black or Not Black and the second split as Old or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</si>
</sst>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i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0" borderId="0" xfId="0" applyFont="1"/>
    <xf numFmtId="0" fontId="2" fillId="2" borderId="0" xfId="0" applyFont="1" applyFill="1"/>
    <xf numFmtId="0" fontId="3" fillId="2" borderId="8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0" borderId="0" xfId="0" applyFont="1" applyFill="1"/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3" fillId="3" borderId="0" xfId="0" applyFont="1" applyFill="1"/>
    <xf numFmtId="0" fontId="0" fillId="3" borderId="0" xfId="0" applyFill="1"/>
    <xf numFmtId="0" fontId="2" fillId="3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4" fontId="3" fillId="2" borderId="1" xfId="1" quotePrefix="1" applyNumberFormat="1" applyFont="1" applyFill="1" applyBorder="1" applyAlignment="1">
      <alignment horizontal="left" vertical="center"/>
    </xf>
    <xf numFmtId="164" fontId="3" fillId="2" borderId="1" xfId="1" quotePrefix="1" applyNumberFormat="1" applyFont="1" applyFill="1" applyBorder="1" applyAlignment="1">
      <alignment horizontal="left"/>
    </xf>
    <xf numFmtId="164" fontId="3" fillId="2" borderId="1" xfId="1" applyNumberFormat="1" applyFont="1" applyFill="1" applyBorder="1" applyAlignment="1">
      <alignment horizontal="left"/>
    </xf>
    <xf numFmtId="164" fontId="3" fillId="2" borderId="1" xfId="1" applyNumberFormat="1" applyFont="1" applyFill="1" applyBorder="1" applyAlignment="1">
      <alignment horizontal="left" vertical="center"/>
    </xf>
    <xf numFmtId="164" fontId="3" fillId="2" borderId="1" xfId="1" applyNumberFormat="1" applyFont="1" applyFill="1" applyBorder="1" applyAlignment="1">
      <alignment vertical="center"/>
    </xf>
    <xf numFmtId="0" fontId="3" fillId="0" borderId="0" xfId="0" applyFont="1" applyBorder="1" applyAlignment="1"/>
    <xf numFmtId="0" fontId="2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left" vertical="center"/>
    </xf>
    <xf numFmtId="164" fontId="3" fillId="7" borderId="1" xfId="1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0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32655</xdr:colOff>
          <xdr:row>7</xdr:row>
          <xdr:rowOff>122945</xdr:rowOff>
        </xdr:from>
        <xdr:to>
          <xdr:col>6</xdr:col>
          <xdr:colOff>556289</xdr:colOff>
          <xdr:row>12</xdr:row>
          <xdr:rowOff>235324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3</xdr:col>
      <xdr:colOff>333375</xdr:colOff>
      <xdr:row>71</xdr:row>
      <xdr:rowOff>0</xdr:rowOff>
    </xdr:from>
    <xdr:to>
      <xdr:col>5</xdr:col>
      <xdr:colOff>264795</xdr:colOff>
      <xdr:row>74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638425" y="11401425"/>
          <a:ext cx="128397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71</xdr:row>
      <xdr:rowOff>9525</xdr:rowOff>
    </xdr:from>
    <xdr:to>
      <xdr:col>7</xdr:col>
      <xdr:colOff>352425</xdr:colOff>
      <xdr:row>73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43350" y="11410950"/>
          <a:ext cx="1247775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75</xdr:row>
      <xdr:rowOff>19050</xdr:rowOff>
    </xdr:from>
    <xdr:to>
      <xdr:col>3</xdr:col>
      <xdr:colOff>333375</xdr:colOff>
      <xdr:row>78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2133600" y="12182475"/>
          <a:ext cx="50482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75</xdr:row>
      <xdr:rowOff>9525</xdr:rowOff>
    </xdr:from>
    <xdr:to>
      <xdr:col>4</xdr:col>
      <xdr:colOff>133350</xdr:colOff>
      <xdr:row>78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667000" y="1217295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75</xdr:row>
      <xdr:rowOff>0</xdr:rowOff>
    </xdr:from>
    <xdr:to>
      <xdr:col>7</xdr:col>
      <xdr:colOff>312420</xdr:colOff>
      <xdr:row>78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4724400" y="12163425"/>
          <a:ext cx="42672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75</xdr:row>
      <xdr:rowOff>0</xdr:rowOff>
    </xdr:from>
    <xdr:to>
      <xdr:col>8</xdr:col>
      <xdr:colOff>161925</xdr:colOff>
      <xdr:row>78</xdr:row>
      <xdr:rowOff>19050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5181600" y="12163425"/>
          <a:ext cx="42862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73"/>
  <sheetViews>
    <sheetView tabSelected="1" zoomScale="55" zoomScaleNormal="55" workbookViewId="0">
      <selection activeCell="K16" sqref="K16"/>
    </sheetView>
  </sheetViews>
  <sheetFormatPr defaultRowHeight="15" x14ac:dyDescent="0.25"/>
  <cols>
    <col min="2" max="2" width="22.140625" customWidth="1"/>
    <col min="3" max="3" width="25" customWidth="1"/>
    <col min="4" max="4" width="14.28515625" style="1" customWidth="1"/>
    <col min="5" max="5" width="15" customWidth="1"/>
    <col min="6" max="6" width="15.140625" customWidth="1"/>
    <col min="7" max="7" width="18.7109375" customWidth="1"/>
    <col min="8" max="8" width="17.7109375" customWidth="1"/>
    <col min="9" max="9" width="18.5703125" customWidth="1"/>
    <col min="10" max="10" width="16.42578125" customWidth="1"/>
    <col min="11" max="11" width="18" customWidth="1"/>
  </cols>
  <sheetData>
    <row r="1" spans="1:45" ht="20.25" x14ac:dyDescent="0.3">
      <c r="A1" s="6"/>
      <c r="B1" s="45" t="s">
        <v>51</v>
      </c>
      <c r="C1" s="6"/>
      <c r="D1" s="7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s="2" customFormat="1" ht="20.25" x14ac:dyDescent="0.3">
      <c r="A2" s="6"/>
      <c r="B2" s="45" t="s">
        <v>48</v>
      </c>
      <c r="C2" s="6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</row>
    <row r="3" spans="1:45" ht="20.25" x14ac:dyDescent="0.3">
      <c r="A3" s="6"/>
      <c r="B3" s="45" t="s">
        <v>49</v>
      </c>
      <c r="C3" s="6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45" s="2" customFormat="1" ht="20.25" x14ac:dyDescent="0.3">
      <c r="A4" s="6"/>
      <c r="B4" s="45" t="s">
        <v>50</v>
      </c>
      <c r="C4" s="6"/>
      <c r="D4" s="7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s="2" customFormat="1" ht="20.25" x14ac:dyDescent="0.3">
      <c r="A5" s="6"/>
      <c r="B5" s="6"/>
      <c r="C5" s="6"/>
      <c r="D5" s="7"/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 s="2" customFormat="1" ht="20.25" x14ac:dyDescent="0.3">
      <c r="A6" s="6"/>
      <c r="B6" s="6"/>
      <c r="C6" s="6"/>
      <c r="D6" s="7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s="33" customFormat="1" ht="20.25" x14ac:dyDescent="0.3">
      <c r="A7" s="34" t="s">
        <v>47</v>
      </c>
      <c r="B7" s="29"/>
      <c r="C7" s="29"/>
      <c r="D7" s="30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1:45" s="2" customFormat="1" ht="20.25" x14ac:dyDescent="0.3">
      <c r="A8" s="6"/>
      <c r="B8" s="6"/>
      <c r="C8" s="6"/>
      <c r="D8" s="7"/>
      <c r="E8" s="8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 s="2" customFormat="1" ht="20.25" x14ac:dyDescent="0.3">
      <c r="A9" s="6"/>
      <c r="B9" s="6"/>
      <c r="C9" s="6"/>
      <c r="D9" s="7"/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 s="2" customFormat="1" ht="20.25" x14ac:dyDescent="0.3">
      <c r="A10" s="6"/>
      <c r="B10" s="6"/>
      <c r="C10" s="6"/>
      <c r="D10" s="7"/>
      <c r="E10" s="8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 s="2" customFormat="1" ht="20.25" x14ac:dyDescent="0.3">
      <c r="A11" s="6"/>
      <c r="B11" s="6"/>
      <c r="C11" s="6"/>
      <c r="D11" s="7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 s="2" customFormat="1" ht="20.25" x14ac:dyDescent="0.3">
      <c r="A12" s="6"/>
      <c r="B12" s="6"/>
      <c r="C12" s="6"/>
      <c r="D12" s="7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ht="20.25" x14ac:dyDescent="0.3">
      <c r="A13" s="6"/>
      <c r="B13" s="6"/>
      <c r="C13" s="6"/>
      <c r="D13" s="7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 ht="20.25" x14ac:dyDescent="0.3">
      <c r="A14" s="6"/>
      <c r="B14" s="6"/>
      <c r="C14" s="6"/>
      <c r="D14" s="7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s="33" customFormat="1" ht="20.25" x14ac:dyDescent="0.3">
      <c r="A15" s="34" t="s">
        <v>44</v>
      </c>
      <c r="B15" s="29"/>
      <c r="C15" s="29"/>
      <c r="D15" s="30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1:45" ht="20.25" x14ac:dyDescent="0.3">
      <c r="A16" s="9"/>
      <c r="B16" s="9"/>
      <c r="C16" s="9"/>
      <c r="D16" s="10"/>
      <c r="E16" s="9"/>
      <c r="F16" s="9"/>
      <c r="G16" s="9"/>
      <c r="H16" s="9"/>
      <c r="I16" s="9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ht="20.25" x14ac:dyDescent="0.3">
      <c r="A17" s="9"/>
      <c r="B17" s="35" t="s">
        <v>0</v>
      </c>
      <c r="C17" s="35" t="s">
        <v>1</v>
      </c>
      <c r="D17" s="36" t="s">
        <v>2</v>
      </c>
      <c r="E17" s="35" t="s">
        <v>3</v>
      </c>
      <c r="F17" s="35" t="s">
        <v>4</v>
      </c>
      <c r="G17" s="35" t="s">
        <v>5</v>
      </c>
      <c r="H17" s="9"/>
      <c r="I17" s="9"/>
      <c r="J17" s="12"/>
      <c r="K17" s="12"/>
      <c r="L17" s="12"/>
      <c r="M17" s="12"/>
      <c r="N17" s="12"/>
      <c r="O17" s="12"/>
      <c r="P17" s="11"/>
      <c r="Q17" s="11"/>
      <c r="R17" s="11"/>
      <c r="S17" s="11"/>
      <c r="T17" s="11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 ht="20.25" x14ac:dyDescent="0.3">
      <c r="A18" s="9"/>
      <c r="B18" s="4" t="s">
        <v>6</v>
      </c>
      <c r="C18" s="4" t="s">
        <v>7</v>
      </c>
      <c r="D18" s="5">
        <v>30</v>
      </c>
      <c r="E18" s="4">
        <v>48</v>
      </c>
      <c r="F18" s="4">
        <v>17</v>
      </c>
      <c r="G18" s="50">
        <v>95</v>
      </c>
      <c r="H18" s="9"/>
      <c r="I18" s="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 ht="20.25" x14ac:dyDescent="0.3">
      <c r="A19" s="9"/>
      <c r="B19" s="4" t="s">
        <v>6</v>
      </c>
      <c r="C19" s="4" t="s">
        <v>8</v>
      </c>
      <c r="D19" s="5">
        <v>25</v>
      </c>
      <c r="E19" s="4">
        <v>72</v>
      </c>
      <c r="F19" s="4">
        <v>13</v>
      </c>
      <c r="G19" s="50">
        <v>110</v>
      </c>
      <c r="H19" s="9"/>
      <c r="I19" s="9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 ht="20.25" x14ac:dyDescent="0.3">
      <c r="A20" s="9"/>
      <c r="B20" s="4" t="s">
        <v>9</v>
      </c>
      <c r="C20" s="4" t="s">
        <v>7</v>
      </c>
      <c r="D20" s="4">
        <v>7</v>
      </c>
      <c r="E20" s="4">
        <v>0</v>
      </c>
      <c r="F20" s="4">
        <v>5</v>
      </c>
      <c r="G20" s="50">
        <v>12</v>
      </c>
      <c r="H20" s="9"/>
      <c r="I20" s="9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 ht="20.25" x14ac:dyDescent="0.3">
      <c r="A21" s="9"/>
      <c r="B21" s="4" t="s">
        <v>9</v>
      </c>
      <c r="C21" s="4" t="s">
        <v>8</v>
      </c>
      <c r="D21" s="4">
        <v>8</v>
      </c>
      <c r="E21" s="4">
        <v>7</v>
      </c>
      <c r="F21" s="4">
        <v>19</v>
      </c>
      <c r="G21" s="50">
        <v>34</v>
      </c>
      <c r="H21" s="9"/>
      <c r="I21" s="9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 ht="20.25" x14ac:dyDescent="0.3">
      <c r="A22" s="9"/>
      <c r="B22" s="4" t="s">
        <v>10</v>
      </c>
      <c r="C22" s="4" t="s">
        <v>7</v>
      </c>
      <c r="D22" s="4">
        <v>60</v>
      </c>
      <c r="E22" s="4">
        <v>2</v>
      </c>
      <c r="F22" s="4">
        <v>17</v>
      </c>
      <c r="G22" s="50">
        <v>79</v>
      </c>
      <c r="H22" s="9"/>
      <c r="I22" s="9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 ht="20.25" x14ac:dyDescent="0.3">
      <c r="A23" s="9"/>
      <c r="B23" s="4" t="s">
        <v>10</v>
      </c>
      <c r="C23" s="4" t="s">
        <v>8</v>
      </c>
      <c r="D23" s="4">
        <v>26</v>
      </c>
      <c r="E23" s="4">
        <v>10</v>
      </c>
      <c r="F23" s="4">
        <v>34</v>
      </c>
      <c r="G23" s="50">
        <v>70</v>
      </c>
      <c r="H23" s="9"/>
      <c r="I23" s="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 ht="20.25" x14ac:dyDescent="0.3">
      <c r="A24" s="9"/>
      <c r="B24" s="50" t="s">
        <v>11</v>
      </c>
      <c r="C24" s="50"/>
      <c r="D24" s="50">
        <v>156</v>
      </c>
      <c r="E24" s="50">
        <v>139</v>
      </c>
      <c r="F24" s="50">
        <v>105</v>
      </c>
      <c r="G24" s="50">
        <v>400</v>
      </c>
      <c r="H24" s="9"/>
      <c r="I24" s="9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 ht="20.25" x14ac:dyDescent="0.3">
      <c r="A25" s="9"/>
      <c r="B25" s="28"/>
      <c r="C25" s="9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 ht="20.25" x14ac:dyDescent="0.3">
      <c r="A26" s="9"/>
      <c r="B26" s="11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 s="33" customFormat="1" ht="20.25" x14ac:dyDescent="0.3">
      <c r="A27" s="34" t="s">
        <v>45</v>
      </c>
      <c r="B27" s="29"/>
      <c r="C27" s="29"/>
      <c r="D27" s="30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1:45" ht="20.25" x14ac:dyDescent="0.3">
      <c r="A28" s="9"/>
      <c r="B28" s="9"/>
      <c r="C28" s="9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 ht="20.25" x14ac:dyDescent="0.3">
      <c r="A29" s="9"/>
      <c r="B29" s="14" t="s">
        <v>12</v>
      </c>
      <c r="C29" s="9"/>
      <c r="D29" s="10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 ht="20.25" x14ac:dyDescent="0.3">
      <c r="A30" s="9"/>
      <c r="B30" s="37" t="s">
        <v>13</v>
      </c>
      <c r="C30" s="37" t="s">
        <v>14</v>
      </c>
      <c r="D30" s="38" t="s">
        <v>15</v>
      </c>
      <c r="E30" s="39" t="s">
        <v>16</v>
      </c>
      <c r="F30" s="39" t="s">
        <v>17</v>
      </c>
      <c r="G30" s="39" t="s">
        <v>18</v>
      </c>
      <c r="H30" s="39" t="s">
        <v>19</v>
      </c>
      <c r="I30" s="37" t="s">
        <v>20</v>
      </c>
      <c r="J30" s="37" t="s">
        <v>21</v>
      </c>
      <c r="K30" s="37" t="s">
        <v>46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 ht="20.25" x14ac:dyDescent="0.3">
      <c r="A31" s="9"/>
      <c r="B31" s="5">
        <v>1</v>
      </c>
      <c r="C31" s="5" t="s">
        <v>6</v>
      </c>
      <c r="D31" s="40" t="s">
        <v>23</v>
      </c>
      <c r="E31" s="40" t="s">
        <v>24</v>
      </c>
      <c r="F31" s="5" t="s">
        <v>2</v>
      </c>
      <c r="G31" s="43">
        <f>55/205</f>
        <v>0.26829268292682928</v>
      </c>
      <c r="H31" s="43">
        <f>101/195</f>
        <v>0.517948717948718</v>
      </c>
      <c r="I31" s="43">
        <f>2*D32*E32</f>
        <v>0.49968750000000001</v>
      </c>
      <c r="J31" s="43">
        <f>ABS(G31-H31)+ABS(G32-H32)+ABS(G33-H33)</f>
        <v>0.97585991244527837</v>
      </c>
      <c r="K31" s="48">
        <f>I31*J31</f>
        <v>0.48762500000000003</v>
      </c>
      <c r="L31" s="9" t="s">
        <v>38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 ht="20.25" x14ac:dyDescent="0.3">
      <c r="A32" s="9"/>
      <c r="B32" s="5"/>
      <c r="C32" s="5"/>
      <c r="D32" s="43">
        <v>0.51249999999999996</v>
      </c>
      <c r="E32" s="44">
        <f>1-D32</f>
        <v>0.48750000000000004</v>
      </c>
      <c r="F32" s="5" t="s">
        <v>3</v>
      </c>
      <c r="G32" s="43">
        <f>120/205</f>
        <v>0.58536585365853655</v>
      </c>
      <c r="H32" s="43">
        <f>19/195</f>
        <v>9.7435897435897437E-2</v>
      </c>
      <c r="I32" s="43"/>
      <c r="J32" s="5"/>
      <c r="K32" s="43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1:45" ht="20.25" x14ac:dyDescent="0.3">
      <c r="A33" s="9"/>
      <c r="B33" s="5"/>
      <c r="C33" s="5"/>
      <c r="D33" s="43"/>
      <c r="E33" s="43"/>
      <c r="F33" s="5" t="s">
        <v>4</v>
      </c>
      <c r="G33" s="43">
        <f>30/205</f>
        <v>0.14634146341463414</v>
      </c>
      <c r="H33" s="43">
        <f>75/195</f>
        <v>0.38461538461538464</v>
      </c>
      <c r="I33" s="43"/>
      <c r="J33" s="5"/>
      <c r="K33" s="43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 ht="20.25" x14ac:dyDescent="0.3">
      <c r="A34" s="9"/>
      <c r="B34" s="5">
        <v>2</v>
      </c>
      <c r="C34" s="5" t="s">
        <v>9</v>
      </c>
      <c r="D34" s="40" t="s">
        <v>25</v>
      </c>
      <c r="E34" s="40" t="s">
        <v>27</v>
      </c>
      <c r="F34" s="5" t="s">
        <v>2</v>
      </c>
      <c r="G34" s="43">
        <f>15/46</f>
        <v>0.32608695652173914</v>
      </c>
      <c r="H34" s="43">
        <f>141/354</f>
        <v>0.39830508474576271</v>
      </c>
      <c r="I34" s="43">
        <f>2*D35*E35</f>
        <v>0.20355000000000001</v>
      </c>
      <c r="J34" s="43">
        <f>ABS(G34-H34)+ABS(G35-H35)+ABS(G36-H36)</f>
        <v>0.58585114222549739</v>
      </c>
      <c r="K34" s="43">
        <f>I34*J34</f>
        <v>0.11924999999999999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spans="1:45" ht="20.25" x14ac:dyDescent="0.3">
      <c r="A35" s="9"/>
      <c r="B35" s="5"/>
      <c r="C35" s="5"/>
      <c r="D35" s="43">
        <v>0.115</v>
      </c>
      <c r="E35" s="43">
        <f>1-D35</f>
        <v>0.88500000000000001</v>
      </c>
      <c r="F35" s="5" t="s">
        <v>3</v>
      </c>
      <c r="G35" s="43">
        <f>7/46</f>
        <v>0.15217391304347827</v>
      </c>
      <c r="H35" s="43">
        <f>132/354</f>
        <v>0.3728813559322034</v>
      </c>
      <c r="I35" s="43"/>
      <c r="J35" s="5"/>
      <c r="K35" s="4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spans="1:45" ht="20.25" x14ac:dyDescent="0.3">
      <c r="A36" s="9"/>
      <c r="B36" s="5"/>
      <c r="C36" s="5"/>
      <c r="D36" s="43"/>
      <c r="E36" s="43"/>
      <c r="F36" s="5" t="s">
        <v>4</v>
      </c>
      <c r="G36" s="43">
        <f>24/46</f>
        <v>0.52173913043478259</v>
      </c>
      <c r="H36" s="43">
        <f>81/354</f>
        <v>0.2288135593220339</v>
      </c>
      <c r="I36" s="43"/>
      <c r="J36" s="5"/>
      <c r="K36" s="43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spans="1:45" ht="20.25" x14ac:dyDescent="0.3">
      <c r="A37" s="9"/>
      <c r="B37" s="5">
        <v>3</v>
      </c>
      <c r="C37" s="5" t="s">
        <v>10</v>
      </c>
      <c r="D37" s="40" t="s">
        <v>26</v>
      </c>
      <c r="E37" s="40" t="s">
        <v>28</v>
      </c>
      <c r="F37" s="5" t="s">
        <v>2</v>
      </c>
      <c r="G37" s="43">
        <f>86/149</f>
        <v>0.57718120805369133</v>
      </c>
      <c r="H37" s="43">
        <f>70/251</f>
        <v>0.2788844621513944</v>
      </c>
      <c r="I37" s="43">
        <f>2*D38*E38</f>
        <v>0.46748749999999994</v>
      </c>
      <c r="J37" s="43">
        <f>ABS(G37-H37)+ABS(G38-H38)+ABS(G39-H39)</f>
        <v>0.85087836573170417</v>
      </c>
      <c r="K37" s="43">
        <f>I37*J37</f>
        <v>0.39777499999999999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spans="1:45" ht="20.25" x14ac:dyDescent="0.3">
      <c r="A38" s="9"/>
      <c r="B38" s="5"/>
      <c r="C38" s="5"/>
      <c r="D38" s="43">
        <v>0.3725</v>
      </c>
      <c r="E38" s="43">
        <f>1-D38</f>
        <v>0.62749999999999995</v>
      </c>
      <c r="F38" s="5" t="s">
        <v>3</v>
      </c>
      <c r="G38" s="43">
        <f>12/149</f>
        <v>8.0536912751677847E-2</v>
      </c>
      <c r="H38" s="43">
        <f>127/251</f>
        <v>0.50597609561752988</v>
      </c>
      <c r="I38" s="43"/>
      <c r="J38" s="5"/>
      <c r="K38" s="43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 ht="20.25" x14ac:dyDescent="0.3">
      <c r="A39" s="9"/>
      <c r="B39" s="5"/>
      <c r="C39" s="5"/>
      <c r="D39" s="43"/>
      <c r="E39" s="43"/>
      <c r="F39" s="5" t="s">
        <v>4</v>
      </c>
      <c r="G39" s="43">
        <f>51/149</f>
        <v>0.34228187919463088</v>
      </c>
      <c r="H39" s="43">
        <f>54/251</f>
        <v>0.2151394422310757</v>
      </c>
      <c r="I39" s="43"/>
      <c r="J39" s="5"/>
      <c r="K39" s="4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1:45" ht="20.25" x14ac:dyDescent="0.3">
      <c r="A40" s="9"/>
      <c r="B40" s="9"/>
      <c r="C40" s="9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1:45" ht="20.25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ht="20.25" x14ac:dyDescent="0.3">
      <c r="A42" s="9"/>
      <c r="B42" s="15" t="s">
        <v>29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ht="20.25" x14ac:dyDescent="0.3">
      <c r="A43" s="9"/>
      <c r="B43" s="37" t="s">
        <v>13</v>
      </c>
      <c r="C43" s="37" t="s">
        <v>14</v>
      </c>
      <c r="D43" s="39" t="s">
        <v>15</v>
      </c>
      <c r="E43" s="39" t="s">
        <v>16</v>
      </c>
      <c r="F43" s="39" t="s">
        <v>17</v>
      </c>
      <c r="G43" s="39" t="s">
        <v>18</v>
      </c>
      <c r="H43" s="39" t="s">
        <v>19</v>
      </c>
      <c r="I43" s="37" t="s">
        <v>20</v>
      </c>
      <c r="J43" s="37" t="s">
        <v>21</v>
      </c>
      <c r="K43" s="37" t="s">
        <v>22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 ht="20.25" x14ac:dyDescent="0.3">
      <c r="A44" s="9"/>
      <c r="B44" s="4">
        <v>1</v>
      </c>
      <c r="C44" s="4" t="s">
        <v>7</v>
      </c>
      <c r="D44" s="41" t="s">
        <v>30</v>
      </c>
      <c r="E44" s="41" t="s">
        <v>31</v>
      </c>
      <c r="F44" s="4" t="s">
        <v>2</v>
      </c>
      <c r="G44" s="42">
        <f>97/186</f>
        <v>0.521505376344086</v>
      </c>
      <c r="H44" s="42">
        <f>59/214</f>
        <v>0.27570093457943923</v>
      </c>
      <c r="I44" s="42">
        <f>2*D45*E45</f>
        <v>0.49755000000000005</v>
      </c>
      <c r="J44" s="42">
        <f>ABS(G44-H44)+ABS(G45-H45)+ABS(G46-H46)</f>
        <v>0.49160888352929355</v>
      </c>
      <c r="K44" s="42">
        <f>I44*J44</f>
        <v>0.24460000000000004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 ht="20.25" x14ac:dyDescent="0.3">
      <c r="A45" s="9"/>
      <c r="B45" s="4"/>
      <c r="C45" s="4"/>
      <c r="D45" s="42">
        <v>0.46500000000000002</v>
      </c>
      <c r="E45" s="42">
        <v>0.53500000000000003</v>
      </c>
      <c r="F45" s="4" t="s">
        <v>3</v>
      </c>
      <c r="G45" s="42">
        <f>50/186</f>
        <v>0.26881720430107525</v>
      </c>
      <c r="H45" s="42">
        <f>89/214</f>
        <v>0.41588785046728971</v>
      </c>
      <c r="I45" s="42"/>
      <c r="J45" s="4"/>
      <c r="K45" s="4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 ht="20.25" x14ac:dyDescent="0.3">
      <c r="A46" s="9"/>
      <c r="B46" s="4"/>
      <c r="C46" s="4"/>
      <c r="D46" s="42"/>
      <c r="E46" s="42"/>
      <c r="F46" s="4" t="s">
        <v>4</v>
      </c>
      <c r="G46" s="42">
        <f>39/186</f>
        <v>0.20967741935483872</v>
      </c>
      <c r="H46" s="42">
        <f>66/214</f>
        <v>0.30841121495327101</v>
      </c>
      <c r="I46" s="42"/>
      <c r="J46" s="4"/>
      <c r="K46" s="4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 ht="20.25" x14ac:dyDescent="0.3">
      <c r="A47" s="9"/>
      <c r="B47" s="9"/>
      <c r="C47" s="9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 ht="20.25" x14ac:dyDescent="0.3">
      <c r="A48" s="9"/>
      <c r="B48" s="9"/>
      <c r="C48" s="9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1:45" s="33" customFormat="1" ht="20.25" x14ac:dyDescent="0.3">
      <c r="A49" s="34" t="s">
        <v>43</v>
      </c>
      <c r="B49" s="29"/>
      <c r="C49" s="29"/>
      <c r="D49" s="30"/>
      <c r="E49" s="31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</row>
    <row r="50" spans="1:45" ht="20.25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1:45" ht="20.25" x14ac:dyDescent="0.3">
      <c r="A51" s="9"/>
      <c r="B51" s="15" t="s">
        <v>32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1:45" ht="20.25" x14ac:dyDescent="0.3">
      <c r="A52" s="9"/>
      <c r="B52" s="46" t="s">
        <v>13</v>
      </c>
      <c r="C52" s="46" t="s">
        <v>14</v>
      </c>
      <c r="D52" s="47" t="s">
        <v>15</v>
      </c>
      <c r="E52" s="47" t="s">
        <v>16</v>
      </c>
      <c r="F52" s="47" t="s">
        <v>17</v>
      </c>
      <c r="G52" s="47" t="s">
        <v>18</v>
      </c>
      <c r="H52" s="47" t="s">
        <v>19</v>
      </c>
      <c r="I52" s="46" t="s">
        <v>20</v>
      </c>
      <c r="J52" s="46" t="s">
        <v>21</v>
      </c>
      <c r="K52" s="46" t="s">
        <v>22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1:45" ht="20.25" x14ac:dyDescent="0.3">
      <c r="A53" s="9"/>
      <c r="B53" s="4">
        <v>1</v>
      </c>
      <c r="C53" s="4" t="s">
        <v>7</v>
      </c>
      <c r="D53" s="41" t="s">
        <v>34</v>
      </c>
      <c r="E53" s="41" t="s">
        <v>35</v>
      </c>
      <c r="F53" s="4" t="s">
        <v>2</v>
      </c>
      <c r="G53" s="42">
        <f>30/95</f>
        <v>0.31578947368421051</v>
      </c>
      <c r="H53" s="42">
        <f>25/110</f>
        <v>0.22727272727272727</v>
      </c>
      <c r="I53" s="42">
        <f>2*D54*E54</f>
        <v>0.49732302201070799</v>
      </c>
      <c r="J53" s="42">
        <f>ABS(G53-H53)+ABS(G54-H54)+ABS(G55-H55)</f>
        <v>0.29856459330143537</v>
      </c>
      <c r="K53" s="42">
        <f>I53*J53</f>
        <v>0.14848304580606783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1:45" ht="20.25" x14ac:dyDescent="0.3">
      <c r="A54" s="9"/>
      <c r="B54" s="4"/>
      <c r="C54" s="4"/>
      <c r="D54" s="42">
        <v>0.46341463414634149</v>
      </c>
      <c r="E54" s="42">
        <v>0.53658536585365857</v>
      </c>
      <c r="F54" s="4" t="s">
        <v>3</v>
      </c>
      <c r="G54" s="42">
        <f>48/95</f>
        <v>0.50526315789473686</v>
      </c>
      <c r="H54" s="42">
        <f>72/110</f>
        <v>0.65454545454545454</v>
      </c>
      <c r="I54" s="42"/>
      <c r="J54" s="4"/>
      <c r="K54" s="42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1:45" ht="20.25" x14ac:dyDescent="0.3">
      <c r="A55" s="9"/>
      <c r="B55" s="4"/>
      <c r="C55" s="4"/>
      <c r="D55" s="42"/>
      <c r="E55" s="42"/>
      <c r="F55" s="4" t="s">
        <v>4</v>
      </c>
      <c r="G55" s="42">
        <f>17/95</f>
        <v>0.17894736842105263</v>
      </c>
      <c r="H55" s="42">
        <f>13/110</f>
        <v>0.11818181818181818</v>
      </c>
      <c r="I55" s="42"/>
      <c r="J55" s="4"/>
      <c r="K55" s="42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1:45" ht="20.25" x14ac:dyDescent="0.3">
      <c r="A56" s="9"/>
      <c r="B56" s="9"/>
      <c r="C56" s="9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1:45" ht="20.25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1:45" ht="20.25" x14ac:dyDescent="0.3">
      <c r="A58" s="9"/>
      <c r="B58" s="15" t="s">
        <v>33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45" ht="20.25" x14ac:dyDescent="0.3">
      <c r="A59" s="9"/>
      <c r="B59" s="46" t="s">
        <v>13</v>
      </c>
      <c r="C59" s="46" t="s">
        <v>14</v>
      </c>
      <c r="D59" s="47" t="s">
        <v>15</v>
      </c>
      <c r="E59" s="47" t="s">
        <v>16</v>
      </c>
      <c r="F59" s="47" t="s">
        <v>17</v>
      </c>
      <c r="G59" s="47" t="s">
        <v>18</v>
      </c>
      <c r="H59" s="47" t="s">
        <v>19</v>
      </c>
      <c r="I59" s="46" t="s">
        <v>20</v>
      </c>
      <c r="J59" s="46" t="s">
        <v>21</v>
      </c>
      <c r="K59" s="46" t="s">
        <v>22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1:45" ht="20.25" x14ac:dyDescent="0.3">
      <c r="A60" s="9"/>
      <c r="B60" s="4">
        <v>1</v>
      </c>
      <c r="C60" s="4" t="s">
        <v>7</v>
      </c>
      <c r="D60" s="41" t="s">
        <v>36</v>
      </c>
      <c r="E60" s="41" t="s">
        <v>37</v>
      </c>
      <c r="F60" s="4" t="s">
        <v>2</v>
      </c>
      <c r="G60" s="42">
        <f>67/91</f>
        <v>0.73626373626373631</v>
      </c>
      <c r="H60" s="42">
        <f>34/104</f>
        <v>0.32692307692307693</v>
      </c>
      <c r="I60" s="42">
        <f>2*D61*E61</f>
        <v>0.49777777777777776</v>
      </c>
      <c r="J60" s="42">
        <f>ABS(G60-H60)+ABS(G61-H61)+ABS(G62-H62)</f>
        <v>0.81868131868131866</v>
      </c>
      <c r="K60" s="49">
        <f>I60*J60</f>
        <v>0.40752136752136747</v>
      </c>
      <c r="L60" s="9" t="s">
        <v>39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1:45" ht="20.25" x14ac:dyDescent="0.3">
      <c r="A61" s="9"/>
      <c r="B61" s="4"/>
      <c r="C61" s="4"/>
      <c r="D61" s="42">
        <v>0.46666666666666667</v>
      </c>
      <c r="E61" s="42">
        <v>0.53333333333333333</v>
      </c>
      <c r="F61" s="4" t="s">
        <v>3</v>
      </c>
      <c r="G61" s="42">
        <f>2/91</f>
        <v>2.197802197802198E-2</v>
      </c>
      <c r="H61" s="42">
        <f>17/104</f>
        <v>0.16346153846153846</v>
      </c>
      <c r="I61" s="42"/>
      <c r="J61" s="4"/>
      <c r="K61" s="4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1:45" ht="20.25" x14ac:dyDescent="0.3">
      <c r="A62" s="9"/>
      <c r="B62" s="4"/>
      <c r="C62" s="4"/>
      <c r="D62" s="42"/>
      <c r="E62" s="42"/>
      <c r="F62" s="4" t="s">
        <v>4</v>
      </c>
      <c r="G62" s="42">
        <f>22/91</f>
        <v>0.24175824175824176</v>
      </c>
      <c r="H62" s="42">
        <f>53/104</f>
        <v>0.50961538461538458</v>
      </c>
      <c r="I62" s="42"/>
      <c r="J62" s="4"/>
      <c r="K62" s="4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1:45" ht="20.25" x14ac:dyDescent="0.3">
      <c r="A63" s="9"/>
      <c r="B63" s="9"/>
      <c r="C63" s="9"/>
      <c r="D63" s="1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1:45" ht="20.25" x14ac:dyDescent="0.3">
      <c r="A64" s="9"/>
      <c r="B64" s="9"/>
      <c r="C64" s="9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1:45" s="33" customFormat="1" ht="20.25" x14ac:dyDescent="0.3">
      <c r="A65" s="34" t="s">
        <v>44</v>
      </c>
      <c r="B65" s="29"/>
      <c r="C65" s="29"/>
      <c r="D65" s="30"/>
      <c r="E65" s="31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</row>
    <row r="66" spans="1:45" ht="20.25" x14ac:dyDescent="0.3">
      <c r="A66" s="9"/>
      <c r="B66" s="15" t="s">
        <v>42</v>
      </c>
      <c r="C66" s="9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1:45" ht="20.25" x14ac:dyDescent="0.3">
      <c r="A67" s="9"/>
      <c r="B67" s="9" t="s">
        <v>52</v>
      </c>
      <c r="C67" s="9"/>
      <c r="D67" s="10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1:45" s="3" customFormat="1" ht="20.25" x14ac:dyDescent="0.3">
      <c r="A68" s="8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1:45" ht="20.25" x14ac:dyDescent="0.3">
      <c r="A69" s="9"/>
      <c r="B69" s="9"/>
      <c r="C69" s="9"/>
      <c r="D69" s="10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1:45" ht="20.25" x14ac:dyDescent="0.3">
      <c r="A70" s="9"/>
      <c r="B70" s="16"/>
      <c r="C70" s="17"/>
      <c r="D70" s="17"/>
      <c r="E70" s="17"/>
      <c r="F70" s="17"/>
      <c r="G70" s="17"/>
      <c r="H70" s="17"/>
      <c r="I70" s="17"/>
      <c r="J70" s="1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1:45" ht="20.25" x14ac:dyDescent="0.3">
      <c r="A71" s="9"/>
      <c r="B71" s="19"/>
      <c r="C71" s="13"/>
      <c r="D71" s="20"/>
      <c r="E71" s="20"/>
      <c r="F71" s="21" t="s">
        <v>0</v>
      </c>
      <c r="G71" s="20"/>
      <c r="H71" s="20"/>
      <c r="I71" s="13"/>
      <c r="J71" s="2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1:45" ht="20.25" x14ac:dyDescent="0.3">
      <c r="A72" s="9"/>
      <c r="B72" s="19"/>
      <c r="C72" s="13"/>
      <c r="D72" s="20"/>
      <c r="E72" s="20"/>
      <c r="F72" s="20"/>
      <c r="G72" s="20"/>
      <c r="H72" s="20"/>
      <c r="I72" s="13"/>
      <c r="J72" s="2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1:45" ht="20.25" x14ac:dyDescent="0.3">
      <c r="A73" s="9"/>
      <c r="B73" s="19"/>
      <c r="C73" s="13"/>
      <c r="D73" s="20" t="s">
        <v>6</v>
      </c>
      <c r="E73" s="20"/>
      <c r="F73" s="20"/>
      <c r="G73" s="20"/>
      <c r="H73" s="23" t="s">
        <v>41</v>
      </c>
      <c r="I73" s="13"/>
      <c r="J73" s="2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1:45" ht="20.25" x14ac:dyDescent="0.3">
      <c r="A74" s="9"/>
      <c r="B74" s="19"/>
      <c r="C74" s="13"/>
      <c r="D74" s="20"/>
      <c r="E74" s="20"/>
      <c r="F74" s="20"/>
      <c r="G74" s="20"/>
      <c r="H74" s="20"/>
      <c r="I74" s="13"/>
      <c r="J74" s="2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1:45" ht="20.25" x14ac:dyDescent="0.3">
      <c r="A75" s="9"/>
      <c r="B75" s="19"/>
      <c r="C75" s="13"/>
      <c r="D75" s="21" t="s">
        <v>40</v>
      </c>
      <c r="E75" s="20"/>
      <c r="F75" s="20"/>
      <c r="G75" s="20"/>
      <c r="H75" s="21" t="s">
        <v>40</v>
      </c>
      <c r="I75" s="13"/>
      <c r="J75" s="2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1:45" ht="20.25" x14ac:dyDescent="0.3">
      <c r="A76" s="9"/>
      <c r="B76" s="19"/>
      <c r="C76" s="13"/>
      <c r="D76" s="13"/>
      <c r="E76" s="13"/>
      <c r="F76" s="13"/>
      <c r="G76" s="13"/>
      <c r="H76" s="13"/>
      <c r="I76" s="13"/>
      <c r="J76" s="2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1:45" ht="20.25" x14ac:dyDescent="0.3">
      <c r="A77" s="9"/>
      <c r="B77" s="19"/>
      <c r="C77" s="24" t="s">
        <v>7</v>
      </c>
      <c r="D77" s="13"/>
      <c r="E77" s="13" t="s">
        <v>8</v>
      </c>
      <c r="F77" s="13"/>
      <c r="G77" s="24" t="s">
        <v>7</v>
      </c>
      <c r="H77" s="13"/>
      <c r="I77" s="13" t="s">
        <v>8</v>
      </c>
      <c r="J77" s="2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1:45" ht="20.25" x14ac:dyDescent="0.3">
      <c r="A78" s="9"/>
      <c r="B78" s="19"/>
      <c r="C78" s="13"/>
      <c r="D78" s="13"/>
      <c r="E78" s="13"/>
      <c r="F78" s="13"/>
      <c r="G78" s="13"/>
      <c r="H78" s="13"/>
      <c r="I78" s="13"/>
      <c r="J78" s="2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1:45" ht="20.25" x14ac:dyDescent="0.3">
      <c r="A79" s="9"/>
      <c r="B79" s="19"/>
      <c r="C79" s="21" t="s">
        <v>3</v>
      </c>
      <c r="D79" s="13"/>
      <c r="E79" s="21" t="s">
        <v>3</v>
      </c>
      <c r="F79" s="13"/>
      <c r="G79" s="21" t="s">
        <v>2</v>
      </c>
      <c r="H79" s="13"/>
      <c r="I79" s="21" t="s">
        <v>4</v>
      </c>
      <c r="J79" s="2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1:45" ht="20.25" x14ac:dyDescent="0.3">
      <c r="A80" s="9"/>
      <c r="B80" s="25"/>
      <c r="C80" s="26"/>
      <c r="D80" s="26"/>
      <c r="E80" s="26"/>
      <c r="F80" s="26"/>
      <c r="G80" s="26"/>
      <c r="H80" s="26"/>
      <c r="I80" s="26"/>
      <c r="J80" s="27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1:45" ht="20.25" x14ac:dyDescent="0.3">
      <c r="A81" s="9"/>
      <c r="B81" s="9"/>
      <c r="C81" s="9"/>
      <c r="D81" s="10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1:45" ht="20.25" x14ac:dyDescent="0.3">
      <c r="A82" s="9"/>
      <c r="B82" s="9"/>
      <c r="C82" s="9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1:45" ht="20.25" x14ac:dyDescent="0.3">
      <c r="A83" s="9"/>
      <c r="B83" s="9"/>
      <c r="C83" s="9"/>
      <c r="D83" s="10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1:45" ht="20.25" x14ac:dyDescent="0.3">
      <c r="A84" s="9"/>
      <c r="B84" s="9"/>
      <c r="C84" s="9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1:45" ht="20.25" x14ac:dyDescent="0.3">
      <c r="A85" s="9"/>
      <c r="B85" s="9"/>
      <c r="C85" s="9"/>
      <c r="D85" s="10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1:45" ht="20.25" x14ac:dyDescent="0.3">
      <c r="A86" s="9"/>
      <c r="B86" s="9"/>
      <c r="C86" s="9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1:45" ht="20.25" x14ac:dyDescent="0.3">
      <c r="A87" s="9"/>
      <c r="B87" s="9"/>
      <c r="C87" s="9"/>
      <c r="D87" s="10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1:45" ht="20.25" x14ac:dyDescent="0.3">
      <c r="A88" s="9"/>
      <c r="B88" s="9"/>
      <c r="C88" s="9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1:45" ht="20.25" x14ac:dyDescent="0.3">
      <c r="A89" s="9"/>
      <c r="B89" s="9"/>
      <c r="C89" s="9"/>
      <c r="D89" s="10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1:45" ht="20.25" x14ac:dyDescent="0.3">
      <c r="A90" s="9"/>
      <c r="B90" s="9"/>
      <c r="C90" s="9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1:45" ht="20.25" x14ac:dyDescent="0.3">
      <c r="A91" s="9"/>
      <c r="B91" s="9"/>
      <c r="C91" s="9"/>
      <c r="D91" s="1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1:45" ht="20.25" x14ac:dyDescent="0.3">
      <c r="A92" s="9"/>
      <c r="B92" s="9"/>
      <c r="C92" s="9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1:45" ht="20.25" x14ac:dyDescent="0.3">
      <c r="A93" s="9"/>
      <c r="B93" s="9"/>
      <c r="C93" s="9"/>
      <c r="D93" s="10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1:45" ht="20.25" x14ac:dyDescent="0.3">
      <c r="A94" s="9"/>
      <c r="B94" s="9"/>
      <c r="C94" s="9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1:45" ht="20.25" x14ac:dyDescent="0.3">
      <c r="A95" s="9"/>
      <c r="B95" s="9"/>
      <c r="C95" s="9"/>
      <c r="D95" s="10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1:45" ht="20.25" x14ac:dyDescent="0.3">
      <c r="A96" s="9"/>
      <c r="B96" s="9"/>
      <c r="C96" s="9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1:45" ht="20.25" x14ac:dyDescent="0.3">
      <c r="A97" s="9"/>
      <c r="B97" s="9"/>
      <c r="C97" s="9"/>
      <c r="D97" s="10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1:45" ht="20.25" x14ac:dyDescent="0.3">
      <c r="A98" s="9"/>
      <c r="B98" s="9"/>
      <c r="C98" s="9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1:45" ht="20.25" x14ac:dyDescent="0.3">
      <c r="A99" s="9"/>
      <c r="B99" s="9"/>
      <c r="C99" s="9"/>
      <c r="D99" s="10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1:45" ht="20.25" x14ac:dyDescent="0.3">
      <c r="A100" s="9"/>
      <c r="B100" s="9"/>
      <c r="C100" s="9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1:45" ht="20.25" x14ac:dyDescent="0.3">
      <c r="A101" s="9"/>
      <c r="B101" s="9"/>
      <c r="C101" s="9"/>
      <c r="D101" s="10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1:45" ht="20.25" x14ac:dyDescent="0.3">
      <c r="A102" s="9"/>
      <c r="B102" s="9"/>
      <c r="C102" s="9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1:45" ht="20.25" x14ac:dyDescent="0.3">
      <c r="A103" s="9"/>
      <c r="B103" s="9"/>
      <c r="C103" s="9"/>
      <c r="D103" s="10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1:45" ht="20.25" x14ac:dyDescent="0.3">
      <c r="A104" s="9"/>
      <c r="B104" s="9"/>
      <c r="C104" s="9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1:45" ht="20.25" x14ac:dyDescent="0.3">
      <c r="A105" s="9"/>
      <c r="B105" s="9"/>
      <c r="C105" s="9"/>
      <c r="D105" s="10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1:45" ht="20.25" x14ac:dyDescent="0.3">
      <c r="A106" s="9"/>
      <c r="B106" s="9"/>
      <c r="C106" s="9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1:45" ht="20.25" x14ac:dyDescent="0.3">
      <c r="A107" s="9"/>
      <c r="B107" s="9"/>
      <c r="C107" s="9"/>
      <c r="D107" s="10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1:45" ht="20.25" x14ac:dyDescent="0.3">
      <c r="A108" s="9"/>
      <c r="B108" s="9"/>
      <c r="C108" s="9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1:45" ht="20.25" x14ac:dyDescent="0.3">
      <c r="A109" s="9"/>
      <c r="B109" s="9"/>
      <c r="C109" s="9"/>
      <c r="D109" s="10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1:45" ht="20.25" x14ac:dyDescent="0.3">
      <c r="A110" s="9"/>
      <c r="B110" s="9"/>
      <c r="C110" s="9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1:45" ht="20.25" x14ac:dyDescent="0.3">
      <c r="A111" s="9"/>
      <c r="B111" s="9"/>
      <c r="C111" s="9"/>
      <c r="D111" s="10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1:45" ht="20.25" x14ac:dyDescent="0.3">
      <c r="A112" s="9"/>
      <c r="B112" s="9"/>
      <c r="C112" s="9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1:45" ht="20.25" x14ac:dyDescent="0.3">
      <c r="A113" s="9"/>
      <c r="B113" s="9"/>
      <c r="C113" s="9"/>
      <c r="D113" s="10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1:45" ht="20.25" x14ac:dyDescent="0.3">
      <c r="A114" s="9"/>
      <c r="B114" s="9"/>
      <c r="C114" s="9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1:45" ht="20.25" x14ac:dyDescent="0.3">
      <c r="A115" s="9"/>
      <c r="B115" s="9"/>
      <c r="C115" s="9"/>
      <c r="D115" s="10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1:45" ht="20.25" x14ac:dyDescent="0.3">
      <c r="A116" s="9"/>
      <c r="B116" s="9"/>
      <c r="C116" s="9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1:45" ht="20.25" x14ac:dyDescent="0.3">
      <c r="A117" s="9"/>
      <c r="B117" s="9"/>
      <c r="C117" s="9"/>
      <c r="D117" s="10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1:45" ht="20.25" x14ac:dyDescent="0.3">
      <c r="A118" s="9"/>
      <c r="B118" s="9"/>
      <c r="C118" s="9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1:45" ht="20.25" x14ac:dyDescent="0.3">
      <c r="A119" s="9"/>
      <c r="B119" s="9"/>
      <c r="C119" s="9"/>
      <c r="D119" s="10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1:45" ht="20.25" x14ac:dyDescent="0.3">
      <c r="A120" s="9"/>
      <c r="B120" s="9"/>
      <c r="C120" s="9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1:45" ht="20.25" x14ac:dyDescent="0.3">
      <c r="A121" s="9"/>
      <c r="B121" s="9"/>
      <c r="C121" s="9"/>
      <c r="D121" s="10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1:45" ht="20.25" x14ac:dyDescent="0.3">
      <c r="A122" s="9"/>
      <c r="B122" s="9"/>
      <c r="C122" s="9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1:45" ht="20.25" x14ac:dyDescent="0.3">
      <c r="A123" s="9"/>
      <c r="B123" s="9"/>
      <c r="C123" s="9"/>
      <c r="D123" s="10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1:45" ht="20.25" x14ac:dyDescent="0.3">
      <c r="A124" s="9"/>
      <c r="B124" s="9"/>
      <c r="C124" s="9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1:45" ht="20.25" x14ac:dyDescent="0.3">
      <c r="A125" s="9"/>
      <c r="B125" s="9"/>
      <c r="C125" s="9"/>
      <c r="D125" s="10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1:45" ht="20.25" x14ac:dyDescent="0.3">
      <c r="A126" s="9"/>
      <c r="B126" s="9"/>
      <c r="C126" s="9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1:45" ht="20.25" x14ac:dyDescent="0.3">
      <c r="A127" s="9"/>
      <c r="B127" s="9"/>
      <c r="C127" s="9"/>
      <c r="D127" s="10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1:45" ht="20.25" x14ac:dyDescent="0.3">
      <c r="A128" s="9"/>
      <c r="B128" s="9"/>
      <c r="C128" s="9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1:45" ht="20.25" x14ac:dyDescent="0.3">
      <c r="A129" s="9"/>
      <c r="B129" s="9"/>
      <c r="C129" s="9"/>
      <c r="D129" s="10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1:45" ht="20.25" x14ac:dyDescent="0.3">
      <c r="A130" s="9"/>
      <c r="B130" s="9"/>
      <c r="C130" s="9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1:45" ht="20.25" x14ac:dyDescent="0.3">
      <c r="A131" s="9"/>
      <c r="B131" s="9"/>
      <c r="C131" s="9"/>
      <c r="D131" s="10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1:45" ht="20.25" x14ac:dyDescent="0.3">
      <c r="A132" s="9"/>
      <c r="B132" s="9"/>
      <c r="C132" s="9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1:45" ht="20.25" x14ac:dyDescent="0.3">
      <c r="A133" s="9"/>
      <c r="B133" s="9"/>
      <c r="C133" s="9"/>
      <c r="D133" s="10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1:45" ht="20.25" x14ac:dyDescent="0.3">
      <c r="A134" s="9"/>
      <c r="B134" s="9"/>
      <c r="C134" s="9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1:45" ht="20.25" x14ac:dyDescent="0.3">
      <c r="A135" s="9"/>
      <c r="B135" s="9"/>
      <c r="C135" s="9"/>
      <c r="D135" s="10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1:45" ht="20.25" x14ac:dyDescent="0.3">
      <c r="A136" s="9"/>
      <c r="B136" s="9"/>
      <c r="C136" s="9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1:45" ht="20.25" x14ac:dyDescent="0.3">
      <c r="A137" s="9"/>
      <c r="B137" s="9"/>
      <c r="C137" s="9"/>
      <c r="D137" s="10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1:45" ht="20.25" x14ac:dyDescent="0.3">
      <c r="A138" s="9"/>
      <c r="B138" s="9"/>
      <c r="C138" s="9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1:45" ht="20.25" x14ac:dyDescent="0.3">
      <c r="A139" s="9"/>
      <c r="B139" s="9"/>
      <c r="C139" s="9"/>
      <c r="D139" s="10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1:45" ht="20.25" x14ac:dyDescent="0.3">
      <c r="A140" s="9"/>
      <c r="B140" s="9"/>
      <c r="C140" s="9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1:45" ht="20.25" x14ac:dyDescent="0.3">
      <c r="A141" s="9"/>
      <c r="B141" s="9"/>
      <c r="C141" s="9"/>
      <c r="D141" s="10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1:45" ht="20.25" x14ac:dyDescent="0.3">
      <c r="A142" s="9"/>
      <c r="B142" s="9"/>
      <c r="C142" s="9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1:45" ht="20.25" x14ac:dyDescent="0.3">
      <c r="A143" s="9"/>
      <c r="B143" s="9"/>
      <c r="C143" s="9"/>
      <c r="D143" s="10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1:45" ht="20.25" x14ac:dyDescent="0.3">
      <c r="A144" s="9"/>
      <c r="B144" s="9"/>
      <c r="C144" s="9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1:45" ht="20.25" x14ac:dyDescent="0.3">
      <c r="A145" s="9"/>
      <c r="B145" s="9"/>
      <c r="C145" s="9"/>
      <c r="D145" s="10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1:45" ht="20.25" x14ac:dyDescent="0.3">
      <c r="A146" s="9"/>
      <c r="B146" s="9"/>
      <c r="C146" s="9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1:45" ht="20.25" x14ac:dyDescent="0.3">
      <c r="A147" s="9"/>
      <c r="B147" s="9"/>
      <c r="C147" s="9"/>
      <c r="D147" s="10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1:45" ht="20.25" x14ac:dyDescent="0.3">
      <c r="A148" s="9"/>
      <c r="B148" s="9"/>
      <c r="C148" s="9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1:45" ht="20.25" x14ac:dyDescent="0.3">
      <c r="A149" s="9"/>
      <c r="B149" s="9"/>
      <c r="C149" s="9"/>
      <c r="D149" s="10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1:45" ht="20.25" x14ac:dyDescent="0.3">
      <c r="A150" s="9"/>
      <c r="B150" s="9"/>
      <c r="C150" s="9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1:45" ht="20.25" x14ac:dyDescent="0.3">
      <c r="A151" s="9"/>
      <c r="B151" s="9"/>
      <c r="C151" s="9"/>
      <c r="D151" s="10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1:45" ht="20.25" x14ac:dyDescent="0.3">
      <c r="A152" s="9"/>
      <c r="B152" s="9"/>
      <c r="C152" s="9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1:45" ht="20.25" x14ac:dyDescent="0.3">
      <c r="A153" s="9"/>
      <c r="B153" s="9"/>
      <c r="C153" s="9"/>
      <c r="D153" s="10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1:45" ht="20.25" x14ac:dyDescent="0.3">
      <c r="A154" s="9"/>
      <c r="B154" s="9"/>
      <c r="C154" s="9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1:45" ht="20.25" x14ac:dyDescent="0.3">
      <c r="A155" s="9"/>
      <c r="B155" s="9"/>
      <c r="C155" s="9"/>
      <c r="D155" s="10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1:45" ht="20.25" x14ac:dyDescent="0.3">
      <c r="A156" s="9"/>
      <c r="B156" s="9"/>
      <c r="C156" s="9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1:45" ht="20.25" x14ac:dyDescent="0.3">
      <c r="A157" s="9"/>
      <c r="B157" s="9"/>
      <c r="C157" s="9"/>
      <c r="D157" s="10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1:45" ht="20.25" x14ac:dyDescent="0.3">
      <c r="A158" s="9"/>
      <c r="B158" s="9"/>
      <c r="C158" s="9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1:45" ht="20.25" x14ac:dyDescent="0.3">
      <c r="A159" s="9"/>
      <c r="B159" s="9"/>
      <c r="C159" s="9"/>
      <c r="D159" s="10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1:45" ht="20.25" x14ac:dyDescent="0.3">
      <c r="A160" s="9"/>
      <c r="B160" s="9"/>
      <c r="C160" s="9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1:45" ht="20.25" x14ac:dyDescent="0.3">
      <c r="A161" s="9"/>
      <c r="B161" s="9"/>
      <c r="C161" s="9"/>
      <c r="D161" s="10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1:45" ht="20.25" x14ac:dyDescent="0.3">
      <c r="A162" s="9"/>
      <c r="B162" s="9"/>
      <c r="C162" s="9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1:45" ht="20.25" x14ac:dyDescent="0.3">
      <c r="A163" s="9"/>
      <c r="B163" s="9"/>
      <c r="C163" s="9"/>
      <c r="D163" s="10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spans="1:45" ht="20.25" x14ac:dyDescent="0.3">
      <c r="A164" s="9"/>
      <c r="B164" s="9"/>
      <c r="C164" s="9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1:45" ht="20.25" x14ac:dyDescent="0.3">
      <c r="A165" s="9"/>
      <c r="B165" s="9"/>
      <c r="C165" s="9"/>
      <c r="D165" s="10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1:45" ht="20.25" x14ac:dyDescent="0.3">
      <c r="A166" s="9"/>
      <c r="B166" s="9"/>
      <c r="C166" s="9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1:45" ht="20.25" x14ac:dyDescent="0.3">
      <c r="A167" s="9"/>
      <c r="B167" s="9"/>
      <c r="C167" s="9"/>
      <c r="D167" s="10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1:45" ht="20.25" x14ac:dyDescent="0.3">
      <c r="A168" s="9"/>
      <c r="B168" s="9"/>
      <c r="C168" s="9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1:45" ht="20.25" x14ac:dyDescent="0.3">
      <c r="A169" s="9"/>
      <c r="B169" s="9"/>
      <c r="C169" s="9"/>
      <c r="D169" s="10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1:45" ht="20.25" x14ac:dyDescent="0.3">
      <c r="A170" s="9"/>
      <c r="B170" s="9"/>
      <c r="C170" s="9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1:45" ht="20.25" x14ac:dyDescent="0.3">
      <c r="A171" s="9"/>
      <c r="B171" s="9"/>
      <c r="C171" s="9"/>
      <c r="D171" s="10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 spans="1:45" ht="20.25" x14ac:dyDescent="0.3">
      <c r="A172" s="9"/>
      <c r="B172" s="9"/>
      <c r="C172" s="9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 spans="1:45" ht="20.25" x14ac:dyDescent="0.3">
      <c r="A173" s="9"/>
      <c r="B173" s="9"/>
      <c r="C173" s="9"/>
      <c r="D173" s="1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 spans="1:45" ht="20.25" x14ac:dyDescent="0.3">
      <c r="A174" s="9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 spans="1:45" ht="20.25" x14ac:dyDescent="0.3">
      <c r="A175" s="9"/>
      <c r="B175" s="9"/>
      <c r="C175" s="9"/>
      <c r="D175" s="1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 spans="1:45" ht="20.25" x14ac:dyDescent="0.3">
      <c r="A176" s="9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 spans="1:45" ht="20.25" x14ac:dyDescent="0.3">
      <c r="A177" s="9"/>
      <c r="B177" s="9"/>
      <c r="C177" s="9"/>
      <c r="D177" s="1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 spans="1:45" ht="20.25" x14ac:dyDescent="0.3">
      <c r="A178" s="9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 spans="1:45" ht="20.25" x14ac:dyDescent="0.3">
      <c r="A179" s="9"/>
      <c r="B179" s="9"/>
      <c r="C179" s="9"/>
      <c r="D179" s="1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 spans="1:45" ht="20.25" x14ac:dyDescent="0.3">
      <c r="A180" s="9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 spans="1:45" ht="20.25" x14ac:dyDescent="0.3">
      <c r="A181" s="9"/>
      <c r="B181" s="9"/>
      <c r="C181" s="9"/>
      <c r="D181" s="1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 spans="1:45" ht="20.25" x14ac:dyDescent="0.3">
      <c r="A182" s="9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 spans="1:45" ht="20.25" x14ac:dyDescent="0.3">
      <c r="A183" s="9"/>
      <c r="B183" s="9"/>
      <c r="C183" s="9"/>
      <c r="D183" s="1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 spans="1:45" ht="20.25" x14ac:dyDescent="0.3">
      <c r="A184" s="9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 spans="1:45" ht="20.25" x14ac:dyDescent="0.3">
      <c r="A185" s="9"/>
      <c r="B185" s="9"/>
      <c r="C185" s="9"/>
      <c r="D185" s="1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 spans="1:45" ht="20.25" x14ac:dyDescent="0.3">
      <c r="A186" s="9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 spans="1:45" ht="20.25" x14ac:dyDescent="0.3">
      <c r="A187" s="9"/>
      <c r="B187" s="9"/>
      <c r="C187" s="9"/>
      <c r="D187" s="1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 spans="1:45" ht="20.25" x14ac:dyDescent="0.3">
      <c r="A188" s="9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 spans="1:45" ht="20.25" x14ac:dyDescent="0.3">
      <c r="A189" s="9"/>
      <c r="B189" s="9"/>
      <c r="C189" s="9"/>
      <c r="D189" s="1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 spans="1:45" ht="20.25" x14ac:dyDescent="0.3">
      <c r="A190" s="9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 spans="1:45" ht="20.25" x14ac:dyDescent="0.3">
      <c r="A191" s="9"/>
      <c r="B191" s="9"/>
      <c r="C191" s="9"/>
      <c r="D191" s="1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 spans="1:45" ht="20.25" x14ac:dyDescent="0.3">
      <c r="A192" s="9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 spans="1:45" ht="20.25" x14ac:dyDescent="0.3">
      <c r="A193" s="9"/>
      <c r="B193" s="9"/>
      <c r="C193" s="9"/>
      <c r="D193" s="1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 spans="1:45" ht="20.25" x14ac:dyDescent="0.3">
      <c r="A194" s="9"/>
      <c r="B194" s="9"/>
      <c r="C194" s="9"/>
      <c r="D194" s="1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 spans="1:45" ht="20.25" x14ac:dyDescent="0.3">
      <c r="A195" s="9"/>
      <c r="B195" s="9"/>
      <c r="C195" s="9"/>
      <c r="D195" s="1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 spans="1:45" ht="20.25" x14ac:dyDescent="0.3">
      <c r="A196" s="9"/>
      <c r="B196" s="9"/>
      <c r="C196" s="9"/>
      <c r="D196" s="1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 spans="1:45" ht="20.25" x14ac:dyDescent="0.3">
      <c r="A197" s="9"/>
      <c r="B197" s="9"/>
      <c r="C197" s="9"/>
      <c r="D197" s="1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 spans="1:45" ht="20.25" x14ac:dyDescent="0.3">
      <c r="A198" s="9"/>
      <c r="B198" s="9"/>
      <c r="C198" s="9"/>
      <c r="D198" s="1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 spans="1:45" ht="20.25" x14ac:dyDescent="0.3">
      <c r="A199" s="9"/>
      <c r="B199" s="9"/>
      <c r="C199" s="9"/>
      <c r="D199" s="10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 spans="1:45" ht="20.25" x14ac:dyDescent="0.3">
      <c r="A200" s="9"/>
      <c r="B200" s="9"/>
      <c r="C200" s="9"/>
      <c r="D200" s="10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 spans="1:45" ht="20.25" x14ac:dyDescent="0.3">
      <c r="A201" s="9"/>
      <c r="B201" s="9"/>
      <c r="C201" s="9"/>
      <c r="D201" s="1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 spans="1:45" ht="20.25" x14ac:dyDescent="0.3">
      <c r="A202" s="9"/>
      <c r="B202" s="9"/>
      <c r="C202" s="9"/>
      <c r="D202" s="10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 spans="1:45" ht="20.25" x14ac:dyDescent="0.3">
      <c r="A203" s="9"/>
      <c r="B203" s="9"/>
      <c r="C203" s="9"/>
      <c r="D203" s="10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 spans="1:45" ht="20.25" x14ac:dyDescent="0.3">
      <c r="A204" s="9"/>
      <c r="B204" s="9"/>
      <c r="C204" s="9"/>
      <c r="D204" s="10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 spans="1:45" ht="20.25" x14ac:dyDescent="0.3">
      <c r="A205" s="9"/>
      <c r="B205" s="9"/>
      <c r="C205" s="9"/>
      <c r="D205" s="10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 spans="1:45" ht="20.25" x14ac:dyDescent="0.3">
      <c r="A206" s="9"/>
      <c r="B206" s="9"/>
      <c r="C206" s="9"/>
      <c r="D206" s="10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 spans="1:45" ht="20.25" x14ac:dyDescent="0.3">
      <c r="A207" s="9"/>
      <c r="B207" s="9"/>
      <c r="C207" s="9"/>
      <c r="D207" s="10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 spans="1:45" ht="20.25" x14ac:dyDescent="0.3">
      <c r="A208" s="9"/>
      <c r="B208" s="9"/>
      <c r="C208" s="9"/>
      <c r="D208" s="1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 spans="1:45" ht="20.25" x14ac:dyDescent="0.3">
      <c r="A209" s="9"/>
      <c r="B209" s="9"/>
      <c r="C209" s="9"/>
      <c r="D209" s="10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 spans="1:45" ht="20.25" x14ac:dyDescent="0.3">
      <c r="A210" s="9"/>
      <c r="B210" s="9"/>
      <c r="C210" s="9"/>
      <c r="D210" s="10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 spans="1:45" ht="20.25" x14ac:dyDescent="0.3">
      <c r="A211" s="9"/>
      <c r="B211" s="9"/>
      <c r="C211" s="9"/>
      <c r="D211" s="10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 spans="1:45" ht="20.25" x14ac:dyDescent="0.3">
      <c r="A212" s="9"/>
      <c r="B212" s="9"/>
      <c r="C212" s="9"/>
      <c r="D212" s="10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 spans="1:45" ht="20.25" x14ac:dyDescent="0.3">
      <c r="A213" s="9"/>
      <c r="B213" s="9"/>
      <c r="C213" s="9"/>
      <c r="D213" s="10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 spans="1:45" ht="20.25" x14ac:dyDescent="0.3">
      <c r="A214" s="9"/>
      <c r="B214" s="9"/>
      <c r="C214" s="9"/>
      <c r="D214" s="10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 spans="1:45" ht="20.25" x14ac:dyDescent="0.3">
      <c r="A215" s="9"/>
      <c r="B215" s="9"/>
      <c r="C215" s="9"/>
      <c r="D215" s="10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 spans="1:45" ht="20.25" x14ac:dyDescent="0.3">
      <c r="A216" s="9"/>
      <c r="B216" s="9"/>
      <c r="C216" s="9"/>
      <c r="D216" s="10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 spans="1:45" ht="20.25" x14ac:dyDescent="0.3">
      <c r="A217" s="9"/>
      <c r="B217" s="9"/>
      <c r="C217" s="9"/>
      <c r="D217" s="10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 spans="1:45" ht="20.25" x14ac:dyDescent="0.3">
      <c r="A218" s="9"/>
      <c r="B218" s="9"/>
      <c r="C218" s="9"/>
      <c r="D218" s="10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 spans="1:45" ht="20.25" x14ac:dyDescent="0.3">
      <c r="A219" s="9"/>
      <c r="B219" s="9"/>
      <c r="C219" s="9"/>
      <c r="D219" s="10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 spans="1:45" ht="20.25" x14ac:dyDescent="0.3">
      <c r="A220" s="9"/>
      <c r="B220" s="9"/>
      <c r="C220" s="9"/>
      <c r="D220" s="10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 spans="1:45" ht="20.25" x14ac:dyDescent="0.3">
      <c r="A221" s="9"/>
      <c r="B221" s="9"/>
      <c r="C221" s="9"/>
      <c r="D221" s="10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 spans="1:45" ht="20.25" x14ac:dyDescent="0.3">
      <c r="A222" s="9"/>
      <c r="B222" s="9"/>
      <c r="C222" s="9"/>
      <c r="D222" s="10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 spans="1:45" ht="20.25" x14ac:dyDescent="0.3">
      <c r="A223" s="9"/>
      <c r="B223" s="9"/>
      <c r="C223" s="9"/>
      <c r="D223" s="10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 spans="1:45" ht="20.25" x14ac:dyDescent="0.3">
      <c r="A224" s="9"/>
      <c r="B224" s="9"/>
      <c r="C224" s="9"/>
      <c r="D224" s="10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 spans="1:45" ht="20.25" x14ac:dyDescent="0.3">
      <c r="A225" s="9"/>
      <c r="B225" s="9"/>
      <c r="C225" s="9"/>
      <c r="D225" s="10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 spans="1:45" ht="20.25" x14ac:dyDescent="0.3">
      <c r="A226" s="9"/>
      <c r="B226" s="9"/>
      <c r="C226" s="9"/>
      <c r="D226" s="10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 spans="1:45" ht="20.25" x14ac:dyDescent="0.3">
      <c r="A227" s="9"/>
      <c r="B227" s="9"/>
      <c r="C227" s="9"/>
      <c r="D227" s="10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 spans="1:45" ht="20.25" x14ac:dyDescent="0.3">
      <c r="A228" s="9"/>
      <c r="B228" s="9"/>
      <c r="C228" s="9"/>
      <c r="D228" s="10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 spans="1:45" ht="20.25" x14ac:dyDescent="0.3">
      <c r="A229" s="9"/>
      <c r="B229" s="9"/>
      <c r="C229" s="9"/>
      <c r="D229" s="10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 spans="1:45" ht="20.25" x14ac:dyDescent="0.3">
      <c r="A230" s="9"/>
      <c r="B230" s="9"/>
      <c r="C230" s="9"/>
      <c r="D230" s="10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 spans="1:45" ht="20.25" x14ac:dyDescent="0.3">
      <c r="A231" s="9"/>
      <c r="B231" s="9"/>
      <c r="C231" s="9"/>
      <c r="D231" s="10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 spans="1:45" ht="20.25" x14ac:dyDescent="0.3">
      <c r="A232" s="9"/>
      <c r="B232" s="9"/>
      <c r="C232" s="9"/>
      <c r="D232" s="10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 spans="1:45" ht="20.25" x14ac:dyDescent="0.3">
      <c r="A233" s="9"/>
      <c r="B233" s="9"/>
      <c r="C233" s="9"/>
      <c r="D233" s="10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 spans="1:45" ht="20.25" x14ac:dyDescent="0.3">
      <c r="A234" s="9"/>
      <c r="B234" s="9"/>
      <c r="C234" s="9"/>
      <c r="D234" s="10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 spans="1:45" ht="20.25" x14ac:dyDescent="0.3">
      <c r="A235" s="9"/>
      <c r="B235" s="9"/>
      <c r="C235" s="9"/>
      <c r="D235" s="10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 spans="1:45" ht="20.25" x14ac:dyDescent="0.3">
      <c r="A236" s="9"/>
      <c r="B236" s="9"/>
      <c r="C236" s="9"/>
      <c r="D236" s="10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 spans="1:45" ht="20.25" x14ac:dyDescent="0.3">
      <c r="A237" s="9"/>
      <c r="B237" s="9"/>
      <c r="C237" s="9"/>
      <c r="D237" s="10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 spans="1:45" ht="20.25" x14ac:dyDescent="0.3">
      <c r="A238" s="9"/>
      <c r="B238" s="9"/>
      <c r="C238" s="9"/>
      <c r="D238" s="10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 spans="1:45" ht="20.25" x14ac:dyDescent="0.3">
      <c r="A239" s="9"/>
      <c r="B239" s="9"/>
      <c r="C239" s="9"/>
      <c r="D239" s="10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 spans="1:45" ht="20.25" x14ac:dyDescent="0.3">
      <c r="A240" s="9"/>
      <c r="B240" s="9"/>
      <c r="C240" s="9"/>
      <c r="D240" s="10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 spans="1:45" ht="20.25" x14ac:dyDescent="0.3">
      <c r="A241" s="9"/>
      <c r="B241" s="9"/>
      <c r="C241" s="9"/>
      <c r="D241" s="10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 spans="1:45" ht="20.25" x14ac:dyDescent="0.3">
      <c r="A242" s="9"/>
      <c r="B242" s="9"/>
      <c r="C242" s="9"/>
      <c r="D242" s="10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 spans="1:45" ht="20.25" x14ac:dyDescent="0.3">
      <c r="A243" s="9"/>
      <c r="B243" s="9"/>
      <c r="C243" s="9"/>
      <c r="D243" s="10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 spans="1:45" ht="20.25" x14ac:dyDescent="0.3">
      <c r="A244" s="9"/>
      <c r="B244" s="9"/>
      <c r="C244" s="9"/>
      <c r="D244" s="10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 spans="1:45" ht="20.25" x14ac:dyDescent="0.3">
      <c r="A245" s="9"/>
      <c r="B245" s="9"/>
      <c r="C245" s="9"/>
      <c r="D245" s="10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 spans="1:45" ht="20.25" x14ac:dyDescent="0.3">
      <c r="A246" s="9"/>
      <c r="B246" s="9"/>
      <c r="C246" s="9"/>
      <c r="D246" s="10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 spans="1:45" ht="20.25" x14ac:dyDescent="0.3">
      <c r="A247" s="9"/>
      <c r="B247" s="9"/>
      <c r="C247" s="9"/>
      <c r="D247" s="10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 spans="1:45" ht="20.25" x14ac:dyDescent="0.3">
      <c r="A248" s="9"/>
      <c r="B248" s="9"/>
      <c r="C248" s="9"/>
      <c r="D248" s="10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 spans="1:45" ht="20.25" x14ac:dyDescent="0.3">
      <c r="A249" s="9"/>
      <c r="B249" s="9"/>
      <c r="C249" s="9"/>
      <c r="D249" s="10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 spans="1:45" ht="20.25" x14ac:dyDescent="0.3">
      <c r="A250" s="9"/>
      <c r="B250" s="9"/>
      <c r="C250" s="9"/>
      <c r="D250" s="10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 spans="1:45" ht="20.25" x14ac:dyDescent="0.3">
      <c r="A251" s="9"/>
      <c r="B251" s="9"/>
      <c r="C251" s="9"/>
      <c r="D251" s="10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 spans="1:45" ht="20.25" x14ac:dyDescent="0.3">
      <c r="A252" s="9"/>
      <c r="B252" s="9"/>
      <c r="C252" s="9"/>
      <c r="D252" s="10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 spans="1:45" ht="20.25" x14ac:dyDescent="0.3">
      <c r="A253" s="9"/>
      <c r="B253" s="9"/>
      <c r="C253" s="9"/>
      <c r="D253" s="10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  <row r="254" spans="1:45" ht="20.25" x14ac:dyDescent="0.3">
      <c r="A254" s="9"/>
      <c r="B254" s="9"/>
      <c r="C254" s="9"/>
      <c r="D254" s="10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</row>
    <row r="255" spans="1:45" ht="20.25" x14ac:dyDescent="0.3">
      <c r="A255" s="9"/>
      <c r="B255" s="9"/>
      <c r="C255" s="9"/>
      <c r="D255" s="10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</row>
    <row r="256" spans="1:45" ht="20.25" x14ac:dyDescent="0.3">
      <c r="A256" s="9"/>
      <c r="B256" s="9"/>
      <c r="C256" s="9"/>
      <c r="D256" s="10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</row>
    <row r="257" spans="1:45" ht="20.25" x14ac:dyDescent="0.3">
      <c r="A257" s="9"/>
      <c r="B257" s="9"/>
      <c r="C257" s="9"/>
      <c r="D257" s="10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</row>
    <row r="258" spans="1:45" ht="20.25" x14ac:dyDescent="0.3">
      <c r="A258" s="9"/>
      <c r="B258" s="9"/>
      <c r="C258" s="9"/>
      <c r="D258" s="10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</row>
    <row r="259" spans="1:45" ht="20.25" x14ac:dyDescent="0.3">
      <c r="A259" s="9"/>
      <c r="B259" s="9"/>
      <c r="C259" s="9"/>
      <c r="D259" s="10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</row>
    <row r="260" spans="1:45" ht="20.25" x14ac:dyDescent="0.3">
      <c r="A260" s="9"/>
      <c r="B260" s="9"/>
      <c r="C260" s="9"/>
      <c r="D260" s="10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</row>
    <row r="261" spans="1:45" ht="20.25" x14ac:dyDescent="0.3">
      <c r="A261" s="9"/>
      <c r="B261" s="9"/>
      <c r="C261" s="9"/>
      <c r="D261" s="10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</row>
    <row r="262" spans="1:45" ht="20.25" x14ac:dyDescent="0.3">
      <c r="A262" s="9"/>
      <c r="B262" s="9"/>
      <c r="C262" s="9"/>
      <c r="D262" s="10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</row>
    <row r="263" spans="1:45" ht="20.25" x14ac:dyDescent="0.3">
      <c r="A263" s="9"/>
      <c r="B263" s="9"/>
      <c r="C263" s="9"/>
      <c r="D263" s="10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</row>
    <row r="264" spans="1:45" ht="20.25" x14ac:dyDescent="0.3">
      <c r="A264" s="9"/>
      <c r="B264" s="9"/>
      <c r="C264" s="9"/>
      <c r="D264" s="10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</row>
    <row r="265" spans="1:45" ht="20.25" x14ac:dyDescent="0.3">
      <c r="A265" s="9"/>
      <c r="B265" s="9"/>
      <c r="C265" s="9"/>
      <c r="D265" s="10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</row>
    <row r="266" spans="1:45" ht="20.25" x14ac:dyDescent="0.3">
      <c r="A266" s="9"/>
      <c r="B266" s="9"/>
      <c r="C266" s="9"/>
      <c r="D266" s="10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</row>
    <row r="267" spans="1:45" ht="20.25" x14ac:dyDescent="0.3">
      <c r="A267" s="9"/>
      <c r="B267" s="9"/>
      <c r="C267" s="9"/>
      <c r="D267" s="10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</row>
    <row r="268" spans="1:45" ht="20.25" x14ac:dyDescent="0.3">
      <c r="A268" s="9"/>
      <c r="B268" s="9"/>
      <c r="C268" s="9"/>
      <c r="D268" s="10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</row>
    <row r="269" spans="1:45" ht="20.25" x14ac:dyDescent="0.3">
      <c r="A269" s="9"/>
      <c r="B269" s="9"/>
      <c r="C269" s="9"/>
      <c r="D269" s="10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</row>
    <row r="270" spans="1:45" ht="20.25" x14ac:dyDescent="0.3">
      <c r="A270" s="9"/>
      <c r="B270" s="9"/>
      <c r="C270" s="9"/>
      <c r="D270" s="10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</row>
    <row r="271" spans="1:45" ht="20.25" x14ac:dyDescent="0.3">
      <c r="A271" s="9"/>
      <c r="B271" s="9"/>
      <c r="C271" s="9"/>
      <c r="D271" s="10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</row>
    <row r="272" spans="1:45" ht="20.25" x14ac:dyDescent="0.3">
      <c r="A272" s="9"/>
      <c r="B272" s="9"/>
      <c r="C272" s="9"/>
      <c r="D272" s="10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</row>
    <row r="273" spans="1:45" ht="20.25" x14ac:dyDescent="0.3">
      <c r="A273" s="9"/>
      <c r="B273" s="9"/>
      <c r="C273" s="9"/>
      <c r="D273" s="10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</row>
    <row r="274" spans="1:45" ht="20.25" x14ac:dyDescent="0.3">
      <c r="A274" s="9"/>
      <c r="B274" s="9"/>
      <c r="C274" s="9"/>
      <c r="D274" s="10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</row>
    <row r="275" spans="1:45" ht="20.25" x14ac:dyDescent="0.3">
      <c r="A275" s="9"/>
      <c r="B275" s="9"/>
      <c r="C275" s="9"/>
      <c r="D275" s="10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</row>
    <row r="276" spans="1:45" ht="20.25" x14ac:dyDescent="0.3">
      <c r="A276" s="9"/>
      <c r="B276" s="9"/>
      <c r="C276" s="9"/>
      <c r="D276" s="10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</row>
    <row r="277" spans="1:45" ht="20.25" x14ac:dyDescent="0.3">
      <c r="A277" s="9"/>
      <c r="B277" s="9"/>
      <c r="C277" s="9"/>
      <c r="D277" s="10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</row>
    <row r="278" spans="1:45" ht="20.25" x14ac:dyDescent="0.3">
      <c r="A278" s="9"/>
      <c r="B278" s="9"/>
      <c r="C278" s="9"/>
      <c r="D278" s="10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 spans="1:45" ht="20.25" x14ac:dyDescent="0.3">
      <c r="A279" s="9"/>
      <c r="B279" s="9"/>
      <c r="C279" s="9"/>
      <c r="D279" s="10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</row>
    <row r="280" spans="1:45" ht="20.25" x14ac:dyDescent="0.3">
      <c r="A280" s="9"/>
      <c r="B280" s="9"/>
      <c r="C280" s="9"/>
      <c r="D280" s="10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</row>
    <row r="281" spans="1:45" ht="20.25" x14ac:dyDescent="0.3">
      <c r="A281" s="9"/>
      <c r="B281" s="9"/>
      <c r="C281" s="9"/>
      <c r="D281" s="10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</row>
    <row r="282" spans="1:45" ht="20.25" x14ac:dyDescent="0.3">
      <c r="A282" s="9"/>
      <c r="B282" s="9"/>
      <c r="C282" s="9"/>
      <c r="D282" s="10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</row>
    <row r="283" spans="1:45" ht="20.25" x14ac:dyDescent="0.3">
      <c r="A283" s="9"/>
      <c r="B283" s="9"/>
      <c r="C283" s="9"/>
      <c r="D283" s="10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</row>
    <row r="284" spans="1:45" ht="20.25" x14ac:dyDescent="0.3">
      <c r="A284" s="9"/>
      <c r="B284" s="9"/>
      <c r="C284" s="9"/>
      <c r="D284" s="10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</row>
    <row r="285" spans="1:45" ht="20.25" x14ac:dyDescent="0.3">
      <c r="A285" s="9"/>
      <c r="B285" s="9"/>
      <c r="C285" s="9"/>
      <c r="D285" s="10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</row>
    <row r="286" spans="1:45" ht="20.25" x14ac:dyDescent="0.3">
      <c r="A286" s="9"/>
      <c r="B286" s="9"/>
      <c r="C286" s="9"/>
      <c r="D286" s="10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</row>
    <row r="287" spans="1:45" ht="20.25" x14ac:dyDescent="0.3">
      <c r="A287" s="9"/>
      <c r="B287" s="9"/>
      <c r="C287" s="9"/>
      <c r="D287" s="10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</row>
    <row r="288" spans="1:45" ht="20.25" x14ac:dyDescent="0.3">
      <c r="A288" s="9"/>
      <c r="B288" s="9"/>
      <c r="C288" s="9"/>
      <c r="D288" s="10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</row>
    <row r="289" spans="1:45" ht="20.25" x14ac:dyDescent="0.3">
      <c r="A289" s="9"/>
      <c r="B289" s="9"/>
      <c r="C289" s="9"/>
      <c r="D289" s="10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</row>
    <row r="290" spans="1:45" ht="20.25" x14ac:dyDescent="0.3">
      <c r="A290" s="9"/>
      <c r="B290" s="9"/>
      <c r="C290" s="9"/>
      <c r="D290" s="10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</row>
    <row r="291" spans="1:45" ht="20.25" x14ac:dyDescent="0.3">
      <c r="A291" s="9"/>
      <c r="B291" s="9"/>
      <c r="C291" s="9"/>
      <c r="D291" s="10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</row>
    <row r="292" spans="1:45" ht="20.25" x14ac:dyDescent="0.3">
      <c r="A292" s="9"/>
      <c r="B292" s="9"/>
      <c r="C292" s="9"/>
      <c r="D292" s="10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</row>
    <row r="293" spans="1:45" ht="20.25" x14ac:dyDescent="0.3">
      <c r="A293" s="9"/>
      <c r="B293" s="9"/>
      <c r="C293" s="9"/>
      <c r="D293" s="10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</row>
    <row r="294" spans="1:45" ht="20.25" x14ac:dyDescent="0.3">
      <c r="A294" s="9"/>
      <c r="B294" s="9"/>
      <c r="C294" s="9"/>
      <c r="D294" s="10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</row>
    <row r="295" spans="1:45" ht="20.25" x14ac:dyDescent="0.3">
      <c r="A295" s="9"/>
      <c r="B295" s="9"/>
      <c r="C295" s="9"/>
      <c r="D295" s="10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</row>
    <row r="296" spans="1:45" ht="20.25" x14ac:dyDescent="0.3">
      <c r="A296" s="9"/>
      <c r="B296" s="9"/>
      <c r="C296" s="9"/>
      <c r="D296" s="10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</row>
    <row r="297" spans="1:45" ht="20.25" x14ac:dyDescent="0.3">
      <c r="A297" s="9"/>
      <c r="B297" s="9"/>
      <c r="C297" s="9"/>
      <c r="D297" s="10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</row>
    <row r="298" spans="1:45" ht="20.25" x14ac:dyDescent="0.3">
      <c r="A298" s="9"/>
      <c r="B298" s="9"/>
      <c r="C298" s="9"/>
      <c r="D298" s="10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</row>
    <row r="299" spans="1:45" ht="20.25" x14ac:dyDescent="0.3">
      <c r="A299" s="9"/>
      <c r="B299" s="9"/>
      <c r="C299" s="9"/>
      <c r="D299" s="10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</row>
    <row r="300" spans="1:45" ht="20.25" x14ac:dyDescent="0.3">
      <c r="A300" s="9"/>
      <c r="B300" s="9"/>
      <c r="C300" s="9"/>
      <c r="D300" s="10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</row>
    <row r="301" spans="1:45" ht="20.25" x14ac:dyDescent="0.3">
      <c r="A301" s="9"/>
      <c r="B301" s="9"/>
      <c r="C301" s="9"/>
      <c r="D301" s="10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</row>
    <row r="302" spans="1:45" ht="20.25" x14ac:dyDescent="0.3">
      <c r="A302" s="9"/>
      <c r="B302" s="9"/>
      <c r="C302" s="9"/>
      <c r="D302" s="10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</row>
    <row r="303" spans="1:45" ht="20.25" x14ac:dyDescent="0.3">
      <c r="A303" s="9"/>
      <c r="B303" s="9"/>
      <c r="C303" s="9"/>
      <c r="D303" s="10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</row>
    <row r="304" spans="1:45" ht="20.25" x14ac:dyDescent="0.3">
      <c r="A304" s="9"/>
      <c r="B304" s="9"/>
      <c r="C304" s="9"/>
      <c r="D304" s="10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</row>
    <row r="305" spans="1:45" ht="20.25" x14ac:dyDescent="0.3">
      <c r="A305" s="9"/>
      <c r="B305" s="9"/>
      <c r="C305" s="9"/>
      <c r="D305" s="10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</row>
    <row r="306" spans="1:45" ht="20.25" x14ac:dyDescent="0.3">
      <c r="A306" s="9"/>
      <c r="B306" s="9"/>
      <c r="C306" s="9"/>
      <c r="D306" s="10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</row>
    <row r="307" spans="1:45" ht="20.25" x14ac:dyDescent="0.3">
      <c r="A307" s="9"/>
      <c r="B307" s="9"/>
      <c r="C307" s="9"/>
      <c r="D307" s="10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</row>
    <row r="308" spans="1:45" ht="20.25" x14ac:dyDescent="0.3">
      <c r="A308" s="9"/>
      <c r="B308" s="9"/>
      <c r="C308" s="9"/>
      <c r="D308" s="10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</row>
    <row r="309" spans="1:45" ht="20.25" x14ac:dyDescent="0.3">
      <c r="A309" s="9"/>
      <c r="B309" s="9"/>
      <c r="C309" s="9"/>
      <c r="D309" s="10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</row>
    <row r="310" spans="1:45" ht="20.25" x14ac:dyDescent="0.3">
      <c r="A310" s="9"/>
      <c r="B310" s="9"/>
      <c r="C310" s="9"/>
      <c r="D310" s="10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</row>
    <row r="311" spans="1:45" ht="20.25" x14ac:dyDescent="0.3">
      <c r="A311" s="9"/>
      <c r="B311" s="9"/>
      <c r="C311" s="9"/>
      <c r="D311" s="10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</row>
    <row r="312" spans="1:45" ht="20.25" x14ac:dyDescent="0.3">
      <c r="A312" s="9"/>
      <c r="B312" s="9"/>
      <c r="C312" s="9"/>
      <c r="D312" s="10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</row>
    <row r="313" spans="1:45" ht="20.25" x14ac:dyDescent="0.3">
      <c r="A313" s="9"/>
      <c r="B313" s="9"/>
      <c r="C313" s="9"/>
      <c r="D313" s="10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</row>
    <row r="314" spans="1:45" ht="20.25" x14ac:dyDescent="0.3">
      <c r="A314" s="9"/>
      <c r="B314" s="9"/>
      <c r="C314" s="9"/>
      <c r="D314" s="10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</row>
    <row r="315" spans="1:45" ht="20.25" x14ac:dyDescent="0.3">
      <c r="A315" s="9"/>
      <c r="B315" s="9"/>
      <c r="C315" s="9"/>
      <c r="D315" s="10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</row>
    <row r="316" spans="1:45" ht="20.25" x14ac:dyDescent="0.3">
      <c r="A316" s="9"/>
      <c r="B316" s="9"/>
      <c r="C316" s="9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</row>
    <row r="317" spans="1:45" ht="20.25" x14ac:dyDescent="0.3">
      <c r="A317" s="9"/>
      <c r="B317" s="9"/>
      <c r="C317" s="9"/>
      <c r="D317" s="10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</row>
    <row r="318" spans="1:45" ht="20.25" x14ac:dyDescent="0.3">
      <c r="A318" s="9"/>
      <c r="B318" s="9"/>
      <c r="C318" s="9"/>
      <c r="D318" s="10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</row>
    <row r="319" spans="1:45" ht="20.25" x14ac:dyDescent="0.3">
      <c r="A319" s="9"/>
      <c r="B319" s="9"/>
      <c r="C319" s="9"/>
      <c r="D319" s="10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 spans="1:45" ht="20.25" x14ac:dyDescent="0.3">
      <c r="A320" s="9"/>
      <c r="B320" s="9"/>
      <c r="C320" s="9"/>
      <c r="D320" s="10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 spans="1:45" ht="20.25" x14ac:dyDescent="0.3">
      <c r="A321" s="9"/>
      <c r="B321" s="9"/>
      <c r="C321" s="9"/>
      <c r="D321" s="10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</row>
    <row r="322" spans="1:45" ht="20.25" x14ac:dyDescent="0.3">
      <c r="A322" s="9"/>
      <c r="B322" s="9"/>
      <c r="C322" s="9"/>
      <c r="D322" s="10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</row>
    <row r="323" spans="1:45" ht="20.25" x14ac:dyDescent="0.3">
      <c r="A323" s="9"/>
      <c r="B323" s="9"/>
      <c r="C323" s="9"/>
      <c r="D323" s="10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</row>
    <row r="324" spans="1:45" ht="20.25" x14ac:dyDescent="0.3">
      <c r="A324" s="9"/>
      <c r="B324" s="9"/>
      <c r="C324" s="9"/>
      <c r="D324" s="10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</row>
    <row r="325" spans="1:45" ht="20.25" x14ac:dyDescent="0.3">
      <c r="A325" s="9"/>
      <c r="B325" s="9"/>
      <c r="C325" s="9"/>
      <c r="D325" s="10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</row>
    <row r="326" spans="1:45" ht="20.25" x14ac:dyDescent="0.3">
      <c r="A326" s="9"/>
      <c r="B326" s="9"/>
      <c r="C326" s="9"/>
      <c r="D326" s="10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</row>
    <row r="327" spans="1:45" ht="20.25" x14ac:dyDescent="0.3">
      <c r="A327" s="9"/>
      <c r="B327" s="9"/>
      <c r="C327" s="9"/>
      <c r="D327" s="10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 spans="1:45" ht="20.25" x14ac:dyDescent="0.3">
      <c r="A328" s="9"/>
      <c r="B328" s="9"/>
      <c r="C328" s="9"/>
      <c r="D328" s="10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 spans="1:45" ht="20.25" x14ac:dyDescent="0.3">
      <c r="A329" s="9"/>
      <c r="B329" s="9"/>
      <c r="C329" s="9"/>
      <c r="D329" s="10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</row>
    <row r="330" spans="1:45" ht="20.25" x14ac:dyDescent="0.3">
      <c r="A330" s="9"/>
      <c r="B330" s="9"/>
      <c r="C330" s="9"/>
      <c r="D330" s="10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</row>
    <row r="331" spans="1:45" ht="20.25" x14ac:dyDescent="0.3">
      <c r="A331" s="9"/>
      <c r="B331" s="9"/>
      <c r="C331" s="9"/>
      <c r="D331" s="10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</row>
    <row r="332" spans="1:45" ht="20.25" x14ac:dyDescent="0.3">
      <c r="A332" s="9"/>
      <c r="B332" s="9"/>
      <c r="C332" s="9"/>
      <c r="D332" s="10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</row>
    <row r="333" spans="1:45" ht="20.25" x14ac:dyDescent="0.3">
      <c r="A333" s="9"/>
      <c r="B333" s="9"/>
      <c r="C333" s="9"/>
      <c r="D333" s="10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</row>
    <row r="334" spans="1:45" ht="20.25" x14ac:dyDescent="0.3">
      <c r="A334" s="9"/>
      <c r="B334" s="9"/>
      <c r="C334" s="9"/>
      <c r="D334" s="10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</row>
    <row r="335" spans="1:45" ht="20.25" x14ac:dyDescent="0.3">
      <c r="A335" s="9"/>
      <c r="B335" s="9"/>
      <c r="C335" s="9"/>
      <c r="D335" s="10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</row>
    <row r="336" spans="1:45" ht="20.25" x14ac:dyDescent="0.3">
      <c r="A336" s="9"/>
      <c r="B336" s="9"/>
      <c r="C336" s="9"/>
      <c r="D336" s="10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</row>
    <row r="337" spans="1:45" ht="20.25" x14ac:dyDescent="0.3">
      <c r="A337" s="9"/>
      <c r="B337" s="9"/>
      <c r="C337" s="9"/>
      <c r="D337" s="10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</row>
    <row r="338" spans="1:45" ht="20.25" x14ac:dyDescent="0.3">
      <c r="A338" s="9"/>
      <c r="B338" s="9"/>
      <c r="C338" s="9"/>
      <c r="D338" s="10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</row>
    <row r="339" spans="1:45" ht="20.25" x14ac:dyDescent="0.3">
      <c r="A339" s="9"/>
      <c r="B339" s="9"/>
      <c r="C339" s="9"/>
      <c r="D339" s="10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</row>
    <row r="340" spans="1:45" ht="20.25" x14ac:dyDescent="0.3">
      <c r="A340" s="9"/>
      <c r="B340" s="9"/>
      <c r="C340" s="9"/>
      <c r="D340" s="10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</row>
    <row r="341" spans="1:45" ht="20.25" x14ac:dyDescent="0.3">
      <c r="A341" s="9"/>
      <c r="B341" s="9"/>
      <c r="C341" s="9"/>
      <c r="D341" s="10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</row>
    <row r="342" spans="1:45" ht="20.25" x14ac:dyDescent="0.3">
      <c r="A342" s="9"/>
      <c r="B342" s="9"/>
      <c r="C342" s="9"/>
      <c r="D342" s="10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</row>
    <row r="343" spans="1:45" ht="20.25" x14ac:dyDescent="0.3">
      <c r="A343" s="9"/>
      <c r="B343" s="9"/>
      <c r="C343" s="9"/>
      <c r="D343" s="10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</row>
    <row r="344" spans="1:45" ht="20.25" x14ac:dyDescent="0.3">
      <c r="A344" s="9"/>
      <c r="B344" s="9"/>
      <c r="C344" s="9"/>
      <c r="D344" s="10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</row>
    <row r="345" spans="1:45" ht="20.25" x14ac:dyDescent="0.3">
      <c r="A345" s="9"/>
      <c r="B345" s="9"/>
      <c r="C345" s="9"/>
      <c r="D345" s="10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</row>
    <row r="346" spans="1:45" ht="20.25" x14ac:dyDescent="0.3">
      <c r="A346" s="9"/>
      <c r="B346" s="9"/>
      <c r="C346" s="9"/>
      <c r="D346" s="10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</row>
    <row r="347" spans="1:45" ht="20.25" x14ac:dyDescent="0.3">
      <c r="A347" s="9"/>
      <c r="B347" s="9"/>
      <c r="C347" s="9"/>
      <c r="D347" s="10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 spans="1:45" ht="20.25" x14ac:dyDescent="0.3">
      <c r="A348" s="9"/>
      <c r="B348" s="9"/>
      <c r="C348" s="9"/>
      <c r="D348" s="10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</row>
    <row r="349" spans="1:45" ht="20.25" x14ac:dyDescent="0.3">
      <c r="A349" s="9"/>
      <c r="B349" s="9"/>
      <c r="C349" s="9"/>
      <c r="D349" s="10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</row>
    <row r="350" spans="1:45" ht="20.25" x14ac:dyDescent="0.3">
      <c r="A350" s="9"/>
      <c r="B350" s="9"/>
      <c r="C350" s="9"/>
      <c r="D350" s="10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</row>
    <row r="351" spans="1:45" ht="20.25" x14ac:dyDescent="0.3">
      <c r="A351" s="9"/>
      <c r="B351" s="9"/>
      <c r="C351" s="9"/>
      <c r="D351" s="10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</row>
    <row r="352" spans="1:45" ht="20.25" x14ac:dyDescent="0.3">
      <c r="A352" s="9"/>
      <c r="B352" s="9"/>
      <c r="C352" s="9"/>
      <c r="D352" s="10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</row>
    <row r="353" spans="1:45" ht="20.25" x14ac:dyDescent="0.3">
      <c r="A353" s="9"/>
      <c r="B353" s="9"/>
      <c r="C353" s="9"/>
      <c r="D353" s="10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</row>
    <row r="354" spans="1:45" ht="20.25" x14ac:dyDescent="0.3">
      <c r="A354" s="9"/>
      <c r="B354" s="9"/>
      <c r="C354" s="9"/>
      <c r="D354" s="10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</row>
    <row r="355" spans="1:45" ht="20.25" x14ac:dyDescent="0.3">
      <c r="A355" s="9"/>
      <c r="B355" s="9"/>
      <c r="C355" s="9"/>
      <c r="D355" s="10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</row>
    <row r="356" spans="1:45" ht="20.25" x14ac:dyDescent="0.3">
      <c r="A356" s="9"/>
      <c r="B356" s="9"/>
      <c r="C356" s="9"/>
      <c r="D356" s="10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</row>
    <row r="357" spans="1:45" ht="20.25" x14ac:dyDescent="0.3">
      <c r="A357" s="9"/>
      <c r="B357" s="9"/>
      <c r="C357" s="9"/>
      <c r="D357" s="10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</row>
    <row r="358" spans="1:45" ht="20.25" x14ac:dyDescent="0.3">
      <c r="A358" s="9"/>
      <c r="B358" s="9"/>
      <c r="C358" s="9"/>
      <c r="D358" s="10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</row>
    <row r="359" spans="1:45" ht="20.25" x14ac:dyDescent="0.3">
      <c r="A359" s="9"/>
      <c r="B359" s="9"/>
      <c r="C359" s="9"/>
      <c r="D359" s="10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</row>
    <row r="360" spans="1:45" ht="20.25" x14ac:dyDescent="0.3">
      <c r="A360" s="9"/>
      <c r="B360" s="9"/>
      <c r="C360" s="9"/>
      <c r="D360" s="10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</row>
    <row r="361" spans="1:45" ht="20.25" x14ac:dyDescent="0.3">
      <c r="A361" s="9"/>
      <c r="B361" s="9"/>
      <c r="C361" s="9"/>
      <c r="D361" s="10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</row>
    <row r="362" spans="1:45" ht="20.25" x14ac:dyDescent="0.3">
      <c r="A362" s="9"/>
      <c r="B362" s="9"/>
      <c r="C362" s="9"/>
      <c r="D362" s="10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</row>
    <row r="363" spans="1:45" ht="20.25" x14ac:dyDescent="0.3">
      <c r="A363" s="9"/>
      <c r="B363" s="9"/>
      <c r="C363" s="9"/>
      <c r="D363" s="10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</row>
    <row r="364" spans="1:45" ht="20.25" x14ac:dyDescent="0.3">
      <c r="A364" s="9"/>
      <c r="B364" s="9"/>
      <c r="C364" s="9"/>
      <c r="D364" s="10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</row>
    <row r="365" spans="1:45" ht="20.25" x14ac:dyDescent="0.3">
      <c r="A365" s="9"/>
      <c r="B365" s="9"/>
      <c r="C365" s="9"/>
      <c r="D365" s="10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</row>
    <row r="366" spans="1:45" ht="20.25" x14ac:dyDescent="0.3">
      <c r="A366" s="9"/>
      <c r="B366" s="9"/>
      <c r="C366" s="9"/>
      <c r="D366" s="10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 spans="1:45" ht="20.25" x14ac:dyDescent="0.3">
      <c r="A367" s="9"/>
      <c r="B367" s="9"/>
      <c r="C367" s="9"/>
      <c r="D367" s="10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 spans="1:45" ht="20.25" x14ac:dyDescent="0.3">
      <c r="A368" s="9"/>
      <c r="B368" s="9"/>
      <c r="C368" s="9"/>
      <c r="D368" s="10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</row>
    <row r="369" spans="1:45" ht="20.25" x14ac:dyDescent="0.3">
      <c r="A369" s="9"/>
      <c r="B369" s="9"/>
      <c r="C369" s="9"/>
      <c r="D369" s="10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</row>
    <row r="370" spans="1:45" ht="20.25" x14ac:dyDescent="0.3">
      <c r="A370" s="9"/>
      <c r="B370" s="9"/>
      <c r="C370" s="9"/>
      <c r="D370" s="10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</row>
    <row r="371" spans="1:45" ht="20.25" x14ac:dyDescent="0.3">
      <c r="A371" s="9"/>
      <c r="B371" s="9"/>
      <c r="C371" s="9"/>
      <c r="D371" s="10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</row>
    <row r="372" spans="1:45" ht="20.25" x14ac:dyDescent="0.3">
      <c r="A372" s="9"/>
      <c r="B372" s="9"/>
      <c r="C372" s="9"/>
      <c r="D372" s="10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</row>
    <row r="373" spans="1:45" ht="20.25" x14ac:dyDescent="0.3">
      <c r="A373" s="9"/>
      <c r="B373" s="9"/>
      <c r="C373" s="9"/>
      <c r="D373" s="10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</row>
    <row r="374" spans="1:45" ht="20.25" x14ac:dyDescent="0.3">
      <c r="A374" s="9"/>
      <c r="B374" s="9"/>
      <c r="C374" s="9"/>
      <c r="D374" s="10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</row>
    <row r="375" spans="1:45" ht="20.25" x14ac:dyDescent="0.3">
      <c r="A375" s="9"/>
      <c r="B375" s="9"/>
      <c r="C375" s="9"/>
      <c r="D375" s="10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</row>
    <row r="376" spans="1:45" ht="20.25" x14ac:dyDescent="0.3">
      <c r="A376" s="9"/>
      <c r="B376" s="9"/>
      <c r="C376" s="9"/>
      <c r="D376" s="10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</row>
    <row r="377" spans="1:45" ht="20.25" x14ac:dyDescent="0.3">
      <c r="A377" s="9"/>
      <c r="B377" s="9"/>
      <c r="C377" s="9"/>
      <c r="D377" s="10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</row>
    <row r="378" spans="1:45" ht="20.25" x14ac:dyDescent="0.3">
      <c r="A378" s="9"/>
      <c r="B378" s="9"/>
      <c r="C378" s="9"/>
      <c r="D378" s="10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</row>
    <row r="379" spans="1:45" ht="20.25" x14ac:dyDescent="0.3">
      <c r="A379" s="9"/>
      <c r="B379" s="9"/>
      <c r="C379" s="9"/>
      <c r="D379" s="10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</row>
    <row r="380" spans="1:45" ht="20.25" x14ac:dyDescent="0.3">
      <c r="A380" s="9"/>
      <c r="B380" s="9"/>
      <c r="C380" s="9"/>
      <c r="D380" s="10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</row>
    <row r="381" spans="1:45" ht="20.25" x14ac:dyDescent="0.3">
      <c r="A381" s="9"/>
      <c r="B381" s="9"/>
      <c r="C381" s="9"/>
      <c r="D381" s="10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</row>
    <row r="382" spans="1:45" ht="20.25" x14ac:dyDescent="0.3">
      <c r="A382" s="9"/>
      <c r="B382" s="9"/>
      <c r="C382" s="9"/>
      <c r="D382" s="10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</row>
    <row r="383" spans="1:45" ht="20.25" x14ac:dyDescent="0.3">
      <c r="A383" s="9"/>
      <c r="B383" s="9"/>
      <c r="C383" s="9"/>
      <c r="D383" s="10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</row>
    <row r="384" spans="1:45" ht="20.25" x14ac:dyDescent="0.3">
      <c r="A384" s="9"/>
      <c r="B384" s="9"/>
      <c r="C384" s="9"/>
      <c r="D384" s="10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</row>
    <row r="385" spans="1:45" ht="20.25" x14ac:dyDescent="0.3">
      <c r="A385" s="9"/>
      <c r="B385" s="9"/>
      <c r="C385" s="9"/>
      <c r="D385" s="10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</row>
    <row r="386" spans="1:45" ht="20.25" x14ac:dyDescent="0.3">
      <c r="A386" s="9"/>
      <c r="B386" s="9"/>
      <c r="C386" s="9"/>
      <c r="D386" s="10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</row>
    <row r="387" spans="1:45" ht="20.25" x14ac:dyDescent="0.3">
      <c r="A387" s="9"/>
      <c r="B387" s="9"/>
      <c r="C387" s="9"/>
      <c r="D387" s="10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</row>
    <row r="388" spans="1:45" ht="20.25" x14ac:dyDescent="0.3">
      <c r="A388" s="9"/>
      <c r="B388" s="9"/>
      <c r="C388" s="9"/>
      <c r="D388" s="10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</row>
    <row r="389" spans="1:45" ht="20.25" x14ac:dyDescent="0.3">
      <c r="A389" s="9"/>
      <c r="B389" s="9"/>
      <c r="C389" s="9"/>
      <c r="D389" s="10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</row>
    <row r="390" spans="1:45" ht="20.25" x14ac:dyDescent="0.3">
      <c r="A390" s="9"/>
      <c r="B390" s="9"/>
      <c r="C390" s="9"/>
      <c r="D390" s="10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</row>
    <row r="391" spans="1:45" ht="20.25" x14ac:dyDescent="0.3">
      <c r="A391" s="9"/>
      <c r="B391" s="9"/>
      <c r="C391" s="9"/>
      <c r="D391" s="10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</row>
    <row r="392" spans="1:45" ht="20.25" x14ac:dyDescent="0.3">
      <c r="A392" s="9"/>
      <c r="B392" s="9"/>
      <c r="C392" s="9"/>
      <c r="D392" s="10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</row>
    <row r="393" spans="1:45" ht="20.25" x14ac:dyDescent="0.3">
      <c r="A393" s="9"/>
      <c r="B393" s="9"/>
      <c r="C393" s="9"/>
      <c r="D393" s="10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</row>
    <row r="394" spans="1:45" ht="20.25" x14ac:dyDescent="0.3">
      <c r="A394" s="9"/>
      <c r="B394" s="9"/>
      <c r="C394" s="9"/>
      <c r="D394" s="10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</row>
    <row r="395" spans="1:45" ht="20.25" x14ac:dyDescent="0.3">
      <c r="A395" s="9"/>
      <c r="B395" s="9"/>
      <c r="C395" s="9"/>
      <c r="D395" s="10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</row>
    <row r="396" spans="1:45" ht="20.25" x14ac:dyDescent="0.3">
      <c r="A396" s="9"/>
      <c r="B396" s="9"/>
      <c r="C396" s="9"/>
      <c r="D396" s="10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</row>
    <row r="397" spans="1:45" ht="20.25" x14ac:dyDescent="0.3">
      <c r="A397" s="9"/>
      <c r="B397" s="9"/>
      <c r="C397" s="9"/>
      <c r="D397" s="10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</row>
    <row r="398" spans="1:45" ht="20.25" x14ac:dyDescent="0.3">
      <c r="A398" s="9"/>
      <c r="B398" s="9"/>
      <c r="C398" s="9"/>
      <c r="D398" s="10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</row>
    <row r="399" spans="1:45" ht="20.25" x14ac:dyDescent="0.3">
      <c r="A399" s="9"/>
      <c r="B399" s="9"/>
      <c r="C399" s="9"/>
      <c r="D399" s="10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</row>
    <row r="400" spans="1:45" ht="20.25" x14ac:dyDescent="0.3">
      <c r="A400" s="9"/>
      <c r="B400" s="9"/>
      <c r="C400" s="9"/>
      <c r="D400" s="10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</row>
    <row r="401" spans="1:45" ht="20.25" x14ac:dyDescent="0.3">
      <c r="A401" s="9"/>
      <c r="B401" s="9"/>
      <c r="C401" s="9"/>
      <c r="D401" s="10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</row>
    <row r="402" spans="1:45" ht="20.25" x14ac:dyDescent="0.3">
      <c r="A402" s="9"/>
      <c r="B402" s="9"/>
      <c r="C402" s="9"/>
      <c r="D402" s="10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</row>
    <row r="403" spans="1:45" ht="20.25" x14ac:dyDescent="0.3">
      <c r="A403" s="9"/>
      <c r="B403" s="9"/>
      <c r="C403" s="9"/>
      <c r="D403" s="10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</row>
    <row r="404" spans="1:45" ht="20.25" x14ac:dyDescent="0.3">
      <c r="A404" s="9"/>
      <c r="B404" s="9"/>
      <c r="C404" s="9"/>
      <c r="D404" s="10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</row>
    <row r="405" spans="1:45" ht="20.25" x14ac:dyDescent="0.3">
      <c r="A405" s="9"/>
      <c r="B405" s="9"/>
      <c r="C405" s="9"/>
      <c r="D405" s="10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</row>
    <row r="406" spans="1:45" ht="20.25" x14ac:dyDescent="0.3">
      <c r="A406" s="9"/>
      <c r="B406" s="9"/>
      <c r="C406" s="9"/>
      <c r="D406" s="10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</row>
    <row r="407" spans="1:45" ht="20.25" x14ac:dyDescent="0.3">
      <c r="A407" s="9"/>
      <c r="B407" s="9"/>
      <c r="C407" s="9"/>
      <c r="D407" s="10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</row>
    <row r="408" spans="1:45" ht="20.25" x14ac:dyDescent="0.3">
      <c r="A408" s="9"/>
      <c r="B408" s="9"/>
      <c r="C408" s="9"/>
      <c r="D408" s="10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</row>
    <row r="409" spans="1:45" ht="20.25" x14ac:dyDescent="0.3">
      <c r="A409" s="9"/>
      <c r="B409" s="9"/>
      <c r="C409" s="9"/>
      <c r="D409" s="10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</row>
    <row r="410" spans="1:45" ht="20.25" x14ac:dyDescent="0.3">
      <c r="A410" s="9"/>
      <c r="B410" s="9"/>
      <c r="C410" s="9"/>
      <c r="D410" s="10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</row>
    <row r="411" spans="1:45" ht="20.25" x14ac:dyDescent="0.3">
      <c r="A411" s="9"/>
      <c r="B411" s="9"/>
      <c r="C411" s="9"/>
      <c r="D411" s="10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</row>
    <row r="412" spans="1:45" ht="20.25" x14ac:dyDescent="0.3">
      <c r="A412" s="9"/>
      <c r="B412" s="9"/>
      <c r="C412" s="9"/>
      <c r="D412" s="10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</row>
    <row r="413" spans="1:45" ht="20.25" x14ac:dyDescent="0.3">
      <c r="A413" s="9"/>
      <c r="B413" s="9"/>
      <c r="C413" s="9"/>
      <c r="D413" s="10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</row>
    <row r="414" spans="1:45" ht="20.25" x14ac:dyDescent="0.3">
      <c r="A414" s="9"/>
      <c r="B414" s="9"/>
      <c r="C414" s="9"/>
      <c r="D414" s="10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</row>
    <row r="415" spans="1:45" ht="20.25" x14ac:dyDescent="0.3">
      <c r="A415" s="9"/>
      <c r="B415" s="9"/>
      <c r="C415" s="9"/>
      <c r="D415" s="10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</row>
    <row r="416" spans="1:45" ht="20.25" x14ac:dyDescent="0.3">
      <c r="A416" s="9"/>
      <c r="B416" s="9"/>
      <c r="C416" s="9"/>
      <c r="D416" s="10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</row>
    <row r="417" spans="1:45" ht="20.25" x14ac:dyDescent="0.3">
      <c r="A417" s="9"/>
      <c r="B417" s="9"/>
      <c r="C417" s="9"/>
      <c r="D417" s="10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</row>
    <row r="418" spans="1:45" ht="20.25" x14ac:dyDescent="0.3">
      <c r="A418" s="9"/>
      <c r="B418" s="9"/>
      <c r="C418" s="9"/>
      <c r="D418" s="10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</row>
    <row r="419" spans="1:45" ht="20.25" x14ac:dyDescent="0.3">
      <c r="A419" s="9"/>
      <c r="B419" s="9"/>
      <c r="C419" s="9"/>
      <c r="D419" s="10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</row>
    <row r="420" spans="1:45" ht="20.25" x14ac:dyDescent="0.3">
      <c r="A420" s="9"/>
      <c r="B420" s="9"/>
      <c r="C420" s="9"/>
      <c r="D420" s="10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</row>
    <row r="421" spans="1:45" ht="20.25" x14ac:dyDescent="0.3">
      <c r="A421" s="9"/>
      <c r="B421" s="9"/>
      <c r="C421" s="9"/>
      <c r="D421" s="10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</row>
    <row r="422" spans="1:45" ht="20.25" x14ac:dyDescent="0.3">
      <c r="A422" s="9"/>
      <c r="B422" s="9"/>
      <c r="C422" s="9"/>
      <c r="D422" s="10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</row>
    <row r="423" spans="1:45" ht="20.25" x14ac:dyDescent="0.3">
      <c r="A423" s="9"/>
      <c r="B423" s="9"/>
      <c r="C423" s="9"/>
      <c r="D423" s="10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</row>
    <row r="424" spans="1:45" ht="20.25" x14ac:dyDescent="0.3">
      <c r="A424" s="9"/>
      <c r="B424" s="9"/>
      <c r="C424" s="9"/>
      <c r="D424" s="10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</row>
    <row r="425" spans="1:45" ht="20.25" x14ac:dyDescent="0.3">
      <c r="A425" s="9"/>
      <c r="B425" s="9"/>
      <c r="C425" s="9"/>
      <c r="D425" s="10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</row>
    <row r="426" spans="1:45" ht="20.25" x14ac:dyDescent="0.3">
      <c r="A426" s="9"/>
      <c r="B426" s="9"/>
      <c r="C426" s="9"/>
      <c r="D426" s="10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</row>
    <row r="427" spans="1:45" ht="20.25" x14ac:dyDescent="0.3">
      <c r="A427" s="9"/>
      <c r="B427" s="9"/>
      <c r="C427" s="9"/>
      <c r="D427" s="10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</row>
    <row r="428" spans="1:45" ht="20.25" x14ac:dyDescent="0.3">
      <c r="A428" s="9"/>
      <c r="B428" s="9"/>
      <c r="C428" s="9"/>
      <c r="D428" s="10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</row>
    <row r="429" spans="1:45" ht="20.25" x14ac:dyDescent="0.3">
      <c r="A429" s="9"/>
      <c r="B429" s="9"/>
      <c r="C429" s="9"/>
      <c r="D429" s="10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</row>
    <row r="430" spans="1:45" ht="20.25" x14ac:dyDescent="0.3">
      <c r="A430" s="9"/>
      <c r="B430" s="9"/>
      <c r="C430" s="9"/>
      <c r="D430" s="10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</row>
    <row r="431" spans="1:45" ht="20.25" x14ac:dyDescent="0.3">
      <c r="A431" s="9"/>
      <c r="B431" s="9"/>
      <c r="C431" s="9"/>
      <c r="D431" s="10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</row>
    <row r="432" spans="1:45" ht="20.25" x14ac:dyDescent="0.3">
      <c r="A432" s="9"/>
      <c r="B432" s="9"/>
      <c r="C432" s="9"/>
      <c r="D432" s="10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</row>
    <row r="433" spans="1:45" ht="20.25" x14ac:dyDescent="0.3">
      <c r="A433" s="9"/>
      <c r="B433" s="9"/>
      <c r="C433" s="9"/>
      <c r="D433" s="10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</row>
    <row r="434" spans="1:45" ht="20.25" x14ac:dyDescent="0.3">
      <c r="A434" s="9"/>
      <c r="B434" s="9"/>
      <c r="C434" s="9"/>
      <c r="D434" s="10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</row>
    <row r="435" spans="1:45" ht="20.25" x14ac:dyDescent="0.3">
      <c r="A435" s="9"/>
      <c r="B435" s="9"/>
      <c r="C435" s="9"/>
      <c r="D435" s="10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</row>
    <row r="436" spans="1:45" ht="20.25" x14ac:dyDescent="0.3">
      <c r="A436" s="9"/>
      <c r="B436" s="9"/>
      <c r="C436" s="9"/>
      <c r="D436" s="10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</row>
    <row r="437" spans="1:45" ht="20.25" x14ac:dyDescent="0.3">
      <c r="A437" s="9"/>
      <c r="B437" s="9"/>
      <c r="C437" s="9"/>
      <c r="D437" s="10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</row>
    <row r="438" spans="1:45" ht="20.25" x14ac:dyDescent="0.3">
      <c r="A438" s="9"/>
      <c r="B438" s="9"/>
      <c r="C438" s="9"/>
      <c r="D438" s="10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</row>
    <row r="439" spans="1:45" ht="20.25" x14ac:dyDescent="0.3">
      <c r="A439" s="9"/>
      <c r="B439" s="9"/>
      <c r="C439" s="9"/>
      <c r="D439" s="10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</row>
    <row r="440" spans="1:45" ht="20.25" x14ac:dyDescent="0.3">
      <c r="A440" s="9"/>
      <c r="B440" s="9"/>
      <c r="C440" s="9"/>
      <c r="D440" s="10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</row>
    <row r="441" spans="1:45" ht="20.25" x14ac:dyDescent="0.3">
      <c r="A441" s="9"/>
      <c r="B441" s="9"/>
      <c r="C441" s="9"/>
      <c r="D441" s="10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</row>
    <row r="442" spans="1:45" ht="20.25" x14ac:dyDescent="0.3">
      <c r="A442" s="9"/>
      <c r="B442" s="9"/>
      <c r="C442" s="9"/>
      <c r="D442" s="10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</row>
    <row r="443" spans="1:45" ht="20.25" x14ac:dyDescent="0.3">
      <c r="A443" s="9"/>
      <c r="B443" s="9"/>
      <c r="C443" s="9"/>
      <c r="D443" s="10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</row>
    <row r="444" spans="1:45" ht="20.25" x14ac:dyDescent="0.3">
      <c r="A444" s="9"/>
      <c r="B444" s="9"/>
      <c r="C444" s="9"/>
      <c r="D444" s="10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</row>
    <row r="445" spans="1:45" ht="20.25" x14ac:dyDescent="0.3">
      <c r="A445" s="9"/>
      <c r="B445" s="9"/>
      <c r="C445" s="9"/>
      <c r="D445" s="10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</row>
    <row r="446" spans="1:45" ht="20.25" x14ac:dyDescent="0.3">
      <c r="A446" s="9"/>
      <c r="B446" s="9"/>
      <c r="C446" s="9"/>
      <c r="D446" s="10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</row>
    <row r="447" spans="1:45" ht="20.25" x14ac:dyDescent="0.3">
      <c r="A447" s="9"/>
      <c r="B447" s="9"/>
      <c r="C447" s="9"/>
      <c r="D447" s="10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</row>
    <row r="448" spans="1:45" ht="20.25" x14ac:dyDescent="0.3">
      <c r="A448" s="9"/>
      <c r="B448" s="9"/>
      <c r="C448" s="9"/>
      <c r="D448" s="10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</row>
    <row r="449" spans="1:45" ht="20.25" x14ac:dyDescent="0.3">
      <c r="A449" s="9"/>
      <c r="B449" s="9"/>
      <c r="C449" s="9"/>
      <c r="D449" s="10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</row>
    <row r="450" spans="1:45" ht="20.25" x14ac:dyDescent="0.3">
      <c r="A450" s="9"/>
      <c r="B450" s="9"/>
      <c r="C450" s="9"/>
      <c r="D450" s="10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</row>
    <row r="451" spans="1:45" ht="20.25" x14ac:dyDescent="0.3">
      <c r="A451" s="9"/>
      <c r="B451" s="9"/>
      <c r="C451" s="9"/>
      <c r="D451" s="10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</row>
    <row r="452" spans="1:45" ht="20.25" x14ac:dyDescent="0.3">
      <c r="A452" s="9"/>
      <c r="B452" s="9"/>
      <c r="C452" s="9"/>
      <c r="D452" s="10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</row>
    <row r="453" spans="1:45" ht="20.25" x14ac:dyDescent="0.3">
      <c r="A453" s="9"/>
      <c r="B453" s="9"/>
      <c r="C453" s="9"/>
      <c r="D453" s="10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</row>
    <row r="454" spans="1:45" ht="20.25" x14ac:dyDescent="0.3">
      <c r="A454" s="9"/>
      <c r="B454" s="9"/>
      <c r="C454" s="9"/>
      <c r="D454" s="10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</row>
    <row r="455" spans="1:45" ht="20.25" x14ac:dyDescent="0.3">
      <c r="A455" s="9"/>
      <c r="B455" s="9"/>
      <c r="C455" s="9"/>
      <c r="D455" s="10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</row>
    <row r="456" spans="1:45" ht="20.25" x14ac:dyDescent="0.3">
      <c r="A456" s="9"/>
      <c r="B456" s="9"/>
      <c r="C456" s="9"/>
      <c r="D456" s="10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</row>
    <row r="457" spans="1:45" ht="20.25" x14ac:dyDescent="0.3">
      <c r="A457" s="9"/>
      <c r="B457" s="9"/>
      <c r="C457" s="9"/>
      <c r="D457" s="10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</row>
    <row r="458" spans="1:45" ht="20.25" x14ac:dyDescent="0.3">
      <c r="A458" s="9"/>
      <c r="B458" s="9"/>
      <c r="C458" s="9"/>
      <c r="D458" s="10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</row>
    <row r="459" spans="1:45" ht="20.25" x14ac:dyDescent="0.3">
      <c r="A459" s="9"/>
      <c r="B459" s="9"/>
      <c r="C459" s="9"/>
      <c r="D459" s="10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</row>
    <row r="460" spans="1:45" ht="20.25" x14ac:dyDescent="0.3">
      <c r="A460" s="9"/>
      <c r="B460" s="9"/>
      <c r="C460" s="9"/>
      <c r="D460" s="10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</row>
    <row r="461" spans="1:45" ht="20.25" x14ac:dyDescent="0.3">
      <c r="A461" s="9"/>
      <c r="B461" s="9"/>
      <c r="C461" s="9"/>
      <c r="D461" s="10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</row>
    <row r="462" spans="1:45" ht="20.25" x14ac:dyDescent="0.3">
      <c r="A462" s="9"/>
      <c r="B462" s="9"/>
      <c r="C462" s="9"/>
      <c r="D462" s="10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</row>
    <row r="463" spans="1:45" ht="20.25" x14ac:dyDescent="0.3">
      <c r="A463" s="9"/>
      <c r="B463" s="9"/>
      <c r="C463" s="9"/>
      <c r="D463" s="10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</row>
    <row r="464" spans="1:45" ht="20.25" x14ac:dyDescent="0.3">
      <c r="A464" s="9"/>
      <c r="B464" s="9"/>
      <c r="C464" s="9"/>
      <c r="D464" s="10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</row>
    <row r="465" spans="1:45" ht="20.25" x14ac:dyDescent="0.3">
      <c r="A465" s="9"/>
      <c r="B465" s="9"/>
      <c r="C465" s="9"/>
      <c r="D465" s="10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</row>
    <row r="466" spans="1:45" ht="20.25" x14ac:dyDescent="0.3">
      <c r="A466" s="9"/>
      <c r="B466" s="9"/>
      <c r="C466" s="9"/>
      <c r="D466" s="10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</row>
    <row r="467" spans="1:45" ht="20.25" x14ac:dyDescent="0.3">
      <c r="A467" s="9"/>
      <c r="B467" s="9"/>
      <c r="C467" s="9"/>
      <c r="D467" s="10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</row>
    <row r="468" spans="1:45" ht="20.25" x14ac:dyDescent="0.3">
      <c r="A468" s="9"/>
      <c r="B468" s="9"/>
      <c r="C468" s="9"/>
      <c r="D468" s="10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</row>
    <row r="469" spans="1:45" ht="20.25" x14ac:dyDescent="0.3">
      <c r="A469" s="9"/>
      <c r="B469" s="9"/>
      <c r="C469" s="9"/>
      <c r="D469" s="10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</row>
    <row r="470" spans="1:45" ht="20.25" x14ac:dyDescent="0.3">
      <c r="A470" s="9"/>
      <c r="B470" s="9"/>
      <c r="C470" s="9"/>
      <c r="D470" s="10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</row>
    <row r="471" spans="1:45" ht="20.25" x14ac:dyDescent="0.3">
      <c r="A471" s="9"/>
      <c r="B471" s="9"/>
      <c r="C471" s="9"/>
      <c r="D471" s="10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</row>
    <row r="472" spans="1:45" ht="20.25" x14ac:dyDescent="0.3">
      <c r="A472" s="9"/>
      <c r="B472" s="9"/>
      <c r="C472" s="9"/>
      <c r="D472" s="10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</row>
    <row r="473" spans="1:45" ht="20.25" x14ac:dyDescent="0.3">
      <c r="A473" s="9"/>
      <c r="B473" s="9"/>
      <c r="C473" s="9"/>
      <c r="D473" s="10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</row>
    <row r="474" spans="1:45" ht="20.25" x14ac:dyDescent="0.3">
      <c r="A474" s="9"/>
      <c r="B474" s="9"/>
      <c r="C474" s="9"/>
      <c r="D474" s="10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</row>
    <row r="475" spans="1:45" ht="20.25" x14ac:dyDescent="0.3">
      <c r="A475" s="9"/>
      <c r="B475" s="9"/>
      <c r="C475" s="9"/>
      <c r="D475" s="10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</row>
    <row r="476" spans="1:45" ht="20.25" x14ac:dyDescent="0.3">
      <c r="A476" s="9"/>
      <c r="B476" s="9"/>
      <c r="C476" s="9"/>
      <c r="D476" s="10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</row>
    <row r="477" spans="1:45" ht="20.25" x14ac:dyDescent="0.3">
      <c r="A477" s="9"/>
      <c r="B477" s="9"/>
      <c r="C477" s="9"/>
      <c r="D477" s="10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</row>
    <row r="478" spans="1:45" ht="20.25" x14ac:dyDescent="0.3">
      <c r="A478" s="9"/>
      <c r="B478" s="9"/>
      <c r="C478" s="9"/>
      <c r="D478" s="10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</row>
    <row r="479" spans="1:45" ht="20.25" x14ac:dyDescent="0.3">
      <c r="A479" s="9"/>
      <c r="B479" s="9"/>
      <c r="C479" s="9"/>
      <c r="D479" s="10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</row>
    <row r="480" spans="1:45" ht="20.25" x14ac:dyDescent="0.3">
      <c r="A480" s="9"/>
      <c r="B480" s="9"/>
      <c r="C480" s="9"/>
      <c r="D480" s="10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</row>
    <row r="481" spans="1:45" ht="20.25" x14ac:dyDescent="0.3">
      <c r="A481" s="9"/>
      <c r="B481" s="9"/>
      <c r="C481" s="9"/>
      <c r="D481" s="10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</row>
    <row r="482" spans="1:45" ht="20.25" x14ac:dyDescent="0.3">
      <c r="A482" s="9"/>
      <c r="B482" s="9"/>
      <c r="C482" s="9"/>
      <c r="D482" s="10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</row>
    <row r="483" spans="1:45" ht="20.25" x14ac:dyDescent="0.3">
      <c r="A483" s="9"/>
      <c r="B483" s="9"/>
      <c r="C483" s="9"/>
      <c r="D483" s="10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</row>
    <row r="484" spans="1:45" ht="20.25" x14ac:dyDescent="0.3">
      <c r="A484" s="9"/>
      <c r="B484" s="9"/>
      <c r="C484" s="9"/>
      <c r="D484" s="10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</row>
    <row r="485" spans="1:45" ht="20.25" x14ac:dyDescent="0.3">
      <c r="A485" s="9"/>
      <c r="B485" s="9"/>
      <c r="C485" s="9"/>
      <c r="D485" s="10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</row>
    <row r="486" spans="1:45" ht="20.25" x14ac:dyDescent="0.3">
      <c r="A486" s="9"/>
      <c r="B486" s="9"/>
      <c r="C486" s="9"/>
      <c r="D486" s="10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</row>
    <row r="487" spans="1:45" ht="20.25" x14ac:dyDescent="0.3">
      <c r="A487" s="9"/>
      <c r="B487" s="9"/>
      <c r="C487" s="9"/>
      <c r="D487" s="10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</row>
    <row r="488" spans="1:45" ht="20.25" x14ac:dyDescent="0.3">
      <c r="A488" s="9"/>
      <c r="B488" s="9"/>
      <c r="C488" s="9"/>
      <c r="D488" s="10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</row>
    <row r="489" spans="1:45" ht="20.25" x14ac:dyDescent="0.3">
      <c r="A489" s="9"/>
      <c r="B489" s="9"/>
      <c r="C489" s="9"/>
      <c r="D489" s="10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</row>
    <row r="490" spans="1:45" ht="20.25" x14ac:dyDescent="0.3">
      <c r="A490" s="9"/>
      <c r="B490" s="9"/>
      <c r="C490" s="9"/>
      <c r="D490" s="10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</row>
    <row r="491" spans="1:45" ht="20.25" x14ac:dyDescent="0.3">
      <c r="A491" s="9"/>
      <c r="B491" s="9"/>
      <c r="C491" s="9"/>
      <c r="D491" s="10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</row>
    <row r="492" spans="1:45" ht="20.25" x14ac:dyDescent="0.3">
      <c r="A492" s="9"/>
      <c r="B492" s="9"/>
      <c r="C492" s="9"/>
      <c r="D492" s="10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</row>
    <row r="493" spans="1:45" ht="20.25" x14ac:dyDescent="0.3">
      <c r="A493" s="9"/>
      <c r="B493" s="9"/>
      <c r="C493" s="9"/>
      <c r="D493" s="10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</row>
    <row r="494" spans="1:45" ht="20.25" x14ac:dyDescent="0.3">
      <c r="A494" s="9"/>
      <c r="B494" s="9"/>
      <c r="C494" s="9"/>
      <c r="D494" s="10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</row>
    <row r="495" spans="1:45" ht="20.25" x14ac:dyDescent="0.3">
      <c r="A495" s="9"/>
      <c r="B495" s="9"/>
      <c r="C495" s="9"/>
      <c r="D495" s="10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</row>
    <row r="496" spans="1:45" ht="20.25" x14ac:dyDescent="0.3">
      <c r="A496" s="9"/>
      <c r="B496" s="9"/>
      <c r="C496" s="9"/>
      <c r="D496" s="10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</row>
    <row r="497" spans="1:45" ht="20.25" x14ac:dyDescent="0.3">
      <c r="A497" s="9"/>
      <c r="B497" s="9"/>
      <c r="C497" s="9"/>
      <c r="D497" s="10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</row>
    <row r="498" spans="1:45" ht="20.25" x14ac:dyDescent="0.3">
      <c r="A498" s="9"/>
      <c r="B498" s="9"/>
      <c r="C498" s="9"/>
      <c r="D498" s="10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</row>
    <row r="499" spans="1:45" ht="20.25" x14ac:dyDescent="0.3">
      <c r="A499" s="9"/>
      <c r="B499" s="9"/>
      <c r="C499" s="9"/>
      <c r="D499" s="10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</row>
    <row r="500" spans="1:45" ht="20.25" x14ac:dyDescent="0.3">
      <c r="A500" s="9"/>
      <c r="B500" s="9"/>
      <c r="C500" s="9"/>
      <c r="D500" s="10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 spans="1:45" ht="20.25" x14ac:dyDescent="0.3">
      <c r="A501" s="9"/>
      <c r="B501" s="9"/>
      <c r="C501" s="9"/>
      <c r="D501" s="10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</row>
    <row r="502" spans="1:45" ht="20.25" x14ac:dyDescent="0.3">
      <c r="A502" s="9"/>
      <c r="B502" s="9"/>
      <c r="C502" s="9"/>
      <c r="D502" s="10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</row>
    <row r="503" spans="1:45" ht="20.25" x14ac:dyDescent="0.3">
      <c r="A503" s="9"/>
      <c r="B503" s="9"/>
      <c r="C503" s="9"/>
      <c r="D503" s="10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</row>
    <row r="504" spans="1:45" ht="20.25" x14ac:dyDescent="0.3">
      <c r="A504" s="9"/>
      <c r="B504" s="9"/>
      <c r="C504" s="9"/>
      <c r="D504" s="10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</row>
    <row r="505" spans="1:45" ht="20.25" x14ac:dyDescent="0.3">
      <c r="A505" s="9"/>
      <c r="B505" s="9"/>
      <c r="C505" s="9"/>
      <c r="D505" s="10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</row>
    <row r="506" spans="1:45" ht="20.25" x14ac:dyDescent="0.3">
      <c r="A506" s="9"/>
      <c r="B506" s="9"/>
      <c r="C506" s="9"/>
      <c r="D506" s="10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</row>
    <row r="507" spans="1:45" ht="20.25" x14ac:dyDescent="0.3">
      <c r="A507" s="9"/>
      <c r="B507" s="9"/>
      <c r="C507" s="9"/>
      <c r="D507" s="10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</row>
    <row r="508" spans="1:45" ht="20.25" x14ac:dyDescent="0.3">
      <c r="A508" s="9"/>
      <c r="B508" s="9"/>
      <c r="C508" s="9"/>
      <c r="D508" s="10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</row>
    <row r="509" spans="1:45" ht="20.25" x14ac:dyDescent="0.3">
      <c r="A509" s="9"/>
      <c r="B509" s="9"/>
      <c r="C509" s="9"/>
      <c r="D509" s="10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</row>
    <row r="510" spans="1:45" ht="20.25" x14ac:dyDescent="0.3">
      <c r="A510" s="9"/>
      <c r="B510" s="9"/>
      <c r="C510" s="9"/>
      <c r="D510" s="10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</row>
    <row r="511" spans="1:45" ht="20.25" x14ac:dyDescent="0.3">
      <c r="A511" s="9"/>
      <c r="B511" s="9"/>
      <c r="C511" s="9"/>
      <c r="D511" s="10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</row>
    <row r="512" spans="1:45" ht="20.25" x14ac:dyDescent="0.3">
      <c r="A512" s="9"/>
      <c r="B512" s="9"/>
      <c r="C512" s="9"/>
      <c r="D512" s="10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</row>
    <row r="513" spans="1:45" ht="20.25" x14ac:dyDescent="0.3">
      <c r="A513" s="9"/>
      <c r="B513" s="9"/>
      <c r="C513" s="9"/>
      <c r="D513" s="10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</row>
    <row r="514" spans="1:45" ht="20.25" x14ac:dyDescent="0.3">
      <c r="A514" s="9"/>
      <c r="B514" s="9"/>
      <c r="C514" s="9"/>
      <c r="D514" s="10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</row>
    <row r="515" spans="1:45" ht="20.25" x14ac:dyDescent="0.3">
      <c r="A515" s="9"/>
      <c r="B515" s="9"/>
      <c r="C515" s="9"/>
      <c r="D515" s="10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</row>
    <row r="516" spans="1:45" ht="20.25" x14ac:dyDescent="0.3">
      <c r="A516" s="9"/>
      <c r="B516" s="9"/>
      <c r="C516" s="9"/>
      <c r="D516" s="10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</row>
    <row r="517" spans="1:45" ht="20.25" x14ac:dyDescent="0.3">
      <c r="A517" s="9"/>
      <c r="B517" s="9"/>
      <c r="C517" s="9"/>
      <c r="D517" s="10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</row>
    <row r="518" spans="1:45" ht="20.25" x14ac:dyDescent="0.3">
      <c r="A518" s="9"/>
      <c r="B518" s="9"/>
      <c r="C518" s="9"/>
      <c r="D518" s="10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</row>
    <row r="519" spans="1:45" ht="20.25" x14ac:dyDescent="0.3">
      <c r="A519" s="9"/>
      <c r="B519" s="9"/>
      <c r="C519" s="9"/>
      <c r="D519" s="10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</row>
    <row r="520" spans="1:45" ht="20.25" x14ac:dyDescent="0.3">
      <c r="A520" s="9"/>
      <c r="B520" s="9"/>
      <c r="C520" s="9"/>
      <c r="D520" s="10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</row>
    <row r="521" spans="1:45" ht="20.25" x14ac:dyDescent="0.3">
      <c r="A521" s="9"/>
      <c r="B521" s="9"/>
      <c r="C521" s="9"/>
      <c r="D521" s="10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</row>
    <row r="522" spans="1:45" ht="20.25" x14ac:dyDescent="0.3">
      <c r="A522" s="9"/>
      <c r="B522" s="9"/>
      <c r="C522" s="9"/>
      <c r="D522" s="10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</row>
    <row r="523" spans="1:45" ht="20.25" x14ac:dyDescent="0.3">
      <c r="A523" s="9"/>
      <c r="B523" s="9"/>
      <c r="C523" s="9"/>
      <c r="D523" s="10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</row>
    <row r="524" spans="1:45" ht="20.25" x14ac:dyDescent="0.3">
      <c r="A524" s="9"/>
      <c r="B524" s="9"/>
      <c r="C524" s="9"/>
      <c r="D524" s="10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</row>
    <row r="525" spans="1:45" ht="20.25" x14ac:dyDescent="0.3">
      <c r="A525" s="9"/>
      <c r="B525" s="9"/>
      <c r="C525" s="9"/>
      <c r="D525" s="10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</row>
    <row r="526" spans="1:45" ht="20.25" x14ac:dyDescent="0.3">
      <c r="A526" s="9"/>
      <c r="B526" s="9"/>
      <c r="C526" s="9"/>
      <c r="D526" s="10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</row>
    <row r="527" spans="1:45" ht="20.25" x14ac:dyDescent="0.3">
      <c r="A527" s="9"/>
      <c r="B527" s="9"/>
      <c r="C527" s="9"/>
      <c r="D527" s="10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</row>
    <row r="528" spans="1:45" ht="20.25" x14ac:dyDescent="0.3">
      <c r="A528" s="9"/>
      <c r="B528" s="9"/>
      <c r="C528" s="9"/>
      <c r="D528" s="10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</row>
    <row r="529" spans="1:45" ht="20.25" x14ac:dyDescent="0.3">
      <c r="A529" s="9"/>
      <c r="B529" s="9"/>
      <c r="C529" s="9"/>
      <c r="D529" s="10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</row>
    <row r="530" spans="1:45" ht="20.25" x14ac:dyDescent="0.3">
      <c r="A530" s="9"/>
      <c r="B530" s="9"/>
      <c r="C530" s="9"/>
      <c r="D530" s="10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</row>
    <row r="531" spans="1:45" ht="20.25" x14ac:dyDescent="0.3">
      <c r="A531" s="9"/>
      <c r="B531" s="9"/>
      <c r="C531" s="9"/>
      <c r="D531" s="10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</row>
    <row r="532" spans="1:45" ht="20.25" x14ac:dyDescent="0.3">
      <c r="A532" s="9"/>
      <c r="B532" s="9"/>
      <c r="C532" s="9"/>
      <c r="D532" s="10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</row>
    <row r="533" spans="1:45" ht="20.25" x14ac:dyDescent="0.3">
      <c r="A533" s="9"/>
      <c r="B533" s="9"/>
      <c r="C533" s="9"/>
      <c r="D533" s="10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</row>
    <row r="534" spans="1:45" ht="20.25" x14ac:dyDescent="0.3">
      <c r="A534" s="9"/>
      <c r="B534" s="9"/>
      <c r="C534" s="9"/>
      <c r="D534" s="10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</row>
    <row r="535" spans="1:45" ht="20.25" x14ac:dyDescent="0.3">
      <c r="A535" s="9"/>
      <c r="B535" s="9"/>
      <c r="C535" s="9"/>
      <c r="D535" s="10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</row>
    <row r="536" spans="1:45" ht="20.25" x14ac:dyDescent="0.3">
      <c r="A536" s="9"/>
      <c r="B536" s="9"/>
      <c r="C536" s="9"/>
      <c r="D536" s="10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 spans="1:45" ht="20.25" x14ac:dyDescent="0.3">
      <c r="A537" s="9"/>
      <c r="B537" s="9"/>
      <c r="C537" s="9"/>
      <c r="D537" s="10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 spans="1:45" ht="20.25" x14ac:dyDescent="0.3">
      <c r="A538" s="9"/>
      <c r="B538" s="9"/>
      <c r="C538" s="9"/>
      <c r="D538" s="10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 spans="1:45" ht="20.25" x14ac:dyDescent="0.3">
      <c r="A539" s="9"/>
      <c r="B539" s="9"/>
      <c r="C539" s="9"/>
      <c r="D539" s="10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 spans="1:45" ht="20.25" x14ac:dyDescent="0.3">
      <c r="A540" s="9"/>
      <c r="B540" s="9"/>
      <c r="C540" s="9"/>
      <c r="D540" s="10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 spans="1:45" ht="20.25" x14ac:dyDescent="0.3">
      <c r="A541" s="9"/>
      <c r="B541" s="9"/>
      <c r="C541" s="9"/>
      <c r="D541" s="10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 spans="1:45" ht="20.25" x14ac:dyDescent="0.3">
      <c r="A542" s="9"/>
      <c r="B542" s="9"/>
      <c r="C542" s="9"/>
      <c r="D542" s="10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 spans="1:45" ht="20.25" x14ac:dyDescent="0.3">
      <c r="A543" s="9"/>
      <c r="B543" s="9"/>
      <c r="C543" s="9"/>
      <c r="D543" s="10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 spans="1:45" ht="20.25" x14ac:dyDescent="0.3">
      <c r="A544" s="9"/>
      <c r="B544" s="9"/>
      <c r="C544" s="9"/>
      <c r="D544" s="10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 spans="1:45" ht="20.25" x14ac:dyDescent="0.3">
      <c r="A545" s="9"/>
      <c r="B545" s="9"/>
      <c r="C545" s="9"/>
      <c r="D545" s="10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 spans="1:45" ht="20.25" x14ac:dyDescent="0.3">
      <c r="A546" s="9"/>
      <c r="B546" s="9"/>
      <c r="C546" s="9"/>
      <c r="D546" s="10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 spans="1:45" ht="20.25" x14ac:dyDescent="0.3">
      <c r="A547" s="9"/>
      <c r="B547" s="9"/>
      <c r="C547" s="9"/>
      <c r="D547" s="10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 spans="1:45" ht="20.25" x14ac:dyDescent="0.3">
      <c r="A548" s="9"/>
      <c r="B548" s="9"/>
      <c r="C548" s="9"/>
      <c r="D548" s="10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 spans="1:45" ht="20.25" x14ac:dyDescent="0.3">
      <c r="A549" s="9"/>
      <c r="B549" s="9"/>
      <c r="C549" s="9"/>
      <c r="D549" s="10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</row>
    <row r="550" spans="1:45" ht="20.25" x14ac:dyDescent="0.3">
      <c r="A550" s="9"/>
      <c r="B550" s="9"/>
      <c r="C550" s="9"/>
      <c r="D550" s="10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</row>
    <row r="551" spans="1:45" ht="20.25" x14ac:dyDescent="0.3">
      <c r="A551" s="9"/>
      <c r="B551" s="9"/>
      <c r="C551" s="9"/>
      <c r="D551" s="10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</row>
    <row r="552" spans="1:45" ht="20.25" x14ac:dyDescent="0.3">
      <c r="A552" s="9"/>
      <c r="B552" s="9"/>
      <c r="C552" s="9"/>
      <c r="D552" s="10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</row>
    <row r="553" spans="1:45" ht="20.25" x14ac:dyDescent="0.3">
      <c r="A553" s="9"/>
      <c r="B553" s="9"/>
      <c r="C553" s="9"/>
      <c r="D553" s="10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</row>
    <row r="554" spans="1:45" ht="20.25" x14ac:dyDescent="0.3">
      <c r="A554" s="9"/>
      <c r="B554" s="9"/>
      <c r="C554" s="9"/>
      <c r="D554" s="10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</row>
    <row r="555" spans="1:45" ht="20.25" x14ac:dyDescent="0.3">
      <c r="A555" s="9"/>
      <c r="B555" s="9"/>
      <c r="C555" s="9"/>
      <c r="D555" s="10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</row>
    <row r="556" spans="1:45" ht="20.25" x14ac:dyDescent="0.3">
      <c r="A556" s="9"/>
      <c r="B556" s="9"/>
      <c r="C556" s="9"/>
      <c r="D556" s="10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</row>
    <row r="557" spans="1:45" ht="20.25" x14ac:dyDescent="0.3">
      <c r="A557" s="9"/>
      <c r="B557" s="9"/>
      <c r="C557" s="9"/>
      <c r="D557" s="10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</row>
    <row r="558" spans="1:45" ht="20.25" x14ac:dyDescent="0.3">
      <c r="A558" s="9"/>
      <c r="B558" s="9"/>
      <c r="C558" s="9"/>
      <c r="D558" s="10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</row>
    <row r="559" spans="1:45" ht="20.25" x14ac:dyDescent="0.3">
      <c r="A559" s="9"/>
      <c r="B559" s="9"/>
      <c r="C559" s="9"/>
      <c r="D559" s="10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</row>
    <row r="560" spans="1:45" ht="20.25" x14ac:dyDescent="0.3">
      <c r="A560" s="9"/>
      <c r="B560" s="9"/>
      <c r="C560" s="9"/>
      <c r="D560" s="10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</row>
    <row r="561" spans="1:45" ht="20.25" x14ac:dyDescent="0.3">
      <c r="A561" s="9"/>
      <c r="B561" s="9"/>
      <c r="C561" s="9"/>
      <c r="D561" s="10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</row>
    <row r="562" spans="1:45" ht="20.25" x14ac:dyDescent="0.3">
      <c r="A562" s="9"/>
      <c r="B562" s="9"/>
      <c r="C562" s="9"/>
      <c r="D562" s="10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</row>
    <row r="563" spans="1:45" ht="20.25" x14ac:dyDescent="0.3">
      <c r="A563" s="9"/>
      <c r="B563" s="9"/>
      <c r="C563" s="9"/>
      <c r="D563" s="10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</row>
    <row r="564" spans="1:45" ht="20.25" x14ac:dyDescent="0.3">
      <c r="A564" s="9"/>
      <c r="B564" s="9"/>
      <c r="C564" s="9"/>
      <c r="D564" s="10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</row>
    <row r="565" spans="1:45" ht="20.25" x14ac:dyDescent="0.3">
      <c r="A565" s="9"/>
      <c r="B565" s="9"/>
      <c r="C565" s="9"/>
      <c r="D565" s="10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</row>
    <row r="566" spans="1:45" ht="20.25" x14ac:dyDescent="0.3">
      <c r="A566" s="9"/>
      <c r="B566" s="9"/>
      <c r="C566" s="9"/>
      <c r="D566" s="10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</row>
    <row r="567" spans="1:45" ht="20.25" x14ac:dyDescent="0.3">
      <c r="A567" s="9"/>
      <c r="B567" s="9"/>
      <c r="C567" s="9"/>
      <c r="D567" s="10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</row>
    <row r="568" spans="1:45" ht="20.25" x14ac:dyDescent="0.3">
      <c r="A568" s="9"/>
      <c r="B568" s="9"/>
      <c r="C568" s="9"/>
      <c r="D568" s="10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</row>
    <row r="569" spans="1:45" ht="20.25" x14ac:dyDescent="0.3">
      <c r="A569" s="9"/>
      <c r="B569" s="9"/>
      <c r="C569" s="9"/>
      <c r="D569" s="10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</row>
    <row r="570" spans="1:45" ht="20.25" x14ac:dyDescent="0.3">
      <c r="A570" s="9"/>
      <c r="B570" s="9"/>
      <c r="C570" s="9"/>
      <c r="D570" s="10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</row>
    <row r="571" spans="1:45" ht="20.25" x14ac:dyDescent="0.3">
      <c r="A571" s="9"/>
      <c r="B571" s="9"/>
      <c r="C571" s="9"/>
      <c r="D571" s="10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</row>
    <row r="572" spans="1:45" ht="20.25" x14ac:dyDescent="0.3">
      <c r="A572" s="9"/>
      <c r="B572" s="9"/>
      <c r="C572" s="9"/>
      <c r="D572" s="10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</row>
    <row r="573" spans="1:45" ht="20.25" x14ac:dyDescent="0.3">
      <c r="A573" s="9"/>
      <c r="B573" s="9"/>
      <c r="C573" s="9"/>
      <c r="D573" s="10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</row>
  </sheetData>
  <autoFilter ref="B17:G24" xr:uid="{4095A8C4-BE6E-4B47-A873-3A8D4481384F}"/>
  <mergeCells count="1">
    <mergeCell ref="J17:O1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1</xdr:col>
                <xdr:colOff>28575</xdr:colOff>
                <xdr:row>7</xdr:row>
                <xdr:rowOff>123825</xdr:rowOff>
              </from>
              <to>
                <xdr:col>6</xdr:col>
                <xdr:colOff>552450</xdr:colOff>
                <xdr:row>12</xdr:row>
                <xdr:rowOff>238125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2021-12-15T23:18:57Z</dcterms:modified>
</cp:coreProperties>
</file>