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filterPrivacy="1"/>
  <xr:revisionPtr revIDLastSave="0" documentId="13_ncr:1_{29222FBA-E849-49E1-B652-A79B7C9D42B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Sheet1!$B$17:$G$24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1" i="1" l="1"/>
  <c r="K40" i="1"/>
  <c r="K52" i="1"/>
  <c r="K61" i="1"/>
  <c r="K71" i="1"/>
  <c r="E76" i="1"/>
  <c r="F76" i="1" s="1"/>
  <c r="E75" i="1"/>
  <c r="F75" i="1" s="1"/>
  <c r="H74" i="1"/>
  <c r="E74" i="1"/>
  <c r="F74" i="1" s="1"/>
  <c r="G74" i="1" s="1"/>
  <c r="I74" i="1" s="1"/>
  <c r="E73" i="1"/>
  <c r="F73" i="1" s="1"/>
  <c r="E72" i="1"/>
  <c r="F72" i="1" s="1"/>
  <c r="H71" i="1"/>
  <c r="E71" i="1"/>
  <c r="F71" i="1" s="1"/>
  <c r="G71" i="1" l="1"/>
  <c r="I71" i="1" s="1"/>
  <c r="J71" i="1" s="1"/>
  <c r="E66" i="1" l="1"/>
  <c r="F66" i="1" s="1"/>
  <c r="E65" i="1"/>
  <c r="F65" i="1" s="1"/>
  <c r="H64" i="1"/>
  <c r="E64" i="1"/>
  <c r="F64" i="1" s="1"/>
  <c r="E63" i="1"/>
  <c r="F63" i="1" s="1"/>
  <c r="E62" i="1"/>
  <c r="H61" i="1"/>
  <c r="E61" i="1"/>
  <c r="F61" i="1" s="1"/>
  <c r="E57" i="1"/>
  <c r="F57" i="1" s="1"/>
  <c r="E56" i="1"/>
  <c r="F56" i="1" s="1"/>
  <c r="H55" i="1"/>
  <c r="E55" i="1"/>
  <c r="F55" i="1" s="1"/>
  <c r="E54" i="1"/>
  <c r="F54" i="1" s="1"/>
  <c r="E53" i="1"/>
  <c r="F53" i="1" s="1"/>
  <c r="H52" i="1"/>
  <c r="E52" i="1"/>
  <c r="F52" i="1" s="1"/>
  <c r="E45" i="1"/>
  <c r="F45" i="1" s="1"/>
  <c r="E44" i="1"/>
  <c r="F44" i="1" s="1"/>
  <c r="H43" i="1"/>
  <c r="E43" i="1"/>
  <c r="F43" i="1" s="1"/>
  <c r="E42" i="1"/>
  <c r="F42" i="1" s="1"/>
  <c r="E41" i="1"/>
  <c r="F41" i="1" s="1"/>
  <c r="H40" i="1"/>
  <c r="E40" i="1"/>
  <c r="F40" i="1" s="1"/>
  <c r="E39" i="1"/>
  <c r="F39" i="1" s="1"/>
  <c r="E38" i="1"/>
  <c r="F38" i="1" s="1"/>
  <c r="H37" i="1"/>
  <c r="E37" i="1"/>
  <c r="F37" i="1" s="1"/>
  <c r="E36" i="1"/>
  <c r="F36" i="1" s="1"/>
  <c r="E35" i="1"/>
  <c r="F35" i="1" s="1"/>
  <c r="H34" i="1"/>
  <c r="E34" i="1"/>
  <c r="F34" i="1" s="1"/>
  <c r="E33" i="1"/>
  <c r="F33" i="1" s="1"/>
  <c r="E32" i="1"/>
  <c r="F32" i="1" s="1"/>
  <c r="H31" i="1"/>
  <c r="E31" i="1"/>
  <c r="F31" i="1" s="1"/>
  <c r="G31" i="1" s="1"/>
  <c r="I31" i="1" s="1"/>
  <c r="D98" i="1"/>
  <c r="E98" i="1" s="1"/>
  <c r="D97" i="1"/>
  <c r="E97" i="1" s="1"/>
  <c r="D96" i="1"/>
  <c r="E96" i="1" s="1"/>
  <c r="G61" i="1" l="1"/>
  <c r="I61" i="1" s="1"/>
  <c r="G43" i="1"/>
  <c r="I43" i="1" s="1"/>
  <c r="G55" i="1"/>
  <c r="I55" i="1" s="1"/>
  <c r="G52" i="1"/>
  <c r="I52" i="1" s="1"/>
  <c r="G64" i="1"/>
  <c r="I64" i="1" s="1"/>
  <c r="J61" i="1" s="1"/>
  <c r="G37" i="1"/>
  <c r="I37" i="1" s="1"/>
  <c r="G40" i="1"/>
  <c r="I40" i="1" s="1"/>
  <c r="G34" i="1"/>
  <c r="I34" i="1" s="1"/>
  <c r="E99" i="1"/>
  <c r="J31" i="1" l="1"/>
  <c r="J40" i="1"/>
  <c r="J52" i="1"/>
</calcChain>
</file>

<file path=xl/sharedStrings.xml><?xml version="1.0" encoding="utf-8"?>
<sst xmlns="http://schemas.openxmlformats.org/spreadsheetml/2006/main" count="137" uniqueCount="37">
  <si>
    <t>Ethnicity</t>
  </si>
  <si>
    <t>Age Category</t>
  </si>
  <si>
    <t>Alcohol</t>
  </si>
  <si>
    <t>Cocaine</t>
  </si>
  <si>
    <t>Heroin</t>
  </si>
  <si>
    <t>Row Total</t>
  </si>
  <si>
    <t>Black</t>
  </si>
  <si>
    <t>Old</t>
  </si>
  <si>
    <t>Young</t>
  </si>
  <si>
    <t>Hispanic</t>
  </si>
  <si>
    <t>White</t>
  </si>
  <si>
    <t>Column Total</t>
  </si>
  <si>
    <t>Age</t>
  </si>
  <si>
    <t>Total Entropy</t>
  </si>
  <si>
    <t>Pj</t>
  </si>
  <si>
    <t xml:space="preserve"> - (Pj* log(Pj)</t>
  </si>
  <si>
    <t>Sum Total</t>
  </si>
  <si>
    <t>Variable</t>
  </si>
  <si>
    <t>Variable Levels</t>
  </si>
  <si>
    <t>Addictions</t>
  </si>
  <si>
    <t>Percent</t>
  </si>
  <si>
    <t xml:space="preserve">Pct * Row total </t>
  </si>
  <si>
    <t>Total</t>
  </si>
  <si>
    <t>Net Gain</t>
  </si>
  <si>
    <t>By Black Ethnicity</t>
  </si>
  <si>
    <t>By Hispanic Ethnicity</t>
  </si>
  <si>
    <t>By White Ethnicity</t>
  </si>
  <si>
    <t>Decision Tree - C4.5 Method</t>
  </si>
  <si>
    <t>Hispanic and White</t>
  </si>
  <si>
    <t>KDDM FINALS - DEC 15 2021</t>
  </si>
  <si>
    <t xml:space="preserve">Shreeya Kokate </t>
  </si>
  <si>
    <t>CWID: 20005256</t>
  </si>
  <si>
    <t>SECTION A</t>
  </si>
  <si>
    <t xml:space="preserve">GIVEN INPUT DATA </t>
  </si>
  <si>
    <t>C4.5 FORMULA</t>
  </si>
  <si>
    <t xml:space="preserve">LEVEL 1 </t>
  </si>
  <si>
    <t>LEVEL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</si>
</sst>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_);_(* \(#,##0.000\);_(* &quot;-&quot;??_);_(@_)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i/>
      <sz val="16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3" fillId="3" borderId="0" xfId="0" applyFont="1" applyFill="1" applyAlignment="1">
      <alignment horizontal="left"/>
    </xf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0" fillId="3" borderId="0" xfId="0" applyFill="1"/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3" borderId="0" xfId="0" applyFont="1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/>
    </xf>
    <xf numFmtId="0" fontId="2" fillId="3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horizontal="left"/>
    </xf>
    <xf numFmtId="0" fontId="3" fillId="5" borderId="1" xfId="0" quotePrefix="1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165" fontId="2" fillId="2" borderId="1" xfId="0" applyNumberFormat="1" applyFont="1" applyFill="1" applyBorder="1" applyAlignment="1">
      <alignment horizontal="left"/>
    </xf>
    <xf numFmtId="165" fontId="2" fillId="2" borderId="1" xfId="0" applyNumberFormat="1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0" xfId="0" applyFont="1" applyFill="1"/>
    <xf numFmtId="0" fontId="2" fillId="2" borderId="0" xfId="0" applyFont="1" applyFill="1"/>
    <xf numFmtId="164" fontId="2" fillId="2" borderId="0" xfId="0" applyNumberFormat="1" applyFont="1" applyFill="1"/>
    <xf numFmtId="0" fontId="3" fillId="6" borderId="1" xfId="0" applyFont="1" applyFill="1" applyBorder="1" applyAlignment="1">
      <alignment horizontal="left"/>
    </xf>
    <xf numFmtId="0" fontId="3" fillId="6" borderId="1" xfId="0" quotePrefix="1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3" fillId="0" borderId="0" xfId="0" applyFont="1" applyFill="1" applyBorder="1"/>
    <xf numFmtId="0" fontId="3" fillId="6" borderId="1" xfId="0" applyFont="1" applyFill="1" applyBorder="1" applyAlignment="1"/>
    <xf numFmtId="165" fontId="2" fillId="2" borderId="1" xfId="0" applyNumberFormat="1" applyFont="1" applyFill="1" applyBorder="1" applyAlignment="1">
      <alignment horizontal="left" vertical="center"/>
    </xf>
    <xf numFmtId="0" fontId="2" fillId="2" borderId="8" xfId="0" applyFont="1" applyFill="1" applyBorder="1"/>
    <xf numFmtId="0" fontId="2" fillId="2" borderId="7" xfId="0" applyFont="1" applyFill="1" applyBorder="1"/>
    <xf numFmtId="0" fontId="2" fillId="2" borderId="9" xfId="0" applyFont="1" applyFill="1" applyBorder="1"/>
    <xf numFmtId="0" fontId="2" fillId="2" borderId="2" xfId="0" applyFont="1" applyFill="1" applyBorder="1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right"/>
    </xf>
    <xf numFmtId="0" fontId="2" fillId="2" borderId="5" xfId="0" applyFont="1" applyFill="1" applyBorder="1"/>
    <xf numFmtId="0" fontId="2" fillId="2" borderId="4" xfId="0" applyFont="1" applyFill="1" applyBorder="1"/>
    <xf numFmtId="0" fontId="2" fillId="2" borderId="6" xfId="0" applyFont="1" applyFill="1" applyBorder="1"/>
    <xf numFmtId="0" fontId="2" fillId="0" borderId="0" xfId="0" applyFont="1" applyFill="1"/>
    <xf numFmtId="0" fontId="3" fillId="7" borderId="1" xfId="0" applyFont="1" applyFill="1" applyBorder="1" applyAlignment="1"/>
    <xf numFmtId="0" fontId="2" fillId="7" borderId="1" xfId="0" applyFont="1" applyFill="1" applyBorder="1" applyAlignment="1"/>
    <xf numFmtId="0" fontId="2" fillId="7" borderId="1" xfId="0" quotePrefix="1" applyFont="1" applyFill="1" applyBorder="1" applyAlignment="1"/>
    <xf numFmtId="0" fontId="2" fillId="0" borderId="0" xfId="0" applyFont="1" applyFill="1" applyBorder="1" applyAlignment="1"/>
    <xf numFmtId="0" fontId="2" fillId="2" borderId="1" xfId="0" applyFont="1" applyFill="1" applyBorder="1" applyAlignment="1"/>
    <xf numFmtId="164" fontId="2" fillId="2" borderId="1" xfId="1" applyNumberFormat="1" applyFont="1" applyFill="1" applyBorder="1" applyAlignment="1"/>
    <xf numFmtId="0" fontId="3" fillId="2" borderId="1" xfId="0" applyFont="1" applyFill="1" applyBorder="1" applyAlignment="1"/>
    <xf numFmtId="164" fontId="2" fillId="2" borderId="1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</xdr:colOff>
          <xdr:row>8</xdr:row>
          <xdr:rowOff>19050</xdr:rowOff>
        </xdr:from>
        <xdr:to>
          <xdr:col>5</xdr:col>
          <xdr:colOff>1679864</xdr:colOff>
          <xdr:row>13</xdr:row>
          <xdr:rowOff>34637</xdr:rowOff>
        </xdr:to>
        <xdr:sp macro="" textlink="">
          <xdr:nvSpPr>
            <xdr:cNvPr id="1026" name="Object 1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  <xdr:twoCellAnchor>
    <xdr:from>
      <xdr:col>3</xdr:col>
      <xdr:colOff>297180</xdr:colOff>
      <xdr:row>83</xdr:row>
      <xdr:rowOff>7620</xdr:rowOff>
    </xdr:from>
    <xdr:to>
      <xdr:col>5</xdr:col>
      <xdr:colOff>304800</xdr:colOff>
      <xdr:row>86</xdr:row>
      <xdr:rowOff>7620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F50CCCE-7E64-4BBA-A188-4EA7CB891E4C}"/>
            </a:ext>
          </a:extLst>
        </xdr:cNvPr>
        <xdr:cNvCxnSpPr/>
      </xdr:nvCxnSpPr>
      <xdr:spPr>
        <a:xfrm flipH="1">
          <a:off x="2745105" y="14085570"/>
          <a:ext cx="151257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320040</xdr:colOff>
      <xdr:row>83</xdr:row>
      <xdr:rowOff>0</xdr:rowOff>
    </xdr:from>
    <xdr:to>
      <xdr:col>7</xdr:col>
      <xdr:colOff>281940</xdr:colOff>
      <xdr:row>86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393A9D4A-EB72-47B2-BDE9-C3641C1B8595}"/>
            </a:ext>
          </a:extLst>
        </xdr:cNvPr>
        <xdr:cNvCxnSpPr/>
      </xdr:nvCxnSpPr>
      <xdr:spPr>
        <a:xfrm>
          <a:off x="4272915" y="14077950"/>
          <a:ext cx="158115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297180</xdr:colOff>
      <xdr:row>87</xdr:row>
      <xdr:rowOff>0</xdr:rowOff>
    </xdr:from>
    <xdr:to>
      <xdr:col>7</xdr:col>
      <xdr:colOff>281940</xdr:colOff>
      <xdr:row>89</xdr:row>
      <xdr:rowOff>175260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4F68B1C1-4F1A-47E7-B800-6F8E67F40DC2}"/>
            </a:ext>
          </a:extLst>
        </xdr:cNvPr>
        <xdr:cNvCxnSpPr/>
      </xdr:nvCxnSpPr>
      <xdr:spPr>
        <a:xfrm flipH="1">
          <a:off x="5069205" y="14839950"/>
          <a:ext cx="784860" cy="5562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297180</xdr:colOff>
      <xdr:row>87</xdr:row>
      <xdr:rowOff>7620</xdr:rowOff>
    </xdr:from>
    <xdr:to>
      <xdr:col>8</xdr:col>
      <xdr:colOff>297180</xdr:colOff>
      <xdr:row>90</xdr:row>
      <xdr:rowOff>7620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473147B5-162C-4291-A9B2-AE2C9F764ADA}"/>
            </a:ext>
          </a:extLst>
        </xdr:cNvPr>
        <xdr:cNvCxnSpPr/>
      </xdr:nvCxnSpPr>
      <xdr:spPr>
        <a:xfrm>
          <a:off x="5869305" y="14847570"/>
          <a:ext cx="87630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270"/>
  <sheetViews>
    <sheetView tabSelected="1" zoomScale="55" zoomScaleNormal="55" workbookViewId="0">
      <selection activeCell="I12" sqref="I12"/>
    </sheetView>
  </sheetViews>
  <sheetFormatPr defaultRowHeight="15" x14ac:dyDescent="0.25"/>
  <cols>
    <col min="2" max="2" width="25.28515625" customWidth="1"/>
    <col min="3" max="3" width="27" customWidth="1"/>
    <col min="4" max="4" width="21.7109375" style="2" customWidth="1"/>
    <col min="5" max="5" width="21.7109375" customWidth="1"/>
    <col min="6" max="6" width="25.42578125" customWidth="1"/>
    <col min="7" max="7" width="23.28515625" customWidth="1"/>
    <col min="8" max="8" width="23.5703125" customWidth="1"/>
    <col min="9" max="9" width="24.85546875" customWidth="1"/>
    <col min="10" max="10" width="17.7109375" customWidth="1"/>
    <col min="11" max="11" width="20.42578125" customWidth="1"/>
  </cols>
  <sheetData>
    <row r="1" spans="1:53" ht="20.25" x14ac:dyDescent="0.3">
      <c r="A1" s="4"/>
      <c r="B1" s="5" t="s">
        <v>29</v>
      </c>
      <c r="C1" s="4"/>
      <c r="D1" s="6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ht="20.25" x14ac:dyDescent="0.3">
      <c r="A2" s="4"/>
      <c r="B2" s="5" t="s">
        <v>30</v>
      </c>
      <c r="C2" s="4"/>
      <c r="D2" s="6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20.25" x14ac:dyDescent="0.3">
      <c r="A3" s="4"/>
      <c r="B3" s="5" t="s">
        <v>31</v>
      </c>
      <c r="C3" s="4"/>
      <c r="D3" s="6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spans="1:53" ht="20.25" x14ac:dyDescent="0.3">
      <c r="A4" s="4"/>
      <c r="B4" s="5" t="s">
        <v>32</v>
      </c>
      <c r="C4" s="4"/>
      <c r="D4" s="6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53" s="1" customFormat="1" ht="20.25" x14ac:dyDescent="0.3">
      <c r="A5" s="4"/>
      <c r="B5" s="4"/>
      <c r="C5" s="4"/>
      <c r="D5" s="6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53" ht="20.25" x14ac:dyDescent="0.3">
      <c r="A6" s="4"/>
      <c r="B6" s="4"/>
      <c r="C6" s="4"/>
      <c r="D6" s="6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</row>
    <row r="7" spans="1:53" s="13" customFormat="1" ht="20.25" x14ac:dyDescent="0.3">
      <c r="A7" s="7" t="s">
        <v>34</v>
      </c>
      <c r="B7" s="8"/>
      <c r="C7" s="8"/>
      <c r="D7" s="9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</row>
    <row r="8" spans="1:53" ht="20.25" x14ac:dyDescent="0.3">
      <c r="A8" s="4"/>
      <c r="B8" s="4"/>
      <c r="C8" s="4"/>
      <c r="D8" s="6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spans="1:53" ht="20.25" x14ac:dyDescent="0.3">
      <c r="A9" s="4"/>
      <c r="B9" s="4"/>
      <c r="C9" s="4"/>
      <c r="D9" s="6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</row>
    <row r="10" spans="1:53" ht="20.25" x14ac:dyDescent="0.3">
      <c r="A10" s="4"/>
      <c r="B10" s="4"/>
      <c r="C10" s="4"/>
      <c r="D10" s="6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14"/>
      <c r="T10" s="14"/>
      <c r="U10" s="14"/>
      <c r="V10" s="14"/>
      <c r="W10" s="14"/>
      <c r="X10" s="14"/>
      <c r="Y10" s="15"/>
      <c r="Z10" s="1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spans="1:53" ht="20.25" x14ac:dyDescent="0.3">
      <c r="A11" s="4"/>
      <c r="B11" s="4"/>
      <c r="C11" s="4"/>
      <c r="D11" s="6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15"/>
      <c r="T11" s="15"/>
      <c r="U11" s="15"/>
      <c r="V11" s="15"/>
      <c r="W11" s="15"/>
      <c r="X11" s="15"/>
      <c r="Y11" s="15"/>
      <c r="Z11" s="15"/>
      <c r="AA11" s="1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spans="1:53" ht="20.25" x14ac:dyDescent="0.3">
      <c r="A12" s="4"/>
      <c r="B12" s="4"/>
      <c r="C12" s="4"/>
      <c r="D12" s="6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15"/>
      <c r="T12" s="15"/>
      <c r="U12" s="15"/>
      <c r="V12" s="15"/>
      <c r="W12" s="15"/>
      <c r="X12" s="15"/>
      <c r="Y12" s="15"/>
      <c r="Z12" s="15"/>
      <c r="AA12" s="1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</row>
    <row r="13" spans="1:53" ht="20.25" x14ac:dyDescent="0.3">
      <c r="A13" s="4"/>
      <c r="B13" s="4"/>
      <c r="C13" s="4"/>
      <c r="D13" s="6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15"/>
      <c r="T13" s="15"/>
      <c r="U13" s="15"/>
      <c r="V13" s="15"/>
      <c r="W13" s="15"/>
      <c r="X13" s="15"/>
      <c r="Y13" s="15"/>
      <c r="Z13" s="15"/>
      <c r="AA13" s="1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</row>
    <row r="14" spans="1:53" ht="20.25" x14ac:dyDescent="0.3">
      <c r="A14" s="4"/>
      <c r="B14" s="4"/>
      <c r="C14" s="4"/>
      <c r="D14" s="6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15"/>
      <c r="T14" s="15"/>
      <c r="U14" s="15"/>
      <c r="V14" s="15"/>
      <c r="W14" s="15"/>
      <c r="X14" s="15"/>
      <c r="Y14" s="15"/>
      <c r="Z14" s="15"/>
      <c r="AA14" s="1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spans="1:53" s="13" customFormat="1" ht="20.25" x14ac:dyDescent="0.3">
      <c r="A15" s="7" t="s">
        <v>33</v>
      </c>
      <c r="B15" s="8"/>
      <c r="C15" s="8"/>
      <c r="D15" s="9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6"/>
      <c r="T15" s="16"/>
      <c r="U15" s="16"/>
      <c r="V15" s="16"/>
      <c r="W15" s="16"/>
      <c r="X15" s="16"/>
      <c r="Y15" s="16"/>
      <c r="Z15" s="16"/>
      <c r="AA15" s="16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</row>
    <row r="16" spans="1:53" s="3" customFormat="1" ht="20.2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15"/>
      <c r="T16" s="15"/>
      <c r="U16" s="15"/>
      <c r="V16" s="15"/>
      <c r="W16" s="15"/>
      <c r="X16" s="15"/>
      <c r="Y16" s="15"/>
      <c r="Z16" s="15"/>
      <c r="AA16" s="1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</row>
    <row r="17" spans="1:53" s="3" customFormat="1" ht="20.25" x14ac:dyDescent="0.3">
      <c r="A17" s="5"/>
      <c r="B17" s="17" t="s">
        <v>0</v>
      </c>
      <c r="C17" s="17" t="s">
        <v>1</v>
      </c>
      <c r="D17" s="18" t="s">
        <v>2</v>
      </c>
      <c r="E17" s="17" t="s">
        <v>3</v>
      </c>
      <c r="F17" s="17" t="s">
        <v>4</v>
      </c>
      <c r="G17" s="17" t="s">
        <v>5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</row>
    <row r="18" spans="1:53" s="3" customFormat="1" ht="20.25" x14ac:dyDescent="0.3">
      <c r="A18" s="5"/>
      <c r="B18" s="19" t="s">
        <v>6</v>
      </c>
      <c r="C18" s="19" t="s">
        <v>7</v>
      </c>
      <c r="D18" s="20">
        <v>30</v>
      </c>
      <c r="E18" s="19">
        <v>48</v>
      </c>
      <c r="F18" s="19">
        <v>17</v>
      </c>
      <c r="G18" s="21">
        <v>95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</row>
    <row r="19" spans="1:53" s="3" customFormat="1" ht="20.25" x14ac:dyDescent="0.3">
      <c r="A19" s="5"/>
      <c r="B19" s="19" t="s">
        <v>6</v>
      </c>
      <c r="C19" s="19" t="s">
        <v>8</v>
      </c>
      <c r="D19" s="20">
        <v>25</v>
      </c>
      <c r="E19" s="19">
        <v>72</v>
      </c>
      <c r="F19" s="19">
        <v>13</v>
      </c>
      <c r="G19" s="21">
        <v>110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</row>
    <row r="20" spans="1:53" s="3" customFormat="1" ht="20.25" x14ac:dyDescent="0.3">
      <c r="A20" s="5"/>
      <c r="B20" s="19" t="s">
        <v>9</v>
      </c>
      <c r="C20" s="19" t="s">
        <v>7</v>
      </c>
      <c r="D20" s="19">
        <v>7</v>
      </c>
      <c r="E20" s="19">
        <v>0</v>
      </c>
      <c r="F20" s="19">
        <v>5</v>
      </c>
      <c r="G20" s="21">
        <v>12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53" ht="20.25" x14ac:dyDescent="0.3">
      <c r="A21" s="5"/>
      <c r="B21" s="19" t="s">
        <v>9</v>
      </c>
      <c r="C21" s="19" t="s">
        <v>8</v>
      </c>
      <c r="D21" s="19">
        <v>8</v>
      </c>
      <c r="E21" s="19">
        <v>7</v>
      </c>
      <c r="F21" s="19">
        <v>19</v>
      </c>
      <c r="G21" s="21">
        <v>34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</row>
    <row r="22" spans="1:53" ht="20.25" x14ac:dyDescent="0.3">
      <c r="A22" s="5"/>
      <c r="B22" s="19" t="s">
        <v>10</v>
      </c>
      <c r="C22" s="19" t="s">
        <v>7</v>
      </c>
      <c r="D22" s="19">
        <v>60</v>
      </c>
      <c r="E22" s="19">
        <v>2</v>
      </c>
      <c r="F22" s="19">
        <v>17</v>
      </c>
      <c r="G22" s="21">
        <v>79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</row>
    <row r="23" spans="1:53" ht="20.25" x14ac:dyDescent="0.3">
      <c r="A23" s="5"/>
      <c r="B23" s="19" t="s">
        <v>10</v>
      </c>
      <c r="C23" s="19" t="s">
        <v>8</v>
      </c>
      <c r="D23" s="19">
        <v>26</v>
      </c>
      <c r="E23" s="19">
        <v>10</v>
      </c>
      <c r="F23" s="19">
        <v>34</v>
      </c>
      <c r="G23" s="21">
        <v>70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</row>
    <row r="24" spans="1:53" ht="20.25" x14ac:dyDescent="0.3">
      <c r="A24" s="5"/>
      <c r="B24" s="21" t="s">
        <v>11</v>
      </c>
      <c r="C24" s="21"/>
      <c r="D24" s="21">
        <v>156</v>
      </c>
      <c r="E24" s="21">
        <v>139</v>
      </c>
      <c r="F24" s="21">
        <v>105</v>
      </c>
      <c r="G24" s="21">
        <v>400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</row>
    <row r="25" spans="1:53" ht="20.25" x14ac:dyDescent="0.3">
      <c r="A25" s="5"/>
      <c r="B25" s="5"/>
      <c r="C25" s="5"/>
      <c r="D25" s="11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</row>
    <row r="26" spans="1:53" ht="20.25" x14ac:dyDescent="0.3">
      <c r="A26" s="5"/>
      <c r="B26" s="5"/>
      <c r="C26" s="5"/>
      <c r="D26" s="11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spans="1:53" s="13" customFormat="1" ht="20.25" x14ac:dyDescent="0.3">
      <c r="A27" s="7" t="s">
        <v>35</v>
      </c>
      <c r="B27" s="8"/>
      <c r="C27" s="10"/>
      <c r="D27" s="22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</row>
    <row r="28" spans="1:53" ht="20.25" x14ac:dyDescent="0.3">
      <c r="A28" s="5"/>
      <c r="B28" s="5"/>
      <c r="C28" s="5"/>
      <c r="D28" s="11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</row>
    <row r="29" spans="1:53" ht="20.25" x14ac:dyDescent="0.3">
      <c r="A29" s="5"/>
      <c r="B29" s="12"/>
      <c r="C29" s="5"/>
      <c r="D29" s="11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</row>
    <row r="30" spans="1:53" ht="20.25" x14ac:dyDescent="0.3">
      <c r="A30" s="5"/>
      <c r="B30" s="23" t="s">
        <v>17</v>
      </c>
      <c r="C30" s="23" t="s">
        <v>18</v>
      </c>
      <c r="D30" s="23" t="s">
        <v>19</v>
      </c>
      <c r="E30" s="23" t="s">
        <v>14</v>
      </c>
      <c r="F30" s="24" t="s">
        <v>15</v>
      </c>
      <c r="G30" s="23" t="s">
        <v>5</v>
      </c>
      <c r="H30" s="23" t="s">
        <v>20</v>
      </c>
      <c r="I30" s="23" t="s">
        <v>21</v>
      </c>
      <c r="J30" s="23" t="s">
        <v>22</v>
      </c>
      <c r="K30" s="23" t="s">
        <v>23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</row>
    <row r="31" spans="1:53" ht="20.25" x14ac:dyDescent="0.3">
      <c r="A31" s="5"/>
      <c r="B31" s="25" t="s">
        <v>0</v>
      </c>
      <c r="C31" s="19" t="s">
        <v>6</v>
      </c>
      <c r="D31" s="26" t="s">
        <v>2</v>
      </c>
      <c r="E31" s="26">
        <f>55/205</f>
        <v>0.26829268292682928</v>
      </c>
      <c r="F31" s="26">
        <f>-E31*LOG(E31,2)</f>
        <v>0.50925181087289395</v>
      </c>
      <c r="G31" s="26">
        <f>SUM(F31:F33)</f>
        <v>1.367244130797475</v>
      </c>
      <c r="H31" s="26">
        <f>205/400</f>
        <v>0.51249999999999996</v>
      </c>
      <c r="I31" s="26">
        <f>G31*H31</f>
        <v>0.70071261703370591</v>
      </c>
      <c r="J31" s="27">
        <f>SUM(I31,I34,I37)</f>
        <v>1.3418976289538691</v>
      </c>
      <c r="K31" s="28">
        <f>E99-J31</f>
        <v>0.22433022430580274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</row>
    <row r="32" spans="1:53" ht="20.25" x14ac:dyDescent="0.3">
      <c r="A32" s="5"/>
      <c r="B32" s="25"/>
      <c r="C32" s="19"/>
      <c r="D32" s="26" t="s">
        <v>3</v>
      </c>
      <c r="E32" s="26">
        <f>120/205</f>
        <v>0.58536585365853655</v>
      </c>
      <c r="F32" s="26">
        <f t="shared" ref="F32:F45" si="0">-E32*LOG(E32,2)</f>
        <v>0.45224751447625028</v>
      </c>
      <c r="G32" s="26"/>
      <c r="H32" s="26"/>
      <c r="I32" s="26"/>
      <c r="J32" s="29"/>
      <c r="K32" s="28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</row>
    <row r="33" spans="1:53" ht="20.25" x14ac:dyDescent="0.3">
      <c r="A33" s="5"/>
      <c r="B33" s="25"/>
      <c r="C33" s="19"/>
      <c r="D33" s="26" t="s">
        <v>4</v>
      </c>
      <c r="E33" s="26">
        <f>30/205</f>
        <v>0.14634146341463414</v>
      </c>
      <c r="F33" s="26">
        <f t="shared" si="0"/>
        <v>0.40574480544833086</v>
      </c>
      <c r="G33" s="26"/>
      <c r="H33" s="26"/>
      <c r="I33" s="26"/>
      <c r="J33" s="29"/>
      <c r="K33" s="28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</row>
    <row r="34" spans="1:53" ht="20.25" x14ac:dyDescent="0.3">
      <c r="A34" s="5"/>
      <c r="B34" s="25"/>
      <c r="C34" s="19" t="s">
        <v>9</v>
      </c>
      <c r="D34" s="26" t="s">
        <v>2</v>
      </c>
      <c r="E34" s="26">
        <f>15/46</f>
        <v>0.32608695652173914</v>
      </c>
      <c r="F34" s="26">
        <f>-E34*LOG(E34,2)</f>
        <v>0.52717544362450908</v>
      </c>
      <c r="G34" s="26">
        <f>SUM(F34:F36)</f>
        <v>1.4302153602779095</v>
      </c>
      <c r="H34" s="26">
        <f>46/400</f>
        <v>0.115</v>
      </c>
      <c r="I34" s="26">
        <f>G34*H34</f>
        <v>0.1644747664319596</v>
      </c>
      <c r="J34" s="29"/>
      <c r="K34" s="28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</row>
    <row r="35" spans="1:53" ht="20.25" x14ac:dyDescent="0.3">
      <c r="A35" s="5"/>
      <c r="B35" s="25"/>
      <c r="C35" s="19"/>
      <c r="D35" s="26" t="s">
        <v>3</v>
      </c>
      <c r="E35" s="26">
        <f>7/46</f>
        <v>0.15217391304347827</v>
      </c>
      <c r="F35" s="26">
        <f t="shared" si="0"/>
        <v>0.41333585299991005</v>
      </c>
      <c r="G35" s="26"/>
      <c r="H35" s="26"/>
      <c r="I35" s="26"/>
      <c r="J35" s="29"/>
      <c r="K35" s="28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spans="1:53" ht="20.25" x14ac:dyDescent="0.3">
      <c r="A36" s="5"/>
      <c r="B36" s="25"/>
      <c r="C36" s="19"/>
      <c r="D36" s="26" t="s">
        <v>4</v>
      </c>
      <c r="E36" s="26">
        <f>24/46</f>
        <v>0.52173913043478259</v>
      </c>
      <c r="F36" s="26">
        <f t="shared" si="0"/>
        <v>0.48970406365349045</v>
      </c>
      <c r="G36" s="26"/>
      <c r="H36" s="26"/>
      <c r="I36" s="26"/>
      <c r="J36" s="29"/>
      <c r="K36" s="28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spans="1:53" ht="20.25" x14ac:dyDescent="0.3">
      <c r="A37" s="5"/>
      <c r="B37" s="25"/>
      <c r="C37" s="19" t="s">
        <v>10</v>
      </c>
      <c r="D37" s="26" t="s">
        <v>2</v>
      </c>
      <c r="E37" s="26">
        <f>86/149</f>
        <v>0.57718120805369133</v>
      </c>
      <c r="F37" s="26">
        <f>-E37*LOG(E37,2)</f>
        <v>0.45764915339171452</v>
      </c>
      <c r="G37" s="26">
        <f>SUM(F37:F39)</f>
        <v>1.2797590482904797</v>
      </c>
      <c r="H37" s="26">
        <f>149/400</f>
        <v>0.3725</v>
      </c>
      <c r="I37" s="26">
        <f>G37*H37</f>
        <v>0.47671024548820368</v>
      </c>
      <c r="J37" s="29"/>
      <c r="K37" s="28"/>
      <c r="L37" s="5"/>
      <c r="M37" s="5"/>
      <c r="N37" s="5"/>
      <c r="O37" s="5"/>
      <c r="P37" s="5"/>
      <c r="Q37" s="5"/>
      <c r="R37" s="5"/>
      <c r="S37" s="5"/>
      <c r="T37" s="5"/>
      <c r="U37" s="5"/>
      <c r="V37" s="11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</row>
    <row r="38" spans="1:53" ht="20.25" x14ac:dyDescent="0.3">
      <c r="A38" s="5"/>
      <c r="B38" s="25"/>
      <c r="C38" s="19"/>
      <c r="D38" s="26" t="s">
        <v>3</v>
      </c>
      <c r="E38" s="26">
        <f>12/149</f>
        <v>8.0536912751677847E-2</v>
      </c>
      <c r="F38" s="26">
        <f t="shared" si="0"/>
        <v>0.29268773313350377</v>
      </c>
      <c r="G38" s="26"/>
      <c r="H38" s="26"/>
      <c r="I38" s="26"/>
      <c r="J38" s="29"/>
      <c r="K38" s="28"/>
      <c r="L38" s="5"/>
      <c r="M38" s="5"/>
      <c r="N38" s="5"/>
      <c r="O38" s="5"/>
      <c r="P38" s="5"/>
      <c r="Q38" s="5"/>
      <c r="R38" s="5"/>
      <c r="S38" s="12"/>
      <c r="T38" s="5"/>
      <c r="U38" s="5"/>
      <c r="V38" s="11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</row>
    <row r="39" spans="1:53" ht="20.25" x14ac:dyDescent="0.3">
      <c r="A39" s="5"/>
      <c r="B39" s="25"/>
      <c r="C39" s="19"/>
      <c r="D39" s="26" t="s">
        <v>4</v>
      </c>
      <c r="E39" s="26">
        <f>51/149</f>
        <v>0.34228187919463088</v>
      </c>
      <c r="F39" s="26">
        <f t="shared" si="0"/>
        <v>0.52942216176526147</v>
      </c>
      <c r="G39" s="26"/>
      <c r="H39" s="26"/>
      <c r="I39" s="26"/>
      <c r="J39" s="29"/>
      <c r="K39" s="28"/>
      <c r="L39" s="5"/>
      <c r="M39" s="5"/>
      <c r="N39" s="5"/>
      <c r="O39" s="5"/>
      <c r="P39" s="5"/>
      <c r="Q39" s="5"/>
      <c r="R39" s="5"/>
      <c r="S39" s="5"/>
      <c r="T39" s="5"/>
      <c r="U39" s="5"/>
      <c r="V39" s="11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</row>
    <row r="40" spans="1:53" ht="20.25" x14ac:dyDescent="0.3">
      <c r="A40" s="5"/>
      <c r="B40" s="25" t="s">
        <v>12</v>
      </c>
      <c r="C40" s="19" t="s">
        <v>7</v>
      </c>
      <c r="D40" s="26" t="s">
        <v>2</v>
      </c>
      <c r="E40" s="26">
        <f>97/186</f>
        <v>0.521505376344086</v>
      </c>
      <c r="F40" s="26">
        <f>-E40*LOG(E40,2)</f>
        <v>0.48982182250176159</v>
      </c>
      <c r="G40" s="26">
        <f>SUM(F40:F42)</f>
        <v>1.4718736405891319</v>
      </c>
      <c r="H40" s="26">
        <f>186/400</f>
        <v>0.46500000000000002</v>
      </c>
      <c r="I40" s="26">
        <f>G40*H40</f>
        <v>0.68442124287394634</v>
      </c>
      <c r="J40" s="27">
        <f>SUM(I40:I43)</f>
        <v>1.5202405127335201</v>
      </c>
      <c r="K40" s="28">
        <f>E99-J40</f>
        <v>4.5987340526151721E-2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11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</row>
    <row r="41" spans="1:53" ht="20.25" x14ac:dyDescent="0.3">
      <c r="A41" s="5"/>
      <c r="B41" s="25"/>
      <c r="C41" s="19"/>
      <c r="D41" s="26" t="s">
        <v>3</v>
      </c>
      <c r="E41" s="26">
        <f>50/186</f>
        <v>0.26881720430107525</v>
      </c>
      <c r="F41" s="26">
        <f t="shared" si="0"/>
        <v>0.50948995197131897</v>
      </c>
      <c r="G41" s="26"/>
      <c r="H41" s="26"/>
      <c r="I41" s="26"/>
      <c r="J41" s="29"/>
      <c r="K41" s="28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spans="1:53" ht="20.25" x14ac:dyDescent="0.3">
      <c r="A42" s="5"/>
      <c r="B42" s="25"/>
      <c r="C42" s="19"/>
      <c r="D42" s="26" t="s">
        <v>4</v>
      </c>
      <c r="E42" s="26">
        <f>39/186</f>
        <v>0.20967741935483872</v>
      </c>
      <c r="F42" s="26">
        <f t="shared" si="0"/>
        <v>0.47256186611605133</v>
      </c>
      <c r="G42" s="26"/>
      <c r="H42" s="26"/>
      <c r="I42" s="26"/>
      <c r="J42" s="29"/>
      <c r="K42" s="28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spans="1:53" ht="20.25" x14ac:dyDescent="0.3">
      <c r="A43" s="5"/>
      <c r="B43" s="25"/>
      <c r="C43" s="19" t="s">
        <v>8</v>
      </c>
      <c r="D43" s="26" t="s">
        <v>2</v>
      </c>
      <c r="E43" s="26">
        <f>59/214</f>
        <v>0.27570093457943923</v>
      </c>
      <c r="F43" s="26">
        <f>-E43*LOG(E43,2)</f>
        <v>0.51247949666036929</v>
      </c>
      <c r="G43" s="26">
        <f>SUM(F43:F45)</f>
        <v>1.5622790090833154</v>
      </c>
      <c r="H43" s="26">
        <f>214/400</f>
        <v>0.53500000000000003</v>
      </c>
      <c r="I43" s="26">
        <f>G43*H43</f>
        <v>0.83581926985957378</v>
      </c>
      <c r="J43" s="29"/>
      <c r="K43" s="28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</row>
    <row r="44" spans="1:53" ht="20.25" x14ac:dyDescent="0.3">
      <c r="A44" s="5"/>
      <c r="B44" s="25"/>
      <c r="C44" s="19"/>
      <c r="D44" s="26" t="s">
        <v>3</v>
      </c>
      <c r="E44" s="26">
        <f>89/214</f>
        <v>0.41588785046728971</v>
      </c>
      <c r="F44" s="26">
        <f t="shared" si="0"/>
        <v>0.526403207634078</v>
      </c>
      <c r="G44" s="26"/>
      <c r="H44" s="26"/>
      <c r="I44" s="26"/>
      <c r="J44" s="29"/>
      <c r="K44" s="28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spans="1:53" ht="20.25" x14ac:dyDescent="0.3">
      <c r="A45" s="5"/>
      <c r="B45" s="25"/>
      <c r="C45" s="19"/>
      <c r="D45" s="26" t="s">
        <v>4</v>
      </c>
      <c r="E45" s="26">
        <f>66/214</f>
        <v>0.30841121495327101</v>
      </c>
      <c r="F45" s="26">
        <f t="shared" si="0"/>
        <v>0.52339630478886812</v>
      </c>
      <c r="G45" s="26"/>
      <c r="H45" s="26"/>
      <c r="I45" s="26"/>
      <c r="J45" s="29"/>
      <c r="K45" s="28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</row>
    <row r="46" spans="1:53" ht="20.25" x14ac:dyDescent="0.3">
      <c r="A46" s="5"/>
      <c r="B46" s="5"/>
      <c r="C46" s="5"/>
      <c r="D46" s="11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</row>
    <row r="47" spans="1:53" ht="20.25" x14ac:dyDescent="0.3">
      <c r="A47" s="5"/>
      <c r="B47" s="5"/>
      <c r="C47" s="5"/>
      <c r="D47" s="11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spans="1:53" s="13" customFormat="1" ht="20.25" x14ac:dyDescent="0.3">
      <c r="A48" s="7" t="s">
        <v>36</v>
      </c>
      <c r="B48" s="8"/>
      <c r="C48" s="10"/>
      <c r="D48" s="22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</row>
    <row r="49" spans="1:53" ht="20.25" x14ac:dyDescent="0.3">
      <c r="A49" s="5"/>
      <c r="B49" s="5"/>
      <c r="C49" s="5"/>
      <c r="D49" s="11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</row>
    <row r="50" spans="1:53" ht="20.25" x14ac:dyDescent="0.3">
      <c r="A50" s="5"/>
      <c r="B50" s="30" t="s">
        <v>24</v>
      </c>
      <c r="C50" s="31"/>
      <c r="D50" s="30"/>
      <c r="E50" s="31"/>
      <c r="F50" s="32"/>
      <c r="G50" s="31"/>
      <c r="H50" s="31"/>
      <c r="I50" s="31"/>
      <c r="J50" s="31"/>
      <c r="K50" s="31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</row>
    <row r="51" spans="1:53" ht="20.25" x14ac:dyDescent="0.3">
      <c r="A51" s="5"/>
      <c r="B51" s="33" t="s">
        <v>17</v>
      </c>
      <c r="C51" s="33" t="s">
        <v>18</v>
      </c>
      <c r="D51" s="33" t="s">
        <v>19</v>
      </c>
      <c r="E51" s="33" t="s">
        <v>14</v>
      </c>
      <c r="F51" s="34" t="s">
        <v>15</v>
      </c>
      <c r="G51" s="33" t="s">
        <v>5</v>
      </c>
      <c r="H51" s="33" t="s">
        <v>20</v>
      </c>
      <c r="I51" s="33" t="s">
        <v>21</v>
      </c>
      <c r="J51" s="33" t="s">
        <v>22</v>
      </c>
      <c r="K51" s="33" t="s">
        <v>23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</row>
    <row r="52" spans="1:53" ht="20.25" x14ac:dyDescent="0.3">
      <c r="A52" s="5"/>
      <c r="B52" s="35" t="s">
        <v>12</v>
      </c>
      <c r="C52" s="19" t="s">
        <v>7</v>
      </c>
      <c r="D52" s="26" t="s">
        <v>2</v>
      </c>
      <c r="E52" s="26">
        <f>30/95</f>
        <v>0.31578947368421051</v>
      </c>
      <c r="F52" s="26">
        <f>-E52*LOG(E52,2)</f>
        <v>0.52514684612287243</v>
      </c>
      <c r="G52" s="26">
        <f>SUM(F52:F54)</f>
        <v>1.4669947009190867</v>
      </c>
      <c r="H52" s="26">
        <f>186/400</f>
        <v>0.46500000000000002</v>
      </c>
      <c r="I52" s="26">
        <f>G52*H52</f>
        <v>0.68215253592737535</v>
      </c>
      <c r="J52" s="27">
        <f>SUM(I52:I55)</f>
        <v>1.3509650205406492</v>
      </c>
      <c r="K52" s="28">
        <f>E99-J52</f>
        <v>0.21526283271902269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</row>
    <row r="53" spans="1:53" ht="20.25" x14ac:dyDescent="0.3">
      <c r="A53" s="5"/>
      <c r="B53" s="35"/>
      <c r="C53" s="19"/>
      <c r="D53" s="26" t="s">
        <v>3</v>
      </c>
      <c r="E53" s="26">
        <f>48/95</f>
        <v>0.50526315789473686</v>
      </c>
      <c r="F53" s="26">
        <f t="shared" ref="F53:F57" si="1">-E53*LOG(E53,2)</f>
        <v>0.4976302017396842</v>
      </c>
      <c r="G53" s="26"/>
      <c r="H53" s="26"/>
      <c r="I53" s="26"/>
      <c r="J53" s="27"/>
      <c r="K53" s="28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spans="1:53" ht="20.25" x14ac:dyDescent="0.3">
      <c r="A54" s="5"/>
      <c r="B54" s="35"/>
      <c r="C54" s="19"/>
      <c r="D54" s="26" t="s">
        <v>4</v>
      </c>
      <c r="E54" s="26">
        <f>17/95</f>
        <v>0.17894736842105263</v>
      </c>
      <c r="F54" s="26">
        <f t="shared" si="1"/>
        <v>0.44421765305652999</v>
      </c>
      <c r="G54" s="26"/>
      <c r="H54" s="26"/>
      <c r="I54" s="26"/>
      <c r="J54" s="27"/>
      <c r="K54" s="28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</row>
    <row r="55" spans="1:53" ht="20.25" x14ac:dyDescent="0.3">
      <c r="A55" s="5"/>
      <c r="B55" s="35"/>
      <c r="C55" s="19" t="s">
        <v>8</v>
      </c>
      <c r="D55" s="26" t="s">
        <v>2</v>
      </c>
      <c r="E55" s="26">
        <f>25/110</f>
        <v>0.22727272727272727</v>
      </c>
      <c r="F55" s="26">
        <f>-E55*LOG(E55,2)</f>
        <v>0.48579625539771254</v>
      </c>
      <c r="G55" s="26">
        <f>SUM(F55:F57)</f>
        <v>1.2501167936696704</v>
      </c>
      <c r="H55" s="26">
        <f>214/400</f>
        <v>0.53500000000000003</v>
      </c>
      <c r="I55" s="26">
        <f>G55*H55</f>
        <v>0.66881248461327369</v>
      </c>
      <c r="J55" s="27"/>
      <c r="K55" s="28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</row>
    <row r="56" spans="1:53" ht="20.25" x14ac:dyDescent="0.3">
      <c r="A56" s="5"/>
      <c r="B56" s="35"/>
      <c r="C56" s="19"/>
      <c r="D56" s="26" t="s">
        <v>3</v>
      </c>
      <c r="E56" s="26">
        <f>72/110</f>
        <v>0.65454545454545454</v>
      </c>
      <c r="F56" s="26">
        <f t="shared" si="1"/>
        <v>0.40021181154480912</v>
      </c>
      <c r="G56" s="26"/>
      <c r="H56" s="26"/>
      <c r="I56" s="26"/>
      <c r="J56" s="27"/>
      <c r="K56" s="28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</row>
    <row r="57" spans="1:53" ht="20.25" x14ac:dyDescent="0.3">
      <c r="A57" s="5"/>
      <c r="B57" s="35"/>
      <c r="C57" s="19"/>
      <c r="D57" s="26" t="s">
        <v>4</v>
      </c>
      <c r="E57" s="26">
        <f>13/110</f>
        <v>0.11818181818181818</v>
      </c>
      <c r="F57" s="26">
        <f t="shared" si="1"/>
        <v>0.36410872672714883</v>
      </c>
      <c r="G57" s="26"/>
      <c r="H57" s="26"/>
      <c r="I57" s="26"/>
      <c r="J57" s="27"/>
      <c r="K57" s="28"/>
      <c r="L57" s="5"/>
      <c r="M57" s="5"/>
      <c r="N57" s="5"/>
      <c r="O57" s="5"/>
      <c r="P57" s="5"/>
      <c r="Q57" s="5"/>
      <c r="R57" s="5"/>
      <c r="S57" s="5"/>
      <c r="T57" s="5"/>
      <c r="U57" s="5"/>
      <c r="V57" s="11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</row>
    <row r="58" spans="1:53" ht="20.25" x14ac:dyDescent="0.3">
      <c r="A58" s="5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5"/>
      <c r="M58" s="5"/>
      <c r="N58" s="5"/>
      <c r="O58" s="5"/>
      <c r="P58" s="5"/>
      <c r="Q58" s="5"/>
      <c r="R58" s="5"/>
      <c r="S58" s="5"/>
      <c r="T58" s="5"/>
      <c r="U58" s="5"/>
      <c r="V58" s="11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</row>
    <row r="59" spans="1:53" ht="20.25" x14ac:dyDescent="0.3">
      <c r="A59" s="5"/>
      <c r="B59" s="30" t="s">
        <v>25</v>
      </c>
      <c r="C59" s="31"/>
      <c r="D59" s="31"/>
      <c r="E59" s="31"/>
      <c r="F59" s="31"/>
      <c r="G59" s="31"/>
      <c r="H59" s="31"/>
      <c r="I59" s="31"/>
      <c r="J59" s="31"/>
      <c r="K59" s="31"/>
      <c r="L59" s="5"/>
      <c r="M59" s="5"/>
      <c r="N59" s="5"/>
      <c r="O59" s="5"/>
      <c r="P59" s="5"/>
      <c r="Q59" s="5"/>
      <c r="R59" s="5"/>
      <c r="S59" s="30"/>
      <c r="T59" s="5"/>
      <c r="U59" s="5"/>
      <c r="V59" s="11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</row>
    <row r="60" spans="1:53" ht="20.25" x14ac:dyDescent="0.3">
      <c r="A60" s="5"/>
      <c r="B60" s="33" t="s">
        <v>17</v>
      </c>
      <c r="C60" s="33" t="s">
        <v>18</v>
      </c>
      <c r="D60" s="33" t="s">
        <v>19</v>
      </c>
      <c r="E60" s="33" t="s">
        <v>14</v>
      </c>
      <c r="F60" s="34" t="s">
        <v>15</v>
      </c>
      <c r="G60" s="33" t="s">
        <v>5</v>
      </c>
      <c r="H60" s="33" t="s">
        <v>20</v>
      </c>
      <c r="I60" s="33" t="s">
        <v>21</v>
      </c>
      <c r="J60" s="33" t="s">
        <v>22</v>
      </c>
      <c r="K60" s="33" t="s">
        <v>23</v>
      </c>
      <c r="L60" s="36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31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spans="1:53" ht="20.25" x14ac:dyDescent="0.3">
      <c r="A61" s="5"/>
      <c r="B61" s="35" t="s">
        <v>12</v>
      </c>
      <c r="C61" s="19" t="s">
        <v>7</v>
      </c>
      <c r="D61" s="26" t="s">
        <v>2</v>
      </c>
      <c r="E61" s="26">
        <f>7/12</f>
        <v>0.58333333333333337</v>
      </c>
      <c r="F61" s="26">
        <f>-E61*LOG(E61,2)</f>
        <v>0.45360442088707198</v>
      </c>
      <c r="G61" s="26">
        <f>SUM(F61:F63)</f>
        <v>0.97986875665115269</v>
      </c>
      <c r="H61" s="26">
        <f>186/400</f>
        <v>0.46500000000000002</v>
      </c>
      <c r="I61" s="26">
        <f>G61*H61</f>
        <v>0.45563897184278601</v>
      </c>
      <c r="J61" s="27">
        <f>SUM(I61:I64)</f>
        <v>1.2205572578746655</v>
      </c>
      <c r="K61" s="28">
        <f>E99-J61</f>
        <v>0.34567059538500633</v>
      </c>
      <c r="L61" s="36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</row>
    <row r="62" spans="1:53" ht="20.25" x14ac:dyDescent="0.3">
      <c r="A62" s="5"/>
      <c r="B62" s="35"/>
      <c r="C62" s="19"/>
      <c r="D62" s="26" t="s">
        <v>3</v>
      </c>
      <c r="E62" s="26">
        <f>0/12</f>
        <v>0</v>
      </c>
      <c r="F62" s="26">
        <v>0</v>
      </c>
      <c r="G62" s="26"/>
      <c r="H62" s="26"/>
      <c r="I62" s="26"/>
      <c r="J62" s="27"/>
      <c r="K62" s="28"/>
      <c r="L62" s="36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</row>
    <row r="63" spans="1:53" ht="20.25" x14ac:dyDescent="0.3">
      <c r="A63" s="5"/>
      <c r="B63" s="35"/>
      <c r="C63" s="19"/>
      <c r="D63" s="26" t="s">
        <v>4</v>
      </c>
      <c r="E63" s="26">
        <f>5/12</f>
        <v>0.41666666666666669</v>
      </c>
      <c r="F63" s="26">
        <f t="shared" ref="F63" si="2">-E63*LOG(E63,2)</f>
        <v>0.52626433576408072</v>
      </c>
      <c r="G63" s="26"/>
      <c r="H63" s="26"/>
      <c r="I63" s="26"/>
      <c r="J63" s="27"/>
      <c r="K63" s="28"/>
      <c r="L63" s="36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</row>
    <row r="64" spans="1:53" ht="20.25" x14ac:dyDescent="0.3">
      <c r="A64" s="5"/>
      <c r="B64" s="35"/>
      <c r="C64" s="19" t="s">
        <v>8</v>
      </c>
      <c r="D64" s="26" t="s">
        <v>2</v>
      </c>
      <c r="E64" s="26">
        <f>8/34</f>
        <v>0.23529411764705882</v>
      </c>
      <c r="F64" s="26">
        <f>-E64*LOG(E64,2)</f>
        <v>0.49116772735302106</v>
      </c>
      <c r="G64" s="26">
        <f>SUM(F64:F66)</f>
        <v>1.4297538056670642</v>
      </c>
      <c r="H64" s="26">
        <f>214/400</f>
        <v>0.53500000000000003</v>
      </c>
      <c r="I64" s="26">
        <f>G64*H64</f>
        <v>0.76491828603187939</v>
      </c>
      <c r="J64" s="27"/>
      <c r="K64" s="28"/>
      <c r="L64" s="3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</row>
    <row r="65" spans="1:53" ht="20.25" x14ac:dyDescent="0.3">
      <c r="A65" s="5"/>
      <c r="B65" s="35"/>
      <c r="C65" s="19"/>
      <c r="D65" s="26" t="s">
        <v>3</v>
      </c>
      <c r="E65" s="26">
        <f>7/34</f>
        <v>0.20588235294117646</v>
      </c>
      <c r="F65" s="26">
        <f t="shared" ref="F65:F66" si="3">-E65*LOG(E65,2)</f>
        <v>0.46943398336321018</v>
      </c>
      <c r="G65" s="26"/>
      <c r="H65" s="26"/>
      <c r="I65" s="26"/>
      <c r="J65" s="27"/>
      <c r="K65" s="28"/>
      <c r="L65" s="3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spans="1:53" ht="20.25" x14ac:dyDescent="0.3">
      <c r="A66" s="5"/>
      <c r="B66" s="35"/>
      <c r="C66" s="19"/>
      <c r="D66" s="26" t="s">
        <v>4</v>
      </c>
      <c r="E66" s="26">
        <f>19/34</f>
        <v>0.55882352941176472</v>
      </c>
      <c r="F66" s="26">
        <f t="shared" si="3"/>
        <v>0.46915209495083304</v>
      </c>
      <c r="G66" s="26"/>
      <c r="H66" s="26"/>
      <c r="I66" s="26"/>
      <c r="J66" s="27"/>
      <c r="K66" s="28"/>
      <c r="L66" s="36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</row>
    <row r="67" spans="1:53" ht="20.25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1:53" ht="20.25" x14ac:dyDescent="0.3">
      <c r="A68" s="5"/>
      <c r="B68" s="37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31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1:53" ht="20.25" x14ac:dyDescent="0.3">
      <c r="A69" s="5"/>
      <c r="B69" s="30" t="s">
        <v>26</v>
      </c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31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1:53" ht="20.25" x14ac:dyDescent="0.3">
      <c r="A70" s="5"/>
      <c r="B70" s="33" t="s">
        <v>17</v>
      </c>
      <c r="C70" s="33" t="s">
        <v>18</v>
      </c>
      <c r="D70" s="33" t="s">
        <v>19</v>
      </c>
      <c r="E70" s="33" t="s">
        <v>14</v>
      </c>
      <c r="F70" s="34" t="s">
        <v>15</v>
      </c>
      <c r="G70" s="33" t="s">
        <v>5</v>
      </c>
      <c r="H70" s="33" t="s">
        <v>20</v>
      </c>
      <c r="I70" s="33" t="s">
        <v>21</v>
      </c>
      <c r="J70" s="33" t="s">
        <v>22</v>
      </c>
      <c r="K70" s="38" t="s">
        <v>23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1:53" ht="20.25" x14ac:dyDescent="0.3">
      <c r="A71" s="5"/>
      <c r="B71" s="35" t="s">
        <v>12</v>
      </c>
      <c r="C71" s="19" t="s">
        <v>7</v>
      </c>
      <c r="D71" s="26" t="s">
        <v>2</v>
      </c>
      <c r="E71" s="26">
        <f>60/79</f>
        <v>0.759493670886076</v>
      </c>
      <c r="F71" s="26">
        <f>-E71*LOG(E71,2)</f>
        <v>0.3014355589128489</v>
      </c>
      <c r="G71" s="26">
        <f>SUM(F71:F73)</f>
        <v>0.91263765909144623</v>
      </c>
      <c r="H71" s="26">
        <f>186/400</f>
        <v>0.46500000000000002</v>
      </c>
      <c r="I71" s="26">
        <f>G71*H71</f>
        <v>0.42437651147752253</v>
      </c>
      <c r="J71" s="39">
        <f>SUM(I71:I74)</f>
        <v>1.1935946274097415</v>
      </c>
      <c r="K71" s="28">
        <f>M26-J71</f>
        <v>-1.1935946274097415</v>
      </c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1:53" ht="20.25" x14ac:dyDescent="0.3">
      <c r="A72" s="5"/>
      <c r="B72" s="35"/>
      <c r="C72" s="19"/>
      <c r="D72" s="26" t="s">
        <v>3</v>
      </c>
      <c r="E72" s="26">
        <f>2/79</f>
        <v>2.5316455696202531E-2</v>
      </c>
      <c r="F72" s="26">
        <f t="shared" ref="F72:F73" si="4">-E72*LOG(E72,2)</f>
        <v>0.13427293033359755</v>
      </c>
      <c r="G72" s="26"/>
      <c r="H72" s="26"/>
      <c r="I72" s="26"/>
      <c r="J72" s="20"/>
      <c r="K72" s="28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1:53" ht="20.25" x14ac:dyDescent="0.3">
      <c r="A73" s="5"/>
      <c r="B73" s="35"/>
      <c r="C73" s="19"/>
      <c r="D73" s="26" t="s">
        <v>4</v>
      </c>
      <c r="E73" s="26">
        <f>17/79</f>
        <v>0.21518987341772153</v>
      </c>
      <c r="F73" s="26">
        <f t="shared" si="4"/>
        <v>0.47692916984499978</v>
      </c>
      <c r="G73" s="26"/>
      <c r="H73" s="26"/>
      <c r="I73" s="26"/>
      <c r="J73" s="20"/>
      <c r="K73" s="28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</row>
    <row r="74" spans="1:53" ht="20.25" x14ac:dyDescent="0.3">
      <c r="A74" s="5"/>
      <c r="B74" s="35"/>
      <c r="C74" s="19" t="s">
        <v>8</v>
      </c>
      <c r="D74" s="26" t="s">
        <v>2</v>
      </c>
      <c r="E74" s="26">
        <f>26/70</f>
        <v>0.37142857142857144</v>
      </c>
      <c r="F74" s="26">
        <f>-E74*LOG(E74,2)</f>
        <v>0.53071322527001041</v>
      </c>
      <c r="G74" s="26">
        <f>SUM(F74:F76)</f>
        <v>1.4377908709013441</v>
      </c>
      <c r="H74" s="26">
        <f>214/400</f>
        <v>0.53500000000000003</v>
      </c>
      <c r="I74" s="26">
        <f>G74*H74</f>
        <v>0.76921811593221912</v>
      </c>
      <c r="J74" s="20"/>
      <c r="K74" s="28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spans="1:53" ht="20.25" x14ac:dyDescent="0.3">
      <c r="A75" s="5"/>
      <c r="B75" s="35"/>
      <c r="C75" s="19"/>
      <c r="D75" s="26" t="s">
        <v>3</v>
      </c>
      <c r="E75" s="26">
        <f>10/70</f>
        <v>0.14285714285714285</v>
      </c>
      <c r="F75" s="26">
        <f t="shared" ref="F75:F76" si="5">-E75*LOG(E75,2)</f>
        <v>0.40105070315108637</v>
      </c>
      <c r="G75" s="26"/>
      <c r="H75" s="26"/>
      <c r="I75" s="26"/>
      <c r="J75" s="20"/>
      <c r="K75" s="28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spans="1:53" ht="20.25" x14ac:dyDescent="0.3">
      <c r="A76" s="5"/>
      <c r="B76" s="35"/>
      <c r="C76" s="19"/>
      <c r="D76" s="26" t="s">
        <v>4</v>
      </c>
      <c r="E76" s="26">
        <f>34/70</f>
        <v>0.48571428571428571</v>
      </c>
      <c r="F76" s="26">
        <f t="shared" si="5"/>
        <v>0.50602694248024738</v>
      </c>
      <c r="G76" s="26"/>
      <c r="H76" s="26"/>
      <c r="I76" s="26"/>
      <c r="J76" s="20"/>
      <c r="K76" s="28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</row>
    <row r="77" spans="1:53" ht="20.25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</row>
    <row r="78" spans="1:53" ht="20.25" x14ac:dyDescent="0.3">
      <c r="A78" s="5"/>
      <c r="B78" s="5"/>
      <c r="C78" s="5"/>
      <c r="D78" s="11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31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</row>
    <row r="79" spans="1:53" s="13" customFormat="1" ht="20.25" x14ac:dyDescent="0.3">
      <c r="A79" s="7" t="s">
        <v>36</v>
      </c>
      <c r="B79" s="8"/>
      <c r="C79" s="10"/>
      <c r="D79" s="22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</row>
    <row r="80" spans="1:53" ht="20.25" x14ac:dyDescent="0.3">
      <c r="A80" s="5"/>
      <c r="B80" s="5"/>
      <c r="C80" s="5"/>
      <c r="D80" s="11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spans="1:53" ht="20.25" x14ac:dyDescent="0.3">
      <c r="A81" s="5"/>
      <c r="B81" s="30" t="s">
        <v>27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</row>
    <row r="82" spans="1:53" ht="20.25" x14ac:dyDescent="0.3">
      <c r="A82" s="5"/>
      <c r="B82" s="40"/>
      <c r="C82" s="41"/>
      <c r="D82" s="41"/>
      <c r="E82" s="41"/>
      <c r="F82" s="41"/>
      <c r="G82" s="41"/>
      <c r="H82" s="41"/>
      <c r="I82" s="41"/>
      <c r="J82" s="42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</row>
    <row r="83" spans="1:53" ht="20.25" x14ac:dyDescent="0.3">
      <c r="A83" s="5"/>
      <c r="B83" s="43"/>
      <c r="C83" s="31"/>
      <c r="D83" s="44"/>
      <c r="E83" s="44"/>
      <c r="F83" s="45" t="s">
        <v>0</v>
      </c>
      <c r="G83" s="44"/>
      <c r="H83" s="44"/>
      <c r="I83" s="31"/>
      <c r="J83" s="46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</row>
    <row r="84" spans="1:53" ht="20.25" x14ac:dyDescent="0.3">
      <c r="A84" s="5"/>
      <c r="B84" s="43"/>
      <c r="C84" s="31"/>
      <c r="D84" s="44"/>
      <c r="E84" s="44"/>
      <c r="F84" s="44"/>
      <c r="G84" s="44"/>
      <c r="H84" s="44"/>
      <c r="I84" s="31"/>
      <c r="J84" s="46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</row>
    <row r="85" spans="1:53" ht="20.25" x14ac:dyDescent="0.3">
      <c r="A85" s="5"/>
      <c r="B85" s="43"/>
      <c r="C85" s="31"/>
      <c r="D85" s="44" t="s">
        <v>6</v>
      </c>
      <c r="E85" s="44"/>
      <c r="F85" s="44"/>
      <c r="G85" s="44"/>
      <c r="H85" s="47" t="s">
        <v>28</v>
      </c>
      <c r="I85" s="31"/>
      <c r="J85" s="46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</row>
    <row r="86" spans="1:53" ht="20.25" x14ac:dyDescent="0.3">
      <c r="A86" s="5"/>
      <c r="B86" s="43"/>
      <c r="C86" s="31"/>
      <c r="D86" s="44"/>
      <c r="E86" s="44"/>
      <c r="F86" s="44"/>
      <c r="G86" s="44"/>
      <c r="H86" s="44"/>
      <c r="I86" s="31"/>
      <c r="J86" s="46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</row>
    <row r="87" spans="1:53" ht="20.25" x14ac:dyDescent="0.3">
      <c r="A87" s="5"/>
      <c r="B87" s="43"/>
      <c r="C87" s="31"/>
      <c r="D87" s="45" t="s">
        <v>3</v>
      </c>
      <c r="E87" s="44"/>
      <c r="F87" s="44"/>
      <c r="G87" s="44"/>
      <c r="H87" s="45" t="s">
        <v>12</v>
      </c>
      <c r="I87" s="31"/>
      <c r="J87" s="46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</row>
    <row r="88" spans="1:53" ht="20.25" x14ac:dyDescent="0.3">
      <c r="A88" s="5"/>
      <c r="B88" s="43"/>
      <c r="C88" s="31"/>
      <c r="D88" s="31"/>
      <c r="E88" s="31"/>
      <c r="F88" s="31"/>
      <c r="G88" s="31"/>
      <c r="H88" s="31"/>
      <c r="I88" s="31"/>
      <c r="J88" s="46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</row>
    <row r="89" spans="1:53" ht="20.25" x14ac:dyDescent="0.3">
      <c r="A89" s="5"/>
      <c r="B89" s="43"/>
      <c r="C89" s="31"/>
      <c r="D89" s="31"/>
      <c r="E89" s="31"/>
      <c r="F89" s="31"/>
      <c r="G89" s="48" t="s">
        <v>7</v>
      </c>
      <c r="H89" s="31"/>
      <c r="I89" s="31" t="s">
        <v>8</v>
      </c>
      <c r="J89" s="46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</row>
    <row r="90" spans="1:53" ht="20.25" x14ac:dyDescent="0.3">
      <c r="A90" s="5"/>
      <c r="B90" s="43"/>
      <c r="C90" s="31"/>
      <c r="D90" s="31"/>
      <c r="E90" s="31"/>
      <c r="F90" s="31"/>
      <c r="G90" s="31"/>
      <c r="H90" s="31"/>
      <c r="I90" s="31"/>
      <c r="J90" s="46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</row>
    <row r="91" spans="1:53" ht="20.25" x14ac:dyDescent="0.3">
      <c r="A91" s="5"/>
      <c r="B91" s="43"/>
      <c r="C91" s="31"/>
      <c r="D91" s="31"/>
      <c r="E91" s="31"/>
      <c r="F91" s="31"/>
      <c r="G91" s="45" t="s">
        <v>2</v>
      </c>
      <c r="H91" s="31"/>
      <c r="I91" s="45" t="s">
        <v>4</v>
      </c>
      <c r="J91" s="46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</row>
    <row r="92" spans="1:53" ht="20.25" x14ac:dyDescent="0.3">
      <c r="A92" s="5"/>
      <c r="B92" s="49"/>
      <c r="C92" s="50"/>
      <c r="D92" s="50"/>
      <c r="E92" s="50"/>
      <c r="F92" s="50"/>
      <c r="G92" s="50"/>
      <c r="H92" s="50"/>
      <c r="I92" s="50"/>
      <c r="J92" s="5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</row>
    <row r="93" spans="1:53" ht="20.25" x14ac:dyDescent="0.3">
      <c r="A93" s="5"/>
      <c r="B93" s="5"/>
      <c r="C93" s="5"/>
      <c r="D93" s="11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</row>
    <row r="94" spans="1:53" ht="20.25" x14ac:dyDescent="0.3">
      <c r="A94" s="5"/>
      <c r="B94" s="5"/>
      <c r="C94" s="5"/>
      <c r="D94" s="11"/>
      <c r="E94" s="5"/>
      <c r="F94" s="52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</row>
    <row r="95" spans="1:53" ht="20.25" x14ac:dyDescent="0.3">
      <c r="A95" s="5"/>
      <c r="B95" s="53" t="s">
        <v>13</v>
      </c>
      <c r="C95" s="54"/>
      <c r="D95" s="54" t="s">
        <v>14</v>
      </c>
      <c r="E95" s="55" t="s">
        <v>15</v>
      </c>
      <c r="F95" s="56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</row>
    <row r="96" spans="1:53" ht="20.25" x14ac:dyDescent="0.3">
      <c r="A96" s="5"/>
      <c r="B96" s="57"/>
      <c r="C96" s="57" t="s">
        <v>2</v>
      </c>
      <c r="D96" s="58">
        <f>156/400</f>
        <v>0.39</v>
      </c>
      <c r="E96" s="58">
        <f>-D96*LOG(D96,2)</f>
        <v>0.52979704865586574</v>
      </c>
      <c r="F96" s="56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</row>
    <row r="97" spans="1:53" ht="20.25" x14ac:dyDescent="0.3">
      <c r="A97" s="5"/>
      <c r="B97" s="57"/>
      <c r="C97" s="57" t="s">
        <v>3</v>
      </c>
      <c r="D97" s="58">
        <f>139/400</f>
        <v>0.34749999999999998</v>
      </c>
      <c r="E97" s="58">
        <f t="shared" ref="E97:E98" si="6">-D97*LOG(D97,2)</f>
        <v>0.52990800317529796</v>
      </c>
      <c r="F97" s="56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</row>
    <row r="98" spans="1:53" ht="20.25" x14ac:dyDescent="0.3">
      <c r="A98" s="5"/>
      <c r="B98" s="57"/>
      <c r="C98" s="57" t="s">
        <v>4</v>
      </c>
      <c r="D98" s="58">
        <f>105/400</f>
        <v>0.26250000000000001</v>
      </c>
      <c r="E98" s="58">
        <f t="shared" si="6"/>
        <v>0.50652280142850814</v>
      </c>
      <c r="F98" s="56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</row>
    <row r="99" spans="1:53" ht="20.25" x14ac:dyDescent="0.3">
      <c r="A99" s="5"/>
      <c r="B99" s="57"/>
      <c r="C99" s="59" t="s">
        <v>16</v>
      </c>
      <c r="D99" s="57"/>
      <c r="E99" s="60">
        <f>SUM(E96:E98)</f>
        <v>1.5662278532596718</v>
      </c>
      <c r="F99" s="56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</row>
    <row r="100" spans="1:53" ht="20.25" x14ac:dyDescent="0.3">
      <c r="A100" s="5"/>
      <c r="B100" s="61"/>
      <c r="C100" s="62"/>
      <c r="D100" s="61"/>
      <c r="E100" s="61"/>
      <c r="F100" s="56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</row>
    <row r="101" spans="1:53" ht="20.25" x14ac:dyDescent="0.3">
      <c r="A101" s="5"/>
      <c r="B101" s="5"/>
      <c r="C101" s="5"/>
      <c r="D101" s="11"/>
      <c r="E101" s="5"/>
      <c r="F101" s="52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</row>
    <row r="102" spans="1:53" ht="20.25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</row>
    <row r="103" spans="1:53" ht="20.25" x14ac:dyDescent="0.3">
      <c r="A103" s="5"/>
      <c r="B103" s="5"/>
      <c r="C103" s="5"/>
      <c r="D103" s="11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</row>
    <row r="104" spans="1:53" ht="20.25" x14ac:dyDescent="0.3">
      <c r="A104" s="5"/>
      <c r="B104" s="5"/>
      <c r="C104" s="5"/>
      <c r="D104" s="11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</row>
    <row r="105" spans="1:53" ht="20.25" x14ac:dyDescent="0.3">
      <c r="A105" s="5"/>
      <c r="B105" s="5"/>
      <c r="C105" s="5"/>
      <c r="D105" s="11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</row>
    <row r="106" spans="1:53" ht="20.25" x14ac:dyDescent="0.3">
      <c r="A106" s="5"/>
      <c r="B106" s="5"/>
      <c r="C106" s="5"/>
      <c r="D106" s="11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</row>
    <row r="107" spans="1:53" ht="20.25" x14ac:dyDescent="0.3">
      <c r="A107" s="5"/>
      <c r="B107" s="5"/>
      <c r="C107" s="5"/>
      <c r="D107" s="11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</row>
    <row r="108" spans="1:53" ht="20.25" x14ac:dyDescent="0.3">
      <c r="A108" s="5"/>
      <c r="B108" s="5"/>
      <c r="C108" s="5"/>
      <c r="D108" s="11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</row>
    <row r="109" spans="1:53" ht="20.25" x14ac:dyDescent="0.3">
      <c r="A109" s="5"/>
      <c r="B109" s="5"/>
      <c r="C109" s="5"/>
      <c r="D109" s="11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</row>
    <row r="110" spans="1:53" ht="20.25" x14ac:dyDescent="0.3">
      <c r="A110" s="5"/>
      <c r="B110" s="5"/>
      <c r="C110" s="5"/>
      <c r="D110" s="11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</row>
    <row r="111" spans="1:53" ht="20.25" x14ac:dyDescent="0.3">
      <c r="A111" s="5"/>
      <c r="B111" s="5"/>
      <c r="C111" s="5"/>
      <c r="D111" s="11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</row>
    <row r="112" spans="1:53" ht="20.25" x14ac:dyDescent="0.3">
      <c r="A112" s="5"/>
      <c r="B112" s="5"/>
      <c r="C112" s="5"/>
      <c r="D112" s="11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</row>
    <row r="113" spans="1:53" ht="20.25" x14ac:dyDescent="0.3">
      <c r="A113" s="5"/>
      <c r="B113" s="5"/>
      <c r="C113" s="5"/>
      <c r="D113" s="11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</row>
    <row r="114" spans="1:53" ht="20.25" x14ac:dyDescent="0.3">
      <c r="A114" s="5"/>
      <c r="B114" s="5"/>
      <c r="C114" s="5"/>
      <c r="D114" s="11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</row>
    <row r="115" spans="1:53" ht="20.25" x14ac:dyDescent="0.3">
      <c r="A115" s="5"/>
      <c r="B115" s="5"/>
      <c r="C115" s="5"/>
      <c r="D115" s="11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</row>
    <row r="116" spans="1:53" ht="20.25" x14ac:dyDescent="0.3">
      <c r="A116" s="5"/>
      <c r="B116" s="5"/>
      <c r="C116" s="5"/>
      <c r="D116" s="11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</row>
    <row r="117" spans="1:53" ht="20.25" x14ac:dyDescent="0.3">
      <c r="A117" s="5"/>
      <c r="B117" s="5"/>
      <c r="C117" s="5"/>
      <c r="D117" s="11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</row>
    <row r="118" spans="1:53" ht="20.25" x14ac:dyDescent="0.3">
      <c r="A118" s="5"/>
      <c r="B118" s="5"/>
      <c r="C118" s="5"/>
      <c r="D118" s="11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</row>
    <row r="119" spans="1:53" ht="20.25" x14ac:dyDescent="0.3">
      <c r="A119" s="5"/>
      <c r="B119" s="5"/>
      <c r="C119" s="5"/>
      <c r="D119" s="11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</row>
    <row r="120" spans="1:53" ht="20.25" x14ac:dyDescent="0.3">
      <c r="A120" s="5"/>
      <c r="B120" s="5"/>
      <c r="C120" s="5"/>
      <c r="D120" s="11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</row>
    <row r="121" spans="1:53" ht="20.25" x14ac:dyDescent="0.3">
      <c r="A121" s="5"/>
      <c r="B121" s="5"/>
      <c r="C121" s="5"/>
      <c r="D121" s="11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</row>
    <row r="122" spans="1:53" ht="20.25" x14ac:dyDescent="0.3">
      <c r="A122" s="5"/>
      <c r="B122" s="5"/>
      <c r="C122" s="5"/>
      <c r="D122" s="11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</row>
    <row r="123" spans="1:53" ht="20.25" x14ac:dyDescent="0.3">
      <c r="A123" s="5"/>
      <c r="B123" s="5"/>
      <c r="C123" s="5"/>
      <c r="D123" s="11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</row>
    <row r="124" spans="1:53" ht="20.25" x14ac:dyDescent="0.3">
      <c r="A124" s="5"/>
      <c r="B124" s="5"/>
      <c r="C124" s="5"/>
      <c r="D124" s="11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</row>
    <row r="125" spans="1:53" ht="20.25" x14ac:dyDescent="0.3">
      <c r="A125" s="5"/>
      <c r="B125" s="5"/>
      <c r="C125" s="5"/>
      <c r="D125" s="11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</row>
    <row r="126" spans="1:53" ht="20.25" x14ac:dyDescent="0.3">
      <c r="A126" s="5"/>
      <c r="B126" s="5"/>
      <c r="C126" s="5"/>
      <c r="D126" s="11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</row>
    <row r="127" spans="1:53" ht="20.25" x14ac:dyDescent="0.3">
      <c r="A127" s="5"/>
      <c r="B127" s="5"/>
      <c r="C127" s="5"/>
      <c r="D127" s="11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</row>
    <row r="128" spans="1:53" ht="20.25" x14ac:dyDescent="0.3">
      <c r="A128" s="5"/>
      <c r="B128" s="5"/>
      <c r="C128" s="5"/>
      <c r="D128" s="11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</row>
    <row r="129" spans="1:53" ht="20.25" x14ac:dyDescent="0.3">
      <c r="A129" s="5"/>
      <c r="B129" s="5"/>
      <c r="C129" s="5"/>
      <c r="D129" s="11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</row>
    <row r="130" spans="1:53" ht="20.25" x14ac:dyDescent="0.3">
      <c r="A130" s="5"/>
      <c r="B130" s="5"/>
      <c r="C130" s="5"/>
      <c r="D130" s="11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</row>
    <row r="131" spans="1:53" ht="20.25" x14ac:dyDescent="0.3">
      <c r="A131" s="5"/>
      <c r="B131" s="5"/>
      <c r="C131" s="5"/>
      <c r="D131" s="11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</row>
    <row r="132" spans="1:53" ht="20.25" x14ac:dyDescent="0.3">
      <c r="A132" s="5"/>
      <c r="B132" s="5"/>
      <c r="C132" s="5"/>
      <c r="D132" s="11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</row>
    <row r="133" spans="1:53" ht="20.25" x14ac:dyDescent="0.3">
      <c r="A133" s="5"/>
      <c r="B133" s="5"/>
      <c r="C133" s="5"/>
      <c r="D133" s="11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</row>
    <row r="134" spans="1:53" ht="20.25" x14ac:dyDescent="0.3">
      <c r="A134" s="5"/>
      <c r="B134" s="5"/>
      <c r="C134" s="5"/>
      <c r="D134" s="11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</row>
    <row r="135" spans="1:53" ht="20.25" x14ac:dyDescent="0.3">
      <c r="A135" s="5"/>
      <c r="B135" s="5"/>
      <c r="C135" s="5"/>
      <c r="D135" s="11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</row>
    <row r="136" spans="1:53" ht="20.25" x14ac:dyDescent="0.3">
      <c r="A136" s="5"/>
      <c r="B136" s="5"/>
      <c r="C136" s="5"/>
      <c r="D136" s="11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</row>
    <row r="137" spans="1:53" ht="20.25" x14ac:dyDescent="0.3">
      <c r="A137" s="5"/>
      <c r="B137" s="5"/>
      <c r="C137" s="5"/>
      <c r="D137" s="11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</row>
    <row r="138" spans="1:53" ht="20.25" x14ac:dyDescent="0.3">
      <c r="A138" s="5"/>
      <c r="B138" s="5"/>
      <c r="C138" s="5"/>
      <c r="D138" s="11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</row>
    <row r="139" spans="1:53" ht="20.25" x14ac:dyDescent="0.3">
      <c r="A139" s="5"/>
      <c r="B139" s="5"/>
      <c r="C139" s="5"/>
      <c r="D139" s="11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</row>
    <row r="140" spans="1:53" ht="20.25" x14ac:dyDescent="0.3">
      <c r="A140" s="5"/>
      <c r="B140" s="5"/>
      <c r="C140" s="5"/>
      <c r="D140" s="11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</row>
    <row r="141" spans="1:53" ht="20.25" x14ac:dyDescent="0.3">
      <c r="A141" s="5"/>
      <c r="B141" s="5"/>
      <c r="C141" s="5"/>
      <c r="D141" s="11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</row>
    <row r="142" spans="1:53" ht="20.25" x14ac:dyDescent="0.3">
      <c r="A142" s="5"/>
      <c r="B142" s="5"/>
      <c r="C142" s="5"/>
      <c r="D142" s="11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</row>
    <row r="143" spans="1:53" ht="20.25" x14ac:dyDescent="0.3">
      <c r="A143" s="5"/>
      <c r="B143" s="5"/>
      <c r="C143" s="5"/>
      <c r="D143" s="11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</row>
    <row r="144" spans="1:53" ht="20.25" x14ac:dyDescent="0.3">
      <c r="A144" s="5"/>
      <c r="B144" s="5"/>
      <c r="C144" s="5"/>
      <c r="D144" s="11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</row>
    <row r="145" spans="1:53" ht="20.25" x14ac:dyDescent="0.3">
      <c r="A145" s="5"/>
      <c r="B145" s="5"/>
      <c r="C145" s="5"/>
      <c r="D145" s="11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</row>
    <row r="146" spans="1:53" ht="20.25" x14ac:dyDescent="0.3">
      <c r="A146" s="5"/>
      <c r="B146" s="5"/>
      <c r="C146" s="5"/>
      <c r="D146" s="11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</row>
    <row r="147" spans="1:53" ht="20.25" x14ac:dyDescent="0.3">
      <c r="A147" s="5"/>
      <c r="B147" s="5"/>
      <c r="C147" s="5"/>
      <c r="D147" s="11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</row>
    <row r="148" spans="1:53" ht="20.25" x14ac:dyDescent="0.3">
      <c r="A148" s="5"/>
      <c r="B148" s="5"/>
      <c r="C148" s="5"/>
      <c r="D148" s="11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</row>
    <row r="149" spans="1:53" ht="20.25" x14ac:dyDescent="0.3">
      <c r="A149" s="5"/>
      <c r="B149" s="5"/>
      <c r="C149" s="5"/>
      <c r="D149" s="11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</row>
    <row r="150" spans="1:53" ht="20.25" x14ac:dyDescent="0.3">
      <c r="A150" s="5"/>
      <c r="B150" s="5"/>
      <c r="C150" s="5"/>
      <c r="D150" s="11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</row>
    <row r="151" spans="1:53" ht="20.25" x14ac:dyDescent="0.3">
      <c r="A151" s="5"/>
      <c r="B151" s="5"/>
      <c r="C151" s="5"/>
      <c r="D151" s="11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</row>
    <row r="152" spans="1:53" ht="20.25" x14ac:dyDescent="0.3">
      <c r="A152" s="5"/>
      <c r="B152" s="5"/>
      <c r="C152" s="5"/>
      <c r="D152" s="11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</row>
    <row r="153" spans="1:53" ht="20.25" x14ac:dyDescent="0.3">
      <c r="A153" s="5"/>
      <c r="B153" s="5"/>
      <c r="C153" s="5"/>
      <c r="D153" s="11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</row>
    <row r="154" spans="1:53" ht="20.25" x14ac:dyDescent="0.3">
      <c r="A154" s="5"/>
      <c r="B154" s="5"/>
      <c r="C154" s="5"/>
      <c r="D154" s="11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</row>
    <row r="155" spans="1:53" ht="20.25" x14ac:dyDescent="0.3">
      <c r="A155" s="5"/>
      <c r="B155" s="5"/>
      <c r="C155" s="5"/>
      <c r="D155" s="11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</row>
    <row r="156" spans="1:53" ht="20.25" x14ac:dyDescent="0.3">
      <c r="A156" s="5"/>
      <c r="B156" s="5"/>
      <c r="C156" s="5"/>
      <c r="D156" s="11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</row>
    <row r="157" spans="1:53" ht="20.25" x14ac:dyDescent="0.3">
      <c r="A157" s="5"/>
      <c r="B157" s="5"/>
      <c r="C157" s="5"/>
      <c r="D157" s="11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</row>
    <row r="158" spans="1:53" ht="20.25" x14ac:dyDescent="0.3">
      <c r="A158" s="5"/>
      <c r="B158" s="5"/>
      <c r="C158" s="5"/>
      <c r="D158" s="11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</row>
    <row r="159" spans="1:53" ht="20.25" x14ac:dyDescent="0.3">
      <c r="A159" s="5"/>
      <c r="B159" s="5"/>
      <c r="C159" s="5"/>
      <c r="D159" s="11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</row>
    <row r="160" spans="1:53" ht="20.25" x14ac:dyDescent="0.3">
      <c r="A160" s="5"/>
      <c r="B160" s="5"/>
      <c r="C160" s="5"/>
      <c r="D160" s="11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</row>
    <row r="161" spans="1:53" ht="20.25" x14ac:dyDescent="0.3">
      <c r="A161" s="5"/>
      <c r="B161" s="5"/>
      <c r="C161" s="5"/>
      <c r="D161" s="11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</row>
    <row r="162" spans="1:53" ht="20.25" x14ac:dyDescent="0.3">
      <c r="A162" s="5"/>
      <c r="B162" s="5"/>
      <c r="C162" s="5"/>
      <c r="D162" s="11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</row>
    <row r="163" spans="1:53" ht="20.25" x14ac:dyDescent="0.3">
      <c r="A163" s="5"/>
      <c r="B163" s="5"/>
      <c r="C163" s="5"/>
      <c r="D163" s="11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</row>
    <row r="164" spans="1:53" ht="20.25" x14ac:dyDescent="0.3">
      <c r="A164" s="5"/>
      <c r="B164" s="5"/>
      <c r="C164" s="5"/>
      <c r="D164" s="11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</row>
    <row r="165" spans="1:53" ht="20.25" x14ac:dyDescent="0.3">
      <c r="A165" s="5"/>
      <c r="B165" s="5"/>
      <c r="C165" s="5"/>
      <c r="D165" s="11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</row>
    <row r="166" spans="1:53" ht="20.25" x14ac:dyDescent="0.3">
      <c r="A166" s="5"/>
      <c r="B166" s="5"/>
      <c r="C166" s="5"/>
      <c r="D166" s="11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</row>
    <row r="167" spans="1:53" ht="20.25" x14ac:dyDescent="0.3">
      <c r="A167" s="5"/>
      <c r="B167" s="5"/>
      <c r="C167" s="5"/>
      <c r="D167" s="11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</row>
    <row r="168" spans="1:53" ht="20.25" x14ac:dyDescent="0.3">
      <c r="A168" s="5"/>
      <c r="B168" s="5"/>
      <c r="C168" s="5"/>
      <c r="D168" s="11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</row>
    <row r="169" spans="1:53" ht="20.25" x14ac:dyDescent="0.3">
      <c r="A169" s="5"/>
      <c r="B169" s="5"/>
      <c r="C169" s="5"/>
      <c r="D169" s="11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</row>
    <row r="170" spans="1:53" ht="20.25" x14ac:dyDescent="0.3">
      <c r="A170" s="5"/>
      <c r="B170" s="5"/>
      <c r="C170" s="5"/>
      <c r="D170" s="11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</row>
    <row r="171" spans="1:53" ht="20.25" x14ac:dyDescent="0.3">
      <c r="A171" s="5"/>
      <c r="B171" s="5"/>
      <c r="C171" s="5"/>
      <c r="D171" s="11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</row>
    <row r="172" spans="1:53" ht="20.25" x14ac:dyDescent="0.3">
      <c r="A172" s="5"/>
      <c r="B172" s="5"/>
      <c r="C172" s="5"/>
      <c r="D172" s="11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</row>
    <row r="173" spans="1:53" ht="20.25" x14ac:dyDescent="0.3">
      <c r="A173" s="5"/>
      <c r="B173" s="5"/>
      <c r="C173" s="5"/>
      <c r="D173" s="11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</row>
    <row r="174" spans="1:53" ht="20.25" x14ac:dyDescent="0.3">
      <c r="A174" s="5"/>
      <c r="B174" s="5"/>
      <c r="C174" s="5"/>
      <c r="D174" s="11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</row>
    <row r="175" spans="1:53" ht="20.25" x14ac:dyDescent="0.3">
      <c r="A175" s="5"/>
      <c r="B175" s="5"/>
      <c r="C175" s="5"/>
      <c r="D175" s="11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</row>
    <row r="176" spans="1:53" ht="20.25" x14ac:dyDescent="0.3">
      <c r="A176" s="5"/>
      <c r="B176" s="5"/>
      <c r="C176" s="5"/>
      <c r="D176" s="11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</row>
    <row r="177" spans="1:53" ht="20.25" x14ac:dyDescent="0.3">
      <c r="A177" s="5"/>
      <c r="B177" s="5"/>
      <c r="C177" s="5"/>
      <c r="D177" s="11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</row>
    <row r="178" spans="1:53" ht="20.25" x14ac:dyDescent="0.3">
      <c r="A178" s="5"/>
      <c r="B178" s="5"/>
      <c r="C178" s="5"/>
      <c r="D178" s="11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</row>
    <row r="179" spans="1:53" ht="20.25" x14ac:dyDescent="0.3">
      <c r="A179" s="5"/>
      <c r="B179" s="5"/>
      <c r="C179" s="5"/>
      <c r="D179" s="11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</row>
    <row r="180" spans="1:53" ht="20.25" x14ac:dyDescent="0.3">
      <c r="A180" s="5"/>
      <c r="B180" s="5"/>
      <c r="C180" s="5"/>
      <c r="D180" s="11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</row>
    <row r="181" spans="1:53" ht="20.25" x14ac:dyDescent="0.3">
      <c r="A181" s="5"/>
      <c r="B181" s="5"/>
      <c r="C181" s="5"/>
      <c r="D181" s="11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</row>
    <row r="182" spans="1:53" ht="20.25" x14ac:dyDescent="0.3">
      <c r="A182" s="5"/>
      <c r="B182" s="5"/>
      <c r="C182" s="5"/>
      <c r="D182" s="11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</row>
    <row r="183" spans="1:53" ht="20.25" x14ac:dyDescent="0.3">
      <c r="A183" s="5"/>
      <c r="B183" s="5"/>
      <c r="C183" s="5"/>
      <c r="D183" s="11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</row>
    <row r="184" spans="1:53" ht="20.25" x14ac:dyDescent="0.3">
      <c r="A184" s="5"/>
      <c r="B184" s="5"/>
      <c r="C184" s="5"/>
      <c r="D184" s="11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</row>
    <row r="185" spans="1:53" ht="20.25" x14ac:dyDescent="0.3">
      <c r="A185" s="5"/>
      <c r="B185" s="5"/>
      <c r="C185" s="5"/>
      <c r="D185" s="11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</row>
    <row r="186" spans="1:53" ht="20.25" x14ac:dyDescent="0.3">
      <c r="A186" s="5"/>
      <c r="B186" s="5"/>
      <c r="C186" s="5"/>
      <c r="D186" s="11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</row>
    <row r="187" spans="1:53" ht="20.25" x14ac:dyDescent="0.3">
      <c r="A187" s="5"/>
      <c r="B187" s="5"/>
      <c r="C187" s="5"/>
      <c r="D187" s="11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</row>
    <row r="188" spans="1:53" ht="20.25" x14ac:dyDescent="0.3">
      <c r="A188" s="5"/>
      <c r="B188" s="5"/>
      <c r="C188" s="5"/>
      <c r="D188" s="11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</row>
    <row r="189" spans="1:53" ht="20.25" x14ac:dyDescent="0.3">
      <c r="A189" s="5"/>
      <c r="B189" s="5"/>
      <c r="C189" s="5"/>
      <c r="D189" s="11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</row>
    <row r="190" spans="1:53" ht="20.25" x14ac:dyDescent="0.3">
      <c r="A190" s="5"/>
      <c r="B190" s="5"/>
      <c r="C190" s="5"/>
      <c r="D190" s="11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</row>
    <row r="191" spans="1:53" ht="20.25" x14ac:dyDescent="0.3">
      <c r="A191" s="5"/>
      <c r="B191" s="5"/>
      <c r="C191" s="5"/>
      <c r="D191" s="11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</row>
    <row r="192" spans="1:53" ht="20.25" x14ac:dyDescent="0.3">
      <c r="A192" s="5"/>
      <c r="B192" s="5"/>
      <c r="C192" s="5"/>
      <c r="D192" s="11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</row>
    <row r="193" spans="1:53" ht="20.25" x14ac:dyDescent="0.3">
      <c r="A193" s="5"/>
      <c r="B193" s="5"/>
      <c r="C193" s="5"/>
      <c r="D193" s="11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</row>
    <row r="194" spans="1:53" ht="20.25" x14ac:dyDescent="0.3">
      <c r="A194" s="5"/>
      <c r="B194" s="5"/>
      <c r="C194" s="5"/>
      <c r="D194" s="11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</row>
    <row r="195" spans="1:53" ht="20.25" x14ac:dyDescent="0.3">
      <c r="A195" s="5"/>
      <c r="B195" s="5"/>
      <c r="C195" s="5"/>
      <c r="D195" s="11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</row>
    <row r="196" spans="1:53" ht="20.25" x14ac:dyDescent="0.3">
      <c r="A196" s="5"/>
      <c r="B196" s="5"/>
      <c r="C196" s="5"/>
      <c r="D196" s="11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</row>
    <row r="197" spans="1:53" ht="20.25" x14ac:dyDescent="0.3">
      <c r="A197" s="5"/>
      <c r="B197" s="5"/>
      <c r="C197" s="5"/>
      <c r="D197" s="11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</row>
    <row r="198" spans="1:53" ht="20.25" x14ac:dyDescent="0.3">
      <c r="A198" s="5"/>
      <c r="B198" s="5"/>
      <c r="C198" s="5"/>
      <c r="D198" s="11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</row>
    <row r="199" spans="1:53" ht="20.25" x14ac:dyDescent="0.3">
      <c r="A199" s="5"/>
      <c r="B199" s="5"/>
      <c r="C199" s="5"/>
      <c r="D199" s="11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</row>
    <row r="200" spans="1:53" ht="20.25" x14ac:dyDescent="0.3">
      <c r="A200" s="5"/>
      <c r="B200" s="5"/>
      <c r="C200" s="5"/>
      <c r="D200" s="11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</row>
    <row r="201" spans="1:53" ht="20.25" x14ac:dyDescent="0.3">
      <c r="A201" s="5"/>
      <c r="B201" s="5"/>
      <c r="C201" s="5"/>
      <c r="D201" s="11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</row>
    <row r="202" spans="1:53" ht="20.25" x14ac:dyDescent="0.3">
      <c r="A202" s="5"/>
      <c r="B202" s="5"/>
      <c r="C202" s="5"/>
      <c r="D202" s="11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</row>
    <row r="203" spans="1:53" ht="20.25" x14ac:dyDescent="0.3">
      <c r="A203" s="5"/>
      <c r="B203" s="5"/>
      <c r="C203" s="5"/>
      <c r="D203" s="11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</row>
    <row r="204" spans="1:53" ht="20.25" x14ac:dyDescent="0.3">
      <c r="A204" s="5"/>
      <c r="B204" s="5"/>
      <c r="C204" s="5"/>
      <c r="D204" s="11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</row>
    <row r="205" spans="1:53" ht="20.25" x14ac:dyDescent="0.3">
      <c r="A205" s="5"/>
      <c r="B205" s="5"/>
      <c r="C205" s="5"/>
      <c r="D205" s="11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</row>
    <row r="206" spans="1:53" ht="20.25" x14ac:dyDescent="0.3">
      <c r="A206" s="5"/>
      <c r="B206" s="5"/>
      <c r="C206" s="5"/>
      <c r="D206" s="11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</row>
    <row r="207" spans="1:53" ht="20.25" x14ac:dyDescent="0.3">
      <c r="A207" s="5"/>
      <c r="B207" s="5"/>
      <c r="C207" s="5"/>
      <c r="D207" s="11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</row>
    <row r="208" spans="1:53" ht="20.25" x14ac:dyDescent="0.3">
      <c r="A208" s="5"/>
      <c r="B208" s="5"/>
      <c r="C208" s="5"/>
      <c r="D208" s="11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</row>
    <row r="209" spans="1:53" ht="20.25" x14ac:dyDescent="0.3">
      <c r="A209" s="5"/>
      <c r="B209" s="5"/>
      <c r="C209" s="5"/>
      <c r="D209" s="11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</row>
    <row r="210" spans="1:53" ht="20.25" x14ac:dyDescent="0.3">
      <c r="A210" s="5"/>
      <c r="B210" s="5"/>
      <c r="C210" s="5"/>
      <c r="D210" s="11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</row>
    <row r="211" spans="1:53" ht="20.25" x14ac:dyDescent="0.3">
      <c r="A211" s="5"/>
      <c r="B211" s="5"/>
      <c r="C211" s="5"/>
      <c r="D211" s="11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</row>
    <row r="212" spans="1:53" ht="20.25" x14ac:dyDescent="0.3">
      <c r="A212" s="5"/>
      <c r="B212" s="5"/>
      <c r="C212" s="5"/>
      <c r="D212" s="11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</row>
    <row r="213" spans="1:53" ht="20.25" x14ac:dyDescent="0.3">
      <c r="A213" s="5"/>
      <c r="B213" s="5"/>
      <c r="C213" s="5"/>
      <c r="D213" s="11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</row>
    <row r="214" spans="1:53" ht="20.25" x14ac:dyDescent="0.3">
      <c r="A214" s="5"/>
      <c r="B214" s="5"/>
      <c r="C214" s="5"/>
      <c r="D214" s="11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</row>
    <row r="215" spans="1:53" ht="20.25" x14ac:dyDescent="0.3">
      <c r="A215" s="5"/>
      <c r="B215" s="5"/>
      <c r="C215" s="5"/>
      <c r="D215" s="11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</row>
    <row r="216" spans="1:53" ht="20.25" x14ac:dyDescent="0.3">
      <c r="A216" s="5"/>
      <c r="B216" s="5"/>
      <c r="C216" s="5"/>
      <c r="D216" s="11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</row>
    <row r="217" spans="1:53" ht="20.25" x14ac:dyDescent="0.3">
      <c r="A217" s="5"/>
      <c r="B217" s="5"/>
      <c r="C217" s="5"/>
      <c r="D217" s="11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</row>
    <row r="218" spans="1:53" ht="20.25" x14ac:dyDescent="0.3">
      <c r="A218" s="5"/>
      <c r="B218" s="5"/>
      <c r="C218" s="5"/>
      <c r="D218" s="11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</row>
    <row r="219" spans="1:53" ht="20.25" x14ac:dyDescent="0.3">
      <c r="A219" s="5"/>
      <c r="B219" s="5"/>
      <c r="C219" s="5"/>
      <c r="D219" s="11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</row>
    <row r="220" spans="1:53" ht="20.25" x14ac:dyDescent="0.3">
      <c r="A220" s="5"/>
      <c r="B220" s="5"/>
      <c r="C220" s="5"/>
      <c r="D220" s="11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</row>
    <row r="221" spans="1:53" ht="20.25" x14ac:dyDescent="0.3">
      <c r="A221" s="5"/>
      <c r="B221" s="5"/>
      <c r="C221" s="5"/>
      <c r="D221" s="11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</row>
    <row r="222" spans="1:53" ht="20.25" x14ac:dyDescent="0.3">
      <c r="A222" s="5"/>
      <c r="B222" s="5"/>
      <c r="C222" s="5"/>
      <c r="D222" s="11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</row>
    <row r="223" spans="1:53" ht="20.25" x14ac:dyDescent="0.3">
      <c r="A223" s="5"/>
      <c r="B223" s="5"/>
      <c r="C223" s="5"/>
      <c r="D223" s="11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</row>
    <row r="224" spans="1:53" ht="20.25" x14ac:dyDescent="0.3">
      <c r="A224" s="5"/>
      <c r="B224" s="5"/>
      <c r="C224" s="5"/>
      <c r="D224" s="11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</row>
    <row r="225" spans="1:53" ht="20.25" x14ac:dyDescent="0.3">
      <c r="A225" s="5"/>
      <c r="B225" s="5"/>
      <c r="C225" s="5"/>
      <c r="D225" s="11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</row>
    <row r="226" spans="1:53" ht="20.25" x14ac:dyDescent="0.3">
      <c r="A226" s="5"/>
      <c r="B226" s="5"/>
      <c r="C226" s="5"/>
      <c r="D226" s="11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</row>
    <row r="227" spans="1:53" ht="20.25" x14ac:dyDescent="0.3">
      <c r="A227" s="5"/>
      <c r="B227" s="5"/>
      <c r="C227" s="5"/>
      <c r="D227" s="11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</row>
    <row r="228" spans="1:53" ht="20.25" x14ac:dyDescent="0.3">
      <c r="A228" s="5"/>
      <c r="B228" s="5"/>
      <c r="C228" s="5"/>
      <c r="D228" s="11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</row>
    <row r="229" spans="1:53" ht="20.25" x14ac:dyDescent="0.3">
      <c r="A229" s="5"/>
      <c r="B229" s="5"/>
      <c r="C229" s="5"/>
      <c r="D229" s="11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</row>
    <row r="230" spans="1:53" ht="20.25" x14ac:dyDescent="0.3">
      <c r="A230" s="5"/>
      <c r="B230" s="5"/>
      <c r="C230" s="5"/>
      <c r="D230" s="11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</row>
    <row r="231" spans="1:53" ht="20.25" x14ac:dyDescent="0.3">
      <c r="A231" s="5"/>
      <c r="B231" s="5"/>
      <c r="C231" s="5"/>
      <c r="D231" s="11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</row>
    <row r="232" spans="1:53" ht="20.25" x14ac:dyDescent="0.3">
      <c r="A232" s="5"/>
      <c r="B232" s="5"/>
      <c r="C232" s="5"/>
      <c r="D232" s="11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</row>
    <row r="233" spans="1:53" ht="20.25" x14ac:dyDescent="0.3">
      <c r="A233" s="5"/>
      <c r="B233" s="5"/>
      <c r="C233" s="5"/>
      <c r="D233" s="11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</row>
    <row r="234" spans="1:53" ht="20.25" x14ac:dyDescent="0.3">
      <c r="A234" s="5"/>
      <c r="B234" s="5"/>
      <c r="C234" s="5"/>
      <c r="D234" s="11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</row>
    <row r="235" spans="1:53" ht="20.25" x14ac:dyDescent="0.3">
      <c r="A235" s="5"/>
      <c r="B235" s="5"/>
      <c r="C235" s="5"/>
      <c r="D235" s="11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</row>
    <row r="236" spans="1:53" ht="20.25" x14ac:dyDescent="0.3">
      <c r="A236" s="5"/>
      <c r="B236" s="5"/>
      <c r="C236" s="5"/>
      <c r="D236" s="11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</row>
    <row r="237" spans="1:53" ht="20.25" x14ac:dyDescent="0.3">
      <c r="A237" s="5"/>
      <c r="B237" s="5"/>
      <c r="C237" s="5"/>
      <c r="D237" s="11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</row>
    <row r="238" spans="1:53" ht="20.25" x14ac:dyDescent="0.3">
      <c r="A238" s="5"/>
      <c r="B238" s="5"/>
      <c r="C238" s="5"/>
      <c r="D238" s="11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</row>
    <row r="239" spans="1:53" ht="20.25" x14ac:dyDescent="0.3">
      <c r="A239" s="5"/>
      <c r="B239" s="5"/>
      <c r="C239" s="5"/>
      <c r="D239" s="11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</row>
    <row r="240" spans="1:53" ht="20.25" x14ac:dyDescent="0.3">
      <c r="A240" s="5"/>
      <c r="B240" s="5"/>
      <c r="C240" s="5"/>
      <c r="D240" s="11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</row>
    <row r="241" spans="1:53" ht="20.25" x14ac:dyDescent="0.3">
      <c r="A241" s="5"/>
      <c r="B241" s="5"/>
      <c r="C241" s="5"/>
      <c r="D241" s="11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</row>
    <row r="242" spans="1:53" ht="20.25" x14ac:dyDescent="0.3">
      <c r="A242" s="5"/>
      <c r="B242" s="5"/>
      <c r="C242" s="5"/>
      <c r="D242" s="11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</row>
    <row r="243" spans="1:53" ht="20.25" x14ac:dyDescent="0.3">
      <c r="A243" s="5"/>
      <c r="B243" s="5"/>
      <c r="C243" s="5"/>
      <c r="D243" s="11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</row>
    <row r="244" spans="1:53" ht="20.25" x14ac:dyDescent="0.3">
      <c r="A244" s="5"/>
      <c r="B244" s="5"/>
      <c r="C244" s="5"/>
      <c r="D244" s="11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</row>
    <row r="245" spans="1:53" ht="20.25" x14ac:dyDescent="0.3">
      <c r="A245" s="5"/>
      <c r="B245" s="5"/>
      <c r="C245" s="5"/>
      <c r="D245" s="11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</row>
    <row r="246" spans="1:53" ht="20.25" x14ac:dyDescent="0.3">
      <c r="A246" s="5"/>
      <c r="B246" s="5"/>
      <c r="C246" s="5"/>
      <c r="D246" s="11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</row>
    <row r="247" spans="1:53" ht="20.25" x14ac:dyDescent="0.3">
      <c r="A247" s="5"/>
      <c r="B247" s="5"/>
      <c r="C247" s="5"/>
      <c r="D247" s="11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</row>
    <row r="248" spans="1:53" ht="20.25" x14ac:dyDescent="0.3">
      <c r="A248" s="5"/>
      <c r="B248" s="5"/>
      <c r="C248" s="5"/>
      <c r="D248" s="11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</row>
    <row r="249" spans="1:53" ht="20.25" x14ac:dyDescent="0.3">
      <c r="A249" s="5"/>
      <c r="B249" s="5"/>
      <c r="C249" s="5"/>
      <c r="D249" s="11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</row>
    <row r="250" spans="1:53" ht="20.25" x14ac:dyDescent="0.3">
      <c r="A250" s="5"/>
      <c r="B250" s="5"/>
      <c r="C250" s="5"/>
      <c r="D250" s="11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</row>
    <row r="251" spans="1:53" ht="20.25" x14ac:dyDescent="0.3">
      <c r="A251" s="5"/>
      <c r="B251" s="5"/>
      <c r="C251" s="5"/>
      <c r="D251" s="11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</row>
    <row r="252" spans="1:53" ht="20.25" x14ac:dyDescent="0.3">
      <c r="A252" s="5"/>
      <c r="B252" s="5"/>
      <c r="C252" s="5"/>
      <c r="D252" s="11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</row>
    <row r="253" spans="1:53" ht="20.25" x14ac:dyDescent="0.3">
      <c r="A253" s="5"/>
      <c r="B253" s="5"/>
      <c r="C253" s="5"/>
      <c r="D253" s="11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</row>
    <row r="254" spans="1:53" ht="20.25" x14ac:dyDescent="0.3">
      <c r="A254" s="5"/>
      <c r="B254" s="5"/>
      <c r="C254" s="5"/>
      <c r="D254" s="11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</row>
    <row r="255" spans="1:53" ht="20.25" x14ac:dyDescent="0.3">
      <c r="A255" s="5"/>
      <c r="B255" s="5"/>
      <c r="C255" s="5"/>
      <c r="D255" s="11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</row>
    <row r="256" spans="1:53" ht="20.25" x14ac:dyDescent="0.3">
      <c r="A256" s="5"/>
      <c r="B256" s="5"/>
      <c r="C256" s="5"/>
      <c r="D256" s="11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</row>
    <row r="257" spans="1:53" ht="20.25" x14ac:dyDescent="0.3">
      <c r="A257" s="5"/>
      <c r="B257" s="5"/>
      <c r="C257" s="5"/>
      <c r="D257" s="11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</row>
    <row r="258" spans="1:53" ht="20.25" x14ac:dyDescent="0.3">
      <c r="A258" s="5"/>
      <c r="B258" s="5"/>
      <c r="C258" s="5"/>
      <c r="D258" s="11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</row>
    <row r="259" spans="1:53" ht="20.25" x14ac:dyDescent="0.3">
      <c r="A259" s="5"/>
      <c r="B259" s="5"/>
      <c r="C259" s="5"/>
      <c r="D259" s="11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</row>
    <row r="260" spans="1:53" ht="20.25" x14ac:dyDescent="0.3">
      <c r="A260" s="5"/>
      <c r="B260" s="5"/>
      <c r="C260" s="5"/>
      <c r="D260" s="11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</row>
    <row r="261" spans="1:53" ht="20.25" x14ac:dyDescent="0.3">
      <c r="A261" s="5"/>
      <c r="B261" s="5"/>
      <c r="C261" s="5"/>
      <c r="D261" s="11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</row>
    <row r="262" spans="1:53" ht="20.25" x14ac:dyDescent="0.3">
      <c r="A262" s="5"/>
      <c r="B262" s="5"/>
      <c r="C262" s="5"/>
      <c r="D262" s="11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</row>
    <row r="263" spans="1:53" ht="20.25" x14ac:dyDescent="0.3">
      <c r="A263" s="5"/>
      <c r="B263" s="5"/>
      <c r="C263" s="5"/>
      <c r="D263" s="11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</row>
    <row r="264" spans="1:53" ht="20.25" x14ac:dyDescent="0.3">
      <c r="A264" s="5"/>
      <c r="B264" s="5"/>
      <c r="C264" s="5"/>
      <c r="D264" s="11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</row>
    <row r="265" spans="1:53" ht="20.25" x14ac:dyDescent="0.3">
      <c r="A265" s="5"/>
      <c r="B265" s="5"/>
      <c r="C265" s="5"/>
      <c r="D265" s="11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</row>
    <row r="266" spans="1:53" ht="20.25" x14ac:dyDescent="0.3">
      <c r="A266" s="5"/>
      <c r="B266" s="5"/>
      <c r="C266" s="5"/>
      <c r="D266" s="11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</row>
    <row r="267" spans="1:53" ht="20.25" x14ac:dyDescent="0.3">
      <c r="A267" s="5"/>
      <c r="B267" s="5"/>
      <c r="C267" s="5"/>
      <c r="D267" s="11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</row>
    <row r="268" spans="1:53" ht="20.25" x14ac:dyDescent="0.3">
      <c r="A268" s="5"/>
      <c r="B268" s="5"/>
      <c r="C268" s="5"/>
      <c r="D268" s="11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</row>
    <row r="269" spans="1:53" ht="20.25" x14ac:dyDescent="0.3">
      <c r="A269" s="5"/>
      <c r="B269" s="5"/>
      <c r="C269" s="5"/>
      <c r="D269" s="11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</row>
    <row r="270" spans="1:53" ht="20.25" x14ac:dyDescent="0.3">
      <c r="A270" s="5"/>
      <c r="B270" s="5"/>
      <c r="C270" s="5"/>
      <c r="D270" s="11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</row>
    <row r="271" spans="1:53" ht="20.25" x14ac:dyDescent="0.3">
      <c r="A271" s="5"/>
      <c r="B271" s="5"/>
      <c r="C271" s="5"/>
      <c r="D271" s="11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</row>
    <row r="272" spans="1:53" ht="20.25" x14ac:dyDescent="0.3">
      <c r="A272" s="5"/>
      <c r="B272" s="5"/>
      <c r="C272" s="5"/>
      <c r="D272" s="11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</row>
    <row r="273" spans="1:53" ht="20.25" x14ac:dyDescent="0.3">
      <c r="A273" s="5"/>
      <c r="B273" s="5"/>
      <c r="C273" s="5"/>
      <c r="D273" s="11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</row>
    <row r="274" spans="1:53" ht="20.25" x14ac:dyDescent="0.3">
      <c r="A274" s="5"/>
      <c r="B274" s="5"/>
      <c r="C274" s="5"/>
      <c r="D274" s="11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</row>
    <row r="275" spans="1:53" ht="20.25" x14ac:dyDescent="0.3">
      <c r="A275" s="5"/>
      <c r="B275" s="5"/>
      <c r="C275" s="5"/>
      <c r="D275" s="11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</row>
    <row r="276" spans="1:53" ht="20.25" x14ac:dyDescent="0.3">
      <c r="A276" s="5"/>
      <c r="B276" s="5"/>
      <c r="C276" s="5"/>
      <c r="D276" s="11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</row>
    <row r="277" spans="1:53" ht="20.25" x14ac:dyDescent="0.3">
      <c r="A277" s="5"/>
      <c r="B277" s="5"/>
      <c r="C277" s="5"/>
      <c r="D277" s="11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</row>
    <row r="278" spans="1:53" ht="20.25" x14ac:dyDescent="0.3">
      <c r="A278" s="5"/>
      <c r="B278" s="5"/>
      <c r="C278" s="5"/>
      <c r="D278" s="11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</row>
    <row r="279" spans="1:53" ht="20.25" x14ac:dyDescent="0.3">
      <c r="A279" s="5"/>
      <c r="B279" s="5"/>
      <c r="C279" s="5"/>
      <c r="D279" s="11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</row>
    <row r="280" spans="1:53" ht="20.25" x14ac:dyDescent="0.3">
      <c r="A280" s="5"/>
      <c r="B280" s="5"/>
      <c r="C280" s="5"/>
      <c r="D280" s="11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</row>
    <row r="281" spans="1:53" ht="20.25" x14ac:dyDescent="0.3">
      <c r="A281" s="5"/>
      <c r="B281" s="5"/>
      <c r="C281" s="5"/>
      <c r="D281" s="11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</row>
    <row r="282" spans="1:53" ht="20.25" x14ac:dyDescent="0.3">
      <c r="A282" s="5"/>
      <c r="B282" s="5"/>
      <c r="C282" s="5"/>
      <c r="D282" s="11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</row>
    <row r="283" spans="1:53" ht="20.25" x14ac:dyDescent="0.3">
      <c r="A283" s="5"/>
      <c r="B283" s="5"/>
      <c r="C283" s="5"/>
      <c r="D283" s="11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</row>
    <row r="284" spans="1:53" ht="20.25" x14ac:dyDescent="0.3">
      <c r="A284" s="5"/>
      <c r="B284" s="5"/>
      <c r="C284" s="5"/>
      <c r="D284" s="11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</row>
    <row r="285" spans="1:53" ht="20.25" x14ac:dyDescent="0.3">
      <c r="A285" s="5"/>
      <c r="B285" s="5"/>
      <c r="C285" s="5"/>
      <c r="D285" s="11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</row>
    <row r="286" spans="1:53" ht="20.25" x14ac:dyDescent="0.3">
      <c r="A286" s="5"/>
      <c r="B286" s="5"/>
      <c r="C286" s="5"/>
      <c r="D286" s="11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</row>
    <row r="287" spans="1:53" ht="20.25" x14ac:dyDescent="0.3">
      <c r="A287" s="5"/>
      <c r="B287" s="5"/>
      <c r="C287" s="5"/>
      <c r="D287" s="11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</row>
    <row r="288" spans="1:53" ht="20.25" x14ac:dyDescent="0.3">
      <c r="A288" s="5"/>
      <c r="B288" s="5"/>
      <c r="C288" s="5"/>
      <c r="D288" s="11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</row>
    <row r="289" spans="1:53" ht="20.25" x14ac:dyDescent="0.3">
      <c r="A289" s="5"/>
      <c r="B289" s="5"/>
      <c r="C289" s="5"/>
      <c r="D289" s="11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</row>
    <row r="290" spans="1:53" ht="20.25" x14ac:dyDescent="0.3">
      <c r="A290" s="5"/>
      <c r="B290" s="5"/>
      <c r="C290" s="5"/>
      <c r="D290" s="11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</row>
    <row r="291" spans="1:53" ht="20.25" x14ac:dyDescent="0.3">
      <c r="A291" s="5"/>
      <c r="B291" s="5"/>
      <c r="C291" s="5"/>
      <c r="D291" s="11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</row>
    <row r="292" spans="1:53" ht="20.25" x14ac:dyDescent="0.3">
      <c r="A292" s="5"/>
      <c r="B292" s="5"/>
      <c r="C292" s="5"/>
      <c r="D292" s="11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</row>
    <row r="293" spans="1:53" ht="20.25" x14ac:dyDescent="0.3">
      <c r="A293" s="5"/>
      <c r="B293" s="5"/>
      <c r="C293" s="5"/>
      <c r="D293" s="11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</row>
    <row r="294" spans="1:53" ht="20.25" x14ac:dyDescent="0.3">
      <c r="A294" s="5"/>
      <c r="B294" s="5"/>
      <c r="C294" s="5"/>
      <c r="D294" s="11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</row>
    <row r="295" spans="1:53" ht="20.25" x14ac:dyDescent="0.3">
      <c r="A295" s="5"/>
      <c r="B295" s="5"/>
      <c r="C295" s="5"/>
      <c r="D295" s="11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</row>
    <row r="296" spans="1:53" ht="20.25" x14ac:dyDescent="0.3">
      <c r="A296" s="5"/>
      <c r="B296" s="5"/>
      <c r="C296" s="5"/>
      <c r="D296" s="11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</row>
    <row r="297" spans="1:53" ht="20.25" x14ac:dyDescent="0.3">
      <c r="A297" s="5"/>
      <c r="B297" s="5"/>
      <c r="C297" s="5"/>
      <c r="D297" s="11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</row>
    <row r="298" spans="1:53" ht="20.25" x14ac:dyDescent="0.3">
      <c r="A298" s="5"/>
      <c r="B298" s="5"/>
      <c r="C298" s="5"/>
      <c r="D298" s="11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</row>
    <row r="299" spans="1:53" ht="20.25" x14ac:dyDescent="0.3">
      <c r="A299" s="5"/>
      <c r="B299" s="5"/>
      <c r="C299" s="5"/>
      <c r="D299" s="11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</row>
    <row r="300" spans="1:53" ht="20.25" x14ac:dyDescent="0.3">
      <c r="A300" s="5"/>
      <c r="B300" s="5"/>
      <c r="C300" s="5"/>
      <c r="D300" s="11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</row>
    <row r="301" spans="1:53" ht="20.25" x14ac:dyDescent="0.3">
      <c r="A301" s="5"/>
      <c r="B301" s="5"/>
      <c r="C301" s="5"/>
      <c r="D301" s="11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</row>
    <row r="302" spans="1:53" ht="20.25" x14ac:dyDescent="0.3">
      <c r="A302" s="5"/>
      <c r="B302" s="5"/>
      <c r="C302" s="5"/>
      <c r="D302" s="11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</row>
    <row r="303" spans="1:53" ht="20.25" x14ac:dyDescent="0.3">
      <c r="A303" s="5"/>
      <c r="B303" s="5"/>
      <c r="C303" s="5"/>
      <c r="D303" s="11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</row>
    <row r="304" spans="1:53" ht="20.25" x14ac:dyDescent="0.3">
      <c r="A304" s="5"/>
      <c r="B304" s="5"/>
      <c r="C304" s="5"/>
      <c r="D304" s="11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</row>
    <row r="305" spans="1:53" ht="20.25" x14ac:dyDescent="0.3">
      <c r="A305" s="5"/>
      <c r="B305" s="5"/>
      <c r="C305" s="5"/>
      <c r="D305" s="11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</row>
    <row r="306" spans="1:53" ht="20.25" x14ac:dyDescent="0.3">
      <c r="A306" s="5"/>
      <c r="B306" s="5"/>
      <c r="C306" s="5"/>
      <c r="D306" s="11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</row>
    <row r="307" spans="1:53" ht="20.25" x14ac:dyDescent="0.3">
      <c r="A307" s="5"/>
      <c r="B307" s="5"/>
      <c r="C307" s="5"/>
      <c r="D307" s="11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</row>
    <row r="308" spans="1:53" ht="20.25" x14ac:dyDescent="0.3">
      <c r="A308" s="5"/>
      <c r="B308" s="5"/>
      <c r="C308" s="5"/>
      <c r="D308" s="11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</row>
    <row r="309" spans="1:53" ht="20.25" x14ac:dyDescent="0.3">
      <c r="A309" s="5"/>
      <c r="B309" s="5"/>
      <c r="C309" s="5"/>
      <c r="D309" s="11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</row>
    <row r="310" spans="1:53" ht="20.25" x14ac:dyDescent="0.3">
      <c r="A310" s="5"/>
      <c r="B310" s="5"/>
      <c r="C310" s="5"/>
      <c r="D310" s="11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</row>
    <row r="311" spans="1:53" ht="20.25" x14ac:dyDescent="0.3">
      <c r="A311" s="5"/>
      <c r="B311" s="5"/>
      <c r="C311" s="5"/>
      <c r="D311" s="11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</row>
    <row r="312" spans="1:53" ht="20.25" x14ac:dyDescent="0.3">
      <c r="A312" s="5"/>
      <c r="B312" s="5"/>
      <c r="C312" s="5"/>
      <c r="D312" s="11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</row>
    <row r="313" spans="1:53" ht="20.25" x14ac:dyDescent="0.3">
      <c r="A313" s="5"/>
      <c r="B313" s="5"/>
      <c r="C313" s="5"/>
      <c r="D313" s="11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</row>
    <row r="314" spans="1:53" ht="20.25" x14ac:dyDescent="0.3">
      <c r="A314" s="5"/>
      <c r="B314" s="5"/>
      <c r="C314" s="5"/>
      <c r="D314" s="11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</row>
    <row r="315" spans="1:53" ht="20.25" x14ac:dyDescent="0.3">
      <c r="A315" s="5"/>
      <c r="B315" s="5"/>
      <c r="C315" s="5"/>
      <c r="D315" s="11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</row>
    <row r="316" spans="1:53" ht="20.25" x14ac:dyDescent="0.3">
      <c r="A316" s="5"/>
      <c r="B316" s="5"/>
      <c r="C316" s="5"/>
      <c r="D316" s="11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</row>
    <row r="317" spans="1:53" ht="20.25" x14ac:dyDescent="0.3">
      <c r="A317" s="5"/>
      <c r="B317" s="5"/>
      <c r="C317" s="5"/>
      <c r="D317" s="11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</row>
    <row r="318" spans="1:53" ht="20.25" x14ac:dyDescent="0.3">
      <c r="A318" s="5"/>
      <c r="B318" s="5"/>
      <c r="C318" s="5"/>
      <c r="D318" s="11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</row>
    <row r="319" spans="1:53" ht="20.25" x14ac:dyDescent="0.3">
      <c r="A319" s="5"/>
      <c r="B319" s="5"/>
      <c r="C319" s="5"/>
      <c r="D319" s="11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</row>
    <row r="320" spans="1:53" ht="20.25" x14ac:dyDescent="0.3">
      <c r="A320" s="5"/>
      <c r="B320" s="5"/>
      <c r="C320" s="5"/>
      <c r="D320" s="11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</row>
    <row r="321" spans="1:53" ht="20.25" x14ac:dyDescent="0.3">
      <c r="A321" s="5"/>
      <c r="B321" s="5"/>
      <c r="C321" s="5"/>
      <c r="D321" s="11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</row>
    <row r="322" spans="1:53" ht="20.25" x14ac:dyDescent="0.3">
      <c r="A322" s="5"/>
      <c r="B322" s="5"/>
      <c r="C322" s="5"/>
      <c r="D322" s="11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</row>
    <row r="323" spans="1:53" ht="20.25" x14ac:dyDescent="0.3">
      <c r="A323" s="5"/>
      <c r="B323" s="5"/>
      <c r="C323" s="5"/>
      <c r="D323" s="11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</row>
    <row r="324" spans="1:53" ht="20.25" x14ac:dyDescent="0.3">
      <c r="A324" s="5"/>
      <c r="B324" s="5"/>
      <c r="C324" s="5"/>
      <c r="D324" s="11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</row>
    <row r="325" spans="1:53" ht="20.25" x14ac:dyDescent="0.3">
      <c r="A325" s="5"/>
      <c r="B325" s="5"/>
      <c r="C325" s="5"/>
      <c r="D325" s="11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</row>
    <row r="326" spans="1:53" ht="20.25" x14ac:dyDescent="0.3">
      <c r="A326" s="5"/>
      <c r="B326" s="5"/>
      <c r="C326" s="5"/>
      <c r="D326" s="11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</row>
    <row r="327" spans="1:53" ht="20.25" x14ac:dyDescent="0.3">
      <c r="A327" s="5"/>
      <c r="B327" s="5"/>
      <c r="C327" s="5"/>
      <c r="D327" s="11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</row>
    <row r="328" spans="1:53" ht="20.25" x14ac:dyDescent="0.3">
      <c r="A328" s="5"/>
      <c r="B328" s="5"/>
      <c r="C328" s="5"/>
      <c r="D328" s="11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</row>
    <row r="329" spans="1:53" ht="20.25" x14ac:dyDescent="0.3">
      <c r="A329" s="5"/>
      <c r="B329" s="5"/>
      <c r="C329" s="5"/>
      <c r="D329" s="11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</row>
    <row r="330" spans="1:53" ht="20.25" x14ac:dyDescent="0.3">
      <c r="A330" s="5"/>
      <c r="B330" s="5"/>
      <c r="C330" s="5"/>
      <c r="D330" s="11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</row>
    <row r="331" spans="1:53" ht="20.25" x14ac:dyDescent="0.3">
      <c r="A331" s="5"/>
      <c r="B331" s="5"/>
      <c r="C331" s="5"/>
      <c r="D331" s="11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</row>
    <row r="332" spans="1:53" ht="20.25" x14ac:dyDescent="0.3">
      <c r="A332" s="5"/>
      <c r="B332" s="5"/>
      <c r="C332" s="5"/>
      <c r="D332" s="11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</row>
    <row r="333" spans="1:53" ht="20.25" x14ac:dyDescent="0.3">
      <c r="A333" s="5"/>
      <c r="B333" s="5"/>
      <c r="C333" s="5"/>
      <c r="D333" s="11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</row>
    <row r="334" spans="1:53" ht="20.25" x14ac:dyDescent="0.3">
      <c r="A334" s="5"/>
      <c r="B334" s="5"/>
      <c r="C334" s="5"/>
      <c r="D334" s="11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</row>
    <row r="335" spans="1:53" ht="20.25" x14ac:dyDescent="0.3">
      <c r="A335" s="5"/>
      <c r="B335" s="5"/>
      <c r="C335" s="5"/>
      <c r="D335" s="11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</row>
    <row r="336" spans="1:53" ht="20.25" x14ac:dyDescent="0.3">
      <c r="A336" s="5"/>
      <c r="B336" s="5"/>
      <c r="C336" s="5"/>
      <c r="D336" s="11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</row>
    <row r="337" spans="1:53" ht="20.25" x14ac:dyDescent="0.3">
      <c r="A337" s="5"/>
      <c r="B337" s="5"/>
      <c r="C337" s="5"/>
      <c r="D337" s="11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</row>
    <row r="338" spans="1:53" ht="20.25" x14ac:dyDescent="0.3">
      <c r="A338" s="5"/>
      <c r="B338" s="5"/>
      <c r="C338" s="5"/>
      <c r="D338" s="11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</row>
    <row r="339" spans="1:53" ht="20.25" x14ac:dyDescent="0.3">
      <c r="A339" s="5"/>
      <c r="B339" s="5"/>
      <c r="C339" s="5"/>
      <c r="D339" s="11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</row>
    <row r="340" spans="1:53" ht="20.25" x14ac:dyDescent="0.3">
      <c r="A340" s="5"/>
      <c r="B340" s="5"/>
      <c r="C340" s="5"/>
      <c r="D340" s="11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</row>
    <row r="341" spans="1:53" ht="20.25" x14ac:dyDescent="0.3">
      <c r="A341" s="5"/>
      <c r="B341" s="5"/>
      <c r="C341" s="5"/>
      <c r="D341" s="11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</row>
    <row r="342" spans="1:53" ht="20.25" x14ac:dyDescent="0.3">
      <c r="A342" s="5"/>
      <c r="B342" s="5"/>
      <c r="C342" s="5"/>
      <c r="D342" s="11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</row>
    <row r="343" spans="1:53" ht="20.25" x14ac:dyDescent="0.3">
      <c r="A343" s="5"/>
      <c r="B343" s="5"/>
      <c r="C343" s="5"/>
      <c r="D343" s="11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</row>
    <row r="344" spans="1:53" ht="20.25" x14ac:dyDescent="0.3">
      <c r="A344" s="5"/>
      <c r="B344" s="5"/>
      <c r="C344" s="5"/>
      <c r="D344" s="11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</row>
    <row r="345" spans="1:53" ht="20.25" x14ac:dyDescent="0.3">
      <c r="A345" s="5"/>
      <c r="B345" s="5"/>
      <c r="C345" s="5"/>
      <c r="D345" s="11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</row>
    <row r="346" spans="1:53" ht="20.25" x14ac:dyDescent="0.3">
      <c r="A346" s="5"/>
      <c r="B346" s="5"/>
      <c r="C346" s="5"/>
      <c r="D346" s="11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</row>
    <row r="347" spans="1:53" ht="20.25" x14ac:dyDescent="0.3">
      <c r="A347" s="5"/>
      <c r="B347" s="5"/>
      <c r="C347" s="5"/>
      <c r="D347" s="11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</row>
    <row r="348" spans="1:53" ht="20.25" x14ac:dyDescent="0.3">
      <c r="A348" s="5"/>
      <c r="B348" s="5"/>
      <c r="C348" s="5"/>
      <c r="D348" s="11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</row>
    <row r="349" spans="1:53" ht="20.25" x14ac:dyDescent="0.3">
      <c r="A349" s="5"/>
      <c r="B349" s="5"/>
      <c r="C349" s="5"/>
      <c r="D349" s="11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</row>
    <row r="350" spans="1:53" ht="20.25" x14ac:dyDescent="0.3">
      <c r="A350" s="5"/>
      <c r="B350" s="5"/>
      <c r="C350" s="5"/>
      <c r="D350" s="11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</row>
    <row r="351" spans="1:53" ht="20.25" x14ac:dyDescent="0.3">
      <c r="A351" s="5"/>
      <c r="B351" s="5"/>
      <c r="C351" s="5"/>
      <c r="D351" s="11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</row>
    <row r="352" spans="1:53" ht="20.25" x14ac:dyDescent="0.3">
      <c r="A352" s="5"/>
      <c r="B352" s="5"/>
      <c r="C352" s="5"/>
      <c r="D352" s="11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</row>
    <row r="353" spans="1:53" ht="20.25" x14ac:dyDescent="0.3">
      <c r="A353" s="5"/>
      <c r="B353" s="5"/>
      <c r="C353" s="5"/>
      <c r="D353" s="11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</row>
    <row r="354" spans="1:53" ht="20.25" x14ac:dyDescent="0.3">
      <c r="A354" s="5"/>
      <c r="B354" s="5"/>
      <c r="C354" s="5"/>
      <c r="D354" s="11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</row>
    <row r="355" spans="1:53" ht="20.25" x14ac:dyDescent="0.3">
      <c r="A355" s="5"/>
      <c r="B355" s="5"/>
      <c r="C355" s="5"/>
      <c r="D355" s="11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</row>
    <row r="356" spans="1:53" ht="20.25" x14ac:dyDescent="0.3">
      <c r="A356" s="5"/>
      <c r="B356" s="5"/>
      <c r="C356" s="5"/>
      <c r="D356" s="11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</row>
    <row r="357" spans="1:53" ht="20.25" x14ac:dyDescent="0.3">
      <c r="A357" s="5"/>
      <c r="B357" s="5"/>
      <c r="C357" s="5"/>
      <c r="D357" s="11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</row>
    <row r="358" spans="1:53" ht="20.25" x14ac:dyDescent="0.3">
      <c r="A358" s="5"/>
      <c r="B358" s="5"/>
      <c r="C358" s="5"/>
      <c r="D358" s="11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</row>
    <row r="359" spans="1:53" ht="20.25" x14ac:dyDescent="0.3">
      <c r="A359" s="5"/>
      <c r="B359" s="5"/>
      <c r="C359" s="5"/>
      <c r="D359" s="11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</row>
    <row r="360" spans="1:53" ht="20.25" x14ac:dyDescent="0.3">
      <c r="A360" s="5"/>
      <c r="B360" s="5"/>
      <c r="C360" s="5"/>
      <c r="D360" s="11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</row>
    <row r="361" spans="1:53" ht="20.25" x14ac:dyDescent="0.3">
      <c r="A361" s="5"/>
      <c r="B361" s="5"/>
      <c r="C361" s="5"/>
      <c r="D361" s="11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</row>
    <row r="362" spans="1:53" ht="20.25" x14ac:dyDescent="0.3">
      <c r="A362" s="5"/>
      <c r="B362" s="5"/>
      <c r="C362" s="5"/>
      <c r="D362" s="11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</row>
    <row r="363" spans="1:53" ht="20.25" x14ac:dyDescent="0.3">
      <c r="A363" s="5"/>
      <c r="B363" s="5"/>
      <c r="C363" s="5"/>
      <c r="D363" s="11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</row>
    <row r="364" spans="1:53" ht="20.25" x14ac:dyDescent="0.3">
      <c r="A364" s="5"/>
      <c r="B364" s="5"/>
      <c r="C364" s="5"/>
      <c r="D364" s="11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</row>
    <row r="365" spans="1:53" ht="20.25" x14ac:dyDescent="0.3">
      <c r="A365" s="5"/>
      <c r="B365" s="5"/>
      <c r="C365" s="5"/>
      <c r="D365" s="11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</row>
    <row r="366" spans="1:53" ht="20.25" x14ac:dyDescent="0.3">
      <c r="A366" s="5"/>
      <c r="B366" s="5"/>
      <c r="C366" s="5"/>
      <c r="D366" s="11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</row>
    <row r="367" spans="1:53" ht="20.25" x14ac:dyDescent="0.3">
      <c r="A367" s="5"/>
      <c r="B367" s="5"/>
      <c r="C367" s="5"/>
      <c r="D367" s="11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</row>
    <row r="368" spans="1:53" ht="20.25" x14ac:dyDescent="0.3">
      <c r="A368" s="5"/>
      <c r="B368" s="5"/>
      <c r="C368" s="5"/>
      <c r="D368" s="11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</row>
    <row r="369" spans="1:53" ht="20.25" x14ac:dyDescent="0.3">
      <c r="A369" s="5"/>
      <c r="B369" s="5"/>
      <c r="C369" s="5"/>
      <c r="D369" s="11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</row>
    <row r="370" spans="1:53" ht="20.25" x14ac:dyDescent="0.3">
      <c r="A370" s="5"/>
      <c r="B370" s="5"/>
      <c r="C370" s="5"/>
      <c r="D370" s="11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</row>
    <row r="371" spans="1:53" ht="20.25" x14ac:dyDescent="0.3">
      <c r="A371" s="5"/>
      <c r="B371" s="5"/>
      <c r="C371" s="5"/>
      <c r="D371" s="11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</row>
    <row r="372" spans="1:53" ht="20.25" x14ac:dyDescent="0.3">
      <c r="A372" s="5"/>
      <c r="B372" s="5"/>
      <c r="C372" s="5"/>
      <c r="D372" s="11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</row>
    <row r="373" spans="1:53" ht="20.25" x14ac:dyDescent="0.3">
      <c r="A373" s="5"/>
      <c r="B373" s="5"/>
      <c r="C373" s="5"/>
      <c r="D373" s="11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</row>
    <row r="374" spans="1:53" ht="20.25" x14ac:dyDescent="0.3">
      <c r="A374" s="5"/>
      <c r="B374" s="5"/>
      <c r="C374" s="5"/>
      <c r="D374" s="11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</row>
    <row r="375" spans="1:53" ht="20.25" x14ac:dyDescent="0.3">
      <c r="A375" s="5"/>
      <c r="B375" s="5"/>
      <c r="C375" s="5"/>
      <c r="D375" s="11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</row>
    <row r="376" spans="1:53" ht="20.25" x14ac:dyDescent="0.3">
      <c r="A376" s="5"/>
      <c r="B376" s="5"/>
      <c r="C376" s="5"/>
      <c r="D376" s="11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</row>
    <row r="377" spans="1:53" ht="20.25" x14ac:dyDescent="0.3">
      <c r="A377" s="5"/>
      <c r="B377" s="5"/>
      <c r="C377" s="5"/>
      <c r="D377" s="11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</row>
    <row r="378" spans="1:53" ht="20.25" x14ac:dyDescent="0.3">
      <c r="A378" s="5"/>
      <c r="B378" s="5"/>
      <c r="C378" s="5"/>
      <c r="D378" s="11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</row>
    <row r="379" spans="1:53" ht="20.25" x14ac:dyDescent="0.3">
      <c r="A379" s="5"/>
      <c r="B379" s="5"/>
      <c r="C379" s="5"/>
      <c r="D379" s="11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</row>
    <row r="380" spans="1:53" ht="20.25" x14ac:dyDescent="0.3">
      <c r="A380" s="5"/>
      <c r="B380" s="5"/>
      <c r="C380" s="5"/>
      <c r="D380" s="11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</row>
    <row r="381" spans="1:53" ht="20.25" x14ac:dyDescent="0.3">
      <c r="A381" s="5"/>
      <c r="B381" s="5"/>
      <c r="C381" s="5"/>
      <c r="D381" s="11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</row>
    <row r="382" spans="1:53" ht="20.25" x14ac:dyDescent="0.3">
      <c r="A382" s="5"/>
      <c r="B382" s="5"/>
      <c r="C382" s="5"/>
      <c r="D382" s="11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</row>
    <row r="383" spans="1:53" ht="20.25" x14ac:dyDescent="0.3">
      <c r="A383" s="5"/>
      <c r="B383" s="5"/>
      <c r="C383" s="5"/>
      <c r="D383" s="11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</row>
    <row r="384" spans="1:53" ht="20.25" x14ac:dyDescent="0.3">
      <c r="A384" s="5"/>
      <c r="B384" s="5"/>
      <c r="C384" s="5"/>
      <c r="D384" s="11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</row>
    <row r="385" spans="1:53" ht="20.25" x14ac:dyDescent="0.3">
      <c r="A385" s="5"/>
      <c r="B385" s="5"/>
      <c r="C385" s="5"/>
      <c r="D385" s="11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</row>
    <row r="386" spans="1:53" ht="20.25" x14ac:dyDescent="0.3">
      <c r="A386" s="5"/>
      <c r="B386" s="5"/>
      <c r="C386" s="5"/>
      <c r="D386" s="11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</row>
    <row r="387" spans="1:53" ht="20.25" x14ac:dyDescent="0.3">
      <c r="A387" s="5"/>
      <c r="B387" s="5"/>
      <c r="C387" s="5"/>
      <c r="D387" s="11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</row>
    <row r="388" spans="1:53" ht="20.25" x14ac:dyDescent="0.3">
      <c r="A388" s="5"/>
      <c r="B388" s="5"/>
      <c r="C388" s="5"/>
      <c r="D388" s="11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</row>
    <row r="389" spans="1:53" ht="20.25" x14ac:dyDescent="0.3">
      <c r="A389" s="5"/>
      <c r="B389" s="5"/>
      <c r="C389" s="5"/>
      <c r="D389" s="11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</row>
    <row r="390" spans="1:53" ht="20.25" x14ac:dyDescent="0.3">
      <c r="A390" s="5"/>
      <c r="B390" s="5"/>
      <c r="C390" s="5"/>
      <c r="D390" s="11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</row>
    <row r="391" spans="1:53" ht="20.25" x14ac:dyDescent="0.3">
      <c r="A391" s="5"/>
      <c r="B391" s="5"/>
      <c r="C391" s="5"/>
      <c r="D391" s="11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</row>
    <row r="392" spans="1:53" ht="20.25" x14ac:dyDescent="0.3">
      <c r="A392" s="5"/>
      <c r="B392" s="5"/>
      <c r="C392" s="5"/>
      <c r="D392" s="11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</row>
    <row r="393" spans="1:53" ht="20.25" x14ac:dyDescent="0.3">
      <c r="A393" s="5"/>
      <c r="B393" s="5"/>
      <c r="C393" s="5"/>
      <c r="D393" s="11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</row>
    <row r="394" spans="1:53" ht="20.25" x14ac:dyDescent="0.3">
      <c r="A394" s="5"/>
      <c r="B394" s="5"/>
      <c r="C394" s="5"/>
      <c r="D394" s="11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</row>
    <row r="395" spans="1:53" ht="20.25" x14ac:dyDescent="0.3">
      <c r="A395" s="5"/>
      <c r="B395" s="5"/>
      <c r="C395" s="5"/>
      <c r="D395" s="11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</row>
    <row r="396" spans="1:53" ht="20.25" x14ac:dyDescent="0.3">
      <c r="A396" s="5"/>
      <c r="B396" s="5"/>
      <c r="C396" s="5"/>
      <c r="D396" s="11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</row>
    <row r="397" spans="1:53" ht="20.25" x14ac:dyDescent="0.3">
      <c r="A397" s="5"/>
      <c r="B397" s="5"/>
      <c r="C397" s="5"/>
      <c r="D397" s="11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</row>
    <row r="398" spans="1:53" ht="20.25" x14ac:dyDescent="0.3">
      <c r="A398" s="5"/>
      <c r="B398" s="5"/>
      <c r="C398" s="5"/>
      <c r="D398" s="11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</row>
    <row r="399" spans="1:53" ht="20.25" x14ac:dyDescent="0.3">
      <c r="A399" s="5"/>
      <c r="B399" s="5"/>
      <c r="C399" s="5"/>
      <c r="D399" s="11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</row>
    <row r="400" spans="1:53" ht="20.25" x14ac:dyDescent="0.3">
      <c r="A400" s="5"/>
      <c r="B400" s="5"/>
      <c r="C400" s="5"/>
      <c r="D400" s="11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</row>
    <row r="401" spans="1:53" ht="20.25" x14ac:dyDescent="0.3">
      <c r="A401" s="5"/>
      <c r="B401" s="5"/>
      <c r="C401" s="5"/>
      <c r="D401" s="11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</row>
    <row r="402" spans="1:53" ht="20.25" x14ac:dyDescent="0.3">
      <c r="A402" s="5"/>
      <c r="B402" s="5"/>
      <c r="C402" s="5"/>
      <c r="D402" s="11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</row>
    <row r="403" spans="1:53" ht="20.25" x14ac:dyDescent="0.3">
      <c r="A403" s="5"/>
      <c r="B403" s="5"/>
      <c r="C403" s="5"/>
      <c r="D403" s="11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</row>
    <row r="404" spans="1:53" ht="20.25" x14ac:dyDescent="0.3">
      <c r="A404" s="5"/>
      <c r="B404" s="5"/>
      <c r="C404" s="5"/>
      <c r="D404" s="11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</row>
    <row r="405" spans="1:53" ht="20.25" x14ac:dyDescent="0.3">
      <c r="A405" s="5"/>
      <c r="B405" s="5"/>
      <c r="C405" s="5"/>
      <c r="D405" s="11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</row>
    <row r="406" spans="1:53" ht="20.25" x14ac:dyDescent="0.3">
      <c r="A406" s="5"/>
      <c r="B406" s="5"/>
      <c r="C406" s="5"/>
      <c r="D406" s="11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</row>
    <row r="407" spans="1:53" ht="20.25" x14ac:dyDescent="0.3">
      <c r="A407" s="5"/>
      <c r="B407" s="5"/>
      <c r="C407" s="5"/>
      <c r="D407" s="11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</row>
    <row r="408" spans="1:53" ht="20.25" x14ac:dyDescent="0.3">
      <c r="A408" s="5"/>
      <c r="B408" s="5"/>
      <c r="C408" s="5"/>
      <c r="D408" s="11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</row>
    <row r="409" spans="1:53" ht="20.25" x14ac:dyDescent="0.3">
      <c r="A409" s="5"/>
      <c r="B409" s="5"/>
      <c r="C409" s="5"/>
      <c r="D409" s="11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</row>
    <row r="410" spans="1:53" ht="20.25" x14ac:dyDescent="0.3">
      <c r="A410" s="5"/>
      <c r="B410" s="5"/>
      <c r="C410" s="5"/>
      <c r="D410" s="11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</row>
    <row r="411" spans="1:53" ht="20.25" x14ac:dyDescent="0.3">
      <c r="A411" s="5"/>
      <c r="B411" s="5"/>
      <c r="C411" s="5"/>
      <c r="D411" s="11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</row>
    <row r="412" spans="1:53" ht="20.25" x14ac:dyDescent="0.3">
      <c r="A412" s="5"/>
      <c r="B412" s="5"/>
      <c r="C412" s="5"/>
      <c r="D412" s="11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</row>
    <row r="413" spans="1:53" ht="20.25" x14ac:dyDescent="0.3">
      <c r="A413" s="5"/>
      <c r="B413" s="5"/>
      <c r="C413" s="5"/>
      <c r="D413" s="11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</row>
    <row r="414" spans="1:53" ht="20.25" x14ac:dyDescent="0.3">
      <c r="A414" s="5"/>
      <c r="B414" s="5"/>
      <c r="C414" s="5"/>
      <c r="D414" s="11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</row>
    <row r="415" spans="1:53" ht="20.25" x14ac:dyDescent="0.3">
      <c r="A415" s="5"/>
      <c r="B415" s="5"/>
      <c r="C415" s="5"/>
      <c r="D415" s="11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</row>
    <row r="416" spans="1:53" ht="20.25" x14ac:dyDescent="0.3">
      <c r="A416" s="5"/>
      <c r="B416" s="5"/>
      <c r="C416" s="5"/>
      <c r="D416" s="11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</row>
    <row r="417" spans="1:53" ht="20.25" x14ac:dyDescent="0.3">
      <c r="A417" s="5"/>
      <c r="B417" s="5"/>
      <c r="C417" s="5"/>
      <c r="D417" s="11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</row>
    <row r="418" spans="1:53" ht="20.25" x14ac:dyDescent="0.3">
      <c r="A418" s="5"/>
      <c r="B418" s="5"/>
      <c r="C418" s="5"/>
      <c r="D418" s="11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</row>
    <row r="419" spans="1:53" ht="20.25" x14ac:dyDescent="0.3">
      <c r="A419" s="5"/>
      <c r="B419" s="5"/>
      <c r="C419" s="5"/>
      <c r="D419" s="11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</row>
    <row r="420" spans="1:53" ht="20.25" x14ac:dyDescent="0.3">
      <c r="A420" s="5"/>
      <c r="B420" s="5"/>
      <c r="C420" s="5"/>
      <c r="D420" s="11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</row>
    <row r="421" spans="1:53" ht="20.25" x14ac:dyDescent="0.3">
      <c r="A421" s="5"/>
      <c r="B421" s="5"/>
      <c r="C421" s="5"/>
      <c r="D421" s="11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</row>
    <row r="422" spans="1:53" ht="20.25" x14ac:dyDescent="0.3">
      <c r="A422" s="5"/>
      <c r="B422" s="5"/>
      <c r="C422" s="5"/>
      <c r="D422" s="11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</row>
    <row r="423" spans="1:53" ht="20.25" x14ac:dyDescent="0.3">
      <c r="A423" s="5"/>
      <c r="B423" s="5"/>
      <c r="C423" s="5"/>
      <c r="D423" s="11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</row>
    <row r="424" spans="1:53" ht="20.25" x14ac:dyDescent="0.3">
      <c r="A424" s="5"/>
      <c r="B424" s="5"/>
      <c r="C424" s="5"/>
      <c r="D424" s="11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</row>
    <row r="425" spans="1:53" ht="20.25" x14ac:dyDescent="0.3">
      <c r="A425" s="5"/>
      <c r="B425" s="5"/>
      <c r="C425" s="5"/>
      <c r="D425" s="11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</row>
    <row r="426" spans="1:53" ht="20.25" x14ac:dyDescent="0.3">
      <c r="A426" s="5"/>
      <c r="B426" s="5"/>
      <c r="C426" s="5"/>
      <c r="D426" s="11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</row>
    <row r="427" spans="1:53" ht="20.25" x14ac:dyDescent="0.3">
      <c r="A427" s="5"/>
      <c r="B427" s="5"/>
      <c r="C427" s="5"/>
      <c r="D427" s="11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</row>
    <row r="428" spans="1:53" ht="20.25" x14ac:dyDescent="0.3">
      <c r="A428" s="5"/>
      <c r="B428" s="5"/>
      <c r="C428" s="5"/>
      <c r="D428" s="11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</row>
    <row r="429" spans="1:53" ht="20.25" x14ac:dyDescent="0.3">
      <c r="A429" s="5"/>
      <c r="B429" s="5"/>
      <c r="C429" s="5"/>
      <c r="D429" s="11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</row>
    <row r="430" spans="1:53" ht="20.25" x14ac:dyDescent="0.3">
      <c r="A430" s="5"/>
      <c r="B430" s="5"/>
      <c r="C430" s="5"/>
      <c r="D430" s="11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</row>
    <row r="431" spans="1:53" ht="20.25" x14ac:dyDescent="0.3">
      <c r="A431" s="5"/>
      <c r="B431" s="5"/>
      <c r="C431" s="5"/>
      <c r="D431" s="11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</row>
    <row r="432" spans="1:53" ht="20.25" x14ac:dyDescent="0.3">
      <c r="A432" s="5"/>
      <c r="B432" s="5"/>
      <c r="C432" s="5"/>
      <c r="D432" s="11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</row>
    <row r="433" spans="1:53" ht="20.25" x14ac:dyDescent="0.3">
      <c r="A433" s="5"/>
      <c r="B433" s="5"/>
      <c r="C433" s="5"/>
      <c r="D433" s="11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</row>
    <row r="434" spans="1:53" ht="20.25" x14ac:dyDescent="0.3">
      <c r="A434" s="5"/>
      <c r="B434" s="5"/>
      <c r="C434" s="5"/>
      <c r="D434" s="11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</row>
    <row r="435" spans="1:53" ht="20.25" x14ac:dyDescent="0.3">
      <c r="A435" s="5"/>
      <c r="B435" s="5"/>
      <c r="C435" s="5"/>
      <c r="D435" s="11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</row>
    <row r="436" spans="1:53" ht="20.25" x14ac:dyDescent="0.3">
      <c r="A436" s="5"/>
      <c r="B436" s="5"/>
      <c r="C436" s="5"/>
      <c r="D436" s="11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</row>
    <row r="437" spans="1:53" ht="20.25" x14ac:dyDescent="0.3">
      <c r="A437" s="5"/>
      <c r="B437" s="5"/>
      <c r="C437" s="5"/>
      <c r="D437" s="11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</row>
    <row r="438" spans="1:53" ht="20.25" x14ac:dyDescent="0.3">
      <c r="A438" s="5"/>
      <c r="B438" s="5"/>
      <c r="C438" s="5"/>
      <c r="D438" s="11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</row>
    <row r="439" spans="1:53" ht="20.25" x14ac:dyDescent="0.3">
      <c r="A439" s="5"/>
      <c r="B439" s="5"/>
      <c r="C439" s="5"/>
      <c r="D439" s="11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</row>
    <row r="440" spans="1:53" ht="20.25" x14ac:dyDescent="0.3">
      <c r="A440" s="5"/>
      <c r="B440" s="5"/>
      <c r="C440" s="5"/>
      <c r="D440" s="11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</row>
    <row r="441" spans="1:53" ht="20.25" x14ac:dyDescent="0.3">
      <c r="A441" s="5"/>
      <c r="B441" s="5"/>
      <c r="C441" s="5"/>
      <c r="D441" s="11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</row>
    <row r="442" spans="1:53" ht="20.25" x14ac:dyDescent="0.3">
      <c r="A442" s="5"/>
      <c r="B442" s="5"/>
      <c r="C442" s="5"/>
      <c r="D442" s="11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</row>
    <row r="443" spans="1:53" ht="20.25" x14ac:dyDescent="0.3">
      <c r="A443" s="5"/>
      <c r="B443" s="5"/>
      <c r="C443" s="5"/>
      <c r="D443" s="11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</row>
    <row r="444" spans="1:53" ht="20.25" x14ac:dyDescent="0.3">
      <c r="A444" s="5"/>
      <c r="B444" s="5"/>
      <c r="C444" s="5"/>
      <c r="D444" s="11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</row>
    <row r="445" spans="1:53" ht="20.25" x14ac:dyDescent="0.3">
      <c r="A445" s="5"/>
      <c r="B445" s="5"/>
      <c r="C445" s="5"/>
      <c r="D445" s="11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</row>
    <row r="446" spans="1:53" ht="20.25" x14ac:dyDescent="0.3">
      <c r="A446" s="5"/>
      <c r="B446" s="5"/>
      <c r="C446" s="5"/>
      <c r="D446" s="11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</row>
    <row r="447" spans="1:53" ht="20.25" x14ac:dyDescent="0.3">
      <c r="A447" s="5"/>
      <c r="B447" s="5"/>
      <c r="C447" s="5"/>
      <c r="D447" s="11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</row>
    <row r="448" spans="1:53" ht="20.25" x14ac:dyDescent="0.3">
      <c r="A448" s="5"/>
      <c r="B448" s="5"/>
      <c r="C448" s="5"/>
      <c r="D448" s="11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</row>
    <row r="449" spans="1:53" ht="20.25" x14ac:dyDescent="0.3">
      <c r="A449" s="5"/>
      <c r="B449" s="5"/>
      <c r="C449" s="5"/>
      <c r="D449" s="11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</row>
    <row r="450" spans="1:53" ht="20.25" x14ac:dyDescent="0.3">
      <c r="A450" s="5"/>
      <c r="B450" s="5"/>
      <c r="C450" s="5"/>
      <c r="D450" s="11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</row>
    <row r="451" spans="1:53" ht="20.25" x14ac:dyDescent="0.3">
      <c r="A451" s="5"/>
      <c r="B451" s="5"/>
      <c r="C451" s="5"/>
      <c r="D451" s="11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</row>
    <row r="452" spans="1:53" ht="20.25" x14ac:dyDescent="0.3">
      <c r="A452" s="5"/>
      <c r="B452" s="5"/>
      <c r="C452" s="5"/>
      <c r="D452" s="11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</row>
    <row r="453" spans="1:53" ht="20.25" x14ac:dyDescent="0.3">
      <c r="A453" s="5"/>
      <c r="B453" s="5"/>
      <c r="C453" s="5"/>
      <c r="D453" s="11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</row>
    <row r="454" spans="1:53" ht="20.25" x14ac:dyDescent="0.3">
      <c r="A454" s="5"/>
      <c r="B454" s="5"/>
      <c r="C454" s="5"/>
      <c r="D454" s="11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</row>
    <row r="455" spans="1:53" ht="20.25" x14ac:dyDescent="0.3">
      <c r="A455" s="5"/>
      <c r="B455" s="5"/>
      <c r="C455" s="5"/>
      <c r="D455" s="11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</row>
    <row r="456" spans="1:53" ht="20.25" x14ac:dyDescent="0.3">
      <c r="A456" s="5"/>
      <c r="B456" s="5"/>
      <c r="C456" s="5"/>
      <c r="D456" s="11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</row>
    <row r="457" spans="1:53" ht="20.25" x14ac:dyDescent="0.3">
      <c r="A457" s="5"/>
      <c r="B457" s="5"/>
      <c r="C457" s="5"/>
      <c r="D457" s="11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</row>
    <row r="458" spans="1:53" ht="20.25" x14ac:dyDescent="0.3">
      <c r="A458" s="5"/>
      <c r="B458" s="5"/>
      <c r="C458" s="5"/>
      <c r="D458" s="11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</row>
    <row r="459" spans="1:53" ht="20.25" x14ac:dyDescent="0.3">
      <c r="A459" s="5"/>
      <c r="B459" s="5"/>
      <c r="C459" s="5"/>
      <c r="D459" s="11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</row>
    <row r="460" spans="1:53" ht="20.25" x14ac:dyDescent="0.3">
      <c r="A460" s="5"/>
      <c r="B460" s="5"/>
      <c r="C460" s="5"/>
      <c r="D460" s="11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</row>
    <row r="461" spans="1:53" ht="20.25" x14ac:dyDescent="0.3">
      <c r="A461" s="5"/>
      <c r="B461" s="5"/>
      <c r="C461" s="5"/>
      <c r="D461" s="11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</row>
    <row r="462" spans="1:53" ht="20.25" x14ac:dyDescent="0.3">
      <c r="A462" s="5"/>
      <c r="B462" s="5"/>
      <c r="C462" s="5"/>
      <c r="D462" s="11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</row>
    <row r="463" spans="1:53" ht="20.25" x14ac:dyDescent="0.3">
      <c r="A463" s="5"/>
      <c r="B463" s="5"/>
      <c r="C463" s="5"/>
      <c r="D463" s="11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</row>
    <row r="464" spans="1:53" ht="20.25" x14ac:dyDescent="0.3">
      <c r="A464" s="5"/>
      <c r="B464" s="5"/>
      <c r="C464" s="5"/>
      <c r="D464" s="11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</row>
    <row r="465" spans="1:53" ht="20.25" x14ac:dyDescent="0.3">
      <c r="A465" s="5"/>
      <c r="B465" s="5"/>
      <c r="C465" s="5"/>
      <c r="D465" s="11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</row>
    <row r="466" spans="1:53" ht="20.25" x14ac:dyDescent="0.3">
      <c r="A466" s="5"/>
      <c r="B466" s="5"/>
      <c r="C466" s="5"/>
      <c r="D466" s="11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</row>
    <row r="467" spans="1:53" ht="20.25" x14ac:dyDescent="0.3">
      <c r="A467" s="5"/>
      <c r="B467" s="5"/>
      <c r="C467" s="5"/>
      <c r="D467" s="11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</row>
    <row r="468" spans="1:53" ht="20.25" x14ac:dyDescent="0.3">
      <c r="A468" s="5"/>
      <c r="B468" s="5"/>
      <c r="C468" s="5"/>
      <c r="D468" s="11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</row>
    <row r="469" spans="1:53" ht="20.25" x14ac:dyDescent="0.3">
      <c r="A469" s="5"/>
      <c r="B469" s="5"/>
      <c r="C469" s="5"/>
      <c r="D469" s="11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</row>
    <row r="470" spans="1:53" ht="20.25" x14ac:dyDescent="0.3">
      <c r="A470" s="5"/>
      <c r="B470" s="5"/>
      <c r="C470" s="5"/>
      <c r="D470" s="11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</row>
    <row r="471" spans="1:53" ht="20.25" x14ac:dyDescent="0.3">
      <c r="A471" s="5"/>
      <c r="B471" s="5"/>
      <c r="C471" s="5"/>
      <c r="D471" s="11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</row>
    <row r="472" spans="1:53" ht="20.25" x14ac:dyDescent="0.3">
      <c r="A472" s="5"/>
      <c r="B472" s="5"/>
      <c r="C472" s="5"/>
      <c r="D472" s="11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</row>
    <row r="473" spans="1:53" ht="20.25" x14ac:dyDescent="0.3">
      <c r="A473" s="5"/>
      <c r="B473" s="5"/>
      <c r="C473" s="5"/>
      <c r="D473" s="11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</row>
    <row r="474" spans="1:53" ht="20.25" x14ac:dyDescent="0.3">
      <c r="A474" s="5"/>
      <c r="B474" s="5"/>
      <c r="C474" s="5"/>
      <c r="D474" s="11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</row>
    <row r="475" spans="1:53" ht="20.25" x14ac:dyDescent="0.3">
      <c r="A475" s="5"/>
      <c r="B475" s="5"/>
      <c r="C475" s="5"/>
      <c r="D475" s="11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</row>
    <row r="476" spans="1:53" ht="20.25" x14ac:dyDescent="0.3">
      <c r="A476" s="5"/>
      <c r="B476" s="5"/>
      <c r="C476" s="5"/>
      <c r="D476" s="11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</row>
    <row r="477" spans="1:53" ht="20.25" x14ac:dyDescent="0.3">
      <c r="A477" s="5"/>
      <c r="B477" s="5"/>
      <c r="C477" s="5"/>
      <c r="D477" s="11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</row>
    <row r="478" spans="1:53" ht="20.25" x14ac:dyDescent="0.3">
      <c r="A478" s="5"/>
      <c r="B478" s="5"/>
      <c r="C478" s="5"/>
      <c r="D478" s="11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</row>
    <row r="479" spans="1:53" ht="20.25" x14ac:dyDescent="0.3">
      <c r="A479" s="5"/>
      <c r="B479" s="5"/>
      <c r="C479" s="5"/>
      <c r="D479" s="11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</row>
    <row r="480" spans="1:53" ht="20.25" x14ac:dyDescent="0.3">
      <c r="A480" s="5"/>
      <c r="B480" s="5"/>
      <c r="C480" s="5"/>
      <c r="D480" s="11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</row>
    <row r="481" spans="1:53" ht="20.25" x14ac:dyDescent="0.3">
      <c r="A481" s="5"/>
      <c r="B481" s="5"/>
      <c r="C481" s="5"/>
      <c r="D481" s="11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</row>
    <row r="482" spans="1:53" ht="20.25" x14ac:dyDescent="0.3">
      <c r="A482" s="5"/>
      <c r="B482" s="5"/>
      <c r="C482" s="5"/>
      <c r="D482" s="11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</row>
    <row r="483" spans="1:53" ht="20.25" x14ac:dyDescent="0.3">
      <c r="A483" s="5"/>
      <c r="B483" s="5"/>
      <c r="C483" s="5"/>
      <c r="D483" s="11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</row>
    <row r="484" spans="1:53" ht="20.25" x14ac:dyDescent="0.3">
      <c r="A484" s="5"/>
      <c r="B484" s="5"/>
      <c r="C484" s="5"/>
      <c r="D484" s="11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</row>
    <row r="485" spans="1:53" ht="20.25" x14ac:dyDescent="0.3">
      <c r="A485" s="5"/>
      <c r="B485" s="5"/>
      <c r="C485" s="5"/>
      <c r="D485" s="11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</row>
    <row r="486" spans="1:53" ht="20.25" x14ac:dyDescent="0.3">
      <c r="A486" s="5"/>
      <c r="B486" s="5"/>
      <c r="C486" s="5"/>
      <c r="D486" s="11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</row>
    <row r="487" spans="1:53" ht="20.25" x14ac:dyDescent="0.3">
      <c r="A487" s="5"/>
      <c r="B487" s="5"/>
      <c r="C487" s="5"/>
      <c r="D487" s="11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</row>
    <row r="488" spans="1:53" ht="20.25" x14ac:dyDescent="0.3">
      <c r="A488" s="5"/>
      <c r="B488" s="5"/>
      <c r="C488" s="5"/>
      <c r="D488" s="11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</row>
    <row r="489" spans="1:53" ht="20.25" x14ac:dyDescent="0.3">
      <c r="A489" s="5"/>
      <c r="B489" s="5"/>
      <c r="C489" s="5"/>
      <c r="D489" s="11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</row>
    <row r="490" spans="1:53" ht="20.25" x14ac:dyDescent="0.3">
      <c r="A490" s="5"/>
      <c r="B490" s="5"/>
      <c r="C490" s="5"/>
      <c r="D490" s="11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</row>
    <row r="491" spans="1:53" ht="20.25" x14ac:dyDescent="0.3">
      <c r="A491" s="5"/>
      <c r="B491" s="5"/>
      <c r="C491" s="5"/>
      <c r="D491" s="11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</row>
    <row r="492" spans="1:53" ht="20.25" x14ac:dyDescent="0.3">
      <c r="A492" s="5"/>
      <c r="B492" s="5"/>
      <c r="C492" s="5"/>
      <c r="D492" s="11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</row>
    <row r="493" spans="1:53" ht="20.25" x14ac:dyDescent="0.3">
      <c r="A493" s="5"/>
      <c r="B493" s="5"/>
      <c r="C493" s="5"/>
      <c r="D493" s="11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</row>
    <row r="494" spans="1:53" ht="20.25" x14ac:dyDescent="0.3">
      <c r="A494" s="5"/>
      <c r="B494" s="5"/>
      <c r="C494" s="5"/>
      <c r="D494" s="11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</row>
    <row r="495" spans="1:53" ht="20.25" x14ac:dyDescent="0.3">
      <c r="A495" s="5"/>
      <c r="B495" s="5"/>
      <c r="C495" s="5"/>
      <c r="D495" s="11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</row>
    <row r="496" spans="1:53" ht="20.25" x14ac:dyDescent="0.3">
      <c r="A496" s="5"/>
      <c r="B496" s="5"/>
      <c r="C496" s="5"/>
      <c r="D496" s="11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</row>
    <row r="497" spans="1:53" ht="20.25" x14ac:dyDescent="0.3">
      <c r="A497" s="5"/>
      <c r="B497" s="5"/>
      <c r="C497" s="5"/>
      <c r="D497" s="11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</row>
    <row r="498" spans="1:53" ht="20.25" x14ac:dyDescent="0.3">
      <c r="A498" s="5"/>
      <c r="B498" s="5"/>
      <c r="C498" s="5"/>
      <c r="D498" s="11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</row>
    <row r="499" spans="1:53" ht="20.25" x14ac:dyDescent="0.3">
      <c r="A499" s="5"/>
      <c r="B499" s="5"/>
      <c r="C499" s="5"/>
      <c r="D499" s="11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</row>
    <row r="500" spans="1:53" ht="20.25" x14ac:dyDescent="0.3">
      <c r="A500" s="5"/>
      <c r="B500" s="5"/>
      <c r="C500" s="5"/>
      <c r="D500" s="11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</row>
    <row r="501" spans="1:53" ht="20.25" x14ac:dyDescent="0.3">
      <c r="A501" s="5"/>
      <c r="B501" s="5"/>
      <c r="C501" s="5"/>
      <c r="D501" s="11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</row>
    <row r="502" spans="1:53" ht="20.25" x14ac:dyDescent="0.3">
      <c r="A502" s="5"/>
      <c r="B502" s="5"/>
      <c r="C502" s="5"/>
      <c r="D502" s="11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</row>
    <row r="503" spans="1:53" ht="20.25" x14ac:dyDescent="0.3">
      <c r="A503" s="5"/>
      <c r="B503" s="5"/>
      <c r="C503" s="5"/>
      <c r="D503" s="11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</row>
    <row r="504" spans="1:53" ht="20.25" x14ac:dyDescent="0.3">
      <c r="A504" s="5"/>
      <c r="B504" s="5"/>
      <c r="C504" s="5"/>
      <c r="D504" s="11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</row>
    <row r="505" spans="1:53" ht="20.25" x14ac:dyDescent="0.3">
      <c r="A505" s="5"/>
      <c r="B505" s="5"/>
      <c r="C505" s="5"/>
      <c r="D505" s="11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</row>
    <row r="506" spans="1:53" ht="20.25" x14ac:dyDescent="0.3">
      <c r="A506" s="5"/>
      <c r="B506" s="5"/>
      <c r="C506" s="5"/>
      <c r="D506" s="11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</row>
    <row r="507" spans="1:53" ht="20.25" x14ac:dyDescent="0.3">
      <c r="A507" s="5"/>
      <c r="B507" s="5"/>
      <c r="C507" s="5"/>
      <c r="D507" s="11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</row>
    <row r="508" spans="1:53" ht="20.25" x14ac:dyDescent="0.3">
      <c r="A508" s="5"/>
      <c r="B508" s="5"/>
      <c r="C508" s="5"/>
      <c r="D508" s="11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</row>
    <row r="509" spans="1:53" ht="20.25" x14ac:dyDescent="0.3">
      <c r="A509" s="5"/>
      <c r="B509" s="5"/>
      <c r="C509" s="5"/>
      <c r="D509" s="11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</row>
    <row r="510" spans="1:53" ht="20.25" x14ac:dyDescent="0.3">
      <c r="A510" s="5"/>
      <c r="B510" s="5"/>
      <c r="C510" s="5"/>
      <c r="D510" s="11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</row>
    <row r="511" spans="1:53" ht="20.25" x14ac:dyDescent="0.3">
      <c r="A511" s="5"/>
      <c r="B511" s="5"/>
      <c r="C511" s="5"/>
      <c r="D511" s="11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</row>
    <row r="512" spans="1:53" ht="20.25" x14ac:dyDescent="0.3">
      <c r="A512" s="5"/>
      <c r="B512" s="5"/>
      <c r="C512" s="5"/>
      <c r="D512" s="11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</row>
    <row r="513" spans="1:53" ht="20.25" x14ac:dyDescent="0.3">
      <c r="A513" s="5"/>
      <c r="B513" s="5"/>
      <c r="C513" s="5"/>
      <c r="D513" s="11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</row>
    <row r="514" spans="1:53" ht="20.25" x14ac:dyDescent="0.3">
      <c r="A514" s="5"/>
      <c r="B514" s="5"/>
      <c r="C514" s="5"/>
      <c r="D514" s="11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</row>
    <row r="515" spans="1:53" ht="20.25" x14ac:dyDescent="0.3">
      <c r="A515" s="5"/>
      <c r="B515" s="5"/>
      <c r="C515" s="5"/>
      <c r="D515" s="11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</row>
    <row r="516" spans="1:53" ht="20.25" x14ac:dyDescent="0.3">
      <c r="A516" s="5"/>
      <c r="B516" s="5"/>
      <c r="C516" s="5"/>
      <c r="D516" s="11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</row>
    <row r="517" spans="1:53" ht="20.25" x14ac:dyDescent="0.3">
      <c r="A517" s="5"/>
      <c r="B517" s="5"/>
      <c r="C517" s="5"/>
      <c r="D517" s="11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</row>
    <row r="518" spans="1:53" ht="20.25" x14ac:dyDescent="0.3">
      <c r="A518" s="5"/>
      <c r="B518" s="5"/>
      <c r="C518" s="5"/>
      <c r="D518" s="11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</row>
    <row r="519" spans="1:53" ht="20.25" x14ac:dyDescent="0.3">
      <c r="A519" s="5"/>
      <c r="B519" s="5"/>
      <c r="C519" s="5"/>
      <c r="D519" s="11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</row>
    <row r="520" spans="1:53" ht="20.25" x14ac:dyDescent="0.3">
      <c r="A520" s="5"/>
      <c r="B520" s="5"/>
      <c r="C520" s="5"/>
      <c r="D520" s="11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</row>
    <row r="521" spans="1:53" ht="20.25" x14ac:dyDescent="0.3">
      <c r="A521" s="5"/>
      <c r="B521" s="5"/>
      <c r="C521" s="5"/>
      <c r="D521" s="11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</row>
    <row r="522" spans="1:53" ht="20.25" x14ac:dyDescent="0.3">
      <c r="A522" s="5"/>
      <c r="B522" s="5"/>
      <c r="C522" s="5"/>
      <c r="D522" s="11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</row>
    <row r="523" spans="1:53" ht="20.25" x14ac:dyDescent="0.3">
      <c r="A523" s="5"/>
      <c r="B523" s="5"/>
      <c r="C523" s="5"/>
      <c r="D523" s="11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</row>
    <row r="524" spans="1:53" ht="20.25" x14ac:dyDescent="0.3">
      <c r="A524" s="5"/>
      <c r="B524" s="5"/>
      <c r="C524" s="5"/>
      <c r="D524" s="11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</row>
    <row r="525" spans="1:53" ht="20.25" x14ac:dyDescent="0.3">
      <c r="A525" s="5"/>
      <c r="B525" s="5"/>
      <c r="C525" s="5"/>
      <c r="D525" s="11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</row>
    <row r="526" spans="1:53" ht="20.25" x14ac:dyDescent="0.3">
      <c r="A526" s="5"/>
      <c r="B526" s="5"/>
      <c r="C526" s="5"/>
      <c r="D526" s="11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</row>
    <row r="527" spans="1:53" ht="20.25" x14ac:dyDescent="0.3">
      <c r="A527" s="5"/>
      <c r="B527" s="5"/>
      <c r="C527" s="5"/>
      <c r="D527" s="11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</row>
    <row r="528" spans="1:53" ht="20.25" x14ac:dyDescent="0.3">
      <c r="A528" s="5"/>
      <c r="B528" s="5"/>
      <c r="C528" s="5"/>
      <c r="D528" s="11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</row>
    <row r="529" spans="1:53" ht="20.25" x14ac:dyDescent="0.3">
      <c r="A529" s="5"/>
      <c r="B529" s="5"/>
      <c r="C529" s="5"/>
      <c r="D529" s="11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</row>
    <row r="530" spans="1:53" ht="20.25" x14ac:dyDescent="0.3">
      <c r="A530" s="5"/>
      <c r="B530" s="5"/>
      <c r="C530" s="5"/>
      <c r="D530" s="11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</row>
    <row r="531" spans="1:53" ht="20.25" x14ac:dyDescent="0.3">
      <c r="A531" s="5"/>
      <c r="B531" s="5"/>
      <c r="C531" s="5"/>
      <c r="D531" s="11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</row>
    <row r="532" spans="1:53" ht="20.25" x14ac:dyDescent="0.3">
      <c r="A532" s="5"/>
      <c r="B532" s="5"/>
      <c r="C532" s="5"/>
      <c r="D532" s="11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</row>
    <row r="533" spans="1:53" ht="20.25" x14ac:dyDescent="0.3">
      <c r="A533" s="5"/>
      <c r="B533" s="5"/>
      <c r="C533" s="5"/>
      <c r="D533" s="11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</row>
    <row r="534" spans="1:53" ht="20.25" x14ac:dyDescent="0.3">
      <c r="A534" s="5"/>
      <c r="B534" s="5"/>
      <c r="C534" s="5"/>
      <c r="D534" s="11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</row>
    <row r="535" spans="1:53" ht="20.25" x14ac:dyDescent="0.3">
      <c r="A535" s="5"/>
      <c r="B535" s="5"/>
      <c r="C535" s="5"/>
      <c r="D535" s="11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</row>
    <row r="536" spans="1:53" ht="20.25" x14ac:dyDescent="0.3">
      <c r="A536" s="5"/>
      <c r="B536" s="5"/>
      <c r="C536" s="5"/>
      <c r="D536" s="11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</row>
    <row r="537" spans="1:53" ht="20.25" x14ac:dyDescent="0.3">
      <c r="A537" s="5"/>
      <c r="B537" s="5"/>
      <c r="C537" s="5"/>
      <c r="D537" s="11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</row>
    <row r="538" spans="1:53" ht="20.25" x14ac:dyDescent="0.3">
      <c r="A538" s="5"/>
      <c r="B538" s="5"/>
      <c r="C538" s="5"/>
      <c r="D538" s="11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</row>
    <row r="539" spans="1:53" ht="20.25" x14ac:dyDescent="0.3">
      <c r="A539" s="5"/>
      <c r="B539" s="5"/>
      <c r="C539" s="5"/>
      <c r="D539" s="11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</row>
    <row r="540" spans="1:53" ht="20.25" x14ac:dyDescent="0.3">
      <c r="A540" s="5"/>
      <c r="B540" s="5"/>
      <c r="C540" s="5"/>
      <c r="D540" s="11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</row>
    <row r="541" spans="1:53" ht="20.25" x14ac:dyDescent="0.3">
      <c r="A541" s="5"/>
      <c r="B541" s="5"/>
      <c r="C541" s="5"/>
      <c r="D541" s="11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</row>
    <row r="542" spans="1:53" ht="20.25" x14ac:dyDescent="0.3">
      <c r="A542" s="5"/>
      <c r="B542" s="5"/>
      <c r="C542" s="5"/>
      <c r="D542" s="11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</row>
    <row r="543" spans="1:53" ht="20.25" x14ac:dyDescent="0.3">
      <c r="A543" s="5"/>
      <c r="B543" s="5"/>
      <c r="C543" s="5"/>
      <c r="D543" s="11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</row>
    <row r="544" spans="1:53" ht="20.25" x14ac:dyDescent="0.3">
      <c r="A544" s="5"/>
      <c r="B544" s="5"/>
      <c r="C544" s="5"/>
      <c r="D544" s="11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</row>
    <row r="545" spans="1:53" ht="20.25" x14ac:dyDescent="0.3">
      <c r="A545" s="5"/>
      <c r="B545" s="5"/>
      <c r="C545" s="5"/>
      <c r="D545" s="11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</row>
    <row r="546" spans="1:53" ht="20.25" x14ac:dyDescent="0.3">
      <c r="A546" s="5"/>
      <c r="B546" s="5"/>
      <c r="C546" s="5"/>
      <c r="D546" s="11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</row>
    <row r="547" spans="1:53" ht="20.25" x14ac:dyDescent="0.3">
      <c r="A547" s="5"/>
      <c r="B547" s="5"/>
      <c r="C547" s="5"/>
      <c r="D547" s="11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</row>
    <row r="548" spans="1:53" ht="20.25" x14ac:dyDescent="0.3">
      <c r="A548" s="5"/>
      <c r="B548" s="5"/>
      <c r="C548" s="5"/>
      <c r="D548" s="11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</row>
    <row r="549" spans="1:53" ht="20.25" x14ac:dyDescent="0.3">
      <c r="A549" s="5"/>
      <c r="B549" s="5"/>
      <c r="C549" s="5"/>
      <c r="D549" s="11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</row>
    <row r="550" spans="1:53" ht="20.25" x14ac:dyDescent="0.3">
      <c r="A550" s="5"/>
      <c r="B550" s="5"/>
      <c r="C550" s="5"/>
      <c r="D550" s="11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</row>
    <row r="551" spans="1:53" ht="20.25" x14ac:dyDescent="0.3">
      <c r="A551" s="5"/>
      <c r="B551" s="5"/>
      <c r="C551" s="5"/>
      <c r="D551" s="11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</row>
    <row r="552" spans="1:53" ht="20.25" x14ac:dyDescent="0.3">
      <c r="A552" s="5"/>
      <c r="B552" s="5"/>
      <c r="C552" s="5"/>
      <c r="D552" s="11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</row>
    <row r="553" spans="1:53" ht="20.25" x14ac:dyDescent="0.3">
      <c r="A553" s="5"/>
      <c r="B553" s="5"/>
      <c r="C553" s="5"/>
      <c r="D553" s="11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</row>
    <row r="554" spans="1:53" ht="20.25" x14ac:dyDescent="0.3">
      <c r="A554" s="5"/>
      <c r="B554" s="5"/>
      <c r="C554" s="5"/>
      <c r="D554" s="11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</row>
    <row r="555" spans="1:53" ht="20.25" x14ac:dyDescent="0.3">
      <c r="A555" s="5"/>
      <c r="B555" s="5"/>
      <c r="C555" s="5"/>
      <c r="D555" s="11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</row>
    <row r="556" spans="1:53" ht="20.25" x14ac:dyDescent="0.3">
      <c r="A556" s="5"/>
      <c r="B556" s="5"/>
      <c r="C556" s="5"/>
      <c r="D556" s="11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</row>
    <row r="557" spans="1:53" ht="20.25" x14ac:dyDescent="0.3">
      <c r="A557" s="5"/>
      <c r="B557" s="5"/>
      <c r="C557" s="5"/>
      <c r="D557" s="11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</row>
    <row r="558" spans="1:53" ht="20.25" x14ac:dyDescent="0.3">
      <c r="A558" s="5"/>
      <c r="B558" s="5"/>
      <c r="C558" s="5"/>
      <c r="D558" s="11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</row>
    <row r="559" spans="1:53" ht="20.25" x14ac:dyDescent="0.3">
      <c r="A559" s="5"/>
      <c r="B559" s="5"/>
      <c r="C559" s="5"/>
      <c r="D559" s="11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</row>
    <row r="560" spans="1:53" ht="20.25" x14ac:dyDescent="0.3">
      <c r="A560" s="5"/>
      <c r="B560" s="5"/>
      <c r="C560" s="5"/>
      <c r="D560" s="11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</row>
    <row r="561" spans="1:53" ht="20.25" x14ac:dyDescent="0.3">
      <c r="A561" s="5"/>
      <c r="B561" s="5"/>
      <c r="C561" s="5"/>
      <c r="D561" s="11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</row>
    <row r="562" spans="1:53" ht="20.25" x14ac:dyDescent="0.3">
      <c r="A562" s="5"/>
      <c r="B562" s="5"/>
      <c r="C562" s="5"/>
      <c r="D562" s="11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</row>
    <row r="563" spans="1:53" ht="20.25" x14ac:dyDescent="0.3">
      <c r="A563" s="5"/>
      <c r="B563" s="5"/>
      <c r="C563" s="5"/>
      <c r="D563" s="11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</row>
    <row r="564" spans="1:53" ht="20.25" x14ac:dyDescent="0.3">
      <c r="A564" s="5"/>
      <c r="B564" s="5"/>
      <c r="C564" s="5"/>
      <c r="D564" s="11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</row>
    <row r="565" spans="1:53" ht="20.25" x14ac:dyDescent="0.3">
      <c r="A565" s="5"/>
      <c r="B565" s="5"/>
      <c r="C565" s="5"/>
      <c r="D565" s="11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</row>
    <row r="566" spans="1:53" ht="20.25" x14ac:dyDescent="0.3">
      <c r="A566" s="5"/>
      <c r="B566" s="5"/>
      <c r="C566" s="5"/>
      <c r="D566" s="11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</row>
    <row r="567" spans="1:53" ht="20.25" x14ac:dyDescent="0.3">
      <c r="A567" s="5"/>
      <c r="B567" s="5"/>
      <c r="C567" s="5"/>
      <c r="D567" s="11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</row>
    <row r="568" spans="1:53" ht="20.25" x14ac:dyDescent="0.3">
      <c r="A568" s="5"/>
      <c r="B568" s="5"/>
      <c r="C568" s="5"/>
      <c r="D568" s="11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</row>
    <row r="569" spans="1:53" ht="20.25" x14ac:dyDescent="0.3">
      <c r="A569" s="5"/>
      <c r="B569" s="5"/>
      <c r="C569" s="5"/>
      <c r="D569" s="11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</row>
    <row r="570" spans="1:53" ht="20.25" x14ac:dyDescent="0.3">
      <c r="A570" s="5"/>
      <c r="B570" s="5"/>
      <c r="C570" s="5"/>
      <c r="D570" s="11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</row>
    <row r="571" spans="1:53" ht="20.25" x14ac:dyDescent="0.3">
      <c r="A571" s="5"/>
      <c r="B571" s="5"/>
      <c r="C571" s="5"/>
      <c r="D571" s="11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</row>
    <row r="572" spans="1:53" ht="20.25" x14ac:dyDescent="0.3">
      <c r="A572" s="5"/>
      <c r="B572" s="5"/>
      <c r="C572" s="5"/>
      <c r="D572" s="11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</row>
    <row r="573" spans="1:53" ht="20.25" x14ac:dyDescent="0.3">
      <c r="A573" s="5"/>
      <c r="B573" s="5"/>
      <c r="C573" s="5"/>
      <c r="D573" s="11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</row>
    <row r="574" spans="1:53" ht="20.25" x14ac:dyDescent="0.3">
      <c r="A574" s="5"/>
      <c r="B574" s="5"/>
      <c r="C574" s="5"/>
      <c r="D574" s="11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</row>
    <row r="575" spans="1:53" ht="20.25" x14ac:dyDescent="0.3">
      <c r="A575" s="5"/>
      <c r="B575" s="5"/>
      <c r="C575" s="5"/>
      <c r="D575" s="11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</row>
    <row r="576" spans="1:53" ht="20.25" x14ac:dyDescent="0.3">
      <c r="A576" s="5"/>
      <c r="B576" s="5"/>
      <c r="C576" s="5"/>
      <c r="D576" s="11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</row>
    <row r="577" spans="1:53" ht="20.25" x14ac:dyDescent="0.3">
      <c r="A577" s="5"/>
      <c r="B577" s="5"/>
      <c r="C577" s="5"/>
      <c r="D577" s="11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</row>
    <row r="578" spans="1:53" ht="20.25" x14ac:dyDescent="0.3">
      <c r="A578" s="5"/>
      <c r="B578" s="5"/>
      <c r="C578" s="5"/>
      <c r="D578" s="11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</row>
    <row r="579" spans="1:53" ht="20.25" x14ac:dyDescent="0.3">
      <c r="A579" s="5"/>
      <c r="B579" s="5"/>
      <c r="C579" s="5"/>
      <c r="D579" s="11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</row>
    <row r="580" spans="1:53" ht="20.25" x14ac:dyDescent="0.3">
      <c r="A580" s="5"/>
      <c r="B580" s="5"/>
      <c r="C580" s="5"/>
      <c r="D580" s="11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</row>
    <row r="581" spans="1:53" ht="20.25" x14ac:dyDescent="0.3">
      <c r="A581" s="5"/>
      <c r="B581" s="5"/>
      <c r="C581" s="5"/>
      <c r="D581" s="11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</row>
    <row r="582" spans="1:53" ht="20.25" x14ac:dyDescent="0.3">
      <c r="A582" s="5"/>
      <c r="B582" s="5"/>
      <c r="C582" s="5"/>
      <c r="D582" s="11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</row>
    <row r="583" spans="1:53" ht="20.25" x14ac:dyDescent="0.3">
      <c r="A583" s="5"/>
      <c r="B583" s="5"/>
      <c r="C583" s="5"/>
      <c r="D583" s="11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</row>
    <row r="584" spans="1:53" ht="20.25" x14ac:dyDescent="0.3">
      <c r="A584" s="5"/>
      <c r="B584" s="5"/>
      <c r="C584" s="5"/>
      <c r="D584" s="11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</row>
    <row r="585" spans="1:53" ht="20.25" x14ac:dyDescent="0.3">
      <c r="A585" s="5"/>
      <c r="B585" s="5"/>
      <c r="C585" s="5"/>
      <c r="D585" s="11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</row>
    <row r="586" spans="1:53" ht="20.25" x14ac:dyDescent="0.3">
      <c r="A586" s="5"/>
      <c r="B586" s="5"/>
      <c r="C586" s="5"/>
      <c r="D586" s="11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</row>
    <row r="587" spans="1:53" ht="20.25" x14ac:dyDescent="0.3">
      <c r="A587" s="5"/>
      <c r="B587" s="5"/>
      <c r="C587" s="5"/>
      <c r="D587" s="11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</row>
    <row r="588" spans="1:53" ht="20.25" x14ac:dyDescent="0.3">
      <c r="A588" s="5"/>
      <c r="B588" s="5"/>
      <c r="C588" s="5"/>
      <c r="D588" s="11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</row>
    <row r="589" spans="1:53" ht="20.25" x14ac:dyDescent="0.3">
      <c r="A589" s="5"/>
      <c r="B589" s="5"/>
      <c r="C589" s="5"/>
      <c r="D589" s="11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</row>
    <row r="590" spans="1:53" ht="20.25" x14ac:dyDescent="0.3">
      <c r="A590" s="5"/>
      <c r="B590" s="5"/>
      <c r="C590" s="5"/>
      <c r="D590" s="11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</row>
    <row r="591" spans="1:53" ht="20.25" x14ac:dyDescent="0.3">
      <c r="A591" s="5"/>
      <c r="B591" s="5"/>
      <c r="C591" s="5"/>
      <c r="D591" s="11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</row>
    <row r="592" spans="1:53" ht="20.25" x14ac:dyDescent="0.3">
      <c r="A592" s="5"/>
      <c r="B592" s="5"/>
      <c r="C592" s="5"/>
      <c r="D592" s="11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</row>
    <row r="593" spans="1:53" ht="20.25" x14ac:dyDescent="0.3">
      <c r="A593" s="5"/>
      <c r="B593" s="5"/>
      <c r="C593" s="5"/>
      <c r="D593" s="11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</row>
    <row r="594" spans="1:53" ht="20.25" x14ac:dyDescent="0.3">
      <c r="A594" s="5"/>
      <c r="B594" s="5"/>
      <c r="C594" s="5"/>
      <c r="D594" s="11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</row>
    <row r="595" spans="1:53" ht="20.25" x14ac:dyDescent="0.3">
      <c r="A595" s="5"/>
      <c r="B595" s="5"/>
      <c r="C595" s="5"/>
      <c r="D595" s="11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</row>
    <row r="596" spans="1:53" ht="20.25" x14ac:dyDescent="0.3">
      <c r="A596" s="5"/>
      <c r="B596" s="5"/>
      <c r="C596" s="5"/>
      <c r="D596" s="11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</row>
    <row r="597" spans="1:53" ht="20.25" x14ac:dyDescent="0.3">
      <c r="A597" s="5"/>
      <c r="B597" s="5"/>
      <c r="C597" s="5"/>
      <c r="D597" s="11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</row>
    <row r="598" spans="1:53" ht="20.25" x14ac:dyDescent="0.3">
      <c r="A598" s="5"/>
      <c r="B598" s="5"/>
      <c r="C598" s="5"/>
      <c r="D598" s="11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</row>
    <row r="599" spans="1:53" ht="20.25" x14ac:dyDescent="0.3">
      <c r="A599" s="5"/>
      <c r="B599" s="5"/>
      <c r="C599" s="5"/>
      <c r="D599" s="11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</row>
    <row r="600" spans="1:53" ht="20.25" x14ac:dyDescent="0.3">
      <c r="A600" s="5"/>
      <c r="B600" s="5"/>
      <c r="C600" s="5"/>
      <c r="D600" s="11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</row>
    <row r="601" spans="1:53" ht="20.25" x14ac:dyDescent="0.3">
      <c r="A601" s="5"/>
      <c r="B601" s="5"/>
      <c r="C601" s="5"/>
      <c r="D601" s="11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</row>
    <row r="602" spans="1:53" ht="20.25" x14ac:dyDescent="0.3">
      <c r="A602" s="5"/>
      <c r="B602" s="5"/>
      <c r="C602" s="5"/>
      <c r="D602" s="11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</row>
    <row r="603" spans="1:53" ht="20.25" x14ac:dyDescent="0.3">
      <c r="A603" s="5"/>
      <c r="B603" s="5"/>
      <c r="C603" s="5"/>
      <c r="D603" s="11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</row>
    <row r="604" spans="1:53" ht="20.25" x14ac:dyDescent="0.3">
      <c r="A604" s="5"/>
      <c r="B604" s="5"/>
      <c r="C604" s="5"/>
      <c r="D604" s="11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</row>
    <row r="605" spans="1:53" ht="20.25" x14ac:dyDescent="0.3">
      <c r="A605" s="5"/>
      <c r="B605" s="5"/>
      <c r="C605" s="5"/>
      <c r="D605" s="11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</row>
    <row r="606" spans="1:53" ht="20.25" x14ac:dyDescent="0.3">
      <c r="A606" s="5"/>
      <c r="B606" s="5"/>
      <c r="C606" s="5"/>
      <c r="D606" s="11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</row>
    <row r="607" spans="1:53" ht="20.25" x14ac:dyDescent="0.3">
      <c r="A607" s="5"/>
      <c r="B607" s="5"/>
      <c r="C607" s="5"/>
      <c r="D607" s="11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</row>
    <row r="608" spans="1:53" ht="20.25" x14ac:dyDescent="0.3">
      <c r="A608" s="5"/>
      <c r="B608" s="5"/>
      <c r="C608" s="5"/>
      <c r="D608" s="11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</row>
    <row r="609" spans="1:53" ht="20.25" x14ac:dyDescent="0.3">
      <c r="A609" s="5"/>
      <c r="B609" s="5"/>
      <c r="C609" s="5"/>
      <c r="D609" s="11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</row>
    <row r="610" spans="1:53" ht="20.25" x14ac:dyDescent="0.3">
      <c r="A610" s="5"/>
      <c r="B610" s="5"/>
      <c r="C610" s="5"/>
      <c r="D610" s="11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</row>
    <row r="611" spans="1:53" ht="20.25" x14ac:dyDescent="0.3">
      <c r="A611" s="5"/>
      <c r="B611" s="5"/>
      <c r="C611" s="5"/>
      <c r="D611" s="11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</row>
    <row r="612" spans="1:53" ht="20.25" x14ac:dyDescent="0.3">
      <c r="A612" s="5"/>
      <c r="B612" s="5"/>
      <c r="C612" s="5"/>
      <c r="D612" s="11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</row>
    <row r="613" spans="1:53" ht="20.25" x14ac:dyDescent="0.3">
      <c r="A613" s="5"/>
      <c r="B613" s="5"/>
      <c r="C613" s="5"/>
      <c r="D613" s="11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</row>
    <row r="614" spans="1:53" ht="20.25" x14ac:dyDescent="0.3">
      <c r="A614" s="5"/>
      <c r="B614" s="5"/>
      <c r="C614" s="5"/>
      <c r="D614" s="11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</row>
    <row r="615" spans="1:53" ht="20.25" x14ac:dyDescent="0.3">
      <c r="A615" s="5"/>
      <c r="B615" s="5"/>
      <c r="C615" s="5"/>
      <c r="D615" s="11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</row>
    <row r="616" spans="1:53" ht="20.25" x14ac:dyDescent="0.3">
      <c r="A616" s="5"/>
      <c r="B616" s="5"/>
      <c r="C616" s="5"/>
      <c r="D616" s="11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</row>
    <row r="617" spans="1:53" ht="20.25" x14ac:dyDescent="0.3">
      <c r="A617" s="5"/>
      <c r="B617" s="5"/>
      <c r="C617" s="5"/>
      <c r="D617" s="11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</row>
    <row r="618" spans="1:53" ht="20.25" x14ac:dyDescent="0.3">
      <c r="A618" s="5"/>
      <c r="B618" s="5"/>
      <c r="C618" s="5"/>
      <c r="D618" s="11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</row>
    <row r="619" spans="1:53" ht="20.25" x14ac:dyDescent="0.3">
      <c r="A619" s="5"/>
      <c r="B619" s="5"/>
      <c r="C619" s="5"/>
      <c r="D619" s="11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</row>
    <row r="620" spans="1:53" ht="20.25" x14ac:dyDescent="0.3">
      <c r="A620" s="5"/>
      <c r="B620" s="5"/>
      <c r="C620" s="5"/>
      <c r="D620" s="11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</row>
    <row r="621" spans="1:53" ht="20.25" x14ac:dyDescent="0.3">
      <c r="A621" s="5"/>
      <c r="B621" s="5"/>
      <c r="C621" s="5"/>
      <c r="D621" s="11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</row>
    <row r="622" spans="1:53" ht="20.25" x14ac:dyDescent="0.3">
      <c r="A622" s="5"/>
      <c r="B622" s="5"/>
      <c r="C622" s="5"/>
      <c r="D622" s="11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</row>
    <row r="623" spans="1:53" ht="20.25" x14ac:dyDescent="0.3">
      <c r="A623" s="5"/>
      <c r="B623" s="5"/>
      <c r="C623" s="5"/>
      <c r="D623" s="11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</row>
    <row r="624" spans="1:53" ht="20.25" x14ac:dyDescent="0.3">
      <c r="A624" s="5"/>
      <c r="B624" s="5"/>
      <c r="C624" s="5"/>
      <c r="D624" s="11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</row>
    <row r="625" spans="1:53" ht="20.25" x14ac:dyDescent="0.3">
      <c r="A625" s="5"/>
      <c r="B625" s="5"/>
      <c r="C625" s="5"/>
      <c r="D625" s="11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</row>
    <row r="626" spans="1:53" ht="20.25" x14ac:dyDescent="0.3">
      <c r="A626" s="5"/>
      <c r="B626" s="5"/>
      <c r="C626" s="5"/>
      <c r="D626" s="11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</row>
    <row r="627" spans="1:53" ht="20.25" x14ac:dyDescent="0.3">
      <c r="A627" s="5"/>
      <c r="B627" s="5"/>
      <c r="C627" s="5"/>
      <c r="D627" s="11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</row>
    <row r="628" spans="1:53" ht="20.25" x14ac:dyDescent="0.3">
      <c r="A628" s="5"/>
      <c r="B628" s="5"/>
      <c r="C628" s="5"/>
      <c r="D628" s="11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</row>
    <row r="629" spans="1:53" ht="20.25" x14ac:dyDescent="0.3">
      <c r="A629" s="5"/>
      <c r="B629" s="5"/>
      <c r="C629" s="5"/>
      <c r="D629" s="11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</row>
    <row r="630" spans="1:53" ht="20.25" x14ac:dyDescent="0.3">
      <c r="A630" s="5"/>
      <c r="B630" s="5"/>
      <c r="C630" s="5"/>
      <c r="D630" s="11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</row>
    <row r="631" spans="1:53" ht="20.25" x14ac:dyDescent="0.3">
      <c r="A631" s="5"/>
      <c r="B631" s="5"/>
      <c r="C631" s="5"/>
      <c r="D631" s="11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</row>
    <row r="632" spans="1:53" ht="20.25" x14ac:dyDescent="0.3">
      <c r="A632" s="5"/>
      <c r="B632" s="5"/>
      <c r="C632" s="5"/>
      <c r="D632" s="11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</row>
    <row r="633" spans="1:53" ht="20.25" x14ac:dyDescent="0.3">
      <c r="A633" s="5"/>
      <c r="B633" s="5"/>
      <c r="C633" s="5"/>
      <c r="D633" s="11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</row>
    <row r="634" spans="1:53" ht="20.25" x14ac:dyDescent="0.3">
      <c r="A634" s="5"/>
      <c r="B634" s="5"/>
      <c r="C634" s="5"/>
      <c r="D634" s="11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</row>
    <row r="635" spans="1:53" ht="20.25" x14ac:dyDescent="0.3">
      <c r="A635" s="5"/>
      <c r="B635" s="5"/>
      <c r="C635" s="5"/>
      <c r="D635" s="11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</row>
    <row r="636" spans="1:53" ht="20.25" x14ac:dyDescent="0.3">
      <c r="A636" s="5"/>
      <c r="B636" s="5"/>
      <c r="C636" s="5"/>
      <c r="D636" s="11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</row>
    <row r="637" spans="1:53" ht="20.25" x14ac:dyDescent="0.3">
      <c r="A637" s="5"/>
      <c r="B637" s="5"/>
      <c r="C637" s="5"/>
      <c r="D637" s="11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</row>
    <row r="638" spans="1:53" ht="20.25" x14ac:dyDescent="0.3">
      <c r="A638" s="5"/>
      <c r="B638" s="5"/>
      <c r="C638" s="5"/>
      <c r="D638" s="11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</row>
    <row r="639" spans="1:53" ht="20.25" x14ac:dyDescent="0.3">
      <c r="A639" s="5"/>
      <c r="B639" s="5"/>
      <c r="C639" s="5"/>
      <c r="D639" s="11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</row>
    <row r="640" spans="1:53" ht="20.25" x14ac:dyDescent="0.3">
      <c r="A640" s="5"/>
      <c r="B640" s="5"/>
      <c r="C640" s="5"/>
      <c r="D640" s="11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</row>
    <row r="641" spans="1:53" ht="20.25" x14ac:dyDescent="0.3">
      <c r="A641" s="5"/>
      <c r="B641" s="5"/>
      <c r="C641" s="5"/>
      <c r="D641" s="11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</row>
    <row r="642" spans="1:53" ht="20.25" x14ac:dyDescent="0.3">
      <c r="A642" s="5"/>
      <c r="B642" s="5"/>
      <c r="C642" s="5"/>
      <c r="D642" s="11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</row>
    <row r="643" spans="1:53" ht="20.25" x14ac:dyDescent="0.3">
      <c r="A643" s="5"/>
      <c r="B643" s="5"/>
      <c r="C643" s="5"/>
      <c r="D643" s="11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</row>
    <row r="644" spans="1:53" ht="20.25" x14ac:dyDescent="0.3">
      <c r="A644" s="5"/>
      <c r="B644" s="5"/>
      <c r="C644" s="5"/>
      <c r="D644" s="11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</row>
    <row r="645" spans="1:53" ht="20.25" x14ac:dyDescent="0.3">
      <c r="A645" s="5"/>
      <c r="B645" s="5"/>
      <c r="C645" s="5"/>
      <c r="D645" s="11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</row>
    <row r="646" spans="1:53" ht="20.25" x14ac:dyDescent="0.3">
      <c r="A646" s="5"/>
      <c r="B646" s="5"/>
      <c r="C646" s="5"/>
      <c r="D646" s="11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</row>
    <row r="647" spans="1:53" ht="20.25" x14ac:dyDescent="0.3">
      <c r="A647" s="5"/>
      <c r="B647" s="5"/>
      <c r="C647" s="5"/>
      <c r="D647" s="11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</row>
    <row r="648" spans="1:53" ht="20.25" x14ac:dyDescent="0.3">
      <c r="A648" s="5"/>
      <c r="B648" s="5"/>
      <c r="C648" s="5"/>
      <c r="D648" s="11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</row>
    <row r="649" spans="1:53" ht="20.25" x14ac:dyDescent="0.3">
      <c r="A649" s="5"/>
      <c r="B649" s="5"/>
      <c r="C649" s="5"/>
      <c r="D649" s="11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</row>
    <row r="650" spans="1:53" ht="20.25" x14ac:dyDescent="0.3">
      <c r="A650" s="5"/>
      <c r="B650" s="5"/>
      <c r="C650" s="5"/>
      <c r="D650" s="11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</row>
    <row r="651" spans="1:53" ht="20.25" x14ac:dyDescent="0.3">
      <c r="A651" s="5"/>
      <c r="B651" s="5"/>
      <c r="C651" s="5"/>
      <c r="D651" s="11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</row>
    <row r="652" spans="1:53" ht="20.25" x14ac:dyDescent="0.3">
      <c r="A652" s="5"/>
      <c r="B652" s="5"/>
      <c r="C652" s="5"/>
      <c r="D652" s="11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</row>
    <row r="653" spans="1:53" ht="20.25" x14ac:dyDescent="0.3">
      <c r="A653" s="5"/>
      <c r="B653" s="5"/>
      <c r="C653" s="5"/>
      <c r="D653" s="11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</row>
    <row r="654" spans="1:53" ht="20.25" x14ac:dyDescent="0.3">
      <c r="A654" s="5"/>
      <c r="B654" s="5"/>
      <c r="C654" s="5"/>
      <c r="D654" s="11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</row>
    <row r="655" spans="1:53" ht="20.25" x14ac:dyDescent="0.3">
      <c r="A655" s="5"/>
      <c r="B655" s="5"/>
      <c r="C655" s="5"/>
      <c r="D655" s="11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</row>
    <row r="656" spans="1:53" ht="20.25" x14ac:dyDescent="0.3">
      <c r="A656" s="5"/>
      <c r="B656" s="5"/>
      <c r="C656" s="5"/>
      <c r="D656" s="11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</row>
    <row r="657" spans="1:53" ht="20.25" x14ac:dyDescent="0.3">
      <c r="A657" s="5"/>
      <c r="B657" s="5"/>
      <c r="C657" s="5"/>
      <c r="D657" s="11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</row>
    <row r="658" spans="1:53" ht="20.25" x14ac:dyDescent="0.3">
      <c r="A658" s="5"/>
      <c r="B658" s="5"/>
      <c r="C658" s="5"/>
      <c r="D658" s="11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</row>
    <row r="659" spans="1:53" ht="20.25" x14ac:dyDescent="0.3">
      <c r="A659" s="5"/>
      <c r="B659" s="5"/>
      <c r="C659" s="5"/>
      <c r="D659" s="11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</row>
    <row r="660" spans="1:53" ht="20.25" x14ac:dyDescent="0.3">
      <c r="A660" s="5"/>
      <c r="B660" s="5"/>
      <c r="C660" s="5"/>
      <c r="D660" s="11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</row>
    <row r="661" spans="1:53" ht="20.25" x14ac:dyDescent="0.3">
      <c r="A661" s="5"/>
      <c r="B661" s="5"/>
      <c r="C661" s="5"/>
      <c r="D661" s="11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</row>
    <row r="662" spans="1:53" ht="20.25" x14ac:dyDescent="0.3">
      <c r="A662" s="5"/>
      <c r="B662" s="5"/>
      <c r="C662" s="5"/>
      <c r="D662" s="11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</row>
    <row r="663" spans="1:53" ht="20.25" x14ac:dyDescent="0.3">
      <c r="A663" s="5"/>
      <c r="B663" s="5"/>
      <c r="C663" s="5"/>
      <c r="D663" s="11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</row>
    <row r="664" spans="1:53" ht="20.25" x14ac:dyDescent="0.3">
      <c r="A664" s="5"/>
      <c r="B664" s="5"/>
      <c r="C664" s="5"/>
      <c r="D664" s="11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</row>
    <row r="665" spans="1:53" ht="20.25" x14ac:dyDescent="0.3">
      <c r="A665" s="5"/>
      <c r="B665" s="5"/>
      <c r="C665" s="5"/>
      <c r="D665" s="11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</row>
    <row r="666" spans="1:53" ht="20.25" x14ac:dyDescent="0.3">
      <c r="A666" s="5"/>
      <c r="B666" s="5"/>
      <c r="C666" s="5"/>
      <c r="D666" s="11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</row>
    <row r="667" spans="1:53" ht="20.25" x14ac:dyDescent="0.3">
      <c r="A667" s="5"/>
      <c r="B667" s="5"/>
      <c r="C667" s="5"/>
      <c r="D667" s="11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</row>
    <row r="668" spans="1:53" ht="20.25" x14ac:dyDescent="0.3">
      <c r="A668" s="5"/>
      <c r="B668" s="5"/>
      <c r="C668" s="5"/>
      <c r="D668" s="11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</row>
    <row r="669" spans="1:53" ht="20.25" x14ac:dyDescent="0.3">
      <c r="A669" s="5"/>
      <c r="B669" s="5"/>
      <c r="C669" s="5"/>
      <c r="D669" s="11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</row>
    <row r="670" spans="1:53" ht="20.25" x14ac:dyDescent="0.3">
      <c r="A670" s="5"/>
      <c r="B670" s="5"/>
      <c r="C670" s="5"/>
      <c r="D670" s="11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</row>
    <row r="671" spans="1:53" ht="20.25" x14ac:dyDescent="0.3">
      <c r="A671" s="5"/>
      <c r="B671" s="5"/>
      <c r="C671" s="5"/>
      <c r="D671" s="11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</row>
    <row r="672" spans="1:53" ht="20.25" x14ac:dyDescent="0.3">
      <c r="A672" s="5"/>
      <c r="B672" s="5"/>
      <c r="C672" s="5"/>
      <c r="D672" s="11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</row>
    <row r="673" spans="1:53" ht="20.25" x14ac:dyDescent="0.3">
      <c r="A673" s="5"/>
      <c r="B673" s="5"/>
      <c r="C673" s="5"/>
      <c r="D673" s="11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</row>
    <row r="674" spans="1:53" ht="20.25" x14ac:dyDescent="0.3">
      <c r="A674" s="5"/>
      <c r="B674" s="5"/>
      <c r="C674" s="5"/>
      <c r="D674" s="11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</row>
    <row r="675" spans="1:53" ht="20.25" x14ac:dyDescent="0.3">
      <c r="A675" s="5"/>
      <c r="B675" s="5"/>
      <c r="C675" s="5"/>
      <c r="D675" s="11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</row>
    <row r="676" spans="1:53" ht="20.25" x14ac:dyDescent="0.3">
      <c r="A676" s="5"/>
      <c r="B676" s="5"/>
      <c r="C676" s="5"/>
      <c r="D676" s="11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</row>
    <row r="677" spans="1:53" ht="20.25" x14ac:dyDescent="0.3">
      <c r="A677" s="5"/>
      <c r="B677" s="5"/>
      <c r="C677" s="5"/>
      <c r="D677" s="11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</row>
    <row r="678" spans="1:53" ht="20.25" x14ac:dyDescent="0.3">
      <c r="A678" s="5"/>
      <c r="B678" s="5"/>
      <c r="C678" s="5"/>
      <c r="D678" s="11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</row>
    <row r="679" spans="1:53" ht="20.25" x14ac:dyDescent="0.3">
      <c r="A679" s="5"/>
      <c r="B679" s="5"/>
      <c r="C679" s="5"/>
      <c r="D679" s="11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</row>
    <row r="680" spans="1:53" ht="20.25" x14ac:dyDescent="0.3">
      <c r="A680" s="5"/>
      <c r="B680" s="5"/>
      <c r="C680" s="5"/>
      <c r="D680" s="11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</row>
    <row r="681" spans="1:53" ht="20.25" x14ac:dyDescent="0.3">
      <c r="A681" s="5"/>
      <c r="B681" s="5"/>
      <c r="C681" s="5"/>
      <c r="D681" s="11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</row>
    <row r="682" spans="1:53" ht="20.25" x14ac:dyDescent="0.3">
      <c r="A682" s="5"/>
      <c r="B682" s="5"/>
      <c r="C682" s="5"/>
      <c r="D682" s="11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</row>
    <row r="683" spans="1:53" ht="20.25" x14ac:dyDescent="0.3">
      <c r="A683" s="5"/>
      <c r="B683" s="5"/>
      <c r="C683" s="5"/>
      <c r="D683" s="11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</row>
    <row r="684" spans="1:53" ht="20.25" x14ac:dyDescent="0.3">
      <c r="A684" s="5"/>
      <c r="B684" s="5"/>
      <c r="C684" s="5"/>
      <c r="D684" s="11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</row>
    <row r="685" spans="1:53" ht="20.25" x14ac:dyDescent="0.3">
      <c r="A685" s="5"/>
      <c r="B685" s="5"/>
      <c r="C685" s="5"/>
      <c r="D685" s="11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</row>
    <row r="686" spans="1:53" ht="20.25" x14ac:dyDescent="0.3">
      <c r="A686" s="5"/>
      <c r="B686" s="5"/>
      <c r="C686" s="5"/>
      <c r="D686" s="11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</row>
    <row r="687" spans="1:53" ht="20.25" x14ac:dyDescent="0.3">
      <c r="A687" s="5"/>
      <c r="B687" s="5"/>
      <c r="C687" s="5"/>
      <c r="D687" s="11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</row>
    <row r="688" spans="1:53" ht="20.25" x14ac:dyDescent="0.3">
      <c r="A688" s="5"/>
      <c r="B688" s="5"/>
      <c r="C688" s="5"/>
      <c r="D688" s="11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</row>
    <row r="689" spans="1:53" ht="20.25" x14ac:dyDescent="0.3">
      <c r="A689" s="5"/>
      <c r="B689" s="5"/>
      <c r="C689" s="5"/>
      <c r="D689" s="11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</row>
    <row r="690" spans="1:53" ht="20.25" x14ac:dyDescent="0.3">
      <c r="A690" s="5"/>
      <c r="B690" s="5"/>
      <c r="C690" s="5"/>
      <c r="D690" s="11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</row>
    <row r="691" spans="1:53" ht="20.25" x14ac:dyDescent="0.3">
      <c r="A691" s="5"/>
      <c r="B691" s="5"/>
      <c r="C691" s="5"/>
      <c r="D691" s="11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</row>
    <row r="692" spans="1:53" ht="20.25" x14ac:dyDescent="0.3">
      <c r="A692" s="5"/>
      <c r="B692" s="5"/>
      <c r="C692" s="5"/>
      <c r="D692" s="11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</row>
    <row r="693" spans="1:53" ht="20.25" x14ac:dyDescent="0.3">
      <c r="A693" s="5"/>
      <c r="B693" s="5"/>
      <c r="C693" s="5"/>
      <c r="D693" s="11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</row>
    <row r="694" spans="1:53" ht="20.25" x14ac:dyDescent="0.3">
      <c r="A694" s="5"/>
      <c r="B694" s="5"/>
      <c r="C694" s="5"/>
      <c r="D694" s="11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</row>
    <row r="695" spans="1:53" ht="20.25" x14ac:dyDescent="0.3">
      <c r="A695" s="5"/>
      <c r="B695" s="5"/>
      <c r="C695" s="5"/>
      <c r="D695" s="11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</row>
    <row r="696" spans="1:53" ht="20.25" x14ac:dyDescent="0.3">
      <c r="A696" s="5"/>
      <c r="B696" s="5"/>
      <c r="C696" s="5"/>
      <c r="D696" s="11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</row>
    <row r="697" spans="1:53" ht="20.25" x14ac:dyDescent="0.3">
      <c r="A697" s="5"/>
      <c r="B697" s="5"/>
      <c r="C697" s="5"/>
      <c r="D697" s="11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</row>
    <row r="698" spans="1:53" ht="20.25" x14ac:dyDescent="0.3">
      <c r="A698" s="5"/>
      <c r="B698" s="5"/>
      <c r="C698" s="5"/>
      <c r="D698" s="11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</row>
    <row r="699" spans="1:53" ht="20.25" x14ac:dyDescent="0.3">
      <c r="A699" s="5"/>
      <c r="B699" s="5"/>
      <c r="C699" s="5"/>
      <c r="D699" s="11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</row>
    <row r="700" spans="1:53" ht="20.25" x14ac:dyDescent="0.3">
      <c r="A700" s="5"/>
      <c r="B700" s="5"/>
      <c r="C700" s="5"/>
      <c r="D700" s="11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</row>
    <row r="701" spans="1:53" ht="20.25" x14ac:dyDescent="0.3">
      <c r="A701" s="5"/>
      <c r="B701" s="5"/>
      <c r="C701" s="5"/>
      <c r="D701" s="11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</row>
    <row r="702" spans="1:53" ht="20.25" x14ac:dyDescent="0.3">
      <c r="A702" s="5"/>
      <c r="B702" s="5"/>
      <c r="C702" s="5"/>
      <c r="D702" s="11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</row>
    <row r="703" spans="1:53" ht="20.25" x14ac:dyDescent="0.3">
      <c r="A703" s="5"/>
      <c r="B703" s="5"/>
      <c r="C703" s="5"/>
      <c r="D703" s="11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</row>
    <row r="704" spans="1:53" ht="20.25" x14ac:dyDescent="0.3">
      <c r="A704" s="5"/>
      <c r="B704" s="5"/>
      <c r="C704" s="5"/>
      <c r="D704" s="11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</row>
    <row r="705" spans="1:53" ht="20.25" x14ac:dyDescent="0.3">
      <c r="A705" s="5"/>
      <c r="B705" s="5"/>
      <c r="C705" s="5"/>
      <c r="D705" s="11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</row>
    <row r="706" spans="1:53" ht="20.25" x14ac:dyDescent="0.3">
      <c r="A706" s="5"/>
      <c r="B706" s="5"/>
      <c r="C706" s="5"/>
      <c r="D706" s="11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</row>
    <row r="707" spans="1:53" ht="20.25" x14ac:dyDescent="0.3">
      <c r="A707" s="5"/>
      <c r="B707" s="5"/>
      <c r="C707" s="5"/>
      <c r="D707" s="11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</row>
    <row r="708" spans="1:53" ht="20.25" x14ac:dyDescent="0.3">
      <c r="A708" s="5"/>
      <c r="B708" s="5"/>
      <c r="C708" s="5"/>
      <c r="D708" s="11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</row>
    <row r="709" spans="1:53" ht="20.25" x14ac:dyDescent="0.3">
      <c r="A709" s="5"/>
      <c r="B709" s="5"/>
      <c r="C709" s="5"/>
      <c r="D709" s="11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</row>
    <row r="710" spans="1:53" ht="20.25" x14ac:dyDescent="0.3">
      <c r="A710" s="5"/>
      <c r="B710" s="5"/>
      <c r="C710" s="5"/>
      <c r="D710" s="11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</row>
    <row r="711" spans="1:53" ht="20.25" x14ac:dyDescent="0.3">
      <c r="A711" s="5"/>
      <c r="B711" s="5"/>
      <c r="C711" s="5"/>
      <c r="D711" s="11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</row>
    <row r="712" spans="1:53" ht="20.25" x14ac:dyDescent="0.3">
      <c r="A712" s="5"/>
      <c r="B712" s="5"/>
      <c r="C712" s="5"/>
      <c r="D712" s="11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</row>
    <row r="713" spans="1:53" ht="20.25" x14ac:dyDescent="0.3">
      <c r="A713" s="5"/>
      <c r="B713" s="5"/>
      <c r="C713" s="5"/>
      <c r="D713" s="11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</row>
    <row r="714" spans="1:53" ht="20.25" x14ac:dyDescent="0.3">
      <c r="A714" s="5"/>
      <c r="B714" s="5"/>
      <c r="C714" s="5"/>
      <c r="D714" s="11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</row>
    <row r="715" spans="1:53" ht="20.25" x14ac:dyDescent="0.3">
      <c r="A715" s="5"/>
      <c r="B715" s="5"/>
      <c r="C715" s="5"/>
      <c r="D715" s="11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</row>
    <row r="716" spans="1:53" ht="20.25" x14ac:dyDescent="0.3">
      <c r="A716" s="5"/>
      <c r="B716" s="5"/>
      <c r="C716" s="5"/>
      <c r="D716" s="11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</row>
    <row r="717" spans="1:53" ht="20.25" x14ac:dyDescent="0.3">
      <c r="A717" s="5"/>
      <c r="B717" s="5"/>
      <c r="C717" s="5"/>
      <c r="D717" s="11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</row>
    <row r="718" spans="1:53" ht="20.25" x14ac:dyDescent="0.3">
      <c r="A718" s="5"/>
      <c r="B718" s="5"/>
      <c r="C718" s="5"/>
      <c r="D718" s="11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</row>
    <row r="719" spans="1:53" ht="20.25" x14ac:dyDescent="0.3">
      <c r="A719" s="5"/>
      <c r="B719" s="5"/>
      <c r="C719" s="5"/>
      <c r="D719" s="11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</row>
    <row r="720" spans="1:53" ht="20.25" x14ac:dyDescent="0.3">
      <c r="A720" s="5"/>
      <c r="B720" s="5"/>
      <c r="C720" s="5"/>
      <c r="D720" s="11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</row>
    <row r="721" spans="1:53" ht="20.25" x14ac:dyDescent="0.3">
      <c r="A721" s="5"/>
      <c r="B721" s="5"/>
      <c r="C721" s="5"/>
      <c r="D721" s="11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</row>
    <row r="722" spans="1:53" ht="20.25" x14ac:dyDescent="0.3">
      <c r="A722" s="5"/>
      <c r="B722" s="5"/>
      <c r="C722" s="5"/>
      <c r="D722" s="11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</row>
    <row r="723" spans="1:53" ht="20.25" x14ac:dyDescent="0.3">
      <c r="A723" s="5"/>
      <c r="B723" s="5"/>
      <c r="C723" s="5"/>
      <c r="D723" s="11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</row>
    <row r="724" spans="1:53" ht="20.25" x14ac:dyDescent="0.3">
      <c r="A724" s="5"/>
      <c r="B724" s="5"/>
      <c r="C724" s="5"/>
      <c r="D724" s="11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</row>
    <row r="725" spans="1:53" ht="20.25" x14ac:dyDescent="0.3">
      <c r="A725" s="5"/>
      <c r="B725" s="5"/>
      <c r="C725" s="5"/>
      <c r="D725" s="11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</row>
    <row r="726" spans="1:53" ht="20.25" x14ac:dyDescent="0.3">
      <c r="A726" s="5"/>
      <c r="B726" s="5"/>
      <c r="C726" s="5"/>
      <c r="D726" s="11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</row>
    <row r="727" spans="1:53" ht="20.25" x14ac:dyDescent="0.3">
      <c r="A727" s="5"/>
      <c r="B727" s="5"/>
      <c r="C727" s="5"/>
      <c r="D727" s="11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</row>
    <row r="728" spans="1:53" ht="20.25" x14ac:dyDescent="0.3">
      <c r="A728" s="5"/>
      <c r="B728" s="5"/>
      <c r="C728" s="5"/>
      <c r="D728" s="11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</row>
    <row r="729" spans="1:53" ht="20.25" x14ac:dyDescent="0.3">
      <c r="A729" s="5"/>
      <c r="B729" s="5"/>
      <c r="C729" s="5"/>
      <c r="D729" s="11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</row>
    <row r="730" spans="1:53" ht="20.25" x14ac:dyDescent="0.3">
      <c r="A730" s="5"/>
      <c r="B730" s="5"/>
      <c r="C730" s="5"/>
      <c r="D730" s="11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</row>
    <row r="731" spans="1:53" ht="20.25" x14ac:dyDescent="0.3">
      <c r="A731" s="5"/>
      <c r="B731" s="5"/>
      <c r="C731" s="5"/>
      <c r="D731" s="11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</row>
    <row r="732" spans="1:53" ht="20.25" x14ac:dyDescent="0.3">
      <c r="A732" s="5"/>
      <c r="B732" s="5"/>
      <c r="C732" s="5"/>
      <c r="D732" s="11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</row>
    <row r="733" spans="1:53" ht="20.25" x14ac:dyDescent="0.3">
      <c r="A733" s="5"/>
      <c r="B733" s="5"/>
      <c r="C733" s="5"/>
      <c r="D733" s="11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</row>
    <row r="734" spans="1:53" ht="20.25" x14ac:dyDescent="0.3">
      <c r="A734" s="5"/>
      <c r="B734" s="5"/>
      <c r="C734" s="5"/>
      <c r="D734" s="11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</row>
    <row r="735" spans="1:53" ht="20.25" x14ac:dyDescent="0.3">
      <c r="A735" s="5"/>
      <c r="B735" s="5"/>
      <c r="C735" s="5"/>
      <c r="D735" s="11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</row>
    <row r="736" spans="1:53" ht="20.25" x14ac:dyDescent="0.3">
      <c r="A736" s="5"/>
      <c r="B736" s="5"/>
      <c r="C736" s="5"/>
      <c r="D736" s="11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</row>
    <row r="737" spans="1:53" ht="20.25" x14ac:dyDescent="0.3">
      <c r="A737" s="5"/>
      <c r="B737" s="5"/>
      <c r="C737" s="5"/>
      <c r="D737" s="11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</row>
    <row r="738" spans="1:53" ht="20.25" x14ac:dyDescent="0.3">
      <c r="A738" s="5"/>
      <c r="B738" s="5"/>
      <c r="C738" s="5"/>
      <c r="D738" s="11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</row>
    <row r="739" spans="1:53" ht="20.25" x14ac:dyDescent="0.3">
      <c r="A739" s="5"/>
      <c r="B739" s="5"/>
      <c r="C739" s="5"/>
      <c r="D739" s="11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</row>
    <row r="740" spans="1:53" ht="20.25" x14ac:dyDescent="0.3">
      <c r="A740" s="5"/>
      <c r="B740" s="5"/>
      <c r="C740" s="5"/>
      <c r="D740" s="11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</row>
    <row r="741" spans="1:53" ht="20.25" x14ac:dyDescent="0.3">
      <c r="A741" s="5"/>
      <c r="B741" s="5"/>
      <c r="C741" s="5"/>
      <c r="D741" s="11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</row>
    <row r="742" spans="1:53" ht="20.25" x14ac:dyDescent="0.3">
      <c r="A742" s="5"/>
      <c r="B742" s="5"/>
      <c r="C742" s="5"/>
      <c r="D742" s="11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</row>
    <row r="743" spans="1:53" ht="20.25" x14ac:dyDescent="0.3">
      <c r="A743" s="5"/>
      <c r="B743" s="5"/>
      <c r="C743" s="5"/>
      <c r="D743" s="11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</row>
    <row r="744" spans="1:53" ht="20.25" x14ac:dyDescent="0.3">
      <c r="A744" s="5"/>
      <c r="B744" s="5"/>
      <c r="C744" s="5"/>
      <c r="D744" s="11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</row>
    <row r="745" spans="1:53" ht="20.25" x14ac:dyDescent="0.3">
      <c r="A745" s="5"/>
      <c r="B745" s="5"/>
      <c r="C745" s="5"/>
      <c r="D745" s="11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</row>
    <row r="746" spans="1:53" ht="20.25" x14ac:dyDescent="0.3">
      <c r="A746" s="5"/>
      <c r="B746" s="5"/>
      <c r="C746" s="5"/>
      <c r="D746" s="11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</row>
    <row r="747" spans="1:53" ht="20.25" x14ac:dyDescent="0.3">
      <c r="A747" s="5"/>
      <c r="B747" s="5"/>
      <c r="C747" s="5"/>
      <c r="D747" s="11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</row>
    <row r="748" spans="1:53" ht="20.25" x14ac:dyDescent="0.3">
      <c r="A748" s="5"/>
      <c r="B748" s="5"/>
      <c r="C748" s="5"/>
      <c r="D748" s="11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</row>
    <row r="749" spans="1:53" ht="20.25" x14ac:dyDescent="0.3">
      <c r="A749" s="5"/>
      <c r="B749" s="5"/>
      <c r="C749" s="5"/>
      <c r="D749" s="11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</row>
    <row r="750" spans="1:53" ht="20.25" x14ac:dyDescent="0.3">
      <c r="A750" s="5"/>
      <c r="B750" s="5"/>
      <c r="C750" s="5"/>
      <c r="D750" s="11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</row>
    <row r="751" spans="1:53" ht="20.25" x14ac:dyDescent="0.3">
      <c r="A751" s="5"/>
      <c r="B751" s="5"/>
      <c r="C751" s="5"/>
      <c r="D751" s="11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</row>
    <row r="752" spans="1:53" ht="20.25" x14ac:dyDescent="0.3">
      <c r="A752" s="5"/>
      <c r="B752" s="5"/>
      <c r="C752" s="5"/>
      <c r="D752" s="11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</row>
    <row r="753" spans="1:53" ht="20.25" x14ac:dyDescent="0.3">
      <c r="A753" s="5"/>
      <c r="B753" s="5"/>
      <c r="C753" s="5"/>
      <c r="D753" s="11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</row>
    <row r="754" spans="1:53" ht="20.25" x14ac:dyDescent="0.3">
      <c r="A754" s="5"/>
      <c r="B754" s="5"/>
      <c r="C754" s="5"/>
      <c r="D754" s="11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</row>
    <row r="755" spans="1:53" ht="20.25" x14ac:dyDescent="0.3">
      <c r="A755" s="5"/>
      <c r="B755" s="5"/>
      <c r="C755" s="5"/>
      <c r="D755" s="11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</row>
    <row r="756" spans="1:53" ht="20.25" x14ac:dyDescent="0.3">
      <c r="A756" s="5"/>
      <c r="B756" s="5"/>
      <c r="C756" s="5"/>
      <c r="D756" s="11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</row>
    <row r="757" spans="1:53" ht="20.25" x14ac:dyDescent="0.3">
      <c r="A757" s="5"/>
      <c r="B757" s="5"/>
      <c r="C757" s="5"/>
      <c r="D757" s="11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</row>
    <row r="758" spans="1:53" ht="20.25" x14ac:dyDescent="0.3">
      <c r="A758" s="5"/>
      <c r="B758" s="5"/>
      <c r="C758" s="5"/>
      <c r="D758" s="11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</row>
    <row r="759" spans="1:53" ht="20.25" x14ac:dyDescent="0.3">
      <c r="A759" s="5"/>
      <c r="B759" s="5"/>
      <c r="C759" s="5"/>
      <c r="D759" s="11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</row>
    <row r="760" spans="1:53" ht="20.25" x14ac:dyDescent="0.3">
      <c r="A760" s="5"/>
      <c r="B760" s="5"/>
      <c r="C760" s="5"/>
      <c r="D760" s="11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</row>
    <row r="761" spans="1:53" ht="20.25" x14ac:dyDescent="0.3">
      <c r="A761" s="5"/>
      <c r="B761" s="5"/>
      <c r="C761" s="5"/>
      <c r="D761" s="11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</row>
    <row r="762" spans="1:53" ht="20.25" x14ac:dyDescent="0.3">
      <c r="A762" s="5"/>
      <c r="B762" s="5"/>
      <c r="C762" s="5"/>
      <c r="D762" s="11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</row>
    <row r="763" spans="1:53" ht="20.25" x14ac:dyDescent="0.3">
      <c r="A763" s="5"/>
      <c r="B763" s="5"/>
      <c r="C763" s="5"/>
      <c r="D763" s="11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</row>
    <row r="764" spans="1:53" ht="20.25" x14ac:dyDescent="0.3">
      <c r="A764" s="5"/>
      <c r="B764" s="5"/>
      <c r="C764" s="5"/>
      <c r="D764" s="11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</row>
    <row r="765" spans="1:53" ht="20.25" x14ac:dyDescent="0.3">
      <c r="A765" s="5"/>
      <c r="B765" s="5"/>
      <c r="C765" s="5"/>
      <c r="D765" s="11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</row>
    <row r="766" spans="1:53" ht="20.25" x14ac:dyDescent="0.3">
      <c r="A766" s="5"/>
      <c r="B766" s="5"/>
      <c r="C766" s="5"/>
      <c r="D766" s="11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</row>
    <row r="767" spans="1:53" ht="20.25" x14ac:dyDescent="0.3">
      <c r="A767" s="5"/>
      <c r="B767" s="5"/>
      <c r="C767" s="5"/>
      <c r="D767" s="11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</row>
    <row r="768" spans="1:53" ht="20.25" x14ac:dyDescent="0.3">
      <c r="A768" s="5"/>
      <c r="B768" s="5"/>
      <c r="C768" s="5"/>
      <c r="D768" s="11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</row>
    <row r="769" spans="1:53" ht="20.25" x14ac:dyDescent="0.3">
      <c r="A769" s="5"/>
      <c r="B769" s="5"/>
      <c r="C769" s="5"/>
      <c r="D769" s="11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</row>
    <row r="770" spans="1:53" ht="20.25" x14ac:dyDescent="0.3">
      <c r="A770" s="5"/>
      <c r="B770" s="5"/>
      <c r="C770" s="5"/>
      <c r="D770" s="11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</row>
    <row r="771" spans="1:53" ht="20.25" x14ac:dyDescent="0.3">
      <c r="A771" s="5"/>
      <c r="B771" s="5"/>
      <c r="C771" s="5"/>
      <c r="D771" s="11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</row>
    <row r="772" spans="1:53" ht="20.25" x14ac:dyDescent="0.3">
      <c r="A772" s="5"/>
      <c r="B772" s="5"/>
      <c r="C772" s="5"/>
      <c r="D772" s="11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</row>
    <row r="773" spans="1:53" ht="20.25" x14ac:dyDescent="0.3">
      <c r="A773" s="5"/>
      <c r="B773" s="5"/>
      <c r="C773" s="5"/>
      <c r="D773" s="11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</row>
    <row r="774" spans="1:53" ht="20.25" x14ac:dyDescent="0.3">
      <c r="A774" s="5"/>
      <c r="B774" s="5"/>
      <c r="C774" s="5"/>
      <c r="D774" s="11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</row>
    <row r="775" spans="1:53" ht="20.25" x14ac:dyDescent="0.3">
      <c r="A775" s="5"/>
      <c r="B775" s="5"/>
      <c r="C775" s="5"/>
      <c r="D775" s="11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</row>
    <row r="776" spans="1:53" ht="20.25" x14ac:dyDescent="0.3">
      <c r="A776" s="5"/>
      <c r="B776" s="5"/>
      <c r="C776" s="5"/>
      <c r="D776" s="11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</row>
    <row r="777" spans="1:53" ht="20.25" x14ac:dyDescent="0.3">
      <c r="A777" s="5"/>
      <c r="B777" s="5"/>
      <c r="C777" s="5"/>
      <c r="D777" s="11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</row>
    <row r="778" spans="1:53" ht="20.25" x14ac:dyDescent="0.3">
      <c r="A778" s="5"/>
      <c r="B778" s="5"/>
      <c r="C778" s="5"/>
      <c r="D778" s="11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</row>
    <row r="779" spans="1:53" ht="20.25" x14ac:dyDescent="0.3">
      <c r="A779" s="5"/>
      <c r="B779" s="5"/>
      <c r="C779" s="5"/>
      <c r="D779" s="11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</row>
    <row r="780" spans="1:53" ht="20.25" x14ac:dyDescent="0.3">
      <c r="A780" s="5"/>
      <c r="B780" s="5"/>
      <c r="C780" s="5"/>
      <c r="D780" s="11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</row>
    <row r="781" spans="1:53" ht="20.25" x14ac:dyDescent="0.3">
      <c r="A781" s="5"/>
      <c r="B781" s="5"/>
      <c r="C781" s="5"/>
      <c r="D781" s="11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</row>
    <row r="782" spans="1:53" ht="20.25" x14ac:dyDescent="0.3">
      <c r="A782" s="5"/>
      <c r="B782" s="5"/>
      <c r="C782" s="5"/>
      <c r="D782" s="11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</row>
    <row r="783" spans="1:53" ht="20.25" x14ac:dyDescent="0.3">
      <c r="A783" s="5"/>
      <c r="B783" s="5"/>
      <c r="C783" s="5"/>
      <c r="D783" s="11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</row>
    <row r="784" spans="1:53" ht="20.25" x14ac:dyDescent="0.3">
      <c r="A784" s="5"/>
      <c r="B784" s="5"/>
      <c r="C784" s="5"/>
      <c r="D784" s="11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</row>
    <row r="785" spans="1:53" ht="20.25" x14ac:dyDescent="0.3">
      <c r="A785" s="5"/>
      <c r="B785" s="5"/>
      <c r="C785" s="5"/>
      <c r="D785" s="11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</row>
    <row r="786" spans="1:53" ht="20.25" x14ac:dyDescent="0.3">
      <c r="A786" s="5"/>
      <c r="B786" s="5"/>
      <c r="C786" s="5"/>
      <c r="D786" s="11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</row>
    <row r="787" spans="1:53" ht="20.25" x14ac:dyDescent="0.3">
      <c r="A787" s="5"/>
      <c r="B787" s="5"/>
      <c r="C787" s="5"/>
      <c r="D787" s="11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</row>
    <row r="788" spans="1:53" ht="20.25" x14ac:dyDescent="0.3">
      <c r="A788" s="5"/>
      <c r="B788" s="5"/>
      <c r="C788" s="5"/>
      <c r="D788" s="11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</row>
    <row r="789" spans="1:53" ht="20.25" x14ac:dyDescent="0.3">
      <c r="A789" s="5"/>
      <c r="B789" s="5"/>
      <c r="C789" s="5"/>
      <c r="D789" s="11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</row>
    <row r="790" spans="1:53" ht="20.25" x14ac:dyDescent="0.3">
      <c r="A790" s="5"/>
      <c r="B790" s="5"/>
      <c r="C790" s="5"/>
      <c r="D790" s="11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</row>
    <row r="791" spans="1:53" ht="20.25" x14ac:dyDescent="0.3">
      <c r="A791" s="5"/>
      <c r="B791" s="5"/>
      <c r="C791" s="5"/>
      <c r="D791" s="11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</row>
    <row r="792" spans="1:53" ht="20.25" x14ac:dyDescent="0.3">
      <c r="A792" s="5"/>
      <c r="B792" s="5"/>
      <c r="C792" s="5"/>
      <c r="D792" s="11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</row>
    <row r="793" spans="1:53" ht="20.25" x14ac:dyDescent="0.3">
      <c r="A793" s="5"/>
      <c r="B793" s="5"/>
      <c r="C793" s="5"/>
      <c r="D793" s="11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</row>
    <row r="794" spans="1:53" ht="20.25" x14ac:dyDescent="0.3">
      <c r="A794" s="5"/>
      <c r="B794" s="5"/>
      <c r="C794" s="5"/>
      <c r="D794" s="11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</row>
    <row r="795" spans="1:53" ht="20.25" x14ac:dyDescent="0.3">
      <c r="A795" s="5"/>
      <c r="B795" s="5"/>
      <c r="C795" s="5"/>
      <c r="D795" s="11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</row>
    <row r="796" spans="1:53" ht="20.25" x14ac:dyDescent="0.3">
      <c r="A796" s="5"/>
      <c r="B796" s="5"/>
      <c r="C796" s="5"/>
      <c r="D796" s="11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</row>
    <row r="797" spans="1:53" ht="20.25" x14ac:dyDescent="0.3">
      <c r="A797" s="5"/>
      <c r="B797" s="5"/>
      <c r="C797" s="5"/>
      <c r="D797" s="11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</row>
    <row r="798" spans="1:53" ht="20.25" x14ac:dyDescent="0.3">
      <c r="A798" s="5"/>
      <c r="B798" s="5"/>
      <c r="C798" s="5"/>
      <c r="D798" s="11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</row>
    <row r="799" spans="1:53" ht="20.25" x14ac:dyDescent="0.3">
      <c r="A799" s="5"/>
      <c r="B799" s="5"/>
      <c r="C799" s="5"/>
      <c r="D799" s="11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</row>
    <row r="800" spans="1:53" ht="20.25" x14ac:dyDescent="0.3">
      <c r="A800" s="5"/>
      <c r="B800" s="5"/>
      <c r="C800" s="5"/>
      <c r="D800" s="11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</row>
    <row r="801" spans="1:53" ht="20.25" x14ac:dyDescent="0.3">
      <c r="A801" s="5"/>
      <c r="B801" s="5"/>
      <c r="C801" s="5"/>
      <c r="D801" s="11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</row>
    <row r="802" spans="1:53" ht="20.25" x14ac:dyDescent="0.3">
      <c r="A802" s="5"/>
      <c r="B802" s="5"/>
      <c r="C802" s="5"/>
      <c r="D802" s="11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</row>
    <row r="803" spans="1:53" ht="20.25" x14ac:dyDescent="0.3">
      <c r="A803" s="5"/>
      <c r="B803" s="5"/>
      <c r="C803" s="5"/>
      <c r="D803" s="11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</row>
    <row r="804" spans="1:53" ht="20.25" x14ac:dyDescent="0.3">
      <c r="A804" s="5"/>
      <c r="B804" s="5"/>
      <c r="C804" s="5"/>
      <c r="D804" s="11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</row>
    <row r="805" spans="1:53" ht="20.25" x14ac:dyDescent="0.3">
      <c r="A805" s="5"/>
      <c r="B805" s="5"/>
      <c r="C805" s="5"/>
      <c r="D805" s="11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</row>
    <row r="806" spans="1:53" ht="20.25" x14ac:dyDescent="0.3">
      <c r="A806" s="5"/>
      <c r="B806" s="5"/>
      <c r="C806" s="5"/>
      <c r="D806" s="11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</row>
    <row r="807" spans="1:53" ht="20.25" x14ac:dyDescent="0.3">
      <c r="A807" s="5"/>
      <c r="B807" s="5"/>
      <c r="C807" s="5"/>
      <c r="D807" s="11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</row>
    <row r="808" spans="1:53" ht="20.25" x14ac:dyDescent="0.3">
      <c r="A808" s="5"/>
      <c r="B808" s="5"/>
      <c r="C808" s="5"/>
      <c r="D808" s="11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</row>
    <row r="809" spans="1:53" ht="20.25" x14ac:dyDescent="0.3">
      <c r="A809" s="5"/>
      <c r="B809" s="5"/>
      <c r="C809" s="5"/>
      <c r="D809" s="11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</row>
    <row r="810" spans="1:53" ht="20.25" x14ac:dyDescent="0.3">
      <c r="A810" s="5"/>
      <c r="B810" s="5"/>
      <c r="C810" s="5"/>
      <c r="D810" s="11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</row>
    <row r="811" spans="1:53" ht="20.25" x14ac:dyDescent="0.3">
      <c r="A811" s="5"/>
      <c r="B811" s="5"/>
      <c r="C811" s="5"/>
      <c r="D811" s="11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</row>
    <row r="812" spans="1:53" ht="20.25" x14ac:dyDescent="0.3">
      <c r="A812" s="5"/>
      <c r="B812" s="5"/>
      <c r="C812" s="5"/>
      <c r="D812" s="11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</row>
    <row r="813" spans="1:53" ht="20.25" x14ac:dyDescent="0.3">
      <c r="A813" s="5"/>
      <c r="B813" s="5"/>
      <c r="C813" s="5"/>
      <c r="D813" s="11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</row>
    <row r="814" spans="1:53" ht="20.25" x14ac:dyDescent="0.3">
      <c r="A814" s="5"/>
      <c r="B814" s="5"/>
      <c r="C814" s="5"/>
      <c r="D814" s="11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</row>
    <row r="815" spans="1:53" ht="20.25" x14ac:dyDescent="0.3">
      <c r="A815" s="5"/>
      <c r="B815" s="5"/>
      <c r="C815" s="5"/>
      <c r="D815" s="11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</row>
    <row r="816" spans="1:53" ht="20.25" x14ac:dyDescent="0.3">
      <c r="A816" s="5"/>
      <c r="B816" s="5"/>
      <c r="C816" s="5"/>
      <c r="D816" s="11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</row>
    <row r="817" spans="1:53" ht="20.25" x14ac:dyDescent="0.3">
      <c r="A817" s="5"/>
      <c r="B817" s="5"/>
      <c r="C817" s="5"/>
      <c r="D817" s="11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</row>
    <row r="818" spans="1:53" ht="20.25" x14ac:dyDescent="0.3">
      <c r="A818" s="5"/>
      <c r="B818" s="5"/>
      <c r="C818" s="5"/>
      <c r="D818" s="11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</row>
    <row r="819" spans="1:53" ht="20.25" x14ac:dyDescent="0.3">
      <c r="A819" s="5"/>
      <c r="B819" s="5"/>
      <c r="C819" s="5"/>
      <c r="D819" s="11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</row>
    <row r="820" spans="1:53" ht="20.25" x14ac:dyDescent="0.3">
      <c r="A820" s="5"/>
      <c r="B820" s="5"/>
      <c r="C820" s="5"/>
      <c r="D820" s="11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</row>
    <row r="821" spans="1:53" ht="20.25" x14ac:dyDescent="0.3">
      <c r="A821" s="5"/>
      <c r="B821" s="5"/>
      <c r="C821" s="5"/>
      <c r="D821" s="11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</row>
    <row r="822" spans="1:53" ht="20.25" x14ac:dyDescent="0.3">
      <c r="A822" s="5"/>
      <c r="B822" s="5"/>
      <c r="C822" s="5"/>
      <c r="D822" s="11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</row>
    <row r="823" spans="1:53" ht="20.25" x14ac:dyDescent="0.3">
      <c r="A823" s="5"/>
      <c r="B823" s="5"/>
      <c r="C823" s="5"/>
      <c r="D823" s="11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</row>
    <row r="824" spans="1:53" ht="20.25" x14ac:dyDescent="0.3">
      <c r="A824" s="5"/>
      <c r="B824" s="5"/>
      <c r="C824" s="5"/>
      <c r="D824" s="11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</row>
    <row r="825" spans="1:53" ht="20.25" x14ac:dyDescent="0.3">
      <c r="A825" s="5"/>
      <c r="B825" s="5"/>
      <c r="C825" s="5"/>
      <c r="D825" s="11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</row>
    <row r="826" spans="1:53" ht="20.25" x14ac:dyDescent="0.3">
      <c r="A826" s="5"/>
      <c r="B826" s="5"/>
      <c r="C826" s="5"/>
      <c r="D826" s="11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</row>
    <row r="827" spans="1:53" ht="20.25" x14ac:dyDescent="0.3">
      <c r="A827" s="5"/>
      <c r="B827" s="5"/>
      <c r="C827" s="5"/>
      <c r="D827" s="11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</row>
    <row r="828" spans="1:53" ht="20.25" x14ac:dyDescent="0.3">
      <c r="A828" s="5"/>
      <c r="B828" s="5"/>
      <c r="C828" s="5"/>
      <c r="D828" s="11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</row>
    <row r="829" spans="1:53" ht="20.25" x14ac:dyDescent="0.3">
      <c r="A829" s="5"/>
      <c r="B829" s="5"/>
      <c r="C829" s="5"/>
      <c r="D829" s="11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</row>
    <row r="830" spans="1:53" ht="20.25" x14ac:dyDescent="0.3">
      <c r="A830" s="5"/>
      <c r="B830" s="5"/>
      <c r="C830" s="5"/>
      <c r="D830" s="11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</row>
    <row r="831" spans="1:53" ht="20.25" x14ac:dyDescent="0.3">
      <c r="A831" s="5"/>
      <c r="B831" s="5"/>
      <c r="C831" s="5"/>
      <c r="D831" s="11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</row>
    <row r="832" spans="1:53" ht="20.25" x14ac:dyDescent="0.3">
      <c r="A832" s="5"/>
      <c r="B832" s="5"/>
      <c r="C832" s="5"/>
      <c r="D832" s="11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</row>
    <row r="833" spans="1:53" ht="20.25" x14ac:dyDescent="0.3">
      <c r="A833" s="5"/>
      <c r="B833" s="5"/>
      <c r="C833" s="5"/>
      <c r="D833" s="11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</row>
    <row r="834" spans="1:53" ht="20.25" x14ac:dyDescent="0.3">
      <c r="A834" s="5"/>
      <c r="B834" s="5"/>
      <c r="C834" s="5"/>
      <c r="D834" s="11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</row>
    <row r="835" spans="1:53" ht="20.25" x14ac:dyDescent="0.3">
      <c r="A835" s="5"/>
      <c r="B835" s="5"/>
      <c r="C835" s="5"/>
      <c r="D835" s="11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</row>
    <row r="836" spans="1:53" ht="20.25" x14ac:dyDescent="0.3">
      <c r="A836" s="5"/>
      <c r="B836" s="5"/>
      <c r="C836" s="5"/>
      <c r="D836" s="11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</row>
    <row r="837" spans="1:53" ht="20.25" x14ac:dyDescent="0.3">
      <c r="A837" s="5"/>
      <c r="B837" s="5"/>
      <c r="C837" s="5"/>
      <c r="D837" s="11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</row>
    <row r="838" spans="1:53" ht="20.25" x14ac:dyDescent="0.3">
      <c r="A838" s="5"/>
      <c r="B838" s="5"/>
      <c r="C838" s="5"/>
      <c r="D838" s="11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</row>
    <row r="839" spans="1:53" ht="20.25" x14ac:dyDescent="0.3">
      <c r="A839" s="5"/>
      <c r="B839" s="5"/>
      <c r="C839" s="5"/>
      <c r="D839" s="11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</row>
    <row r="840" spans="1:53" ht="20.25" x14ac:dyDescent="0.3">
      <c r="A840" s="5"/>
      <c r="B840" s="5"/>
      <c r="C840" s="5"/>
      <c r="D840" s="11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</row>
    <row r="841" spans="1:53" ht="20.25" x14ac:dyDescent="0.3">
      <c r="A841" s="5"/>
      <c r="B841" s="5"/>
      <c r="C841" s="5"/>
      <c r="D841" s="11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</row>
    <row r="842" spans="1:53" ht="20.25" x14ac:dyDescent="0.3">
      <c r="A842" s="5"/>
      <c r="B842" s="5"/>
      <c r="C842" s="5"/>
      <c r="D842" s="11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</row>
    <row r="843" spans="1:53" ht="20.25" x14ac:dyDescent="0.3">
      <c r="A843" s="5"/>
      <c r="B843" s="5"/>
      <c r="C843" s="5"/>
      <c r="D843" s="11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</row>
    <row r="844" spans="1:53" ht="20.25" x14ac:dyDescent="0.3">
      <c r="A844" s="5"/>
      <c r="B844" s="5"/>
      <c r="C844" s="5"/>
      <c r="D844" s="11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</row>
    <row r="845" spans="1:53" ht="20.25" x14ac:dyDescent="0.3">
      <c r="A845" s="5"/>
      <c r="B845" s="5"/>
      <c r="C845" s="5"/>
      <c r="D845" s="11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</row>
    <row r="846" spans="1:53" ht="20.25" x14ac:dyDescent="0.3">
      <c r="A846" s="5"/>
      <c r="B846" s="5"/>
      <c r="C846" s="5"/>
      <c r="D846" s="11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</row>
    <row r="847" spans="1:53" ht="20.25" x14ac:dyDescent="0.3">
      <c r="A847" s="5"/>
      <c r="B847" s="5"/>
      <c r="C847" s="5"/>
      <c r="D847" s="11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</row>
    <row r="848" spans="1:53" ht="20.25" x14ac:dyDescent="0.3">
      <c r="A848" s="5"/>
      <c r="B848" s="5"/>
      <c r="C848" s="5"/>
      <c r="D848" s="11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</row>
    <row r="849" spans="1:53" ht="20.25" x14ac:dyDescent="0.3">
      <c r="A849" s="5"/>
      <c r="B849" s="5"/>
      <c r="C849" s="5"/>
      <c r="D849" s="11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</row>
    <row r="850" spans="1:53" ht="20.25" x14ac:dyDescent="0.3">
      <c r="A850" s="5"/>
      <c r="B850" s="5"/>
      <c r="C850" s="5"/>
      <c r="D850" s="11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</row>
    <row r="851" spans="1:53" ht="20.25" x14ac:dyDescent="0.3">
      <c r="A851" s="5"/>
      <c r="B851" s="5"/>
      <c r="C851" s="5"/>
      <c r="D851" s="11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</row>
    <row r="852" spans="1:53" ht="20.25" x14ac:dyDescent="0.3">
      <c r="A852" s="5"/>
      <c r="B852" s="5"/>
      <c r="C852" s="5"/>
      <c r="D852" s="11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</row>
    <row r="853" spans="1:53" ht="20.25" x14ac:dyDescent="0.3">
      <c r="A853" s="5"/>
      <c r="B853" s="5"/>
      <c r="C853" s="5"/>
      <c r="D853" s="11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</row>
    <row r="854" spans="1:53" ht="20.25" x14ac:dyDescent="0.3">
      <c r="A854" s="5"/>
      <c r="B854" s="5"/>
      <c r="C854" s="5"/>
      <c r="D854" s="11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</row>
    <row r="855" spans="1:53" ht="20.25" x14ac:dyDescent="0.3">
      <c r="A855" s="5"/>
      <c r="B855" s="5"/>
      <c r="C855" s="5"/>
      <c r="D855" s="11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</row>
    <row r="856" spans="1:53" ht="20.25" x14ac:dyDescent="0.3">
      <c r="A856" s="5"/>
      <c r="B856" s="5"/>
      <c r="C856" s="5"/>
      <c r="D856" s="11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</row>
    <row r="857" spans="1:53" ht="20.25" x14ac:dyDescent="0.3">
      <c r="A857" s="5"/>
      <c r="B857" s="5"/>
      <c r="C857" s="5"/>
      <c r="D857" s="11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</row>
    <row r="858" spans="1:53" ht="20.25" x14ac:dyDescent="0.3">
      <c r="A858" s="5"/>
      <c r="B858" s="5"/>
      <c r="C858" s="5"/>
      <c r="D858" s="11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</row>
    <row r="859" spans="1:53" ht="20.25" x14ac:dyDescent="0.3">
      <c r="A859" s="5"/>
      <c r="B859" s="5"/>
      <c r="C859" s="5"/>
      <c r="D859" s="11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</row>
    <row r="860" spans="1:53" ht="20.25" x14ac:dyDescent="0.3">
      <c r="A860" s="5"/>
      <c r="B860" s="5"/>
      <c r="C860" s="5"/>
      <c r="D860" s="11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</row>
    <row r="861" spans="1:53" ht="20.25" x14ac:dyDescent="0.3">
      <c r="A861" s="5"/>
      <c r="B861" s="5"/>
      <c r="C861" s="5"/>
      <c r="D861" s="11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</row>
    <row r="862" spans="1:53" ht="20.25" x14ac:dyDescent="0.3">
      <c r="A862" s="5"/>
      <c r="B862" s="5"/>
      <c r="C862" s="5"/>
      <c r="D862" s="11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</row>
    <row r="863" spans="1:53" ht="20.25" x14ac:dyDescent="0.3">
      <c r="A863" s="5"/>
      <c r="B863" s="5"/>
      <c r="C863" s="5"/>
      <c r="D863" s="11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</row>
    <row r="864" spans="1:53" ht="20.25" x14ac:dyDescent="0.3">
      <c r="A864" s="5"/>
      <c r="B864" s="5"/>
      <c r="C864" s="5"/>
      <c r="D864" s="11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</row>
    <row r="865" spans="1:53" ht="20.25" x14ac:dyDescent="0.3">
      <c r="A865" s="5"/>
      <c r="B865" s="5"/>
      <c r="C865" s="5"/>
      <c r="D865" s="11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</row>
    <row r="866" spans="1:53" ht="20.25" x14ac:dyDescent="0.3">
      <c r="A866" s="5"/>
      <c r="B866" s="5"/>
      <c r="C866" s="5"/>
      <c r="D866" s="11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</row>
    <row r="867" spans="1:53" ht="20.25" x14ac:dyDescent="0.3">
      <c r="A867" s="5"/>
      <c r="B867" s="5"/>
      <c r="C867" s="5"/>
      <c r="D867" s="11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</row>
    <row r="868" spans="1:53" ht="20.25" x14ac:dyDescent="0.3">
      <c r="A868" s="5"/>
      <c r="B868" s="5"/>
      <c r="C868" s="5"/>
      <c r="D868" s="11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</row>
    <row r="869" spans="1:53" ht="20.25" x14ac:dyDescent="0.3">
      <c r="A869" s="5"/>
      <c r="B869" s="5"/>
      <c r="C869" s="5"/>
      <c r="D869" s="11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</row>
    <row r="870" spans="1:53" ht="20.25" x14ac:dyDescent="0.3">
      <c r="A870" s="5"/>
      <c r="B870" s="5"/>
      <c r="C870" s="5"/>
      <c r="D870" s="11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</row>
    <row r="871" spans="1:53" ht="20.25" x14ac:dyDescent="0.3">
      <c r="A871" s="5"/>
      <c r="B871" s="5"/>
      <c r="C871" s="5"/>
      <c r="D871" s="11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</row>
    <row r="872" spans="1:53" ht="20.25" x14ac:dyDescent="0.3">
      <c r="A872" s="5"/>
      <c r="B872" s="5"/>
      <c r="C872" s="5"/>
      <c r="D872" s="11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</row>
    <row r="873" spans="1:53" ht="20.25" x14ac:dyDescent="0.3">
      <c r="A873" s="5"/>
      <c r="B873" s="5"/>
      <c r="C873" s="5"/>
      <c r="D873" s="11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</row>
    <row r="874" spans="1:53" ht="20.25" x14ac:dyDescent="0.3">
      <c r="A874" s="5"/>
      <c r="B874" s="5"/>
      <c r="C874" s="5"/>
      <c r="D874" s="11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</row>
    <row r="875" spans="1:53" ht="20.25" x14ac:dyDescent="0.3">
      <c r="A875" s="5"/>
      <c r="B875" s="5"/>
      <c r="C875" s="5"/>
      <c r="D875" s="11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</row>
    <row r="876" spans="1:53" ht="20.25" x14ac:dyDescent="0.3">
      <c r="A876" s="5"/>
      <c r="B876" s="5"/>
      <c r="C876" s="5"/>
      <c r="D876" s="11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</row>
    <row r="877" spans="1:53" ht="20.25" x14ac:dyDescent="0.3">
      <c r="A877" s="5"/>
      <c r="B877" s="5"/>
      <c r="C877" s="5"/>
      <c r="D877" s="11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</row>
    <row r="878" spans="1:53" ht="20.25" x14ac:dyDescent="0.3">
      <c r="A878" s="5"/>
      <c r="B878" s="5"/>
      <c r="C878" s="5"/>
      <c r="D878" s="11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</row>
    <row r="879" spans="1:53" ht="20.25" x14ac:dyDescent="0.3">
      <c r="A879" s="5"/>
      <c r="B879" s="5"/>
      <c r="C879" s="5"/>
      <c r="D879" s="11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</row>
    <row r="880" spans="1:53" ht="20.25" x14ac:dyDescent="0.3">
      <c r="A880" s="5"/>
      <c r="B880" s="5"/>
      <c r="C880" s="5"/>
      <c r="D880" s="11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</row>
    <row r="881" spans="1:53" ht="20.25" x14ac:dyDescent="0.3">
      <c r="A881" s="5"/>
      <c r="B881" s="5"/>
      <c r="C881" s="5"/>
      <c r="D881" s="11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</row>
    <row r="882" spans="1:53" ht="20.25" x14ac:dyDescent="0.3">
      <c r="A882" s="5"/>
      <c r="B882" s="5"/>
      <c r="C882" s="5"/>
      <c r="D882" s="11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</row>
    <row r="883" spans="1:53" ht="20.25" x14ac:dyDescent="0.3">
      <c r="A883" s="5"/>
      <c r="B883" s="5"/>
      <c r="C883" s="5"/>
      <c r="D883" s="11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</row>
    <row r="884" spans="1:53" ht="20.25" x14ac:dyDescent="0.3">
      <c r="A884" s="5"/>
      <c r="B884" s="5"/>
      <c r="C884" s="5"/>
      <c r="D884" s="11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</row>
    <row r="885" spans="1:53" ht="20.25" x14ac:dyDescent="0.3">
      <c r="A885" s="5"/>
      <c r="B885" s="5"/>
      <c r="C885" s="5"/>
      <c r="D885" s="11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</row>
    <row r="886" spans="1:53" ht="20.25" x14ac:dyDescent="0.3">
      <c r="A886" s="5"/>
      <c r="B886" s="5"/>
      <c r="C886" s="5"/>
      <c r="D886" s="11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</row>
    <row r="887" spans="1:53" ht="20.25" x14ac:dyDescent="0.3">
      <c r="A887" s="5"/>
      <c r="B887" s="5"/>
      <c r="C887" s="5"/>
      <c r="D887" s="11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</row>
    <row r="888" spans="1:53" ht="20.25" x14ac:dyDescent="0.3">
      <c r="A888" s="5"/>
      <c r="B888" s="5"/>
      <c r="C888" s="5"/>
      <c r="D888" s="11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</row>
    <row r="889" spans="1:53" ht="20.25" x14ac:dyDescent="0.3">
      <c r="A889" s="5"/>
      <c r="B889" s="5"/>
      <c r="C889" s="5"/>
      <c r="D889" s="11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</row>
    <row r="890" spans="1:53" ht="20.25" x14ac:dyDescent="0.3">
      <c r="A890" s="5"/>
      <c r="B890" s="5"/>
      <c r="C890" s="5"/>
      <c r="D890" s="11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</row>
    <row r="891" spans="1:53" ht="20.25" x14ac:dyDescent="0.3">
      <c r="A891" s="5"/>
      <c r="B891" s="5"/>
      <c r="C891" s="5"/>
      <c r="D891" s="11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</row>
    <row r="892" spans="1:53" ht="20.25" x14ac:dyDescent="0.3">
      <c r="A892" s="5"/>
      <c r="B892" s="5"/>
      <c r="C892" s="5"/>
      <c r="D892" s="11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</row>
    <row r="893" spans="1:53" ht="20.25" x14ac:dyDescent="0.3">
      <c r="A893" s="5"/>
      <c r="B893" s="5"/>
      <c r="C893" s="5"/>
      <c r="D893" s="11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</row>
    <row r="894" spans="1:53" ht="20.25" x14ac:dyDescent="0.3">
      <c r="A894" s="5"/>
      <c r="B894" s="5"/>
      <c r="C894" s="5"/>
      <c r="D894" s="11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</row>
    <row r="895" spans="1:53" ht="20.25" x14ac:dyDescent="0.3">
      <c r="A895" s="5"/>
      <c r="B895" s="5"/>
      <c r="C895" s="5"/>
      <c r="D895" s="11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</row>
    <row r="896" spans="1:53" ht="20.25" x14ac:dyDescent="0.3">
      <c r="A896" s="5"/>
      <c r="B896" s="5"/>
      <c r="C896" s="5"/>
      <c r="D896" s="11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</row>
    <row r="897" spans="1:53" ht="20.25" x14ac:dyDescent="0.3">
      <c r="A897" s="5"/>
      <c r="B897" s="5"/>
      <c r="C897" s="5"/>
      <c r="D897" s="11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</row>
    <row r="898" spans="1:53" ht="20.25" x14ac:dyDescent="0.3">
      <c r="A898" s="5"/>
      <c r="B898" s="5"/>
      <c r="C898" s="5"/>
      <c r="D898" s="11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</row>
    <row r="899" spans="1:53" ht="20.25" x14ac:dyDescent="0.3">
      <c r="A899" s="5"/>
      <c r="B899" s="5"/>
      <c r="C899" s="5"/>
      <c r="D899" s="11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</row>
    <row r="900" spans="1:53" ht="20.25" x14ac:dyDescent="0.3">
      <c r="A900" s="5"/>
      <c r="B900" s="5"/>
      <c r="C900" s="5"/>
      <c r="D900" s="11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</row>
    <row r="901" spans="1:53" ht="20.25" x14ac:dyDescent="0.3">
      <c r="A901" s="5"/>
      <c r="B901" s="5"/>
      <c r="C901" s="5"/>
      <c r="D901" s="11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</row>
    <row r="902" spans="1:53" ht="20.25" x14ac:dyDescent="0.3">
      <c r="A902" s="5"/>
      <c r="B902" s="5"/>
      <c r="C902" s="5"/>
      <c r="D902" s="11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</row>
    <row r="903" spans="1:53" ht="20.25" x14ac:dyDescent="0.3">
      <c r="A903" s="5"/>
      <c r="B903" s="5"/>
      <c r="C903" s="5"/>
      <c r="D903" s="11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</row>
    <row r="904" spans="1:53" ht="20.25" x14ac:dyDescent="0.3">
      <c r="A904" s="5"/>
      <c r="B904" s="5"/>
      <c r="C904" s="5"/>
      <c r="D904" s="11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</row>
    <row r="905" spans="1:53" ht="20.25" x14ac:dyDescent="0.3">
      <c r="A905" s="5"/>
      <c r="B905" s="5"/>
      <c r="C905" s="5"/>
      <c r="D905" s="11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</row>
    <row r="906" spans="1:53" ht="20.25" x14ac:dyDescent="0.3">
      <c r="A906" s="5"/>
      <c r="B906" s="5"/>
      <c r="C906" s="5"/>
      <c r="D906" s="11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</row>
    <row r="907" spans="1:53" ht="20.25" x14ac:dyDescent="0.3">
      <c r="A907" s="5"/>
      <c r="B907" s="5"/>
      <c r="C907" s="5"/>
      <c r="D907" s="11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</row>
    <row r="908" spans="1:53" ht="20.25" x14ac:dyDescent="0.3">
      <c r="A908" s="5"/>
      <c r="B908" s="5"/>
      <c r="C908" s="5"/>
      <c r="D908" s="11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</row>
    <row r="909" spans="1:53" ht="20.25" x14ac:dyDescent="0.3">
      <c r="A909" s="5"/>
      <c r="B909" s="5"/>
      <c r="C909" s="5"/>
      <c r="D909" s="11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</row>
    <row r="910" spans="1:53" ht="20.25" x14ac:dyDescent="0.3">
      <c r="A910" s="5"/>
      <c r="B910" s="5"/>
      <c r="C910" s="5"/>
      <c r="D910" s="11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</row>
    <row r="911" spans="1:53" ht="20.25" x14ac:dyDescent="0.3">
      <c r="A911" s="5"/>
      <c r="B911" s="5"/>
      <c r="C911" s="5"/>
      <c r="D911" s="11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</row>
    <row r="912" spans="1:53" ht="20.25" x14ac:dyDescent="0.3">
      <c r="A912" s="5"/>
      <c r="B912" s="5"/>
      <c r="C912" s="5"/>
      <c r="D912" s="11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</row>
    <row r="913" spans="1:53" ht="20.25" x14ac:dyDescent="0.3">
      <c r="A913" s="5"/>
      <c r="B913" s="5"/>
      <c r="C913" s="5"/>
      <c r="D913" s="11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</row>
    <row r="914" spans="1:53" ht="20.25" x14ac:dyDescent="0.3">
      <c r="A914" s="5"/>
      <c r="B914" s="5"/>
      <c r="C914" s="5"/>
      <c r="D914" s="11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</row>
    <row r="915" spans="1:53" ht="20.25" x14ac:dyDescent="0.3">
      <c r="A915" s="5"/>
      <c r="B915" s="5"/>
      <c r="C915" s="5"/>
      <c r="D915" s="11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</row>
    <row r="916" spans="1:53" ht="20.25" x14ac:dyDescent="0.3">
      <c r="A916" s="5"/>
      <c r="B916" s="5"/>
      <c r="C916" s="5"/>
      <c r="D916" s="11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</row>
    <row r="917" spans="1:53" ht="20.25" x14ac:dyDescent="0.3">
      <c r="A917" s="5"/>
      <c r="B917" s="5"/>
      <c r="C917" s="5"/>
      <c r="D917" s="11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</row>
    <row r="918" spans="1:53" ht="20.25" x14ac:dyDescent="0.3">
      <c r="A918" s="5"/>
      <c r="B918" s="5"/>
      <c r="C918" s="5"/>
      <c r="D918" s="11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</row>
    <row r="919" spans="1:53" ht="20.25" x14ac:dyDescent="0.3">
      <c r="A919" s="5"/>
      <c r="B919" s="5"/>
      <c r="C919" s="5"/>
      <c r="D919" s="11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</row>
    <row r="920" spans="1:53" ht="20.25" x14ac:dyDescent="0.3">
      <c r="A920" s="5"/>
      <c r="B920" s="5"/>
      <c r="C920" s="5"/>
      <c r="D920" s="11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</row>
    <row r="921" spans="1:53" ht="20.25" x14ac:dyDescent="0.3">
      <c r="A921" s="5"/>
      <c r="B921" s="5"/>
      <c r="C921" s="5"/>
      <c r="D921" s="11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</row>
    <row r="922" spans="1:53" ht="20.25" x14ac:dyDescent="0.3">
      <c r="A922" s="5"/>
      <c r="B922" s="5"/>
      <c r="C922" s="5"/>
      <c r="D922" s="11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</row>
    <row r="923" spans="1:53" ht="20.25" x14ac:dyDescent="0.3">
      <c r="A923" s="5"/>
      <c r="B923" s="5"/>
      <c r="C923" s="5"/>
      <c r="D923" s="11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</row>
    <row r="924" spans="1:53" ht="20.25" x14ac:dyDescent="0.3">
      <c r="A924" s="5"/>
      <c r="B924" s="5"/>
      <c r="C924" s="5"/>
      <c r="D924" s="11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</row>
    <row r="925" spans="1:53" ht="20.25" x14ac:dyDescent="0.3">
      <c r="A925" s="5"/>
      <c r="B925" s="5"/>
      <c r="C925" s="5"/>
      <c r="D925" s="11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</row>
    <row r="926" spans="1:53" ht="20.25" x14ac:dyDescent="0.3">
      <c r="A926" s="5"/>
      <c r="B926" s="5"/>
      <c r="C926" s="5"/>
      <c r="D926" s="11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</row>
    <row r="927" spans="1:53" ht="20.25" x14ac:dyDescent="0.3">
      <c r="A927" s="5"/>
      <c r="B927" s="5"/>
      <c r="C927" s="5"/>
      <c r="D927" s="11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</row>
    <row r="928" spans="1:53" ht="20.25" x14ac:dyDescent="0.3">
      <c r="A928" s="5"/>
      <c r="B928" s="5"/>
      <c r="C928" s="5"/>
      <c r="D928" s="11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</row>
    <row r="929" spans="1:53" ht="20.25" x14ac:dyDescent="0.3">
      <c r="A929" s="5"/>
      <c r="B929" s="5"/>
      <c r="C929" s="5"/>
      <c r="D929" s="11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</row>
    <row r="930" spans="1:53" ht="20.25" x14ac:dyDescent="0.3">
      <c r="A930" s="5"/>
      <c r="B930" s="5"/>
      <c r="C930" s="5"/>
      <c r="D930" s="11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</row>
    <row r="931" spans="1:53" ht="20.25" x14ac:dyDescent="0.3">
      <c r="A931" s="5"/>
      <c r="B931" s="5"/>
      <c r="C931" s="5"/>
      <c r="D931" s="11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</row>
    <row r="932" spans="1:53" ht="20.25" x14ac:dyDescent="0.3">
      <c r="A932" s="5"/>
      <c r="B932" s="5"/>
      <c r="C932" s="5"/>
      <c r="D932" s="11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</row>
    <row r="933" spans="1:53" ht="20.25" x14ac:dyDescent="0.3">
      <c r="A933" s="5"/>
      <c r="B933" s="5"/>
      <c r="C933" s="5"/>
      <c r="D933" s="11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</row>
    <row r="934" spans="1:53" ht="20.25" x14ac:dyDescent="0.3">
      <c r="A934" s="5"/>
      <c r="B934" s="5"/>
      <c r="C934" s="5"/>
      <c r="D934" s="11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</row>
    <row r="935" spans="1:53" ht="20.25" x14ac:dyDescent="0.3">
      <c r="A935" s="5"/>
      <c r="B935" s="5"/>
      <c r="C935" s="5"/>
      <c r="D935" s="11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</row>
    <row r="936" spans="1:53" ht="20.25" x14ac:dyDescent="0.3">
      <c r="A936" s="5"/>
      <c r="B936" s="5"/>
      <c r="C936" s="5"/>
      <c r="D936" s="11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</row>
    <row r="937" spans="1:53" ht="20.25" x14ac:dyDescent="0.3">
      <c r="A937" s="5"/>
      <c r="B937" s="5"/>
      <c r="C937" s="5"/>
      <c r="D937" s="11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</row>
    <row r="938" spans="1:53" ht="20.25" x14ac:dyDescent="0.3">
      <c r="A938" s="5"/>
      <c r="B938" s="5"/>
      <c r="C938" s="5"/>
      <c r="D938" s="11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</row>
    <row r="939" spans="1:53" ht="20.25" x14ac:dyDescent="0.3">
      <c r="A939" s="5"/>
      <c r="B939" s="5"/>
      <c r="C939" s="5"/>
      <c r="D939" s="11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</row>
    <row r="940" spans="1:53" ht="20.25" x14ac:dyDescent="0.3">
      <c r="A940" s="5"/>
      <c r="B940" s="5"/>
      <c r="C940" s="5"/>
      <c r="D940" s="11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</row>
    <row r="941" spans="1:53" ht="20.25" x14ac:dyDescent="0.3">
      <c r="A941" s="5"/>
      <c r="B941" s="5"/>
      <c r="C941" s="5"/>
      <c r="D941" s="11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</row>
    <row r="942" spans="1:53" ht="20.25" x14ac:dyDescent="0.3">
      <c r="A942" s="5"/>
      <c r="B942" s="5"/>
      <c r="C942" s="5"/>
      <c r="D942" s="11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</row>
    <row r="943" spans="1:53" ht="20.25" x14ac:dyDescent="0.3">
      <c r="A943" s="5"/>
      <c r="B943" s="5"/>
      <c r="C943" s="5"/>
      <c r="D943" s="11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</row>
    <row r="944" spans="1:53" ht="20.25" x14ac:dyDescent="0.3">
      <c r="A944" s="5"/>
      <c r="B944" s="5"/>
      <c r="C944" s="5"/>
      <c r="D944" s="11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</row>
    <row r="945" spans="1:53" ht="20.25" x14ac:dyDescent="0.3">
      <c r="A945" s="5"/>
      <c r="B945" s="5"/>
      <c r="C945" s="5"/>
      <c r="D945" s="11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</row>
    <row r="946" spans="1:53" ht="20.25" x14ac:dyDescent="0.3">
      <c r="A946" s="5"/>
      <c r="B946" s="5"/>
      <c r="C946" s="5"/>
      <c r="D946" s="11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</row>
    <row r="947" spans="1:53" ht="20.25" x14ac:dyDescent="0.3">
      <c r="A947" s="5"/>
      <c r="B947" s="5"/>
      <c r="C947" s="5"/>
      <c r="D947" s="11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</row>
    <row r="948" spans="1:53" ht="20.25" x14ac:dyDescent="0.3">
      <c r="A948" s="5"/>
      <c r="B948" s="5"/>
      <c r="C948" s="5"/>
      <c r="D948" s="11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</row>
    <row r="949" spans="1:53" ht="20.25" x14ac:dyDescent="0.3">
      <c r="A949" s="5"/>
      <c r="B949" s="5"/>
      <c r="C949" s="5"/>
      <c r="D949" s="11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</row>
    <row r="950" spans="1:53" ht="20.25" x14ac:dyDescent="0.3">
      <c r="A950" s="5"/>
      <c r="B950" s="5"/>
      <c r="C950" s="5"/>
      <c r="D950" s="11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</row>
    <row r="951" spans="1:53" ht="20.25" x14ac:dyDescent="0.3">
      <c r="A951" s="5"/>
      <c r="B951" s="5"/>
      <c r="C951" s="5"/>
      <c r="D951" s="11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</row>
    <row r="952" spans="1:53" ht="20.25" x14ac:dyDescent="0.3">
      <c r="A952" s="5"/>
      <c r="B952" s="5"/>
      <c r="C952" s="5"/>
      <c r="D952" s="11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</row>
    <row r="953" spans="1:53" ht="20.25" x14ac:dyDescent="0.3">
      <c r="A953" s="5"/>
      <c r="B953" s="5"/>
      <c r="C953" s="5"/>
      <c r="D953" s="11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</row>
    <row r="954" spans="1:53" ht="20.25" x14ac:dyDescent="0.3">
      <c r="A954" s="5"/>
      <c r="B954" s="5"/>
      <c r="C954" s="5"/>
      <c r="D954" s="11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</row>
    <row r="955" spans="1:53" ht="20.25" x14ac:dyDescent="0.3">
      <c r="A955" s="5"/>
      <c r="B955" s="5"/>
      <c r="C955" s="5"/>
      <c r="D955" s="11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</row>
    <row r="956" spans="1:53" ht="20.25" x14ac:dyDescent="0.3">
      <c r="A956" s="5"/>
      <c r="B956" s="5"/>
      <c r="C956" s="5"/>
      <c r="D956" s="11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</row>
    <row r="957" spans="1:53" ht="20.25" x14ac:dyDescent="0.3">
      <c r="A957" s="5"/>
      <c r="B957" s="5"/>
      <c r="C957" s="5"/>
      <c r="D957" s="11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</row>
    <row r="958" spans="1:53" ht="20.25" x14ac:dyDescent="0.3">
      <c r="A958" s="5"/>
      <c r="B958" s="5"/>
      <c r="C958" s="5"/>
      <c r="D958" s="11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</row>
    <row r="959" spans="1:53" ht="20.25" x14ac:dyDescent="0.3">
      <c r="A959" s="5"/>
      <c r="B959" s="5"/>
      <c r="C959" s="5"/>
      <c r="D959" s="11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</row>
    <row r="960" spans="1:53" ht="20.25" x14ac:dyDescent="0.3">
      <c r="A960" s="5"/>
      <c r="B960" s="5"/>
      <c r="C960" s="5"/>
      <c r="D960" s="11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</row>
    <row r="961" spans="1:53" ht="20.25" x14ac:dyDescent="0.3">
      <c r="A961" s="5"/>
      <c r="B961" s="5"/>
      <c r="C961" s="5"/>
      <c r="D961" s="11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</row>
    <row r="962" spans="1:53" ht="20.25" x14ac:dyDescent="0.3">
      <c r="A962" s="5"/>
      <c r="B962" s="5"/>
      <c r="C962" s="5"/>
      <c r="D962" s="11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</row>
    <row r="963" spans="1:53" ht="20.25" x14ac:dyDescent="0.3">
      <c r="A963" s="5"/>
      <c r="B963" s="5"/>
      <c r="C963" s="5"/>
      <c r="D963" s="11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</row>
    <row r="964" spans="1:53" ht="20.25" x14ac:dyDescent="0.3">
      <c r="A964" s="5"/>
      <c r="B964" s="5"/>
      <c r="C964" s="5"/>
      <c r="D964" s="11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</row>
    <row r="965" spans="1:53" ht="20.25" x14ac:dyDescent="0.3">
      <c r="A965" s="5"/>
      <c r="B965" s="5"/>
      <c r="C965" s="5"/>
      <c r="D965" s="11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</row>
    <row r="966" spans="1:53" ht="20.25" x14ac:dyDescent="0.3">
      <c r="A966" s="5"/>
      <c r="B966" s="5"/>
      <c r="C966" s="5"/>
      <c r="D966" s="11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</row>
    <row r="967" spans="1:53" ht="20.25" x14ac:dyDescent="0.3">
      <c r="A967" s="5"/>
      <c r="B967" s="5"/>
      <c r="C967" s="5"/>
      <c r="D967" s="11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</row>
    <row r="968" spans="1:53" ht="20.25" x14ac:dyDescent="0.3">
      <c r="A968" s="5"/>
      <c r="B968" s="5"/>
      <c r="C968" s="5"/>
      <c r="D968" s="11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</row>
    <row r="969" spans="1:53" ht="20.25" x14ac:dyDescent="0.3">
      <c r="A969" s="5"/>
      <c r="B969" s="5"/>
      <c r="C969" s="5"/>
      <c r="D969" s="11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</row>
    <row r="970" spans="1:53" ht="20.25" x14ac:dyDescent="0.3">
      <c r="A970" s="5"/>
      <c r="B970" s="5"/>
      <c r="C970" s="5"/>
      <c r="D970" s="11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</row>
    <row r="971" spans="1:53" ht="20.25" x14ac:dyDescent="0.3">
      <c r="A971" s="5"/>
      <c r="B971" s="5"/>
      <c r="C971" s="5"/>
      <c r="D971" s="11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</row>
    <row r="972" spans="1:53" ht="20.25" x14ac:dyDescent="0.3">
      <c r="A972" s="5"/>
      <c r="B972" s="5"/>
      <c r="C972" s="5"/>
      <c r="D972" s="11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</row>
    <row r="973" spans="1:53" ht="20.25" x14ac:dyDescent="0.3">
      <c r="A973" s="5"/>
      <c r="B973" s="5"/>
      <c r="C973" s="5"/>
      <c r="D973" s="11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</row>
    <row r="974" spans="1:53" ht="20.25" x14ac:dyDescent="0.3">
      <c r="A974" s="5"/>
      <c r="B974" s="5"/>
      <c r="C974" s="5"/>
      <c r="D974" s="11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</row>
    <row r="975" spans="1:53" ht="20.25" x14ac:dyDescent="0.3">
      <c r="A975" s="5"/>
      <c r="B975" s="5"/>
      <c r="C975" s="5"/>
      <c r="D975" s="11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</row>
    <row r="976" spans="1:53" ht="20.25" x14ac:dyDescent="0.3">
      <c r="A976" s="5"/>
      <c r="B976" s="5"/>
      <c r="C976" s="5"/>
      <c r="D976" s="11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</row>
    <row r="977" spans="1:53" ht="20.25" x14ac:dyDescent="0.3">
      <c r="A977" s="5"/>
      <c r="B977" s="5"/>
      <c r="C977" s="5"/>
      <c r="D977" s="11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</row>
    <row r="978" spans="1:53" ht="20.25" x14ac:dyDescent="0.3">
      <c r="A978" s="5"/>
      <c r="B978" s="5"/>
      <c r="C978" s="5"/>
      <c r="D978" s="11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</row>
    <row r="979" spans="1:53" ht="20.25" x14ac:dyDescent="0.3">
      <c r="A979" s="5"/>
      <c r="B979" s="5"/>
      <c r="C979" s="5"/>
      <c r="D979" s="11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</row>
    <row r="980" spans="1:53" ht="20.25" x14ac:dyDescent="0.3">
      <c r="A980" s="5"/>
      <c r="B980" s="5"/>
      <c r="C980" s="5"/>
      <c r="D980" s="11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</row>
    <row r="981" spans="1:53" ht="20.25" x14ac:dyDescent="0.3">
      <c r="A981" s="5"/>
      <c r="B981" s="5"/>
      <c r="C981" s="5"/>
      <c r="D981" s="11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</row>
    <row r="982" spans="1:53" ht="20.25" x14ac:dyDescent="0.3">
      <c r="A982" s="5"/>
      <c r="B982" s="5"/>
      <c r="C982" s="5"/>
      <c r="D982" s="11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</row>
    <row r="983" spans="1:53" ht="20.25" x14ac:dyDescent="0.3">
      <c r="A983" s="5"/>
      <c r="B983" s="5"/>
      <c r="C983" s="5"/>
      <c r="D983" s="11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</row>
    <row r="984" spans="1:53" ht="20.25" x14ac:dyDescent="0.3">
      <c r="A984" s="5"/>
      <c r="B984" s="5"/>
      <c r="C984" s="5"/>
      <c r="D984" s="11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</row>
    <row r="985" spans="1:53" ht="20.25" x14ac:dyDescent="0.3">
      <c r="A985" s="5"/>
      <c r="B985" s="5"/>
      <c r="C985" s="5"/>
      <c r="D985" s="11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</row>
    <row r="986" spans="1:53" ht="20.25" x14ac:dyDescent="0.3">
      <c r="A986" s="5"/>
      <c r="B986" s="5"/>
      <c r="C986" s="5"/>
      <c r="D986" s="11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</row>
    <row r="987" spans="1:53" ht="20.25" x14ac:dyDescent="0.3">
      <c r="A987" s="5"/>
      <c r="B987" s="5"/>
      <c r="C987" s="5"/>
      <c r="D987" s="11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</row>
    <row r="988" spans="1:53" ht="20.25" x14ac:dyDescent="0.3">
      <c r="A988" s="5"/>
      <c r="B988" s="5"/>
      <c r="C988" s="5"/>
      <c r="D988" s="11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</row>
    <row r="989" spans="1:53" ht="20.25" x14ac:dyDescent="0.3">
      <c r="A989" s="5"/>
      <c r="B989" s="5"/>
      <c r="C989" s="5"/>
      <c r="D989" s="11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</row>
    <row r="990" spans="1:53" ht="20.25" x14ac:dyDescent="0.3">
      <c r="A990" s="5"/>
      <c r="B990" s="5"/>
      <c r="C990" s="5"/>
      <c r="D990" s="11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</row>
    <row r="991" spans="1:53" ht="20.25" x14ac:dyDescent="0.3">
      <c r="A991" s="5"/>
      <c r="B991" s="5"/>
      <c r="C991" s="5"/>
      <c r="D991" s="11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</row>
    <row r="992" spans="1:53" ht="20.25" x14ac:dyDescent="0.3">
      <c r="A992" s="5"/>
      <c r="B992" s="5"/>
      <c r="C992" s="5"/>
      <c r="D992" s="11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</row>
    <row r="993" spans="1:53" ht="20.25" x14ac:dyDescent="0.3">
      <c r="A993" s="5"/>
      <c r="B993" s="5"/>
      <c r="C993" s="5"/>
      <c r="D993" s="11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</row>
    <row r="994" spans="1:53" ht="20.25" x14ac:dyDescent="0.3">
      <c r="A994" s="5"/>
      <c r="B994" s="5"/>
      <c r="C994" s="5"/>
      <c r="D994" s="11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</row>
    <row r="995" spans="1:53" ht="20.25" x14ac:dyDescent="0.3">
      <c r="A995" s="5"/>
      <c r="B995" s="5"/>
      <c r="C995" s="5"/>
      <c r="D995" s="11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</row>
    <row r="996" spans="1:53" ht="20.25" x14ac:dyDescent="0.3">
      <c r="A996" s="5"/>
      <c r="B996" s="5"/>
      <c r="C996" s="5"/>
      <c r="D996" s="11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</row>
    <row r="997" spans="1:53" ht="20.25" x14ac:dyDescent="0.3">
      <c r="A997" s="5"/>
      <c r="B997" s="5"/>
      <c r="C997" s="5"/>
      <c r="D997" s="11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</row>
    <row r="998" spans="1:53" ht="20.25" x14ac:dyDescent="0.3">
      <c r="A998" s="5"/>
      <c r="B998" s="5"/>
      <c r="C998" s="5"/>
      <c r="D998" s="11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</row>
    <row r="999" spans="1:53" ht="20.25" x14ac:dyDescent="0.3">
      <c r="A999" s="5"/>
      <c r="B999" s="5"/>
      <c r="C999" s="5"/>
      <c r="D999" s="11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</row>
    <row r="1000" spans="1:53" ht="20.25" x14ac:dyDescent="0.3">
      <c r="A1000" s="5"/>
      <c r="B1000" s="5"/>
      <c r="C1000" s="5"/>
      <c r="D1000" s="11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</row>
    <row r="1001" spans="1:53" ht="20.25" x14ac:dyDescent="0.3">
      <c r="A1001" s="5"/>
      <c r="B1001" s="5"/>
      <c r="C1001" s="5"/>
      <c r="D1001" s="11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</row>
    <row r="1002" spans="1:53" ht="20.25" x14ac:dyDescent="0.3">
      <c r="A1002" s="5"/>
      <c r="B1002" s="5"/>
      <c r="C1002" s="5"/>
      <c r="D1002" s="11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</row>
    <row r="1003" spans="1:53" ht="20.25" x14ac:dyDescent="0.3">
      <c r="A1003" s="5"/>
      <c r="B1003" s="5"/>
      <c r="C1003" s="5"/>
      <c r="D1003" s="11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</row>
    <row r="1004" spans="1:53" ht="20.25" x14ac:dyDescent="0.3">
      <c r="A1004" s="5"/>
      <c r="B1004" s="5"/>
      <c r="C1004" s="5"/>
      <c r="D1004" s="11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</row>
    <row r="1005" spans="1:53" ht="20.25" x14ac:dyDescent="0.3">
      <c r="A1005" s="5"/>
      <c r="B1005" s="5"/>
      <c r="C1005" s="5"/>
      <c r="D1005" s="11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</row>
    <row r="1006" spans="1:53" ht="20.25" x14ac:dyDescent="0.3">
      <c r="A1006" s="5"/>
      <c r="B1006" s="5"/>
      <c r="C1006" s="5"/>
      <c r="D1006" s="11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</row>
    <row r="1007" spans="1:53" ht="20.25" x14ac:dyDescent="0.3">
      <c r="A1007" s="5"/>
      <c r="B1007" s="5"/>
      <c r="C1007" s="5"/>
      <c r="D1007" s="11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</row>
    <row r="1008" spans="1:53" ht="20.25" x14ac:dyDescent="0.3">
      <c r="A1008" s="5"/>
      <c r="B1008" s="5"/>
      <c r="C1008" s="5"/>
      <c r="D1008" s="11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</row>
    <row r="1009" spans="1:53" ht="20.25" x14ac:dyDescent="0.3">
      <c r="A1009" s="5"/>
      <c r="B1009" s="5"/>
      <c r="C1009" s="5"/>
      <c r="D1009" s="11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</row>
    <row r="1010" spans="1:53" ht="20.25" x14ac:dyDescent="0.3">
      <c r="A1010" s="5"/>
      <c r="B1010" s="5"/>
      <c r="C1010" s="5"/>
      <c r="D1010" s="11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</row>
    <row r="1011" spans="1:53" ht="20.25" x14ac:dyDescent="0.3">
      <c r="A1011" s="5"/>
      <c r="B1011" s="5"/>
      <c r="C1011" s="5"/>
      <c r="D1011" s="11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</row>
    <row r="1012" spans="1:53" ht="20.25" x14ac:dyDescent="0.3">
      <c r="A1012" s="5"/>
      <c r="B1012" s="5"/>
      <c r="C1012" s="5"/>
      <c r="D1012" s="11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</row>
    <row r="1013" spans="1:53" ht="20.25" x14ac:dyDescent="0.3">
      <c r="A1013" s="5"/>
      <c r="B1013" s="5"/>
      <c r="C1013" s="5"/>
      <c r="D1013" s="11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</row>
    <row r="1014" spans="1:53" ht="20.25" x14ac:dyDescent="0.3">
      <c r="A1014" s="5"/>
      <c r="B1014" s="5"/>
      <c r="C1014" s="5"/>
      <c r="D1014" s="11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</row>
    <row r="1015" spans="1:53" ht="20.25" x14ac:dyDescent="0.3">
      <c r="A1015" s="5"/>
      <c r="B1015" s="5"/>
      <c r="C1015" s="5"/>
      <c r="D1015" s="11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</row>
    <row r="1016" spans="1:53" ht="20.25" x14ac:dyDescent="0.3">
      <c r="A1016" s="5"/>
      <c r="B1016" s="5"/>
      <c r="C1016" s="5"/>
      <c r="D1016" s="11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</row>
    <row r="1017" spans="1:53" ht="20.25" x14ac:dyDescent="0.3">
      <c r="A1017" s="5"/>
      <c r="B1017" s="5"/>
      <c r="C1017" s="5"/>
      <c r="D1017" s="11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</row>
    <row r="1018" spans="1:53" ht="20.25" x14ac:dyDescent="0.3">
      <c r="A1018" s="5"/>
      <c r="B1018" s="5"/>
      <c r="C1018" s="5"/>
      <c r="D1018" s="11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</row>
    <row r="1019" spans="1:53" ht="20.25" x14ac:dyDescent="0.3">
      <c r="A1019" s="5"/>
      <c r="B1019" s="5"/>
      <c r="C1019" s="5"/>
      <c r="D1019" s="11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</row>
    <row r="1020" spans="1:53" ht="20.25" x14ac:dyDescent="0.3">
      <c r="A1020" s="5"/>
      <c r="B1020" s="5"/>
      <c r="C1020" s="5"/>
      <c r="D1020" s="11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</row>
    <row r="1021" spans="1:53" ht="20.25" x14ac:dyDescent="0.3">
      <c r="A1021" s="5"/>
      <c r="B1021" s="5"/>
      <c r="C1021" s="5"/>
      <c r="D1021" s="11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</row>
    <row r="1022" spans="1:53" ht="20.25" x14ac:dyDescent="0.3">
      <c r="A1022" s="5"/>
      <c r="B1022" s="5"/>
      <c r="C1022" s="5"/>
      <c r="D1022" s="11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</row>
    <row r="1023" spans="1:53" ht="20.25" x14ac:dyDescent="0.3">
      <c r="A1023" s="5"/>
      <c r="B1023" s="5"/>
      <c r="C1023" s="5"/>
      <c r="D1023" s="11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</row>
    <row r="1024" spans="1:53" ht="20.25" x14ac:dyDescent="0.3">
      <c r="A1024" s="5"/>
      <c r="B1024" s="5"/>
      <c r="C1024" s="5"/>
      <c r="D1024" s="11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</row>
    <row r="1025" spans="1:53" ht="20.25" x14ac:dyDescent="0.3">
      <c r="A1025" s="5"/>
      <c r="B1025" s="5"/>
      <c r="C1025" s="5"/>
      <c r="D1025" s="11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</row>
    <row r="1026" spans="1:53" ht="20.25" x14ac:dyDescent="0.3">
      <c r="A1026" s="5"/>
      <c r="B1026" s="5"/>
      <c r="C1026" s="5"/>
      <c r="D1026" s="11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</row>
    <row r="1027" spans="1:53" ht="20.25" x14ac:dyDescent="0.3">
      <c r="A1027" s="5"/>
      <c r="B1027" s="5"/>
      <c r="C1027" s="5"/>
      <c r="D1027" s="11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</row>
    <row r="1028" spans="1:53" ht="20.25" x14ac:dyDescent="0.3">
      <c r="A1028" s="5"/>
      <c r="B1028" s="5"/>
      <c r="C1028" s="5"/>
      <c r="D1028" s="11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</row>
    <row r="1029" spans="1:53" ht="20.25" x14ac:dyDescent="0.3">
      <c r="A1029" s="5"/>
      <c r="B1029" s="5"/>
      <c r="C1029" s="5"/>
      <c r="D1029" s="11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</row>
    <row r="1030" spans="1:53" ht="20.25" x14ac:dyDescent="0.3">
      <c r="A1030" s="5"/>
      <c r="B1030" s="5"/>
      <c r="C1030" s="5"/>
      <c r="D1030" s="11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</row>
    <row r="1031" spans="1:53" ht="20.25" x14ac:dyDescent="0.3">
      <c r="A1031" s="5"/>
      <c r="B1031" s="5"/>
      <c r="C1031" s="5"/>
      <c r="D1031" s="11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</row>
    <row r="1032" spans="1:53" ht="20.25" x14ac:dyDescent="0.3">
      <c r="A1032" s="5"/>
      <c r="B1032" s="5"/>
      <c r="C1032" s="5"/>
      <c r="D1032" s="11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</row>
    <row r="1033" spans="1:53" ht="20.25" x14ac:dyDescent="0.3">
      <c r="A1033" s="5"/>
      <c r="B1033" s="5"/>
      <c r="C1033" s="5"/>
      <c r="D1033" s="11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</row>
    <row r="1034" spans="1:53" ht="20.25" x14ac:dyDescent="0.3">
      <c r="A1034" s="5"/>
      <c r="B1034" s="5"/>
      <c r="C1034" s="5"/>
      <c r="D1034" s="11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</row>
    <row r="1035" spans="1:53" ht="20.25" x14ac:dyDescent="0.3">
      <c r="A1035" s="5"/>
      <c r="B1035" s="5"/>
      <c r="C1035" s="5"/>
      <c r="D1035" s="11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</row>
    <row r="1036" spans="1:53" ht="20.25" x14ac:dyDescent="0.3">
      <c r="A1036" s="5"/>
      <c r="B1036" s="5"/>
      <c r="C1036" s="5"/>
      <c r="D1036" s="11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</row>
    <row r="1037" spans="1:53" ht="20.25" x14ac:dyDescent="0.3">
      <c r="A1037" s="5"/>
      <c r="B1037" s="5"/>
      <c r="C1037" s="5"/>
      <c r="D1037" s="11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</row>
    <row r="1038" spans="1:53" ht="20.25" x14ac:dyDescent="0.3">
      <c r="A1038" s="5"/>
      <c r="B1038" s="5"/>
      <c r="C1038" s="5"/>
      <c r="D1038" s="11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</row>
    <row r="1039" spans="1:53" ht="20.25" x14ac:dyDescent="0.3">
      <c r="A1039" s="5"/>
      <c r="B1039" s="5"/>
      <c r="C1039" s="5"/>
      <c r="D1039" s="11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</row>
    <row r="1040" spans="1:53" ht="20.25" x14ac:dyDescent="0.3">
      <c r="A1040" s="5"/>
      <c r="B1040" s="5"/>
      <c r="C1040" s="5"/>
      <c r="D1040" s="11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</row>
    <row r="1041" spans="1:53" ht="20.25" x14ac:dyDescent="0.3">
      <c r="A1041" s="5"/>
      <c r="B1041" s="5"/>
      <c r="C1041" s="5"/>
      <c r="D1041" s="11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</row>
    <row r="1042" spans="1:53" ht="20.25" x14ac:dyDescent="0.3">
      <c r="A1042" s="5"/>
      <c r="B1042" s="5"/>
      <c r="C1042" s="5"/>
      <c r="D1042" s="11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</row>
    <row r="1043" spans="1:53" ht="20.25" x14ac:dyDescent="0.3">
      <c r="A1043" s="5"/>
      <c r="B1043" s="5"/>
      <c r="C1043" s="5"/>
      <c r="D1043" s="11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</row>
    <row r="1044" spans="1:53" ht="20.25" x14ac:dyDescent="0.3">
      <c r="A1044" s="5"/>
      <c r="B1044" s="5"/>
      <c r="C1044" s="5"/>
      <c r="D1044" s="11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</row>
    <row r="1045" spans="1:53" ht="20.25" x14ac:dyDescent="0.3">
      <c r="A1045" s="5"/>
      <c r="B1045" s="5"/>
      <c r="C1045" s="5"/>
      <c r="D1045" s="11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</row>
    <row r="1046" spans="1:53" ht="20.25" x14ac:dyDescent="0.3">
      <c r="A1046" s="5"/>
      <c r="B1046" s="5"/>
      <c r="C1046" s="5"/>
      <c r="D1046" s="11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</row>
    <row r="1047" spans="1:53" ht="20.25" x14ac:dyDescent="0.3">
      <c r="A1047" s="5"/>
      <c r="B1047" s="5"/>
      <c r="C1047" s="5"/>
      <c r="D1047" s="11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</row>
    <row r="1048" spans="1:53" ht="20.25" x14ac:dyDescent="0.3">
      <c r="A1048" s="5"/>
      <c r="B1048" s="5"/>
      <c r="C1048" s="5"/>
      <c r="D1048" s="11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</row>
    <row r="1049" spans="1:53" ht="20.25" x14ac:dyDescent="0.3">
      <c r="A1049" s="5"/>
      <c r="B1049" s="5"/>
      <c r="C1049" s="5"/>
      <c r="D1049" s="11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</row>
    <row r="1050" spans="1:53" ht="20.25" x14ac:dyDescent="0.3">
      <c r="A1050" s="5"/>
      <c r="B1050" s="5"/>
      <c r="C1050" s="5"/>
      <c r="D1050" s="11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</row>
    <row r="1051" spans="1:53" ht="20.25" x14ac:dyDescent="0.3">
      <c r="A1051" s="5"/>
      <c r="B1051" s="5"/>
      <c r="C1051" s="5"/>
      <c r="D1051" s="11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</row>
    <row r="1052" spans="1:53" ht="20.25" x14ac:dyDescent="0.3">
      <c r="A1052" s="5"/>
      <c r="B1052" s="5"/>
      <c r="C1052" s="5"/>
      <c r="D1052" s="11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</row>
    <row r="1053" spans="1:53" ht="20.25" x14ac:dyDescent="0.3">
      <c r="A1053" s="5"/>
      <c r="B1053" s="5"/>
      <c r="C1053" s="5"/>
      <c r="D1053" s="11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</row>
    <row r="1054" spans="1:53" ht="20.25" x14ac:dyDescent="0.3">
      <c r="A1054" s="5"/>
      <c r="B1054" s="5"/>
      <c r="C1054" s="5"/>
      <c r="D1054" s="11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</row>
    <row r="1055" spans="1:53" ht="20.25" x14ac:dyDescent="0.3">
      <c r="A1055" s="5"/>
      <c r="B1055" s="5"/>
      <c r="C1055" s="5"/>
      <c r="D1055" s="11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</row>
    <row r="1056" spans="1:53" ht="20.25" x14ac:dyDescent="0.3">
      <c r="A1056" s="5"/>
      <c r="B1056" s="5"/>
      <c r="C1056" s="5"/>
      <c r="D1056" s="11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</row>
    <row r="1057" spans="1:53" ht="20.25" x14ac:dyDescent="0.3">
      <c r="A1057" s="5"/>
      <c r="B1057" s="5"/>
      <c r="C1057" s="5"/>
      <c r="D1057" s="11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</row>
    <row r="1058" spans="1:53" ht="20.25" x14ac:dyDescent="0.3">
      <c r="A1058" s="5"/>
      <c r="B1058" s="5"/>
      <c r="C1058" s="5"/>
      <c r="D1058" s="11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</row>
    <row r="1059" spans="1:53" ht="20.25" x14ac:dyDescent="0.3">
      <c r="A1059" s="5"/>
      <c r="B1059" s="5"/>
      <c r="C1059" s="5"/>
      <c r="D1059" s="11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</row>
    <row r="1060" spans="1:53" ht="20.25" x14ac:dyDescent="0.3">
      <c r="A1060" s="5"/>
      <c r="B1060" s="5"/>
      <c r="C1060" s="5"/>
      <c r="D1060" s="11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W1060" s="5"/>
      <c r="AX1060" s="5"/>
      <c r="AY1060" s="5"/>
      <c r="AZ1060" s="5"/>
      <c r="BA1060" s="5"/>
    </row>
    <row r="1061" spans="1:53" ht="20.25" x14ac:dyDescent="0.3">
      <c r="A1061" s="5"/>
      <c r="B1061" s="5"/>
      <c r="C1061" s="5"/>
      <c r="D1061" s="11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</row>
    <row r="1062" spans="1:53" ht="20.25" x14ac:dyDescent="0.3">
      <c r="A1062" s="5"/>
      <c r="B1062" s="5"/>
      <c r="C1062" s="5"/>
      <c r="D1062" s="11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</row>
    <row r="1063" spans="1:53" ht="20.25" x14ac:dyDescent="0.3">
      <c r="A1063" s="5"/>
      <c r="B1063" s="5"/>
      <c r="C1063" s="5"/>
      <c r="D1063" s="11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</row>
    <row r="1064" spans="1:53" ht="20.25" x14ac:dyDescent="0.3">
      <c r="A1064" s="5"/>
      <c r="B1064" s="5"/>
      <c r="C1064" s="5"/>
      <c r="D1064" s="11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</row>
    <row r="1065" spans="1:53" ht="20.25" x14ac:dyDescent="0.3">
      <c r="A1065" s="5"/>
      <c r="B1065" s="5"/>
      <c r="C1065" s="5"/>
      <c r="D1065" s="11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</row>
    <row r="1066" spans="1:53" ht="20.25" x14ac:dyDescent="0.3">
      <c r="A1066" s="5"/>
      <c r="B1066" s="5"/>
      <c r="C1066" s="5"/>
      <c r="D1066" s="11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</row>
    <row r="1067" spans="1:53" ht="20.25" x14ac:dyDescent="0.3">
      <c r="A1067" s="5"/>
      <c r="B1067" s="5"/>
      <c r="C1067" s="5"/>
      <c r="D1067" s="11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</row>
    <row r="1068" spans="1:53" ht="20.25" x14ac:dyDescent="0.3">
      <c r="A1068" s="5"/>
      <c r="B1068" s="5"/>
      <c r="C1068" s="5"/>
      <c r="D1068" s="11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</row>
    <row r="1069" spans="1:53" ht="20.25" x14ac:dyDescent="0.3">
      <c r="A1069" s="5"/>
      <c r="B1069" s="5"/>
      <c r="C1069" s="5"/>
      <c r="D1069" s="11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</row>
    <row r="1070" spans="1:53" ht="20.25" x14ac:dyDescent="0.3">
      <c r="A1070" s="5"/>
      <c r="B1070" s="5"/>
      <c r="C1070" s="5"/>
      <c r="D1070" s="11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</row>
    <row r="1071" spans="1:53" ht="20.25" x14ac:dyDescent="0.3">
      <c r="A1071" s="5"/>
      <c r="B1071" s="5"/>
      <c r="C1071" s="5"/>
      <c r="D1071" s="11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</row>
    <row r="1072" spans="1:53" ht="20.25" x14ac:dyDescent="0.3">
      <c r="A1072" s="5"/>
      <c r="B1072" s="5"/>
      <c r="C1072" s="5"/>
      <c r="D1072" s="11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</row>
    <row r="1073" spans="1:53" ht="20.25" x14ac:dyDescent="0.3">
      <c r="A1073" s="5"/>
      <c r="B1073" s="5"/>
      <c r="C1073" s="5"/>
      <c r="D1073" s="11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</row>
    <row r="1074" spans="1:53" ht="20.25" x14ac:dyDescent="0.3">
      <c r="A1074" s="5"/>
      <c r="B1074" s="5"/>
      <c r="C1074" s="5"/>
      <c r="D1074" s="11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</row>
    <row r="1075" spans="1:53" ht="20.25" x14ac:dyDescent="0.3">
      <c r="A1075" s="5"/>
      <c r="B1075" s="5"/>
      <c r="C1075" s="5"/>
      <c r="D1075" s="11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</row>
    <row r="1076" spans="1:53" ht="20.25" x14ac:dyDescent="0.3">
      <c r="A1076" s="5"/>
      <c r="B1076" s="5"/>
      <c r="C1076" s="5"/>
      <c r="D1076" s="11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</row>
    <row r="1077" spans="1:53" ht="20.25" x14ac:dyDescent="0.3">
      <c r="A1077" s="5"/>
      <c r="B1077" s="5"/>
      <c r="C1077" s="5"/>
      <c r="D1077" s="11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</row>
    <row r="1078" spans="1:53" ht="20.25" x14ac:dyDescent="0.3">
      <c r="A1078" s="5"/>
      <c r="B1078" s="5"/>
      <c r="C1078" s="5"/>
      <c r="D1078" s="11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</row>
    <row r="1079" spans="1:53" ht="20.25" x14ac:dyDescent="0.3">
      <c r="A1079" s="5"/>
      <c r="B1079" s="5"/>
      <c r="C1079" s="5"/>
      <c r="D1079" s="11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</row>
    <row r="1080" spans="1:53" ht="20.25" x14ac:dyDescent="0.3">
      <c r="A1080" s="5"/>
      <c r="B1080" s="5"/>
      <c r="C1080" s="5"/>
      <c r="D1080" s="11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</row>
    <row r="1081" spans="1:53" ht="20.25" x14ac:dyDescent="0.3">
      <c r="A1081" s="5"/>
      <c r="B1081" s="5"/>
      <c r="C1081" s="5"/>
      <c r="D1081" s="11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</row>
    <row r="1082" spans="1:53" ht="20.25" x14ac:dyDescent="0.3">
      <c r="A1082" s="5"/>
      <c r="B1082" s="5"/>
      <c r="C1082" s="5"/>
      <c r="D1082" s="11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</row>
    <row r="1083" spans="1:53" ht="20.25" x14ac:dyDescent="0.3">
      <c r="A1083" s="5"/>
      <c r="B1083" s="5"/>
      <c r="C1083" s="5"/>
      <c r="D1083" s="11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</row>
    <row r="1084" spans="1:53" ht="20.25" x14ac:dyDescent="0.3">
      <c r="A1084" s="5"/>
      <c r="B1084" s="5"/>
      <c r="C1084" s="5"/>
      <c r="D1084" s="11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</row>
    <row r="1085" spans="1:53" ht="20.25" x14ac:dyDescent="0.3">
      <c r="A1085" s="5"/>
      <c r="B1085" s="5"/>
      <c r="C1085" s="5"/>
      <c r="D1085" s="11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</row>
    <row r="1086" spans="1:53" ht="20.25" x14ac:dyDescent="0.3">
      <c r="A1086" s="5"/>
      <c r="B1086" s="5"/>
      <c r="C1086" s="5"/>
      <c r="D1086" s="11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</row>
    <row r="1087" spans="1:53" ht="20.25" x14ac:dyDescent="0.3">
      <c r="A1087" s="5"/>
      <c r="B1087" s="5"/>
      <c r="C1087" s="5"/>
      <c r="D1087" s="11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</row>
    <row r="1088" spans="1:53" ht="20.25" x14ac:dyDescent="0.3">
      <c r="A1088" s="5"/>
      <c r="B1088" s="5"/>
      <c r="C1088" s="5"/>
      <c r="D1088" s="11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</row>
    <row r="1089" spans="1:53" ht="20.25" x14ac:dyDescent="0.3">
      <c r="A1089" s="5"/>
      <c r="B1089" s="5"/>
      <c r="C1089" s="5"/>
      <c r="D1089" s="11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</row>
    <row r="1090" spans="1:53" ht="20.25" x14ac:dyDescent="0.3">
      <c r="A1090" s="5"/>
      <c r="B1090" s="5"/>
      <c r="C1090" s="5"/>
      <c r="D1090" s="11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</row>
    <row r="1091" spans="1:53" ht="20.25" x14ac:dyDescent="0.3">
      <c r="A1091" s="5"/>
      <c r="B1091" s="5"/>
      <c r="C1091" s="5"/>
      <c r="D1091" s="11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</row>
    <row r="1092" spans="1:53" ht="20.25" x14ac:dyDescent="0.3">
      <c r="A1092" s="5"/>
      <c r="B1092" s="5"/>
      <c r="C1092" s="5"/>
      <c r="D1092" s="11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</row>
    <row r="1093" spans="1:53" ht="20.25" x14ac:dyDescent="0.3">
      <c r="A1093" s="5"/>
      <c r="B1093" s="5"/>
      <c r="C1093" s="5"/>
      <c r="D1093" s="11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5"/>
      <c r="AV1093" s="5"/>
      <c r="AW1093" s="5"/>
      <c r="AX1093" s="5"/>
      <c r="AY1093" s="5"/>
      <c r="AZ1093" s="5"/>
      <c r="BA1093" s="5"/>
    </row>
    <row r="1094" spans="1:53" ht="20.25" x14ac:dyDescent="0.3">
      <c r="A1094" s="5"/>
      <c r="B1094" s="5"/>
      <c r="C1094" s="5"/>
      <c r="D1094" s="11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5"/>
      <c r="AV1094" s="5"/>
      <c r="AW1094" s="5"/>
      <c r="AX1094" s="5"/>
      <c r="AY1094" s="5"/>
      <c r="AZ1094" s="5"/>
      <c r="BA1094" s="5"/>
    </row>
    <row r="1095" spans="1:53" ht="20.25" x14ac:dyDescent="0.3">
      <c r="A1095" s="5"/>
      <c r="B1095" s="5"/>
      <c r="C1095" s="5"/>
      <c r="D1095" s="11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5"/>
      <c r="AV1095" s="5"/>
      <c r="AW1095" s="5"/>
      <c r="AX1095" s="5"/>
      <c r="AY1095" s="5"/>
      <c r="AZ1095" s="5"/>
      <c r="BA1095" s="5"/>
    </row>
    <row r="1096" spans="1:53" ht="20.25" x14ac:dyDescent="0.3">
      <c r="A1096" s="5"/>
      <c r="B1096" s="5"/>
      <c r="C1096" s="5"/>
      <c r="D1096" s="11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5"/>
      <c r="AV1096" s="5"/>
      <c r="AW1096" s="5"/>
      <c r="AX1096" s="5"/>
      <c r="AY1096" s="5"/>
      <c r="AZ1096" s="5"/>
      <c r="BA1096" s="5"/>
    </row>
    <row r="1097" spans="1:53" ht="20.25" x14ac:dyDescent="0.3">
      <c r="A1097" s="5"/>
      <c r="B1097" s="5"/>
      <c r="C1097" s="5"/>
      <c r="D1097" s="11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5"/>
      <c r="AV1097" s="5"/>
      <c r="AW1097" s="5"/>
      <c r="AX1097" s="5"/>
      <c r="AY1097" s="5"/>
      <c r="AZ1097" s="5"/>
      <c r="BA1097" s="5"/>
    </row>
    <row r="1098" spans="1:53" ht="20.25" x14ac:dyDescent="0.3">
      <c r="A1098" s="5"/>
      <c r="B1098" s="5"/>
      <c r="C1098" s="5"/>
      <c r="D1098" s="11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5"/>
      <c r="AP1098" s="5"/>
      <c r="AQ1098" s="5"/>
      <c r="AR1098" s="5"/>
      <c r="AS1098" s="5"/>
      <c r="AT1098" s="5"/>
      <c r="AU1098" s="5"/>
      <c r="AV1098" s="5"/>
      <c r="AW1098" s="5"/>
      <c r="AX1098" s="5"/>
      <c r="AY1098" s="5"/>
      <c r="AZ1098" s="5"/>
      <c r="BA1098" s="5"/>
    </row>
    <row r="1099" spans="1:53" ht="20.25" x14ac:dyDescent="0.3">
      <c r="A1099" s="5"/>
      <c r="B1099" s="5"/>
      <c r="C1099" s="5"/>
      <c r="D1099" s="11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  <c r="AO1099" s="5"/>
      <c r="AP1099" s="5"/>
      <c r="AQ1099" s="5"/>
      <c r="AR1099" s="5"/>
      <c r="AS1099" s="5"/>
      <c r="AT1099" s="5"/>
      <c r="AU1099" s="5"/>
      <c r="AV1099" s="5"/>
      <c r="AW1099" s="5"/>
      <c r="AX1099" s="5"/>
      <c r="AY1099" s="5"/>
      <c r="AZ1099" s="5"/>
      <c r="BA1099" s="5"/>
    </row>
    <row r="1100" spans="1:53" ht="20.25" x14ac:dyDescent="0.3">
      <c r="A1100" s="5"/>
      <c r="B1100" s="5"/>
      <c r="C1100" s="5"/>
      <c r="D1100" s="11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  <c r="AG1100" s="5"/>
      <c r="AH1100" s="5"/>
      <c r="AI1100" s="5"/>
      <c r="AJ1100" s="5"/>
      <c r="AK1100" s="5"/>
      <c r="AL1100" s="5"/>
      <c r="AM1100" s="5"/>
      <c r="AN1100" s="5"/>
      <c r="AO1100" s="5"/>
      <c r="AP1100" s="5"/>
      <c r="AQ1100" s="5"/>
      <c r="AR1100" s="5"/>
      <c r="AS1100" s="5"/>
      <c r="AT1100" s="5"/>
      <c r="AU1100" s="5"/>
      <c r="AV1100" s="5"/>
      <c r="AW1100" s="5"/>
      <c r="AX1100" s="5"/>
      <c r="AY1100" s="5"/>
      <c r="AZ1100" s="5"/>
      <c r="BA1100" s="5"/>
    </row>
    <row r="1101" spans="1:53" ht="20.25" x14ac:dyDescent="0.3">
      <c r="A1101" s="5"/>
      <c r="B1101" s="5"/>
      <c r="C1101" s="5"/>
      <c r="D1101" s="11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  <c r="AG1101" s="5"/>
      <c r="AH1101" s="5"/>
      <c r="AI1101" s="5"/>
      <c r="AJ1101" s="5"/>
      <c r="AK1101" s="5"/>
      <c r="AL1101" s="5"/>
      <c r="AM1101" s="5"/>
      <c r="AN1101" s="5"/>
      <c r="AO1101" s="5"/>
      <c r="AP1101" s="5"/>
      <c r="AQ1101" s="5"/>
      <c r="AR1101" s="5"/>
      <c r="AS1101" s="5"/>
      <c r="AT1101" s="5"/>
      <c r="AU1101" s="5"/>
      <c r="AV1101" s="5"/>
      <c r="AW1101" s="5"/>
      <c r="AX1101" s="5"/>
      <c r="AY1101" s="5"/>
      <c r="AZ1101" s="5"/>
      <c r="BA1101" s="5"/>
    </row>
    <row r="1102" spans="1:53" ht="20.25" x14ac:dyDescent="0.3">
      <c r="A1102" s="5"/>
      <c r="B1102" s="5"/>
      <c r="C1102" s="5"/>
      <c r="D1102" s="11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  <c r="AG1102" s="5"/>
      <c r="AH1102" s="5"/>
      <c r="AI1102" s="5"/>
      <c r="AJ1102" s="5"/>
      <c r="AK1102" s="5"/>
      <c r="AL1102" s="5"/>
      <c r="AM1102" s="5"/>
      <c r="AN1102" s="5"/>
      <c r="AO1102" s="5"/>
      <c r="AP1102" s="5"/>
      <c r="AQ1102" s="5"/>
      <c r="AR1102" s="5"/>
      <c r="AS1102" s="5"/>
      <c r="AT1102" s="5"/>
      <c r="AU1102" s="5"/>
      <c r="AV1102" s="5"/>
      <c r="AW1102" s="5"/>
      <c r="AX1102" s="5"/>
      <c r="AY1102" s="5"/>
      <c r="AZ1102" s="5"/>
      <c r="BA1102" s="5"/>
    </row>
    <row r="1103" spans="1:53" ht="20.25" x14ac:dyDescent="0.3">
      <c r="A1103" s="5"/>
      <c r="B1103" s="5"/>
      <c r="C1103" s="5"/>
      <c r="D1103" s="11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  <c r="AG1103" s="5"/>
      <c r="AH1103" s="5"/>
      <c r="AI1103" s="5"/>
      <c r="AJ1103" s="5"/>
      <c r="AK1103" s="5"/>
      <c r="AL1103" s="5"/>
      <c r="AM1103" s="5"/>
      <c r="AN1103" s="5"/>
      <c r="AO1103" s="5"/>
      <c r="AP1103" s="5"/>
      <c r="AQ1103" s="5"/>
      <c r="AR1103" s="5"/>
      <c r="AS1103" s="5"/>
      <c r="AT1103" s="5"/>
      <c r="AU1103" s="5"/>
      <c r="AV1103" s="5"/>
      <c r="AW1103" s="5"/>
      <c r="AX1103" s="5"/>
      <c r="AY1103" s="5"/>
      <c r="AZ1103" s="5"/>
      <c r="BA1103" s="5"/>
    </row>
    <row r="1104" spans="1:53" ht="20.25" x14ac:dyDescent="0.3">
      <c r="A1104" s="5"/>
      <c r="B1104" s="5"/>
      <c r="C1104" s="5"/>
      <c r="D1104" s="11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  <c r="AG1104" s="5"/>
      <c r="AH1104" s="5"/>
      <c r="AI1104" s="5"/>
      <c r="AJ1104" s="5"/>
      <c r="AK1104" s="5"/>
      <c r="AL1104" s="5"/>
      <c r="AM1104" s="5"/>
      <c r="AN1104" s="5"/>
      <c r="AO1104" s="5"/>
      <c r="AP1104" s="5"/>
      <c r="AQ1104" s="5"/>
      <c r="AR1104" s="5"/>
      <c r="AS1104" s="5"/>
      <c r="AT1104" s="5"/>
      <c r="AU1104" s="5"/>
      <c r="AV1104" s="5"/>
      <c r="AW1104" s="5"/>
      <c r="AX1104" s="5"/>
      <c r="AY1104" s="5"/>
      <c r="AZ1104" s="5"/>
      <c r="BA1104" s="5"/>
    </row>
    <row r="1105" spans="1:53" ht="20.25" x14ac:dyDescent="0.3">
      <c r="A1105" s="5"/>
      <c r="B1105" s="5"/>
      <c r="C1105" s="5"/>
      <c r="D1105" s="11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  <c r="AE1105" s="5"/>
      <c r="AF1105" s="5"/>
      <c r="AG1105" s="5"/>
      <c r="AH1105" s="5"/>
      <c r="AI1105" s="5"/>
      <c r="AJ1105" s="5"/>
      <c r="AK1105" s="5"/>
      <c r="AL1105" s="5"/>
      <c r="AM1105" s="5"/>
      <c r="AN1105" s="5"/>
      <c r="AO1105" s="5"/>
      <c r="AP1105" s="5"/>
      <c r="AQ1105" s="5"/>
      <c r="AR1105" s="5"/>
      <c r="AS1105" s="5"/>
      <c r="AT1105" s="5"/>
      <c r="AU1105" s="5"/>
      <c r="AV1105" s="5"/>
      <c r="AW1105" s="5"/>
      <c r="AX1105" s="5"/>
      <c r="AY1105" s="5"/>
      <c r="AZ1105" s="5"/>
      <c r="BA1105" s="5"/>
    </row>
    <row r="1106" spans="1:53" ht="20.25" x14ac:dyDescent="0.3">
      <c r="A1106" s="5"/>
      <c r="B1106" s="5"/>
      <c r="C1106" s="5"/>
      <c r="D1106" s="11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  <c r="AE1106" s="5"/>
      <c r="AF1106" s="5"/>
      <c r="AG1106" s="5"/>
      <c r="AH1106" s="5"/>
      <c r="AI1106" s="5"/>
      <c r="AJ1106" s="5"/>
      <c r="AK1106" s="5"/>
      <c r="AL1106" s="5"/>
      <c r="AM1106" s="5"/>
      <c r="AN1106" s="5"/>
      <c r="AO1106" s="5"/>
      <c r="AP1106" s="5"/>
      <c r="AQ1106" s="5"/>
      <c r="AR1106" s="5"/>
      <c r="AS1106" s="5"/>
      <c r="AT1106" s="5"/>
      <c r="AU1106" s="5"/>
      <c r="AV1106" s="5"/>
      <c r="AW1106" s="5"/>
      <c r="AX1106" s="5"/>
      <c r="AY1106" s="5"/>
      <c r="AZ1106" s="5"/>
      <c r="BA1106" s="5"/>
    </row>
    <row r="1107" spans="1:53" ht="20.25" x14ac:dyDescent="0.3">
      <c r="A1107" s="5"/>
      <c r="B1107" s="5"/>
      <c r="C1107" s="5"/>
      <c r="D1107" s="11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  <c r="AE1107" s="5"/>
      <c r="AF1107" s="5"/>
      <c r="AG1107" s="5"/>
      <c r="AH1107" s="5"/>
      <c r="AI1107" s="5"/>
      <c r="AJ1107" s="5"/>
      <c r="AK1107" s="5"/>
      <c r="AL1107" s="5"/>
      <c r="AM1107" s="5"/>
      <c r="AN1107" s="5"/>
      <c r="AO1107" s="5"/>
      <c r="AP1107" s="5"/>
      <c r="AQ1107" s="5"/>
      <c r="AR1107" s="5"/>
      <c r="AS1107" s="5"/>
      <c r="AT1107" s="5"/>
      <c r="AU1107" s="5"/>
      <c r="AV1107" s="5"/>
      <c r="AW1107" s="5"/>
      <c r="AX1107" s="5"/>
      <c r="AY1107" s="5"/>
      <c r="AZ1107" s="5"/>
      <c r="BA1107" s="5"/>
    </row>
    <row r="1108" spans="1:53" ht="20.25" x14ac:dyDescent="0.3">
      <c r="A1108" s="5"/>
      <c r="B1108" s="5"/>
      <c r="C1108" s="5"/>
      <c r="D1108" s="11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  <c r="AE1108" s="5"/>
      <c r="AF1108" s="5"/>
      <c r="AG1108" s="5"/>
      <c r="AH1108" s="5"/>
      <c r="AI1108" s="5"/>
      <c r="AJ1108" s="5"/>
      <c r="AK1108" s="5"/>
      <c r="AL1108" s="5"/>
      <c r="AM1108" s="5"/>
      <c r="AN1108" s="5"/>
      <c r="AO1108" s="5"/>
      <c r="AP1108" s="5"/>
      <c r="AQ1108" s="5"/>
      <c r="AR1108" s="5"/>
      <c r="AS1108" s="5"/>
      <c r="AT1108" s="5"/>
      <c r="AU1108" s="5"/>
      <c r="AV1108" s="5"/>
      <c r="AW1108" s="5"/>
      <c r="AX1108" s="5"/>
      <c r="AY1108" s="5"/>
      <c r="AZ1108" s="5"/>
      <c r="BA1108" s="5"/>
    </row>
    <row r="1109" spans="1:53" ht="20.25" x14ac:dyDescent="0.3">
      <c r="A1109" s="5"/>
      <c r="B1109" s="5"/>
      <c r="C1109" s="5"/>
      <c r="D1109" s="11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  <c r="AE1109" s="5"/>
      <c r="AF1109" s="5"/>
      <c r="AG1109" s="5"/>
      <c r="AH1109" s="5"/>
      <c r="AI1109" s="5"/>
      <c r="AJ1109" s="5"/>
      <c r="AK1109" s="5"/>
      <c r="AL1109" s="5"/>
      <c r="AM1109" s="5"/>
      <c r="AN1109" s="5"/>
      <c r="AO1109" s="5"/>
      <c r="AP1109" s="5"/>
      <c r="AQ1109" s="5"/>
      <c r="AR1109" s="5"/>
      <c r="AS1109" s="5"/>
      <c r="AT1109" s="5"/>
      <c r="AU1109" s="5"/>
      <c r="AV1109" s="5"/>
      <c r="AW1109" s="5"/>
      <c r="AX1109" s="5"/>
      <c r="AY1109" s="5"/>
      <c r="AZ1109" s="5"/>
      <c r="BA1109" s="5"/>
    </row>
    <row r="1110" spans="1:53" ht="20.25" x14ac:dyDescent="0.3">
      <c r="A1110" s="5"/>
      <c r="B1110" s="5"/>
      <c r="C1110" s="5"/>
      <c r="D1110" s="11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  <c r="AE1110" s="5"/>
      <c r="AF1110" s="5"/>
      <c r="AG1110" s="5"/>
      <c r="AH1110" s="5"/>
      <c r="AI1110" s="5"/>
      <c r="AJ1110" s="5"/>
      <c r="AK1110" s="5"/>
      <c r="AL1110" s="5"/>
      <c r="AM1110" s="5"/>
      <c r="AN1110" s="5"/>
      <c r="AO1110" s="5"/>
      <c r="AP1110" s="5"/>
      <c r="AQ1110" s="5"/>
      <c r="AR1110" s="5"/>
      <c r="AS1110" s="5"/>
      <c r="AT1110" s="5"/>
      <c r="AU1110" s="5"/>
      <c r="AV1110" s="5"/>
      <c r="AW1110" s="5"/>
      <c r="AX1110" s="5"/>
      <c r="AY1110" s="5"/>
      <c r="AZ1110" s="5"/>
      <c r="BA1110" s="5"/>
    </row>
    <row r="1111" spans="1:53" ht="20.25" x14ac:dyDescent="0.3">
      <c r="A1111" s="5"/>
      <c r="B1111" s="5"/>
      <c r="C1111" s="5"/>
      <c r="D1111" s="11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  <c r="AF1111" s="5"/>
      <c r="AG1111" s="5"/>
      <c r="AH1111" s="5"/>
      <c r="AI1111" s="5"/>
      <c r="AJ1111" s="5"/>
      <c r="AK1111" s="5"/>
      <c r="AL1111" s="5"/>
      <c r="AM1111" s="5"/>
      <c r="AN1111" s="5"/>
      <c r="AO1111" s="5"/>
      <c r="AP1111" s="5"/>
      <c r="AQ1111" s="5"/>
      <c r="AR1111" s="5"/>
      <c r="AS1111" s="5"/>
      <c r="AT1111" s="5"/>
      <c r="AU1111" s="5"/>
      <c r="AV1111" s="5"/>
      <c r="AW1111" s="5"/>
      <c r="AX1111" s="5"/>
      <c r="AY1111" s="5"/>
      <c r="AZ1111" s="5"/>
      <c r="BA1111" s="5"/>
    </row>
    <row r="1112" spans="1:53" ht="20.25" x14ac:dyDescent="0.3">
      <c r="A1112" s="5"/>
      <c r="B1112" s="5"/>
      <c r="C1112" s="5"/>
      <c r="D1112" s="11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  <c r="AE1112" s="5"/>
      <c r="AF1112" s="5"/>
      <c r="AG1112" s="5"/>
      <c r="AH1112" s="5"/>
      <c r="AI1112" s="5"/>
      <c r="AJ1112" s="5"/>
      <c r="AK1112" s="5"/>
      <c r="AL1112" s="5"/>
      <c r="AM1112" s="5"/>
      <c r="AN1112" s="5"/>
      <c r="AO1112" s="5"/>
      <c r="AP1112" s="5"/>
      <c r="AQ1112" s="5"/>
      <c r="AR1112" s="5"/>
      <c r="AS1112" s="5"/>
      <c r="AT1112" s="5"/>
      <c r="AU1112" s="5"/>
      <c r="AV1112" s="5"/>
      <c r="AW1112" s="5"/>
      <c r="AX1112" s="5"/>
      <c r="AY1112" s="5"/>
      <c r="AZ1112" s="5"/>
      <c r="BA1112" s="5"/>
    </row>
    <row r="1113" spans="1:53" ht="20.25" x14ac:dyDescent="0.3">
      <c r="A1113" s="5"/>
      <c r="B1113" s="5"/>
      <c r="C1113" s="5"/>
      <c r="D1113" s="11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  <c r="AE1113" s="5"/>
      <c r="AF1113" s="5"/>
      <c r="AG1113" s="5"/>
      <c r="AH1113" s="5"/>
      <c r="AI1113" s="5"/>
      <c r="AJ1113" s="5"/>
      <c r="AK1113" s="5"/>
      <c r="AL1113" s="5"/>
      <c r="AM1113" s="5"/>
      <c r="AN1113" s="5"/>
      <c r="AO1113" s="5"/>
      <c r="AP1113" s="5"/>
      <c r="AQ1113" s="5"/>
      <c r="AR1113" s="5"/>
      <c r="AS1113" s="5"/>
      <c r="AT1113" s="5"/>
      <c r="AU1113" s="5"/>
      <c r="AV1113" s="5"/>
      <c r="AW1113" s="5"/>
      <c r="AX1113" s="5"/>
      <c r="AY1113" s="5"/>
      <c r="AZ1113" s="5"/>
      <c r="BA1113" s="5"/>
    </row>
    <row r="1114" spans="1:53" ht="20.25" x14ac:dyDescent="0.3">
      <c r="A1114" s="5"/>
      <c r="B1114" s="5"/>
      <c r="C1114" s="5"/>
      <c r="D1114" s="11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  <c r="AD1114" s="5"/>
      <c r="AE1114" s="5"/>
      <c r="AF1114" s="5"/>
      <c r="AG1114" s="5"/>
      <c r="AH1114" s="5"/>
      <c r="AI1114" s="5"/>
      <c r="AJ1114" s="5"/>
      <c r="AK1114" s="5"/>
      <c r="AL1114" s="5"/>
      <c r="AM1114" s="5"/>
      <c r="AN1114" s="5"/>
      <c r="AO1114" s="5"/>
      <c r="AP1114" s="5"/>
      <c r="AQ1114" s="5"/>
      <c r="AR1114" s="5"/>
      <c r="AS1114" s="5"/>
      <c r="AT1114" s="5"/>
      <c r="AU1114" s="5"/>
      <c r="AV1114" s="5"/>
      <c r="AW1114" s="5"/>
      <c r="AX1114" s="5"/>
      <c r="AY1114" s="5"/>
      <c r="AZ1114" s="5"/>
      <c r="BA1114" s="5"/>
    </row>
    <row r="1115" spans="1:53" ht="20.25" x14ac:dyDescent="0.3">
      <c r="A1115" s="5"/>
      <c r="B1115" s="5"/>
      <c r="C1115" s="5"/>
      <c r="D1115" s="11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  <c r="AE1115" s="5"/>
      <c r="AF1115" s="5"/>
      <c r="AG1115" s="5"/>
      <c r="AH1115" s="5"/>
      <c r="AI1115" s="5"/>
      <c r="AJ1115" s="5"/>
      <c r="AK1115" s="5"/>
      <c r="AL1115" s="5"/>
      <c r="AM1115" s="5"/>
      <c r="AN1115" s="5"/>
      <c r="AO1115" s="5"/>
      <c r="AP1115" s="5"/>
      <c r="AQ1115" s="5"/>
      <c r="AR1115" s="5"/>
      <c r="AS1115" s="5"/>
      <c r="AT1115" s="5"/>
      <c r="AU1115" s="5"/>
      <c r="AV1115" s="5"/>
      <c r="AW1115" s="5"/>
      <c r="AX1115" s="5"/>
      <c r="AY1115" s="5"/>
      <c r="AZ1115" s="5"/>
      <c r="BA1115" s="5"/>
    </row>
    <row r="1116" spans="1:53" ht="20.25" x14ac:dyDescent="0.3">
      <c r="A1116" s="5"/>
      <c r="B1116" s="5"/>
      <c r="C1116" s="5"/>
      <c r="D1116" s="11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  <c r="AE1116" s="5"/>
      <c r="AF1116" s="5"/>
      <c r="AG1116" s="5"/>
      <c r="AH1116" s="5"/>
      <c r="AI1116" s="5"/>
      <c r="AJ1116" s="5"/>
      <c r="AK1116" s="5"/>
      <c r="AL1116" s="5"/>
      <c r="AM1116" s="5"/>
      <c r="AN1116" s="5"/>
      <c r="AO1116" s="5"/>
      <c r="AP1116" s="5"/>
      <c r="AQ1116" s="5"/>
      <c r="AR1116" s="5"/>
      <c r="AS1116" s="5"/>
      <c r="AT1116" s="5"/>
      <c r="AU1116" s="5"/>
      <c r="AV1116" s="5"/>
      <c r="AW1116" s="5"/>
      <c r="AX1116" s="5"/>
      <c r="AY1116" s="5"/>
      <c r="AZ1116" s="5"/>
      <c r="BA1116" s="5"/>
    </row>
    <row r="1117" spans="1:53" ht="20.25" x14ac:dyDescent="0.3">
      <c r="A1117" s="5"/>
      <c r="B1117" s="5"/>
      <c r="C1117" s="5"/>
      <c r="D1117" s="11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  <c r="AE1117" s="5"/>
      <c r="AF1117" s="5"/>
      <c r="AG1117" s="5"/>
      <c r="AH1117" s="5"/>
      <c r="AI1117" s="5"/>
      <c r="AJ1117" s="5"/>
      <c r="AK1117" s="5"/>
      <c r="AL1117" s="5"/>
      <c r="AM1117" s="5"/>
      <c r="AN1117" s="5"/>
      <c r="AO1117" s="5"/>
      <c r="AP1117" s="5"/>
      <c r="AQ1117" s="5"/>
      <c r="AR1117" s="5"/>
      <c r="AS1117" s="5"/>
      <c r="AT1117" s="5"/>
      <c r="AU1117" s="5"/>
      <c r="AV1117" s="5"/>
      <c r="AW1117" s="5"/>
      <c r="AX1117" s="5"/>
      <c r="AY1117" s="5"/>
      <c r="AZ1117" s="5"/>
      <c r="BA1117" s="5"/>
    </row>
    <row r="1118" spans="1:53" ht="20.25" x14ac:dyDescent="0.3">
      <c r="A1118" s="5"/>
      <c r="B1118" s="5"/>
      <c r="C1118" s="5"/>
      <c r="D1118" s="11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  <c r="AD1118" s="5"/>
      <c r="AE1118" s="5"/>
      <c r="AF1118" s="5"/>
      <c r="AG1118" s="5"/>
      <c r="AH1118" s="5"/>
      <c r="AI1118" s="5"/>
      <c r="AJ1118" s="5"/>
      <c r="AK1118" s="5"/>
      <c r="AL1118" s="5"/>
      <c r="AM1118" s="5"/>
      <c r="AN1118" s="5"/>
      <c r="AO1118" s="5"/>
      <c r="AP1118" s="5"/>
      <c r="AQ1118" s="5"/>
      <c r="AR1118" s="5"/>
      <c r="AS1118" s="5"/>
      <c r="AT1118" s="5"/>
      <c r="AU1118" s="5"/>
      <c r="AV1118" s="5"/>
      <c r="AW1118" s="5"/>
      <c r="AX1118" s="5"/>
      <c r="AY1118" s="5"/>
      <c r="AZ1118" s="5"/>
      <c r="BA1118" s="5"/>
    </row>
    <row r="1119" spans="1:53" ht="20.25" x14ac:dyDescent="0.3">
      <c r="A1119" s="5"/>
      <c r="B1119" s="5"/>
      <c r="C1119" s="5"/>
      <c r="D1119" s="11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  <c r="AD1119" s="5"/>
      <c r="AE1119" s="5"/>
      <c r="AF1119" s="5"/>
      <c r="AG1119" s="5"/>
      <c r="AH1119" s="5"/>
      <c r="AI1119" s="5"/>
      <c r="AJ1119" s="5"/>
      <c r="AK1119" s="5"/>
      <c r="AL1119" s="5"/>
      <c r="AM1119" s="5"/>
      <c r="AN1119" s="5"/>
      <c r="AO1119" s="5"/>
      <c r="AP1119" s="5"/>
      <c r="AQ1119" s="5"/>
      <c r="AR1119" s="5"/>
      <c r="AS1119" s="5"/>
      <c r="AT1119" s="5"/>
      <c r="AU1119" s="5"/>
      <c r="AV1119" s="5"/>
      <c r="AW1119" s="5"/>
      <c r="AX1119" s="5"/>
      <c r="AY1119" s="5"/>
      <c r="AZ1119" s="5"/>
      <c r="BA1119" s="5"/>
    </row>
    <row r="1120" spans="1:53" ht="20.25" x14ac:dyDescent="0.3">
      <c r="A1120" s="5"/>
      <c r="B1120" s="5"/>
      <c r="C1120" s="5"/>
      <c r="D1120" s="11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  <c r="AE1120" s="5"/>
      <c r="AF1120" s="5"/>
      <c r="AG1120" s="5"/>
      <c r="AH1120" s="5"/>
      <c r="AI1120" s="5"/>
      <c r="AJ1120" s="5"/>
      <c r="AK1120" s="5"/>
      <c r="AL1120" s="5"/>
      <c r="AM1120" s="5"/>
      <c r="AN1120" s="5"/>
      <c r="AO1120" s="5"/>
      <c r="AP1120" s="5"/>
      <c r="AQ1120" s="5"/>
      <c r="AR1120" s="5"/>
      <c r="AS1120" s="5"/>
      <c r="AT1120" s="5"/>
      <c r="AU1120" s="5"/>
      <c r="AV1120" s="5"/>
      <c r="AW1120" s="5"/>
      <c r="AX1120" s="5"/>
      <c r="AY1120" s="5"/>
      <c r="AZ1120" s="5"/>
      <c r="BA1120" s="5"/>
    </row>
    <row r="1121" spans="1:53" ht="20.25" x14ac:dyDescent="0.3">
      <c r="A1121" s="5"/>
      <c r="B1121" s="5"/>
      <c r="C1121" s="5"/>
      <c r="D1121" s="11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  <c r="AE1121" s="5"/>
      <c r="AF1121" s="5"/>
      <c r="AG1121" s="5"/>
      <c r="AH1121" s="5"/>
      <c r="AI1121" s="5"/>
      <c r="AJ1121" s="5"/>
      <c r="AK1121" s="5"/>
      <c r="AL1121" s="5"/>
      <c r="AM1121" s="5"/>
      <c r="AN1121" s="5"/>
      <c r="AO1121" s="5"/>
      <c r="AP1121" s="5"/>
      <c r="AQ1121" s="5"/>
      <c r="AR1121" s="5"/>
      <c r="AS1121" s="5"/>
      <c r="AT1121" s="5"/>
      <c r="AU1121" s="5"/>
      <c r="AV1121" s="5"/>
      <c r="AW1121" s="5"/>
      <c r="AX1121" s="5"/>
      <c r="AY1121" s="5"/>
      <c r="AZ1121" s="5"/>
      <c r="BA1121" s="5"/>
    </row>
    <row r="1122" spans="1:53" ht="20.25" x14ac:dyDescent="0.3">
      <c r="A1122" s="5"/>
      <c r="B1122" s="5"/>
      <c r="C1122" s="5"/>
      <c r="D1122" s="11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  <c r="AE1122" s="5"/>
      <c r="AF1122" s="5"/>
      <c r="AG1122" s="5"/>
      <c r="AH1122" s="5"/>
      <c r="AI1122" s="5"/>
      <c r="AJ1122" s="5"/>
      <c r="AK1122" s="5"/>
      <c r="AL1122" s="5"/>
      <c r="AM1122" s="5"/>
      <c r="AN1122" s="5"/>
      <c r="AO1122" s="5"/>
      <c r="AP1122" s="5"/>
      <c r="AQ1122" s="5"/>
      <c r="AR1122" s="5"/>
      <c r="AS1122" s="5"/>
      <c r="AT1122" s="5"/>
      <c r="AU1122" s="5"/>
      <c r="AV1122" s="5"/>
      <c r="AW1122" s="5"/>
      <c r="AX1122" s="5"/>
      <c r="AY1122" s="5"/>
      <c r="AZ1122" s="5"/>
      <c r="BA1122" s="5"/>
    </row>
    <row r="1123" spans="1:53" ht="20.25" x14ac:dyDescent="0.3">
      <c r="A1123" s="5"/>
      <c r="B1123" s="5"/>
      <c r="C1123" s="5"/>
      <c r="D1123" s="11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  <c r="AE1123" s="5"/>
      <c r="AF1123" s="5"/>
      <c r="AG1123" s="5"/>
      <c r="AH1123" s="5"/>
      <c r="AI1123" s="5"/>
      <c r="AJ1123" s="5"/>
      <c r="AK1123" s="5"/>
      <c r="AL1123" s="5"/>
      <c r="AM1123" s="5"/>
      <c r="AN1123" s="5"/>
      <c r="AO1123" s="5"/>
      <c r="AP1123" s="5"/>
      <c r="AQ1123" s="5"/>
      <c r="AR1123" s="5"/>
      <c r="AS1123" s="5"/>
      <c r="AT1123" s="5"/>
      <c r="AU1123" s="5"/>
      <c r="AV1123" s="5"/>
      <c r="AW1123" s="5"/>
      <c r="AX1123" s="5"/>
      <c r="AY1123" s="5"/>
      <c r="AZ1123" s="5"/>
      <c r="BA1123" s="5"/>
    </row>
    <row r="1124" spans="1:53" ht="20.25" x14ac:dyDescent="0.3">
      <c r="A1124" s="5"/>
      <c r="B1124" s="5"/>
      <c r="C1124" s="5"/>
      <c r="D1124" s="11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  <c r="AE1124" s="5"/>
      <c r="AF1124" s="5"/>
      <c r="AG1124" s="5"/>
      <c r="AH1124" s="5"/>
      <c r="AI1124" s="5"/>
      <c r="AJ1124" s="5"/>
      <c r="AK1124" s="5"/>
      <c r="AL1124" s="5"/>
      <c r="AM1124" s="5"/>
      <c r="AN1124" s="5"/>
      <c r="AO1124" s="5"/>
      <c r="AP1124" s="5"/>
      <c r="AQ1124" s="5"/>
      <c r="AR1124" s="5"/>
      <c r="AS1124" s="5"/>
      <c r="AT1124" s="5"/>
      <c r="AU1124" s="5"/>
      <c r="AV1124" s="5"/>
      <c r="AW1124" s="5"/>
      <c r="AX1124" s="5"/>
      <c r="AY1124" s="5"/>
      <c r="AZ1124" s="5"/>
      <c r="BA1124" s="5"/>
    </row>
    <row r="1125" spans="1:53" ht="20.25" x14ac:dyDescent="0.3">
      <c r="A1125" s="5"/>
      <c r="B1125" s="5"/>
      <c r="C1125" s="5"/>
      <c r="D1125" s="11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  <c r="AE1125" s="5"/>
      <c r="AF1125" s="5"/>
      <c r="AG1125" s="5"/>
      <c r="AH1125" s="5"/>
      <c r="AI1125" s="5"/>
      <c r="AJ1125" s="5"/>
      <c r="AK1125" s="5"/>
      <c r="AL1125" s="5"/>
      <c r="AM1125" s="5"/>
      <c r="AN1125" s="5"/>
      <c r="AO1125" s="5"/>
      <c r="AP1125" s="5"/>
      <c r="AQ1125" s="5"/>
      <c r="AR1125" s="5"/>
      <c r="AS1125" s="5"/>
      <c r="AT1125" s="5"/>
      <c r="AU1125" s="5"/>
      <c r="AV1125" s="5"/>
      <c r="AW1125" s="5"/>
      <c r="AX1125" s="5"/>
      <c r="AY1125" s="5"/>
      <c r="AZ1125" s="5"/>
      <c r="BA1125" s="5"/>
    </row>
    <row r="1126" spans="1:53" ht="20.25" x14ac:dyDescent="0.3">
      <c r="A1126" s="5"/>
      <c r="B1126" s="5"/>
      <c r="C1126" s="5"/>
      <c r="D1126" s="11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  <c r="AE1126" s="5"/>
      <c r="AF1126" s="5"/>
      <c r="AG1126" s="5"/>
      <c r="AH1126" s="5"/>
      <c r="AI1126" s="5"/>
      <c r="AJ1126" s="5"/>
      <c r="AK1126" s="5"/>
      <c r="AL1126" s="5"/>
      <c r="AM1126" s="5"/>
      <c r="AN1126" s="5"/>
      <c r="AO1126" s="5"/>
      <c r="AP1126" s="5"/>
      <c r="AQ1126" s="5"/>
      <c r="AR1126" s="5"/>
      <c r="AS1126" s="5"/>
      <c r="AT1126" s="5"/>
      <c r="AU1126" s="5"/>
      <c r="AV1126" s="5"/>
      <c r="AW1126" s="5"/>
      <c r="AX1126" s="5"/>
      <c r="AY1126" s="5"/>
      <c r="AZ1126" s="5"/>
      <c r="BA1126" s="5"/>
    </row>
    <row r="1127" spans="1:53" ht="20.25" x14ac:dyDescent="0.3">
      <c r="A1127" s="5"/>
      <c r="B1127" s="5"/>
      <c r="C1127" s="5"/>
      <c r="D1127" s="11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  <c r="AE1127" s="5"/>
      <c r="AF1127" s="5"/>
      <c r="AG1127" s="5"/>
      <c r="AH1127" s="5"/>
      <c r="AI1127" s="5"/>
      <c r="AJ1127" s="5"/>
      <c r="AK1127" s="5"/>
      <c r="AL1127" s="5"/>
      <c r="AM1127" s="5"/>
      <c r="AN1127" s="5"/>
      <c r="AO1127" s="5"/>
      <c r="AP1127" s="5"/>
      <c r="AQ1127" s="5"/>
      <c r="AR1127" s="5"/>
      <c r="AS1127" s="5"/>
      <c r="AT1127" s="5"/>
      <c r="AU1127" s="5"/>
      <c r="AV1127" s="5"/>
      <c r="AW1127" s="5"/>
      <c r="AX1127" s="5"/>
      <c r="AY1127" s="5"/>
      <c r="AZ1127" s="5"/>
      <c r="BA1127" s="5"/>
    </row>
    <row r="1128" spans="1:53" ht="20.25" x14ac:dyDescent="0.3">
      <c r="A1128" s="5"/>
      <c r="B1128" s="5"/>
      <c r="C1128" s="5"/>
      <c r="D1128" s="11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  <c r="AD1128" s="5"/>
      <c r="AE1128" s="5"/>
      <c r="AF1128" s="5"/>
      <c r="AG1128" s="5"/>
      <c r="AH1128" s="5"/>
      <c r="AI1128" s="5"/>
      <c r="AJ1128" s="5"/>
      <c r="AK1128" s="5"/>
      <c r="AL1128" s="5"/>
      <c r="AM1128" s="5"/>
      <c r="AN1128" s="5"/>
      <c r="AO1128" s="5"/>
      <c r="AP1128" s="5"/>
      <c r="AQ1128" s="5"/>
      <c r="AR1128" s="5"/>
      <c r="AS1128" s="5"/>
      <c r="AT1128" s="5"/>
      <c r="AU1128" s="5"/>
      <c r="AV1128" s="5"/>
      <c r="AW1128" s="5"/>
      <c r="AX1128" s="5"/>
      <c r="AY1128" s="5"/>
      <c r="AZ1128" s="5"/>
      <c r="BA1128" s="5"/>
    </row>
    <row r="1129" spans="1:53" ht="20.25" x14ac:dyDescent="0.3">
      <c r="A1129" s="5"/>
      <c r="B1129" s="5"/>
      <c r="C1129" s="5"/>
      <c r="D1129" s="11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  <c r="AE1129" s="5"/>
      <c r="AF1129" s="5"/>
      <c r="AG1129" s="5"/>
      <c r="AH1129" s="5"/>
      <c r="AI1129" s="5"/>
      <c r="AJ1129" s="5"/>
      <c r="AK1129" s="5"/>
      <c r="AL1129" s="5"/>
      <c r="AM1129" s="5"/>
      <c r="AN1129" s="5"/>
      <c r="AO1129" s="5"/>
      <c r="AP1129" s="5"/>
      <c r="AQ1129" s="5"/>
      <c r="AR1129" s="5"/>
      <c r="AS1129" s="5"/>
      <c r="AT1129" s="5"/>
      <c r="AU1129" s="5"/>
      <c r="AV1129" s="5"/>
      <c r="AW1129" s="5"/>
      <c r="AX1129" s="5"/>
      <c r="AY1129" s="5"/>
      <c r="AZ1129" s="5"/>
      <c r="BA1129" s="5"/>
    </row>
    <row r="1130" spans="1:53" ht="20.25" x14ac:dyDescent="0.3">
      <c r="A1130" s="5"/>
      <c r="B1130" s="5"/>
      <c r="C1130" s="5"/>
      <c r="D1130" s="11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  <c r="AE1130" s="5"/>
      <c r="AF1130" s="5"/>
      <c r="AG1130" s="5"/>
      <c r="AH1130" s="5"/>
      <c r="AI1130" s="5"/>
      <c r="AJ1130" s="5"/>
      <c r="AK1130" s="5"/>
      <c r="AL1130" s="5"/>
      <c r="AM1130" s="5"/>
      <c r="AN1130" s="5"/>
      <c r="AO1130" s="5"/>
      <c r="AP1130" s="5"/>
      <c r="AQ1130" s="5"/>
      <c r="AR1130" s="5"/>
      <c r="AS1130" s="5"/>
      <c r="AT1130" s="5"/>
      <c r="AU1130" s="5"/>
      <c r="AV1130" s="5"/>
      <c r="AW1130" s="5"/>
      <c r="AX1130" s="5"/>
      <c r="AY1130" s="5"/>
      <c r="AZ1130" s="5"/>
      <c r="BA1130" s="5"/>
    </row>
    <row r="1131" spans="1:53" ht="20.25" x14ac:dyDescent="0.3">
      <c r="A1131" s="5"/>
      <c r="B1131" s="5"/>
      <c r="C1131" s="5"/>
      <c r="D1131" s="11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  <c r="AD1131" s="5"/>
      <c r="AE1131" s="5"/>
      <c r="AF1131" s="5"/>
      <c r="AG1131" s="5"/>
      <c r="AH1131" s="5"/>
      <c r="AI1131" s="5"/>
      <c r="AJ1131" s="5"/>
      <c r="AK1131" s="5"/>
      <c r="AL1131" s="5"/>
      <c r="AM1131" s="5"/>
      <c r="AN1131" s="5"/>
      <c r="AO1131" s="5"/>
      <c r="AP1131" s="5"/>
      <c r="AQ1131" s="5"/>
      <c r="AR1131" s="5"/>
      <c r="AS1131" s="5"/>
      <c r="AT1131" s="5"/>
      <c r="AU1131" s="5"/>
      <c r="AV1131" s="5"/>
      <c r="AW1131" s="5"/>
      <c r="AX1131" s="5"/>
      <c r="AY1131" s="5"/>
      <c r="AZ1131" s="5"/>
      <c r="BA1131" s="5"/>
    </row>
    <row r="1132" spans="1:53" ht="20.25" x14ac:dyDescent="0.3">
      <c r="A1132" s="5"/>
      <c r="B1132" s="5"/>
      <c r="C1132" s="5"/>
      <c r="D1132" s="11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  <c r="AE1132" s="5"/>
      <c r="AF1132" s="5"/>
      <c r="AG1132" s="5"/>
      <c r="AH1132" s="5"/>
      <c r="AI1132" s="5"/>
      <c r="AJ1132" s="5"/>
      <c r="AK1132" s="5"/>
      <c r="AL1132" s="5"/>
      <c r="AM1132" s="5"/>
      <c r="AN1132" s="5"/>
      <c r="AO1132" s="5"/>
      <c r="AP1132" s="5"/>
      <c r="AQ1132" s="5"/>
      <c r="AR1132" s="5"/>
      <c r="AS1132" s="5"/>
      <c r="AT1132" s="5"/>
      <c r="AU1132" s="5"/>
      <c r="AV1132" s="5"/>
      <c r="AW1132" s="5"/>
      <c r="AX1132" s="5"/>
      <c r="AY1132" s="5"/>
      <c r="AZ1132" s="5"/>
      <c r="BA1132" s="5"/>
    </row>
    <row r="1133" spans="1:53" ht="20.25" x14ac:dyDescent="0.3">
      <c r="A1133" s="5"/>
      <c r="B1133" s="5"/>
      <c r="C1133" s="5"/>
      <c r="D1133" s="11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  <c r="AD1133" s="5"/>
      <c r="AE1133" s="5"/>
      <c r="AF1133" s="5"/>
      <c r="AG1133" s="5"/>
      <c r="AH1133" s="5"/>
      <c r="AI1133" s="5"/>
      <c r="AJ1133" s="5"/>
      <c r="AK1133" s="5"/>
      <c r="AL1133" s="5"/>
      <c r="AM1133" s="5"/>
      <c r="AN1133" s="5"/>
      <c r="AO1133" s="5"/>
      <c r="AP1133" s="5"/>
      <c r="AQ1133" s="5"/>
      <c r="AR1133" s="5"/>
      <c r="AS1133" s="5"/>
      <c r="AT1133" s="5"/>
      <c r="AU1133" s="5"/>
      <c r="AV1133" s="5"/>
      <c r="AW1133" s="5"/>
      <c r="AX1133" s="5"/>
      <c r="AY1133" s="5"/>
      <c r="AZ1133" s="5"/>
      <c r="BA1133" s="5"/>
    </row>
    <row r="1134" spans="1:53" ht="20.25" x14ac:dyDescent="0.3">
      <c r="A1134" s="5"/>
      <c r="B1134" s="5"/>
      <c r="C1134" s="5"/>
      <c r="D1134" s="11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  <c r="AE1134" s="5"/>
      <c r="AF1134" s="5"/>
      <c r="AG1134" s="5"/>
      <c r="AH1134" s="5"/>
      <c r="AI1134" s="5"/>
      <c r="AJ1134" s="5"/>
      <c r="AK1134" s="5"/>
      <c r="AL1134" s="5"/>
      <c r="AM1134" s="5"/>
      <c r="AN1134" s="5"/>
      <c r="AO1134" s="5"/>
      <c r="AP1134" s="5"/>
      <c r="AQ1134" s="5"/>
      <c r="AR1134" s="5"/>
      <c r="AS1134" s="5"/>
      <c r="AT1134" s="5"/>
      <c r="AU1134" s="5"/>
      <c r="AV1134" s="5"/>
      <c r="AW1134" s="5"/>
      <c r="AX1134" s="5"/>
      <c r="AY1134" s="5"/>
      <c r="AZ1134" s="5"/>
      <c r="BA1134" s="5"/>
    </row>
    <row r="1135" spans="1:53" ht="20.25" x14ac:dyDescent="0.3">
      <c r="A1135" s="5"/>
      <c r="B1135" s="5"/>
      <c r="C1135" s="5"/>
      <c r="D1135" s="11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  <c r="AD1135" s="5"/>
      <c r="AE1135" s="5"/>
      <c r="AF1135" s="5"/>
      <c r="AG1135" s="5"/>
      <c r="AH1135" s="5"/>
      <c r="AI1135" s="5"/>
      <c r="AJ1135" s="5"/>
      <c r="AK1135" s="5"/>
      <c r="AL1135" s="5"/>
      <c r="AM1135" s="5"/>
      <c r="AN1135" s="5"/>
      <c r="AO1135" s="5"/>
      <c r="AP1135" s="5"/>
      <c r="AQ1135" s="5"/>
      <c r="AR1135" s="5"/>
      <c r="AS1135" s="5"/>
      <c r="AT1135" s="5"/>
      <c r="AU1135" s="5"/>
      <c r="AV1135" s="5"/>
      <c r="AW1135" s="5"/>
      <c r="AX1135" s="5"/>
      <c r="AY1135" s="5"/>
      <c r="AZ1135" s="5"/>
      <c r="BA1135" s="5"/>
    </row>
    <row r="1136" spans="1:53" ht="20.25" x14ac:dyDescent="0.3">
      <c r="A1136" s="5"/>
      <c r="B1136" s="5"/>
      <c r="C1136" s="5"/>
      <c r="D1136" s="11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  <c r="AD1136" s="5"/>
      <c r="AE1136" s="5"/>
      <c r="AF1136" s="5"/>
      <c r="AG1136" s="5"/>
      <c r="AH1136" s="5"/>
      <c r="AI1136" s="5"/>
      <c r="AJ1136" s="5"/>
      <c r="AK1136" s="5"/>
      <c r="AL1136" s="5"/>
      <c r="AM1136" s="5"/>
      <c r="AN1136" s="5"/>
      <c r="AO1136" s="5"/>
      <c r="AP1136" s="5"/>
      <c r="AQ1136" s="5"/>
      <c r="AR1136" s="5"/>
      <c r="AS1136" s="5"/>
      <c r="AT1136" s="5"/>
      <c r="AU1136" s="5"/>
      <c r="AV1136" s="5"/>
      <c r="AW1136" s="5"/>
      <c r="AX1136" s="5"/>
      <c r="AY1136" s="5"/>
      <c r="AZ1136" s="5"/>
      <c r="BA1136" s="5"/>
    </row>
    <row r="1137" spans="1:53" ht="20.25" x14ac:dyDescent="0.3">
      <c r="A1137" s="5"/>
      <c r="B1137" s="5"/>
      <c r="C1137" s="5"/>
      <c r="D1137" s="11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  <c r="AE1137" s="5"/>
      <c r="AF1137" s="5"/>
      <c r="AG1137" s="5"/>
      <c r="AH1137" s="5"/>
      <c r="AI1137" s="5"/>
      <c r="AJ1137" s="5"/>
      <c r="AK1137" s="5"/>
      <c r="AL1137" s="5"/>
      <c r="AM1137" s="5"/>
      <c r="AN1137" s="5"/>
      <c r="AO1137" s="5"/>
      <c r="AP1137" s="5"/>
      <c r="AQ1137" s="5"/>
      <c r="AR1137" s="5"/>
      <c r="AS1137" s="5"/>
      <c r="AT1137" s="5"/>
      <c r="AU1137" s="5"/>
      <c r="AV1137" s="5"/>
      <c r="AW1137" s="5"/>
      <c r="AX1137" s="5"/>
      <c r="AY1137" s="5"/>
      <c r="AZ1137" s="5"/>
      <c r="BA1137" s="5"/>
    </row>
    <row r="1138" spans="1:53" ht="20.25" x14ac:dyDescent="0.3">
      <c r="A1138" s="5"/>
      <c r="B1138" s="5"/>
      <c r="C1138" s="5"/>
      <c r="D1138" s="11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  <c r="AE1138" s="5"/>
      <c r="AF1138" s="5"/>
      <c r="AG1138" s="5"/>
      <c r="AH1138" s="5"/>
      <c r="AI1138" s="5"/>
      <c r="AJ1138" s="5"/>
      <c r="AK1138" s="5"/>
      <c r="AL1138" s="5"/>
      <c r="AM1138" s="5"/>
      <c r="AN1138" s="5"/>
      <c r="AO1138" s="5"/>
      <c r="AP1138" s="5"/>
      <c r="AQ1138" s="5"/>
      <c r="AR1138" s="5"/>
      <c r="AS1138" s="5"/>
      <c r="AT1138" s="5"/>
      <c r="AU1138" s="5"/>
      <c r="AV1138" s="5"/>
      <c r="AW1138" s="5"/>
      <c r="AX1138" s="5"/>
      <c r="AY1138" s="5"/>
      <c r="AZ1138" s="5"/>
      <c r="BA1138" s="5"/>
    </row>
    <row r="1139" spans="1:53" ht="20.25" x14ac:dyDescent="0.3">
      <c r="A1139" s="5"/>
      <c r="B1139" s="5"/>
      <c r="C1139" s="5"/>
      <c r="D1139" s="11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  <c r="AE1139" s="5"/>
      <c r="AF1139" s="5"/>
      <c r="AG1139" s="5"/>
      <c r="AH1139" s="5"/>
      <c r="AI1139" s="5"/>
      <c r="AJ1139" s="5"/>
      <c r="AK1139" s="5"/>
      <c r="AL1139" s="5"/>
      <c r="AM1139" s="5"/>
      <c r="AN1139" s="5"/>
      <c r="AO1139" s="5"/>
      <c r="AP1139" s="5"/>
      <c r="AQ1139" s="5"/>
      <c r="AR1139" s="5"/>
      <c r="AS1139" s="5"/>
      <c r="AT1139" s="5"/>
      <c r="AU1139" s="5"/>
      <c r="AV1139" s="5"/>
      <c r="AW1139" s="5"/>
      <c r="AX1139" s="5"/>
      <c r="AY1139" s="5"/>
      <c r="AZ1139" s="5"/>
      <c r="BA1139" s="5"/>
    </row>
    <row r="1140" spans="1:53" ht="20.25" x14ac:dyDescent="0.3">
      <c r="A1140" s="5"/>
      <c r="B1140" s="5"/>
      <c r="C1140" s="5"/>
      <c r="D1140" s="11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  <c r="AE1140" s="5"/>
      <c r="AF1140" s="5"/>
      <c r="AG1140" s="5"/>
      <c r="AH1140" s="5"/>
      <c r="AI1140" s="5"/>
      <c r="AJ1140" s="5"/>
      <c r="AK1140" s="5"/>
      <c r="AL1140" s="5"/>
      <c r="AM1140" s="5"/>
      <c r="AN1140" s="5"/>
      <c r="AO1140" s="5"/>
      <c r="AP1140" s="5"/>
      <c r="AQ1140" s="5"/>
      <c r="AR1140" s="5"/>
      <c r="AS1140" s="5"/>
      <c r="AT1140" s="5"/>
      <c r="AU1140" s="5"/>
      <c r="AV1140" s="5"/>
      <c r="AW1140" s="5"/>
      <c r="AX1140" s="5"/>
      <c r="AY1140" s="5"/>
      <c r="AZ1140" s="5"/>
      <c r="BA1140" s="5"/>
    </row>
    <row r="1141" spans="1:53" ht="20.25" x14ac:dyDescent="0.3">
      <c r="A1141" s="5"/>
      <c r="B1141" s="5"/>
      <c r="C1141" s="5"/>
      <c r="D1141" s="11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  <c r="AE1141" s="5"/>
      <c r="AF1141" s="5"/>
      <c r="AG1141" s="5"/>
      <c r="AH1141" s="5"/>
      <c r="AI1141" s="5"/>
      <c r="AJ1141" s="5"/>
      <c r="AK1141" s="5"/>
      <c r="AL1141" s="5"/>
      <c r="AM1141" s="5"/>
      <c r="AN1141" s="5"/>
      <c r="AO1141" s="5"/>
      <c r="AP1141" s="5"/>
      <c r="AQ1141" s="5"/>
      <c r="AR1141" s="5"/>
      <c r="AS1141" s="5"/>
      <c r="AT1141" s="5"/>
      <c r="AU1141" s="5"/>
      <c r="AV1141" s="5"/>
      <c r="AW1141" s="5"/>
      <c r="AX1141" s="5"/>
      <c r="AY1141" s="5"/>
      <c r="AZ1141" s="5"/>
      <c r="BA1141" s="5"/>
    </row>
    <row r="1142" spans="1:53" ht="20.25" x14ac:dyDescent="0.3">
      <c r="A1142" s="5"/>
      <c r="B1142" s="5"/>
      <c r="C1142" s="5"/>
      <c r="D1142" s="11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  <c r="AD1142" s="5"/>
      <c r="AE1142" s="5"/>
      <c r="AF1142" s="5"/>
      <c r="AG1142" s="5"/>
      <c r="AH1142" s="5"/>
      <c r="AI1142" s="5"/>
      <c r="AJ1142" s="5"/>
      <c r="AK1142" s="5"/>
      <c r="AL1142" s="5"/>
      <c r="AM1142" s="5"/>
      <c r="AN1142" s="5"/>
      <c r="AO1142" s="5"/>
      <c r="AP1142" s="5"/>
      <c r="AQ1142" s="5"/>
      <c r="AR1142" s="5"/>
      <c r="AS1142" s="5"/>
      <c r="AT1142" s="5"/>
      <c r="AU1142" s="5"/>
      <c r="AV1142" s="5"/>
      <c r="AW1142" s="5"/>
      <c r="AX1142" s="5"/>
      <c r="AY1142" s="5"/>
      <c r="AZ1142" s="5"/>
      <c r="BA1142" s="5"/>
    </row>
    <row r="1143" spans="1:53" ht="20.25" x14ac:dyDescent="0.3">
      <c r="A1143" s="5"/>
      <c r="B1143" s="5"/>
      <c r="C1143" s="5"/>
      <c r="D1143" s="11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  <c r="AD1143" s="5"/>
      <c r="AE1143" s="5"/>
      <c r="AF1143" s="5"/>
      <c r="AG1143" s="5"/>
      <c r="AH1143" s="5"/>
      <c r="AI1143" s="5"/>
      <c r="AJ1143" s="5"/>
      <c r="AK1143" s="5"/>
      <c r="AL1143" s="5"/>
      <c r="AM1143" s="5"/>
      <c r="AN1143" s="5"/>
      <c r="AO1143" s="5"/>
      <c r="AP1143" s="5"/>
      <c r="AQ1143" s="5"/>
      <c r="AR1143" s="5"/>
      <c r="AS1143" s="5"/>
      <c r="AT1143" s="5"/>
      <c r="AU1143" s="5"/>
      <c r="AV1143" s="5"/>
      <c r="AW1143" s="5"/>
      <c r="AX1143" s="5"/>
      <c r="AY1143" s="5"/>
      <c r="AZ1143" s="5"/>
      <c r="BA1143" s="5"/>
    </row>
    <row r="1144" spans="1:53" ht="20.25" x14ac:dyDescent="0.3">
      <c r="A1144" s="5"/>
      <c r="B1144" s="5"/>
      <c r="C1144" s="5"/>
      <c r="D1144" s="11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  <c r="AE1144" s="5"/>
      <c r="AF1144" s="5"/>
      <c r="AG1144" s="5"/>
      <c r="AH1144" s="5"/>
      <c r="AI1144" s="5"/>
      <c r="AJ1144" s="5"/>
      <c r="AK1144" s="5"/>
      <c r="AL1144" s="5"/>
      <c r="AM1144" s="5"/>
      <c r="AN1144" s="5"/>
      <c r="AO1144" s="5"/>
      <c r="AP1144" s="5"/>
      <c r="AQ1144" s="5"/>
      <c r="AR1144" s="5"/>
      <c r="AS1144" s="5"/>
      <c r="AT1144" s="5"/>
      <c r="AU1144" s="5"/>
      <c r="AV1144" s="5"/>
      <c r="AW1144" s="5"/>
      <c r="AX1144" s="5"/>
      <c r="AY1144" s="5"/>
      <c r="AZ1144" s="5"/>
      <c r="BA1144" s="5"/>
    </row>
    <row r="1145" spans="1:53" ht="20.25" x14ac:dyDescent="0.3">
      <c r="A1145" s="5"/>
      <c r="B1145" s="5"/>
      <c r="C1145" s="5"/>
      <c r="D1145" s="11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  <c r="AD1145" s="5"/>
      <c r="AE1145" s="5"/>
      <c r="AF1145" s="5"/>
      <c r="AG1145" s="5"/>
      <c r="AH1145" s="5"/>
      <c r="AI1145" s="5"/>
      <c r="AJ1145" s="5"/>
      <c r="AK1145" s="5"/>
      <c r="AL1145" s="5"/>
      <c r="AM1145" s="5"/>
      <c r="AN1145" s="5"/>
      <c r="AO1145" s="5"/>
      <c r="AP1145" s="5"/>
      <c r="AQ1145" s="5"/>
      <c r="AR1145" s="5"/>
      <c r="AS1145" s="5"/>
      <c r="AT1145" s="5"/>
      <c r="AU1145" s="5"/>
      <c r="AV1145" s="5"/>
      <c r="AW1145" s="5"/>
      <c r="AX1145" s="5"/>
      <c r="AY1145" s="5"/>
      <c r="AZ1145" s="5"/>
      <c r="BA1145" s="5"/>
    </row>
    <row r="1146" spans="1:53" ht="20.25" x14ac:dyDescent="0.3">
      <c r="A1146" s="5"/>
      <c r="B1146" s="5"/>
      <c r="C1146" s="5"/>
      <c r="D1146" s="11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  <c r="AC1146" s="5"/>
      <c r="AD1146" s="5"/>
      <c r="AE1146" s="5"/>
      <c r="AF1146" s="5"/>
      <c r="AG1146" s="5"/>
      <c r="AH1146" s="5"/>
      <c r="AI1146" s="5"/>
      <c r="AJ1146" s="5"/>
      <c r="AK1146" s="5"/>
      <c r="AL1146" s="5"/>
      <c r="AM1146" s="5"/>
      <c r="AN1146" s="5"/>
      <c r="AO1146" s="5"/>
      <c r="AP1146" s="5"/>
      <c r="AQ1146" s="5"/>
      <c r="AR1146" s="5"/>
      <c r="AS1146" s="5"/>
      <c r="AT1146" s="5"/>
      <c r="AU1146" s="5"/>
      <c r="AV1146" s="5"/>
      <c r="AW1146" s="5"/>
      <c r="AX1146" s="5"/>
      <c r="AY1146" s="5"/>
      <c r="AZ1146" s="5"/>
      <c r="BA1146" s="5"/>
    </row>
    <row r="1147" spans="1:53" ht="20.25" x14ac:dyDescent="0.3">
      <c r="A1147" s="5"/>
      <c r="B1147" s="5"/>
      <c r="C1147" s="5"/>
      <c r="D1147" s="11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  <c r="AD1147" s="5"/>
      <c r="AE1147" s="5"/>
      <c r="AF1147" s="5"/>
      <c r="AG1147" s="5"/>
      <c r="AH1147" s="5"/>
      <c r="AI1147" s="5"/>
      <c r="AJ1147" s="5"/>
      <c r="AK1147" s="5"/>
      <c r="AL1147" s="5"/>
      <c r="AM1147" s="5"/>
      <c r="AN1147" s="5"/>
      <c r="AO1147" s="5"/>
      <c r="AP1147" s="5"/>
      <c r="AQ1147" s="5"/>
      <c r="AR1147" s="5"/>
      <c r="AS1147" s="5"/>
      <c r="AT1147" s="5"/>
      <c r="AU1147" s="5"/>
      <c r="AV1147" s="5"/>
      <c r="AW1147" s="5"/>
      <c r="AX1147" s="5"/>
      <c r="AY1147" s="5"/>
      <c r="AZ1147" s="5"/>
      <c r="BA1147" s="5"/>
    </row>
    <row r="1148" spans="1:53" ht="20.25" x14ac:dyDescent="0.3">
      <c r="A1148" s="5"/>
      <c r="B1148" s="5"/>
      <c r="C1148" s="5"/>
      <c r="D1148" s="11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  <c r="AD1148" s="5"/>
      <c r="AE1148" s="5"/>
      <c r="AF1148" s="5"/>
      <c r="AG1148" s="5"/>
      <c r="AH1148" s="5"/>
      <c r="AI1148" s="5"/>
      <c r="AJ1148" s="5"/>
      <c r="AK1148" s="5"/>
      <c r="AL1148" s="5"/>
      <c r="AM1148" s="5"/>
      <c r="AN1148" s="5"/>
      <c r="AO1148" s="5"/>
      <c r="AP1148" s="5"/>
      <c r="AQ1148" s="5"/>
      <c r="AR1148" s="5"/>
      <c r="AS1148" s="5"/>
      <c r="AT1148" s="5"/>
      <c r="AU1148" s="5"/>
      <c r="AV1148" s="5"/>
      <c r="AW1148" s="5"/>
      <c r="AX1148" s="5"/>
      <c r="AY1148" s="5"/>
      <c r="AZ1148" s="5"/>
      <c r="BA1148" s="5"/>
    </row>
    <row r="1149" spans="1:53" ht="20.25" x14ac:dyDescent="0.3">
      <c r="A1149" s="5"/>
      <c r="B1149" s="5"/>
      <c r="C1149" s="5"/>
      <c r="D1149" s="11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  <c r="AD1149" s="5"/>
      <c r="AE1149" s="5"/>
      <c r="AF1149" s="5"/>
      <c r="AG1149" s="5"/>
      <c r="AH1149" s="5"/>
      <c r="AI1149" s="5"/>
      <c r="AJ1149" s="5"/>
      <c r="AK1149" s="5"/>
      <c r="AL1149" s="5"/>
      <c r="AM1149" s="5"/>
      <c r="AN1149" s="5"/>
      <c r="AO1149" s="5"/>
      <c r="AP1149" s="5"/>
      <c r="AQ1149" s="5"/>
      <c r="AR1149" s="5"/>
      <c r="AS1149" s="5"/>
      <c r="AT1149" s="5"/>
      <c r="AU1149" s="5"/>
      <c r="AV1149" s="5"/>
      <c r="AW1149" s="5"/>
      <c r="AX1149" s="5"/>
      <c r="AY1149" s="5"/>
      <c r="AZ1149" s="5"/>
      <c r="BA1149" s="5"/>
    </row>
    <row r="1150" spans="1:53" ht="20.25" x14ac:dyDescent="0.3">
      <c r="A1150" s="5"/>
      <c r="B1150" s="5"/>
      <c r="C1150" s="5"/>
      <c r="D1150" s="11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  <c r="AC1150" s="5"/>
      <c r="AD1150" s="5"/>
      <c r="AE1150" s="5"/>
      <c r="AF1150" s="5"/>
      <c r="AG1150" s="5"/>
      <c r="AH1150" s="5"/>
      <c r="AI1150" s="5"/>
      <c r="AJ1150" s="5"/>
      <c r="AK1150" s="5"/>
      <c r="AL1150" s="5"/>
      <c r="AM1150" s="5"/>
      <c r="AN1150" s="5"/>
      <c r="AO1150" s="5"/>
      <c r="AP1150" s="5"/>
      <c r="AQ1150" s="5"/>
      <c r="AR1150" s="5"/>
      <c r="AS1150" s="5"/>
      <c r="AT1150" s="5"/>
      <c r="AU1150" s="5"/>
      <c r="AV1150" s="5"/>
      <c r="AW1150" s="5"/>
      <c r="AX1150" s="5"/>
      <c r="AY1150" s="5"/>
      <c r="AZ1150" s="5"/>
      <c r="BA1150" s="5"/>
    </row>
    <row r="1151" spans="1:53" ht="20.25" x14ac:dyDescent="0.3">
      <c r="A1151" s="5"/>
      <c r="B1151" s="5"/>
      <c r="C1151" s="5"/>
      <c r="D1151" s="11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  <c r="AC1151" s="5"/>
      <c r="AD1151" s="5"/>
      <c r="AE1151" s="5"/>
      <c r="AF1151" s="5"/>
      <c r="AG1151" s="5"/>
      <c r="AH1151" s="5"/>
      <c r="AI1151" s="5"/>
      <c r="AJ1151" s="5"/>
      <c r="AK1151" s="5"/>
      <c r="AL1151" s="5"/>
      <c r="AM1151" s="5"/>
      <c r="AN1151" s="5"/>
      <c r="AO1151" s="5"/>
      <c r="AP1151" s="5"/>
      <c r="AQ1151" s="5"/>
      <c r="AR1151" s="5"/>
      <c r="AS1151" s="5"/>
      <c r="AT1151" s="5"/>
      <c r="AU1151" s="5"/>
      <c r="AV1151" s="5"/>
      <c r="AW1151" s="5"/>
      <c r="AX1151" s="5"/>
      <c r="AY1151" s="5"/>
      <c r="AZ1151" s="5"/>
      <c r="BA1151" s="5"/>
    </row>
    <row r="1152" spans="1:53" ht="20.25" x14ac:dyDescent="0.3">
      <c r="A1152" s="5"/>
      <c r="B1152" s="5"/>
      <c r="C1152" s="5"/>
      <c r="D1152" s="11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  <c r="AA1152" s="5"/>
      <c r="AB1152" s="5"/>
      <c r="AC1152" s="5"/>
      <c r="AD1152" s="5"/>
      <c r="AE1152" s="5"/>
      <c r="AF1152" s="5"/>
      <c r="AG1152" s="5"/>
      <c r="AH1152" s="5"/>
      <c r="AI1152" s="5"/>
      <c r="AJ1152" s="5"/>
      <c r="AK1152" s="5"/>
      <c r="AL1152" s="5"/>
      <c r="AM1152" s="5"/>
      <c r="AN1152" s="5"/>
      <c r="AO1152" s="5"/>
      <c r="AP1152" s="5"/>
      <c r="AQ1152" s="5"/>
      <c r="AR1152" s="5"/>
      <c r="AS1152" s="5"/>
      <c r="AT1152" s="5"/>
      <c r="AU1152" s="5"/>
      <c r="AV1152" s="5"/>
      <c r="AW1152" s="5"/>
      <c r="AX1152" s="5"/>
      <c r="AY1152" s="5"/>
      <c r="AZ1152" s="5"/>
      <c r="BA1152" s="5"/>
    </row>
    <row r="1153" spans="1:53" ht="20.25" x14ac:dyDescent="0.3">
      <c r="A1153" s="5"/>
      <c r="B1153" s="5"/>
      <c r="C1153" s="5"/>
      <c r="D1153" s="11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  <c r="AA1153" s="5"/>
      <c r="AB1153" s="5"/>
      <c r="AC1153" s="5"/>
      <c r="AD1153" s="5"/>
      <c r="AE1153" s="5"/>
      <c r="AF1153" s="5"/>
      <c r="AG1153" s="5"/>
      <c r="AH1153" s="5"/>
      <c r="AI1153" s="5"/>
      <c r="AJ1153" s="5"/>
      <c r="AK1153" s="5"/>
      <c r="AL1153" s="5"/>
      <c r="AM1153" s="5"/>
      <c r="AN1153" s="5"/>
      <c r="AO1153" s="5"/>
      <c r="AP1153" s="5"/>
      <c r="AQ1153" s="5"/>
      <c r="AR1153" s="5"/>
      <c r="AS1153" s="5"/>
      <c r="AT1153" s="5"/>
      <c r="AU1153" s="5"/>
      <c r="AV1153" s="5"/>
      <c r="AW1153" s="5"/>
      <c r="AX1153" s="5"/>
      <c r="AY1153" s="5"/>
      <c r="AZ1153" s="5"/>
      <c r="BA1153" s="5"/>
    </row>
    <row r="1154" spans="1:53" ht="20.25" x14ac:dyDescent="0.3">
      <c r="A1154" s="5"/>
      <c r="B1154" s="5"/>
      <c r="C1154" s="5"/>
      <c r="D1154" s="11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  <c r="AA1154" s="5"/>
      <c r="AB1154" s="5"/>
      <c r="AC1154" s="5"/>
      <c r="AD1154" s="5"/>
      <c r="AE1154" s="5"/>
      <c r="AF1154" s="5"/>
      <c r="AG1154" s="5"/>
      <c r="AH1154" s="5"/>
      <c r="AI1154" s="5"/>
      <c r="AJ1154" s="5"/>
      <c r="AK1154" s="5"/>
      <c r="AL1154" s="5"/>
      <c r="AM1154" s="5"/>
      <c r="AN1154" s="5"/>
      <c r="AO1154" s="5"/>
      <c r="AP1154" s="5"/>
      <c r="AQ1154" s="5"/>
      <c r="AR1154" s="5"/>
      <c r="AS1154" s="5"/>
      <c r="AT1154" s="5"/>
      <c r="AU1154" s="5"/>
      <c r="AV1154" s="5"/>
      <c r="AW1154" s="5"/>
      <c r="AX1154" s="5"/>
      <c r="AY1154" s="5"/>
      <c r="AZ1154" s="5"/>
      <c r="BA1154" s="5"/>
    </row>
    <row r="1155" spans="1:53" ht="20.25" x14ac:dyDescent="0.3">
      <c r="A1155" s="5"/>
      <c r="B1155" s="5"/>
      <c r="C1155" s="5"/>
      <c r="D1155" s="11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  <c r="AA1155" s="5"/>
      <c r="AB1155" s="5"/>
      <c r="AC1155" s="5"/>
      <c r="AD1155" s="5"/>
      <c r="AE1155" s="5"/>
      <c r="AF1155" s="5"/>
      <c r="AG1155" s="5"/>
      <c r="AH1155" s="5"/>
      <c r="AI1155" s="5"/>
      <c r="AJ1155" s="5"/>
      <c r="AK1155" s="5"/>
      <c r="AL1155" s="5"/>
      <c r="AM1155" s="5"/>
      <c r="AN1155" s="5"/>
      <c r="AO1155" s="5"/>
      <c r="AP1155" s="5"/>
      <c r="AQ1155" s="5"/>
      <c r="AR1155" s="5"/>
      <c r="AS1155" s="5"/>
      <c r="AT1155" s="5"/>
      <c r="AU1155" s="5"/>
      <c r="AV1155" s="5"/>
      <c r="AW1155" s="5"/>
      <c r="AX1155" s="5"/>
      <c r="AY1155" s="5"/>
      <c r="AZ1155" s="5"/>
      <c r="BA1155" s="5"/>
    </row>
    <row r="1156" spans="1:53" ht="20.25" x14ac:dyDescent="0.3">
      <c r="A1156" s="5"/>
      <c r="B1156" s="5"/>
      <c r="C1156" s="5"/>
      <c r="D1156" s="11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  <c r="AA1156" s="5"/>
      <c r="AB1156" s="5"/>
      <c r="AC1156" s="5"/>
      <c r="AD1156" s="5"/>
      <c r="AE1156" s="5"/>
      <c r="AF1156" s="5"/>
      <c r="AG1156" s="5"/>
      <c r="AH1156" s="5"/>
      <c r="AI1156" s="5"/>
      <c r="AJ1156" s="5"/>
      <c r="AK1156" s="5"/>
      <c r="AL1156" s="5"/>
      <c r="AM1156" s="5"/>
      <c r="AN1156" s="5"/>
      <c r="AO1156" s="5"/>
      <c r="AP1156" s="5"/>
      <c r="AQ1156" s="5"/>
      <c r="AR1156" s="5"/>
      <c r="AS1156" s="5"/>
      <c r="AT1156" s="5"/>
      <c r="AU1156" s="5"/>
      <c r="AV1156" s="5"/>
      <c r="AW1156" s="5"/>
      <c r="AX1156" s="5"/>
      <c r="AY1156" s="5"/>
      <c r="AZ1156" s="5"/>
      <c r="BA1156" s="5"/>
    </row>
    <row r="1157" spans="1:53" ht="20.25" x14ac:dyDescent="0.3">
      <c r="A1157" s="5"/>
      <c r="B1157" s="5"/>
      <c r="C1157" s="5"/>
      <c r="D1157" s="11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  <c r="AA1157" s="5"/>
      <c r="AB1157" s="5"/>
      <c r="AC1157" s="5"/>
      <c r="AD1157" s="5"/>
      <c r="AE1157" s="5"/>
      <c r="AF1157" s="5"/>
      <c r="AG1157" s="5"/>
      <c r="AH1157" s="5"/>
      <c r="AI1157" s="5"/>
      <c r="AJ1157" s="5"/>
      <c r="AK1157" s="5"/>
      <c r="AL1157" s="5"/>
      <c r="AM1157" s="5"/>
      <c r="AN1157" s="5"/>
      <c r="AO1157" s="5"/>
      <c r="AP1157" s="5"/>
      <c r="AQ1157" s="5"/>
      <c r="AR1157" s="5"/>
      <c r="AS1157" s="5"/>
      <c r="AT1157" s="5"/>
      <c r="AU1157" s="5"/>
      <c r="AV1157" s="5"/>
      <c r="AW1157" s="5"/>
      <c r="AX1157" s="5"/>
      <c r="AY1157" s="5"/>
      <c r="AZ1157" s="5"/>
      <c r="BA1157" s="5"/>
    </row>
    <row r="1158" spans="1:53" ht="20.25" x14ac:dyDescent="0.3">
      <c r="A1158" s="5"/>
      <c r="B1158" s="5"/>
      <c r="C1158" s="5"/>
      <c r="D1158" s="11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  <c r="AA1158" s="5"/>
      <c r="AB1158" s="5"/>
      <c r="AC1158" s="5"/>
      <c r="AD1158" s="5"/>
      <c r="AE1158" s="5"/>
      <c r="AF1158" s="5"/>
      <c r="AG1158" s="5"/>
      <c r="AH1158" s="5"/>
      <c r="AI1158" s="5"/>
      <c r="AJ1158" s="5"/>
      <c r="AK1158" s="5"/>
      <c r="AL1158" s="5"/>
      <c r="AM1158" s="5"/>
      <c r="AN1158" s="5"/>
      <c r="AO1158" s="5"/>
      <c r="AP1158" s="5"/>
      <c r="AQ1158" s="5"/>
      <c r="AR1158" s="5"/>
      <c r="AS1158" s="5"/>
      <c r="AT1158" s="5"/>
      <c r="AU1158" s="5"/>
      <c r="AV1158" s="5"/>
      <c r="AW1158" s="5"/>
      <c r="AX1158" s="5"/>
      <c r="AY1158" s="5"/>
      <c r="AZ1158" s="5"/>
      <c r="BA1158" s="5"/>
    </row>
    <row r="1159" spans="1:53" ht="20.25" x14ac:dyDescent="0.3">
      <c r="A1159" s="5"/>
      <c r="B1159" s="5"/>
      <c r="C1159" s="5"/>
      <c r="D1159" s="11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  <c r="AA1159" s="5"/>
      <c r="AB1159" s="5"/>
      <c r="AC1159" s="5"/>
      <c r="AD1159" s="5"/>
      <c r="AE1159" s="5"/>
      <c r="AF1159" s="5"/>
      <c r="AG1159" s="5"/>
      <c r="AH1159" s="5"/>
      <c r="AI1159" s="5"/>
      <c r="AJ1159" s="5"/>
      <c r="AK1159" s="5"/>
      <c r="AL1159" s="5"/>
      <c r="AM1159" s="5"/>
      <c r="AN1159" s="5"/>
      <c r="AO1159" s="5"/>
      <c r="AP1159" s="5"/>
      <c r="AQ1159" s="5"/>
      <c r="AR1159" s="5"/>
      <c r="AS1159" s="5"/>
      <c r="AT1159" s="5"/>
      <c r="AU1159" s="5"/>
      <c r="AV1159" s="5"/>
      <c r="AW1159" s="5"/>
      <c r="AX1159" s="5"/>
      <c r="AY1159" s="5"/>
      <c r="AZ1159" s="5"/>
      <c r="BA1159" s="5"/>
    </row>
    <row r="1160" spans="1:53" ht="20.25" x14ac:dyDescent="0.3">
      <c r="A1160" s="5"/>
      <c r="B1160" s="5"/>
      <c r="C1160" s="5"/>
      <c r="D1160" s="11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  <c r="AA1160" s="5"/>
      <c r="AB1160" s="5"/>
      <c r="AC1160" s="5"/>
      <c r="AD1160" s="5"/>
      <c r="AE1160" s="5"/>
      <c r="AF1160" s="5"/>
      <c r="AG1160" s="5"/>
      <c r="AH1160" s="5"/>
      <c r="AI1160" s="5"/>
      <c r="AJ1160" s="5"/>
      <c r="AK1160" s="5"/>
      <c r="AL1160" s="5"/>
      <c r="AM1160" s="5"/>
      <c r="AN1160" s="5"/>
      <c r="AO1160" s="5"/>
      <c r="AP1160" s="5"/>
      <c r="AQ1160" s="5"/>
      <c r="AR1160" s="5"/>
      <c r="AS1160" s="5"/>
      <c r="AT1160" s="5"/>
      <c r="AU1160" s="5"/>
      <c r="AV1160" s="5"/>
      <c r="AW1160" s="5"/>
      <c r="AX1160" s="5"/>
      <c r="AY1160" s="5"/>
      <c r="AZ1160" s="5"/>
      <c r="BA1160" s="5"/>
    </row>
    <row r="1161" spans="1:53" ht="20.25" x14ac:dyDescent="0.3">
      <c r="A1161" s="5"/>
      <c r="B1161" s="5"/>
      <c r="C1161" s="5"/>
      <c r="D1161" s="11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  <c r="AA1161" s="5"/>
      <c r="AB1161" s="5"/>
      <c r="AC1161" s="5"/>
      <c r="AD1161" s="5"/>
      <c r="AE1161" s="5"/>
      <c r="AF1161" s="5"/>
      <c r="AG1161" s="5"/>
      <c r="AH1161" s="5"/>
      <c r="AI1161" s="5"/>
      <c r="AJ1161" s="5"/>
      <c r="AK1161" s="5"/>
      <c r="AL1161" s="5"/>
      <c r="AM1161" s="5"/>
      <c r="AN1161" s="5"/>
      <c r="AO1161" s="5"/>
      <c r="AP1161" s="5"/>
      <c r="AQ1161" s="5"/>
      <c r="AR1161" s="5"/>
      <c r="AS1161" s="5"/>
      <c r="AT1161" s="5"/>
      <c r="AU1161" s="5"/>
      <c r="AV1161" s="5"/>
      <c r="AW1161" s="5"/>
      <c r="AX1161" s="5"/>
      <c r="AY1161" s="5"/>
      <c r="AZ1161" s="5"/>
      <c r="BA1161" s="5"/>
    </row>
    <row r="1162" spans="1:53" ht="20.25" x14ac:dyDescent="0.3">
      <c r="A1162" s="5"/>
      <c r="B1162" s="5"/>
      <c r="C1162" s="5"/>
      <c r="D1162" s="11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  <c r="AA1162" s="5"/>
      <c r="AB1162" s="5"/>
      <c r="AC1162" s="5"/>
      <c r="AD1162" s="5"/>
      <c r="AE1162" s="5"/>
      <c r="AF1162" s="5"/>
      <c r="AG1162" s="5"/>
      <c r="AH1162" s="5"/>
      <c r="AI1162" s="5"/>
      <c r="AJ1162" s="5"/>
      <c r="AK1162" s="5"/>
      <c r="AL1162" s="5"/>
      <c r="AM1162" s="5"/>
      <c r="AN1162" s="5"/>
      <c r="AO1162" s="5"/>
      <c r="AP1162" s="5"/>
      <c r="AQ1162" s="5"/>
      <c r="AR1162" s="5"/>
      <c r="AS1162" s="5"/>
      <c r="AT1162" s="5"/>
      <c r="AU1162" s="5"/>
      <c r="AV1162" s="5"/>
      <c r="AW1162" s="5"/>
      <c r="AX1162" s="5"/>
      <c r="AY1162" s="5"/>
      <c r="AZ1162" s="5"/>
      <c r="BA1162" s="5"/>
    </row>
    <row r="1163" spans="1:53" ht="20.25" x14ac:dyDescent="0.3">
      <c r="A1163" s="5"/>
      <c r="B1163" s="5"/>
      <c r="C1163" s="5"/>
      <c r="D1163" s="11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  <c r="AA1163" s="5"/>
      <c r="AB1163" s="5"/>
      <c r="AC1163" s="5"/>
      <c r="AD1163" s="5"/>
      <c r="AE1163" s="5"/>
      <c r="AF1163" s="5"/>
      <c r="AG1163" s="5"/>
      <c r="AH1163" s="5"/>
      <c r="AI1163" s="5"/>
      <c r="AJ1163" s="5"/>
      <c r="AK1163" s="5"/>
      <c r="AL1163" s="5"/>
      <c r="AM1163" s="5"/>
      <c r="AN1163" s="5"/>
      <c r="AO1163" s="5"/>
      <c r="AP1163" s="5"/>
      <c r="AQ1163" s="5"/>
      <c r="AR1163" s="5"/>
      <c r="AS1163" s="5"/>
      <c r="AT1163" s="5"/>
      <c r="AU1163" s="5"/>
      <c r="AV1163" s="5"/>
      <c r="AW1163" s="5"/>
      <c r="AX1163" s="5"/>
      <c r="AY1163" s="5"/>
      <c r="AZ1163" s="5"/>
      <c r="BA1163" s="5"/>
    </row>
    <row r="1164" spans="1:53" ht="20.25" x14ac:dyDescent="0.3">
      <c r="A1164" s="5"/>
      <c r="B1164" s="5"/>
      <c r="C1164" s="5"/>
      <c r="D1164" s="11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  <c r="AA1164" s="5"/>
      <c r="AB1164" s="5"/>
      <c r="AC1164" s="5"/>
      <c r="AD1164" s="5"/>
      <c r="AE1164" s="5"/>
      <c r="AF1164" s="5"/>
      <c r="AG1164" s="5"/>
      <c r="AH1164" s="5"/>
      <c r="AI1164" s="5"/>
      <c r="AJ1164" s="5"/>
      <c r="AK1164" s="5"/>
      <c r="AL1164" s="5"/>
      <c r="AM1164" s="5"/>
      <c r="AN1164" s="5"/>
      <c r="AO1164" s="5"/>
      <c r="AP1164" s="5"/>
      <c r="AQ1164" s="5"/>
      <c r="AR1164" s="5"/>
      <c r="AS1164" s="5"/>
      <c r="AT1164" s="5"/>
      <c r="AU1164" s="5"/>
      <c r="AV1164" s="5"/>
      <c r="AW1164" s="5"/>
      <c r="AX1164" s="5"/>
      <c r="AY1164" s="5"/>
      <c r="AZ1164" s="5"/>
      <c r="BA1164" s="5"/>
    </row>
    <row r="1165" spans="1:53" ht="20.25" x14ac:dyDescent="0.3">
      <c r="A1165" s="5"/>
      <c r="B1165" s="5"/>
      <c r="C1165" s="5"/>
      <c r="D1165" s="11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  <c r="AA1165" s="5"/>
      <c r="AB1165" s="5"/>
      <c r="AC1165" s="5"/>
      <c r="AD1165" s="5"/>
      <c r="AE1165" s="5"/>
      <c r="AF1165" s="5"/>
      <c r="AG1165" s="5"/>
      <c r="AH1165" s="5"/>
      <c r="AI1165" s="5"/>
      <c r="AJ1165" s="5"/>
      <c r="AK1165" s="5"/>
      <c r="AL1165" s="5"/>
      <c r="AM1165" s="5"/>
      <c r="AN1165" s="5"/>
      <c r="AO1165" s="5"/>
      <c r="AP1165" s="5"/>
      <c r="AQ1165" s="5"/>
      <c r="AR1165" s="5"/>
      <c r="AS1165" s="5"/>
      <c r="AT1165" s="5"/>
      <c r="AU1165" s="5"/>
      <c r="AV1165" s="5"/>
      <c r="AW1165" s="5"/>
      <c r="AX1165" s="5"/>
      <c r="AY1165" s="5"/>
      <c r="AZ1165" s="5"/>
      <c r="BA1165" s="5"/>
    </row>
    <row r="1166" spans="1:53" ht="20.25" x14ac:dyDescent="0.3">
      <c r="A1166" s="5"/>
      <c r="B1166" s="5"/>
      <c r="C1166" s="5"/>
      <c r="D1166" s="11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  <c r="AA1166" s="5"/>
      <c r="AB1166" s="5"/>
      <c r="AC1166" s="5"/>
      <c r="AD1166" s="5"/>
      <c r="AE1166" s="5"/>
      <c r="AF1166" s="5"/>
      <c r="AG1166" s="5"/>
      <c r="AH1166" s="5"/>
      <c r="AI1166" s="5"/>
      <c r="AJ1166" s="5"/>
      <c r="AK1166" s="5"/>
      <c r="AL1166" s="5"/>
      <c r="AM1166" s="5"/>
      <c r="AN1166" s="5"/>
      <c r="AO1166" s="5"/>
      <c r="AP1166" s="5"/>
      <c r="AQ1166" s="5"/>
      <c r="AR1166" s="5"/>
      <c r="AS1166" s="5"/>
      <c r="AT1166" s="5"/>
      <c r="AU1166" s="5"/>
      <c r="AV1166" s="5"/>
      <c r="AW1166" s="5"/>
      <c r="AX1166" s="5"/>
      <c r="AY1166" s="5"/>
      <c r="AZ1166" s="5"/>
      <c r="BA1166" s="5"/>
    </row>
    <row r="1167" spans="1:53" ht="20.25" x14ac:dyDescent="0.3">
      <c r="A1167" s="5"/>
      <c r="B1167" s="5"/>
      <c r="C1167" s="5"/>
      <c r="D1167" s="11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  <c r="AA1167" s="5"/>
      <c r="AB1167" s="5"/>
      <c r="AC1167" s="5"/>
      <c r="AD1167" s="5"/>
      <c r="AE1167" s="5"/>
      <c r="AF1167" s="5"/>
      <c r="AG1167" s="5"/>
      <c r="AH1167" s="5"/>
      <c r="AI1167" s="5"/>
      <c r="AJ1167" s="5"/>
      <c r="AK1167" s="5"/>
      <c r="AL1167" s="5"/>
      <c r="AM1167" s="5"/>
      <c r="AN1167" s="5"/>
      <c r="AO1167" s="5"/>
      <c r="AP1167" s="5"/>
      <c r="AQ1167" s="5"/>
      <c r="AR1167" s="5"/>
      <c r="AS1167" s="5"/>
      <c r="AT1167" s="5"/>
      <c r="AU1167" s="5"/>
      <c r="AV1167" s="5"/>
      <c r="AW1167" s="5"/>
      <c r="AX1167" s="5"/>
      <c r="AY1167" s="5"/>
      <c r="AZ1167" s="5"/>
      <c r="BA1167" s="5"/>
    </row>
    <row r="1168" spans="1:53" ht="20.25" x14ac:dyDescent="0.3">
      <c r="A1168" s="5"/>
      <c r="B1168" s="5"/>
      <c r="C1168" s="5"/>
      <c r="D1168" s="11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  <c r="AA1168" s="5"/>
      <c r="AB1168" s="5"/>
      <c r="AC1168" s="5"/>
      <c r="AD1168" s="5"/>
      <c r="AE1168" s="5"/>
      <c r="AF1168" s="5"/>
      <c r="AG1168" s="5"/>
      <c r="AH1168" s="5"/>
      <c r="AI1168" s="5"/>
      <c r="AJ1168" s="5"/>
      <c r="AK1168" s="5"/>
      <c r="AL1168" s="5"/>
      <c r="AM1168" s="5"/>
      <c r="AN1168" s="5"/>
      <c r="AO1168" s="5"/>
      <c r="AP1168" s="5"/>
      <c r="AQ1168" s="5"/>
      <c r="AR1168" s="5"/>
      <c r="AS1168" s="5"/>
      <c r="AT1168" s="5"/>
      <c r="AU1168" s="5"/>
      <c r="AV1168" s="5"/>
      <c r="AW1168" s="5"/>
      <c r="AX1168" s="5"/>
      <c r="AY1168" s="5"/>
      <c r="AZ1168" s="5"/>
      <c r="BA1168" s="5"/>
    </row>
    <row r="1169" spans="1:53" ht="20.25" x14ac:dyDescent="0.3">
      <c r="A1169" s="5"/>
      <c r="B1169" s="5"/>
      <c r="C1169" s="5"/>
      <c r="D1169" s="11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  <c r="AA1169" s="5"/>
      <c r="AB1169" s="5"/>
      <c r="AC1169" s="5"/>
      <c r="AD1169" s="5"/>
      <c r="AE1169" s="5"/>
      <c r="AF1169" s="5"/>
      <c r="AG1169" s="5"/>
      <c r="AH1169" s="5"/>
      <c r="AI1169" s="5"/>
      <c r="AJ1169" s="5"/>
      <c r="AK1169" s="5"/>
      <c r="AL1169" s="5"/>
      <c r="AM1169" s="5"/>
      <c r="AN1169" s="5"/>
      <c r="AO1169" s="5"/>
      <c r="AP1169" s="5"/>
      <c r="AQ1169" s="5"/>
      <c r="AR1169" s="5"/>
      <c r="AS1169" s="5"/>
      <c r="AT1169" s="5"/>
      <c r="AU1169" s="5"/>
      <c r="AV1169" s="5"/>
      <c r="AW1169" s="5"/>
      <c r="AX1169" s="5"/>
      <c r="AY1169" s="5"/>
      <c r="AZ1169" s="5"/>
      <c r="BA1169" s="5"/>
    </row>
    <row r="1170" spans="1:53" ht="20.25" x14ac:dyDescent="0.3">
      <c r="A1170" s="5"/>
      <c r="B1170" s="5"/>
      <c r="C1170" s="5"/>
      <c r="D1170" s="11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  <c r="AA1170" s="5"/>
      <c r="AB1170" s="5"/>
      <c r="AC1170" s="5"/>
      <c r="AD1170" s="5"/>
      <c r="AE1170" s="5"/>
      <c r="AF1170" s="5"/>
      <c r="AG1170" s="5"/>
      <c r="AH1170" s="5"/>
      <c r="AI1170" s="5"/>
      <c r="AJ1170" s="5"/>
      <c r="AK1170" s="5"/>
      <c r="AL1170" s="5"/>
      <c r="AM1170" s="5"/>
      <c r="AN1170" s="5"/>
      <c r="AO1170" s="5"/>
      <c r="AP1170" s="5"/>
      <c r="AQ1170" s="5"/>
      <c r="AR1170" s="5"/>
      <c r="AS1170" s="5"/>
      <c r="AT1170" s="5"/>
      <c r="AU1170" s="5"/>
      <c r="AV1170" s="5"/>
      <c r="AW1170" s="5"/>
      <c r="AX1170" s="5"/>
      <c r="AY1170" s="5"/>
      <c r="AZ1170" s="5"/>
      <c r="BA1170" s="5"/>
    </row>
    <row r="1171" spans="1:53" ht="20.25" x14ac:dyDescent="0.3">
      <c r="A1171" s="5"/>
      <c r="B1171" s="5"/>
      <c r="C1171" s="5"/>
      <c r="D1171" s="11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  <c r="AA1171" s="5"/>
      <c r="AB1171" s="5"/>
      <c r="AC1171" s="5"/>
      <c r="AD1171" s="5"/>
      <c r="AE1171" s="5"/>
      <c r="AF1171" s="5"/>
      <c r="AG1171" s="5"/>
      <c r="AH1171" s="5"/>
      <c r="AI1171" s="5"/>
      <c r="AJ1171" s="5"/>
      <c r="AK1171" s="5"/>
      <c r="AL1171" s="5"/>
      <c r="AM1171" s="5"/>
      <c r="AN1171" s="5"/>
      <c r="AO1171" s="5"/>
      <c r="AP1171" s="5"/>
      <c r="AQ1171" s="5"/>
      <c r="AR1171" s="5"/>
      <c r="AS1171" s="5"/>
      <c r="AT1171" s="5"/>
      <c r="AU1171" s="5"/>
      <c r="AV1171" s="5"/>
      <c r="AW1171" s="5"/>
      <c r="AX1171" s="5"/>
      <c r="AY1171" s="5"/>
      <c r="AZ1171" s="5"/>
      <c r="BA1171" s="5"/>
    </row>
    <row r="1172" spans="1:53" ht="20.25" x14ac:dyDescent="0.3">
      <c r="A1172" s="5"/>
      <c r="B1172" s="5"/>
      <c r="C1172" s="5"/>
      <c r="D1172" s="11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  <c r="AA1172" s="5"/>
      <c r="AB1172" s="5"/>
      <c r="AC1172" s="5"/>
      <c r="AD1172" s="5"/>
      <c r="AE1172" s="5"/>
      <c r="AF1172" s="5"/>
      <c r="AG1172" s="5"/>
      <c r="AH1172" s="5"/>
      <c r="AI1172" s="5"/>
      <c r="AJ1172" s="5"/>
      <c r="AK1172" s="5"/>
      <c r="AL1172" s="5"/>
      <c r="AM1172" s="5"/>
      <c r="AN1172" s="5"/>
      <c r="AO1172" s="5"/>
      <c r="AP1172" s="5"/>
      <c r="AQ1172" s="5"/>
      <c r="AR1172" s="5"/>
      <c r="AS1172" s="5"/>
      <c r="AT1172" s="5"/>
      <c r="AU1172" s="5"/>
      <c r="AV1172" s="5"/>
      <c r="AW1172" s="5"/>
      <c r="AX1172" s="5"/>
      <c r="AY1172" s="5"/>
      <c r="AZ1172" s="5"/>
      <c r="BA1172" s="5"/>
    </row>
    <row r="1173" spans="1:53" ht="20.25" x14ac:dyDescent="0.3">
      <c r="A1173" s="5"/>
      <c r="B1173" s="5"/>
      <c r="C1173" s="5"/>
      <c r="D1173" s="11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  <c r="AA1173" s="5"/>
      <c r="AB1173" s="5"/>
      <c r="AC1173" s="5"/>
      <c r="AD1173" s="5"/>
      <c r="AE1173" s="5"/>
      <c r="AF1173" s="5"/>
      <c r="AG1173" s="5"/>
      <c r="AH1173" s="5"/>
      <c r="AI1173" s="5"/>
      <c r="AJ1173" s="5"/>
      <c r="AK1173" s="5"/>
      <c r="AL1173" s="5"/>
      <c r="AM1173" s="5"/>
      <c r="AN1173" s="5"/>
      <c r="AO1173" s="5"/>
      <c r="AP1173" s="5"/>
      <c r="AQ1173" s="5"/>
      <c r="AR1173" s="5"/>
      <c r="AS1173" s="5"/>
      <c r="AT1173" s="5"/>
      <c r="AU1173" s="5"/>
      <c r="AV1173" s="5"/>
      <c r="AW1173" s="5"/>
      <c r="AX1173" s="5"/>
      <c r="AY1173" s="5"/>
      <c r="AZ1173" s="5"/>
      <c r="BA1173" s="5"/>
    </row>
    <row r="1174" spans="1:53" ht="20.25" x14ac:dyDescent="0.3">
      <c r="A1174" s="5"/>
      <c r="B1174" s="5"/>
      <c r="C1174" s="5"/>
      <c r="D1174" s="11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  <c r="AA1174" s="5"/>
      <c r="AB1174" s="5"/>
      <c r="AC1174" s="5"/>
      <c r="AD1174" s="5"/>
      <c r="AE1174" s="5"/>
      <c r="AF1174" s="5"/>
      <c r="AG1174" s="5"/>
      <c r="AH1174" s="5"/>
      <c r="AI1174" s="5"/>
      <c r="AJ1174" s="5"/>
      <c r="AK1174" s="5"/>
      <c r="AL1174" s="5"/>
      <c r="AM1174" s="5"/>
      <c r="AN1174" s="5"/>
      <c r="AO1174" s="5"/>
      <c r="AP1174" s="5"/>
      <c r="AQ1174" s="5"/>
      <c r="AR1174" s="5"/>
      <c r="AS1174" s="5"/>
      <c r="AT1174" s="5"/>
      <c r="AU1174" s="5"/>
      <c r="AV1174" s="5"/>
      <c r="AW1174" s="5"/>
      <c r="AX1174" s="5"/>
      <c r="AY1174" s="5"/>
      <c r="AZ1174" s="5"/>
      <c r="BA1174" s="5"/>
    </row>
    <row r="1175" spans="1:53" ht="20.25" x14ac:dyDescent="0.3">
      <c r="A1175" s="5"/>
      <c r="B1175" s="5"/>
      <c r="C1175" s="5"/>
      <c r="D1175" s="11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  <c r="AA1175" s="5"/>
      <c r="AB1175" s="5"/>
      <c r="AC1175" s="5"/>
      <c r="AD1175" s="5"/>
      <c r="AE1175" s="5"/>
      <c r="AF1175" s="5"/>
      <c r="AG1175" s="5"/>
      <c r="AH1175" s="5"/>
      <c r="AI1175" s="5"/>
      <c r="AJ1175" s="5"/>
      <c r="AK1175" s="5"/>
      <c r="AL1175" s="5"/>
      <c r="AM1175" s="5"/>
      <c r="AN1175" s="5"/>
      <c r="AO1175" s="5"/>
      <c r="AP1175" s="5"/>
      <c r="AQ1175" s="5"/>
      <c r="AR1175" s="5"/>
      <c r="AS1175" s="5"/>
      <c r="AT1175" s="5"/>
      <c r="AU1175" s="5"/>
      <c r="AV1175" s="5"/>
      <c r="AW1175" s="5"/>
      <c r="AX1175" s="5"/>
      <c r="AY1175" s="5"/>
      <c r="AZ1175" s="5"/>
      <c r="BA1175" s="5"/>
    </row>
    <row r="1176" spans="1:53" ht="20.25" x14ac:dyDescent="0.3">
      <c r="A1176" s="5"/>
      <c r="B1176" s="5"/>
      <c r="C1176" s="5"/>
      <c r="D1176" s="11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  <c r="AA1176" s="5"/>
      <c r="AB1176" s="5"/>
      <c r="AC1176" s="5"/>
      <c r="AD1176" s="5"/>
      <c r="AE1176" s="5"/>
      <c r="AF1176" s="5"/>
      <c r="AG1176" s="5"/>
      <c r="AH1176" s="5"/>
      <c r="AI1176" s="5"/>
      <c r="AJ1176" s="5"/>
      <c r="AK1176" s="5"/>
      <c r="AL1176" s="5"/>
      <c r="AM1176" s="5"/>
      <c r="AN1176" s="5"/>
      <c r="AO1176" s="5"/>
      <c r="AP1176" s="5"/>
      <c r="AQ1176" s="5"/>
      <c r="AR1176" s="5"/>
      <c r="AS1176" s="5"/>
      <c r="AT1176" s="5"/>
      <c r="AU1176" s="5"/>
      <c r="AV1176" s="5"/>
      <c r="AW1176" s="5"/>
      <c r="AX1176" s="5"/>
      <c r="AY1176" s="5"/>
      <c r="AZ1176" s="5"/>
      <c r="BA1176" s="5"/>
    </row>
    <row r="1177" spans="1:53" ht="20.25" x14ac:dyDescent="0.3">
      <c r="A1177" s="5"/>
      <c r="B1177" s="5"/>
      <c r="C1177" s="5"/>
      <c r="D1177" s="11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  <c r="AA1177" s="5"/>
      <c r="AB1177" s="5"/>
      <c r="AC1177" s="5"/>
      <c r="AD1177" s="5"/>
      <c r="AE1177" s="5"/>
      <c r="AF1177" s="5"/>
      <c r="AG1177" s="5"/>
      <c r="AH1177" s="5"/>
      <c r="AI1177" s="5"/>
      <c r="AJ1177" s="5"/>
      <c r="AK1177" s="5"/>
      <c r="AL1177" s="5"/>
      <c r="AM1177" s="5"/>
      <c r="AN1177" s="5"/>
      <c r="AO1177" s="5"/>
      <c r="AP1177" s="5"/>
      <c r="AQ1177" s="5"/>
      <c r="AR1177" s="5"/>
      <c r="AS1177" s="5"/>
      <c r="AT1177" s="5"/>
      <c r="AU1177" s="5"/>
      <c r="AV1177" s="5"/>
      <c r="AW1177" s="5"/>
      <c r="AX1177" s="5"/>
      <c r="AY1177" s="5"/>
      <c r="AZ1177" s="5"/>
      <c r="BA1177" s="5"/>
    </row>
    <row r="1178" spans="1:53" ht="20.25" x14ac:dyDescent="0.3">
      <c r="A1178" s="5"/>
      <c r="B1178" s="5"/>
      <c r="C1178" s="5"/>
      <c r="D1178" s="11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  <c r="AA1178" s="5"/>
      <c r="AB1178" s="5"/>
      <c r="AC1178" s="5"/>
      <c r="AD1178" s="5"/>
      <c r="AE1178" s="5"/>
      <c r="AF1178" s="5"/>
      <c r="AG1178" s="5"/>
      <c r="AH1178" s="5"/>
      <c r="AI1178" s="5"/>
      <c r="AJ1178" s="5"/>
      <c r="AK1178" s="5"/>
      <c r="AL1178" s="5"/>
      <c r="AM1178" s="5"/>
      <c r="AN1178" s="5"/>
      <c r="AO1178" s="5"/>
      <c r="AP1178" s="5"/>
      <c r="AQ1178" s="5"/>
      <c r="AR1178" s="5"/>
      <c r="AS1178" s="5"/>
      <c r="AT1178" s="5"/>
      <c r="AU1178" s="5"/>
      <c r="AV1178" s="5"/>
      <c r="AW1178" s="5"/>
      <c r="AX1178" s="5"/>
      <c r="AY1178" s="5"/>
      <c r="AZ1178" s="5"/>
      <c r="BA1178" s="5"/>
    </row>
    <row r="1179" spans="1:53" ht="20.25" x14ac:dyDescent="0.3">
      <c r="A1179" s="5"/>
      <c r="B1179" s="5"/>
      <c r="C1179" s="5"/>
      <c r="D1179" s="11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  <c r="AA1179" s="5"/>
      <c r="AB1179" s="5"/>
      <c r="AC1179" s="5"/>
      <c r="AD1179" s="5"/>
      <c r="AE1179" s="5"/>
      <c r="AF1179" s="5"/>
      <c r="AG1179" s="5"/>
      <c r="AH1179" s="5"/>
      <c r="AI1179" s="5"/>
      <c r="AJ1179" s="5"/>
      <c r="AK1179" s="5"/>
      <c r="AL1179" s="5"/>
      <c r="AM1179" s="5"/>
      <c r="AN1179" s="5"/>
      <c r="AO1179" s="5"/>
      <c r="AP1179" s="5"/>
      <c r="AQ1179" s="5"/>
      <c r="AR1179" s="5"/>
      <c r="AS1179" s="5"/>
      <c r="AT1179" s="5"/>
      <c r="AU1179" s="5"/>
      <c r="AV1179" s="5"/>
      <c r="AW1179" s="5"/>
      <c r="AX1179" s="5"/>
      <c r="AY1179" s="5"/>
      <c r="AZ1179" s="5"/>
      <c r="BA1179" s="5"/>
    </row>
    <row r="1180" spans="1:53" ht="20.25" x14ac:dyDescent="0.3">
      <c r="A1180" s="5"/>
      <c r="B1180" s="5"/>
      <c r="C1180" s="5"/>
      <c r="D1180" s="11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  <c r="AA1180" s="5"/>
      <c r="AB1180" s="5"/>
      <c r="AC1180" s="5"/>
      <c r="AD1180" s="5"/>
      <c r="AE1180" s="5"/>
      <c r="AF1180" s="5"/>
      <c r="AG1180" s="5"/>
      <c r="AH1180" s="5"/>
      <c r="AI1180" s="5"/>
      <c r="AJ1180" s="5"/>
      <c r="AK1180" s="5"/>
      <c r="AL1180" s="5"/>
      <c r="AM1180" s="5"/>
      <c r="AN1180" s="5"/>
      <c r="AO1180" s="5"/>
      <c r="AP1180" s="5"/>
      <c r="AQ1180" s="5"/>
      <c r="AR1180" s="5"/>
      <c r="AS1180" s="5"/>
      <c r="AT1180" s="5"/>
      <c r="AU1180" s="5"/>
      <c r="AV1180" s="5"/>
      <c r="AW1180" s="5"/>
      <c r="AX1180" s="5"/>
      <c r="AY1180" s="5"/>
      <c r="AZ1180" s="5"/>
      <c r="BA1180" s="5"/>
    </row>
    <row r="1181" spans="1:53" ht="20.25" x14ac:dyDescent="0.3">
      <c r="A1181" s="5"/>
      <c r="B1181" s="5"/>
      <c r="C1181" s="5"/>
      <c r="D1181" s="11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  <c r="AA1181" s="5"/>
      <c r="AB1181" s="5"/>
      <c r="AC1181" s="5"/>
      <c r="AD1181" s="5"/>
      <c r="AE1181" s="5"/>
      <c r="AF1181" s="5"/>
      <c r="AG1181" s="5"/>
      <c r="AH1181" s="5"/>
      <c r="AI1181" s="5"/>
      <c r="AJ1181" s="5"/>
      <c r="AK1181" s="5"/>
      <c r="AL1181" s="5"/>
      <c r="AM1181" s="5"/>
      <c r="AN1181" s="5"/>
      <c r="AO1181" s="5"/>
      <c r="AP1181" s="5"/>
      <c r="AQ1181" s="5"/>
      <c r="AR1181" s="5"/>
      <c r="AS1181" s="5"/>
      <c r="AT1181" s="5"/>
      <c r="AU1181" s="5"/>
      <c r="AV1181" s="5"/>
      <c r="AW1181" s="5"/>
      <c r="AX1181" s="5"/>
      <c r="AY1181" s="5"/>
      <c r="AZ1181" s="5"/>
      <c r="BA1181" s="5"/>
    </row>
    <row r="1182" spans="1:53" ht="20.25" x14ac:dyDescent="0.3">
      <c r="A1182" s="5"/>
      <c r="B1182" s="5"/>
      <c r="C1182" s="5"/>
      <c r="D1182" s="11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  <c r="AA1182" s="5"/>
      <c r="AB1182" s="5"/>
      <c r="AC1182" s="5"/>
      <c r="AD1182" s="5"/>
      <c r="AE1182" s="5"/>
      <c r="AF1182" s="5"/>
      <c r="AG1182" s="5"/>
      <c r="AH1182" s="5"/>
      <c r="AI1182" s="5"/>
      <c r="AJ1182" s="5"/>
      <c r="AK1182" s="5"/>
      <c r="AL1182" s="5"/>
      <c r="AM1182" s="5"/>
      <c r="AN1182" s="5"/>
      <c r="AO1182" s="5"/>
      <c r="AP1182" s="5"/>
      <c r="AQ1182" s="5"/>
      <c r="AR1182" s="5"/>
      <c r="AS1182" s="5"/>
      <c r="AT1182" s="5"/>
      <c r="AU1182" s="5"/>
      <c r="AV1182" s="5"/>
      <c r="AW1182" s="5"/>
      <c r="AX1182" s="5"/>
      <c r="AY1182" s="5"/>
      <c r="AZ1182" s="5"/>
      <c r="BA1182" s="5"/>
    </row>
    <row r="1183" spans="1:53" ht="20.25" x14ac:dyDescent="0.3">
      <c r="A1183" s="5"/>
      <c r="B1183" s="5"/>
      <c r="C1183" s="5"/>
      <c r="D1183" s="11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  <c r="AA1183" s="5"/>
      <c r="AB1183" s="5"/>
      <c r="AC1183" s="5"/>
      <c r="AD1183" s="5"/>
      <c r="AE1183" s="5"/>
      <c r="AF1183" s="5"/>
      <c r="AG1183" s="5"/>
      <c r="AH1183" s="5"/>
      <c r="AI1183" s="5"/>
      <c r="AJ1183" s="5"/>
      <c r="AK1183" s="5"/>
      <c r="AL1183" s="5"/>
      <c r="AM1183" s="5"/>
      <c r="AN1183" s="5"/>
      <c r="AO1183" s="5"/>
      <c r="AP1183" s="5"/>
      <c r="AQ1183" s="5"/>
      <c r="AR1183" s="5"/>
      <c r="AS1183" s="5"/>
      <c r="AT1183" s="5"/>
      <c r="AU1183" s="5"/>
      <c r="AV1183" s="5"/>
      <c r="AW1183" s="5"/>
      <c r="AX1183" s="5"/>
      <c r="AY1183" s="5"/>
      <c r="AZ1183" s="5"/>
      <c r="BA1183" s="5"/>
    </row>
    <row r="1184" spans="1:53" ht="20.25" x14ac:dyDescent="0.3">
      <c r="A1184" s="5"/>
      <c r="B1184" s="5"/>
      <c r="C1184" s="5"/>
      <c r="D1184" s="11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  <c r="AA1184" s="5"/>
      <c r="AB1184" s="5"/>
      <c r="AC1184" s="5"/>
      <c r="AD1184" s="5"/>
      <c r="AE1184" s="5"/>
      <c r="AF1184" s="5"/>
      <c r="AG1184" s="5"/>
      <c r="AH1184" s="5"/>
      <c r="AI1184" s="5"/>
      <c r="AJ1184" s="5"/>
      <c r="AK1184" s="5"/>
      <c r="AL1184" s="5"/>
      <c r="AM1184" s="5"/>
      <c r="AN1184" s="5"/>
      <c r="AO1184" s="5"/>
      <c r="AP1184" s="5"/>
      <c r="AQ1184" s="5"/>
      <c r="AR1184" s="5"/>
      <c r="AS1184" s="5"/>
      <c r="AT1184" s="5"/>
      <c r="AU1184" s="5"/>
      <c r="AV1184" s="5"/>
      <c r="AW1184" s="5"/>
      <c r="AX1184" s="5"/>
      <c r="AY1184" s="5"/>
      <c r="AZ1184" s="5"/>
      <c r="BA1184" s="5"/>
    </row>
    <row r="1185" spans="1:53" ht="20.25" x14ac:dyDescent="0.3">
      <c r="A1185" s="5"/>
      <c r="B1185" s="5"/>
      <c r="C1185" s="5"/>
      <c r="D1185" s="11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  <c r="AA1185" s="5"/>
      <c r="AB1185" s="5"/>
      <c r="AC1185" s="5"/>
      <c r="AD1185" s="5"/>
      <c r="AE1185" s="5"/>
      <c r="AF1185" s="5"/>
      <c r="AG1185" s="5"/>
      <c r="AH1185" s="5"/>
      <c r="AI1185" s="5"/>
      <c r="AJ1185" s="5"/>
      <c r="AK1185" s="5"/>
      <c r="AL1185" s="5"/>
      <c r="AM1185" s="5"/>
      <c r="AN1185" s="5"/>
      <c r="AO1185" s="5"/>
      <c r="AP1185" s="5"/>
      <c r="AQ1185" s="5"/>
      <c r="AR1185" s="5"/>
      <c r="AS1185" s="5"/>
      <c r="AT1185" s="5"/>
      <c r="AU1185" s="5"/>
      <c r="AV1185" s="5"/>
      <c r="AW1185" s="5"/>
      <c r="AX1185" s="5"/>
      <c r="AY1185" s="5"/>
      <c r="AZ1185" s="5"/>
      <c r="BA1185" s="5"/>
    </row>
    <row r="1186" spans="1:53" ht="20.25" x14ac:dyDescent="0.3">
      <c r="A1186" s="5"/>
      <c r="B1186" s="5"/>
      <c r="C1186" s="5"/>
      <c r="D1186" s="11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  <c r="AA1186" s="5"/>
      <c r="AB1186" s="5"/>
      <c r="AC1186" s="5"/>
      <c r="AD1186" s="5"/>
      <c r="AE1186" s="5"/>
      <c r="AF1186" s="5"/>
      <c r="AG1186" s="5"/>
      <c r="AH1186" s="5"/>
      <c r="AI1186" s="5"/>
      <c r="AJ1186" s="5"/>
      <c r="AK1186" s="5"/>
      <c r="AL1186" s="5"/>
      <c r="AM1186" s="5"/>
      <c r="AN1186" s="5"/>
      <c r="AO1186" s="5"/>
      <c r="AP1186" s="5"/>
      <c r="AQ1186" s="5"/>
      <c r="AR1186" s="5"/>
      <c r="AS1186" s="5"/>
      <c r="AT1186" s="5"/>
      <c r="AU1186" s="5"/>
      <c r="AV1186" s="5"/>
      <c r="AW1186" s="5"/>
      <c r="AX1186" s="5"/>
      <c r="AY1186" s="5"/>
      <c r="AZ1186" s="5"/>
      <c r="BA1186" s="5"/>
    </row>
    <row r="1187" spans="1:53" ht="20.25" x14ac:dyDescent="0.3">
      <c r="A1187" s="5"/>
      <c r="B1187" s="5"/>
      <c r="C1187" s="5"/>
      <c r="D1187" s="11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  <c r="AA1187" s="5"/>
      <c r="AB1187" s="5"/>
      <c r="AC1187" s="5"/>
      <c r="AD1187" s="5"/>
      <c r="AE1187" s="5"/>
      <c r="AF1187" s="5"/>
      <c r="AG1187" s="5"/>
      <c r="AH1187" s="5"/>
      <c r="AI1187" s="5"/>
      <c r="AJ1187" s="5"/>
      <c r="AK1187" s="5"/>
      <c r="AL1187" s="5"/>
      <c r="AM1187" s="5"/>
      <c r="AN1187" s="5"/>
      <c r="AO1187" s="5"/>
      <c r="AP1187" s="5"/>
      <c r="AQ1187" s="5"/>
      <c r="AR1187" s="5"/>
      <c r="AS1187" s="5"/>
      <c r="AT1187" s="5"/>
      <c r="AU1187" s="5"/>
      <c r="AV1187" s="5"/>
      <c r="AW1187" s="5"/>
      <c r="AX1187" s="5"/>
      <c r="AY1187" s="5"/>
      <c r="AZ1187" s="5"/>
      <c r="BA1187" s="5"/>
    </row>
    <row r="1188" spans="1:53" ht="20.25" x14ac:dyDescent="0.3">
      <c r="A1188" s="5"/>
      <c r="B1188" s="5"/>
      <c r="C1188" s="5"/>
      <c r="D1188" s="11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  <c r="AA1188" s="5"/>
      <c r="AB1188" s="5"/>
      <c r="AC1188" s="5"/>
      <c r="AD1188" s="5"/>
      <c r="AE1188" s="5"/>
      <c r="AF1188" s="5"/>
      <c r="AG1188" s="5"/>
      <c r="AH1188" s="5"/>
      <c r="AI1188" s="5"/>
      <c r="AJ1188" s="5"/>
      <c r="AK1188" s="5"/>
      <c r="AL1188" s="5"/>
      <c r="AM1188" s="5"/>
      <c r="AN1188" s="5"/>
      <c r="AO1188" s="5"/>
      <c r="AP1188" s="5"/>
      <c r="AQ1188" s="5"/>
      <c r="AR1188" s="5"/>
      <c r="AS1188" s="5"/>
      <c r="AT1188" s="5"/>
      <c r="AU1188" s="5"/>
      <c r="AV1188" s="5"/>
      <c r="AW1188" s="5"/>
      <c r="AX1188" s="5"/>
      <c r="AY1188" s="5"/>
      <c r="AZ1188" s="5"/>
      <c r="BA1188" s="5"/>
    </row>
    <row r="1189" spans="1:53" ht="20.25" x14ac:dyDescent="0.3">
      <c r="A1189" s="5"/>
      <c r="B1189" s="5"/>
      <c r="C1189" s="5"/>
      <c r="D1189" s="11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  <c r="AA1189" s="5"/>
      <c r="AB1189" s="5"/>
      <c r="AC1189" s="5"/>
      <c r="AD1189" s="5"/>
      <c r="AE1189" s="5"/>
      <c r="AF1189" s="5"/>
      <c r="AG1189" s="5"/>
      <c r="AH1189" s="5"/>
      <c r="AI1189" s="5"/>
      <c r="AJ1189" s="5"/>
      <c r="AK1189" s="5"/>
      <c r="AL1189" s="5"/>
      <c r="AM1189" s="5"/>
      <c r="AN1189" s="5"/>
      <c r="AO1189" s="5"/>
      <c r="AP1189" s="5"/>
      <c r="AQ1189" s="5"/>
      <c r="AR1189" s="5"/>
      <c r="AS1189" s="5"/>
      <c r="AT1189" s="5"/>
      <c r="AU1189" s="5"/>
      <c r="AV1189" s="5"/>
      <c r="AW1189" s="5"/>
      <c r="AX1189" s="5"/>
      <c r="AY1189" s="5"/>
      <c r="AZ1189" s="5"/>
      <c r="BA1189" s="5"/>
    </row>
    <row r="1190" spans="1:53" ht="20.25" x14ac:dyDescent="0.3">
      <c r="A1190" s="5"/>
      <c r="B1190" s="5"/>
      <c r="C1190" s="5"/>
      <c r="D1190" s="11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  <c r="AA1190" s="5"/>
      <c r="AB1190" s="5"/>
      <c r="AC1190" s="5"/>
      <c r="AD1190" s="5"/>
      <c r="AE1190" s="5"/>
      <c r="AF1190" s="5"/>
      <c r="AG1190" s="5"/>
      <c r="AH1190" s="5"/>
      <c r="AI1190" s="5"/>
      <c r="AJ1190" s="5"/>
      <c r="AK1190" s="5"/>
      <c r="AL1190" s="5"/>
      <c r="AM1190" s="5"/>
      <c r="AN1190" s="5"/>
      <c r="AO1190" s="5"/>
      <c r="AP1190" s="5"/>
      <c r="AQ1190" s="5"/>
      <c r="AR1190" s="5"/>
      <c r="AS1190" s="5"/>
      <c r="AT1190" s="5"/>
      <c r="AU1190" s="5"/>
      <c r="AV1190" s="5"/>
      <c r="AW1190" s="5"/>
      <c r="AX1190" s="5"/>
      <c r="AY1190" s="5"/>
      <c r="AZ1190" s="5"/>
      <c r="BA1190" s="5"/>
    </row>
    <row r="1191" spans="1:53" ht="20.25" x14ac:dyDescent="0.3">
      <c r="A1191" s="5"/>
      <c r="B1191" s="5"/>
      <c r="C1191" s="5"/>
      <c r="D1191" s="11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  <c r="AA1191" s="5"/>
      <c r="AB1191" s="5"/>
      <c r="AC1191" s="5"/>
      <c r="AD1191" s="5"/>
      <c r="AE1191" s="5"/>
      <c r="AF1191" s="5"/>
      <c r="AG1191" s="5"/>
      <c r="AH1191" s="5"/>
      <c r="AI1191" s="5"/>
      <c r="AJ1191" s="5"/>
      <c r="AK1191" s="5"/>
      <c r="AL1191" s="5"/>
      <c r="AM1191" s="5"/>
      <c r="AN1191" s="5"/>
      <c r="AO1191" s="5"/>
      <c r="AP1191" s="5"/>
      <c r="AQ1191" s="5"/>
      <c r="AR1191" s="5"/>
      <c r="AS1191" s="5"/>
      <c r="AT1191" s="5"/>
      <c r="AU1191" s="5"/>
      <c r="AV1191" s="5"/>
      <c r="AW1191" s="5"/>
      <c r="AX1191" s="5"/>
      <c r="AY1191" s="5"/>
      <c r="AZ1191" s="5"/>
      <c r="BA1191" s="5"/>
    </row>
    <row r="1192" spans="1:53" ht="20.25" x14ac:dyDescent="0.3">
      <c r="A1192" s="5"/>
      <c r="B1192" s="5"/>
      <c r="C1192" s="5"/>
      <c r="D1192" s="11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  <c r="AA1192" s="5"/>
      <c r="AB1192" s="5"/>
      <c r="AC1192" s="5"/>
      <c r="AD1192" s="5"/>
      <c r="AE1192" s="5"/>
      <c r="AF1192" s="5"/>
      <c r="AG1192" s="5"/>
      <c r="AH1192" s="5"/>
      <c r="AI1192" s="5"/>
      <c r="AJ1192" s="5"/>
      <c r="AK1192" s="5"/>
      <c r="AL1192" s="5"/>
      <c r="AM1192" s="5"/>
      <c r="AN1192" s="5"/>
      <c r="AO1192" s="5"/>
      <c r="AP1192" s="5"/>
      <c r="AQ1192" s="5"/>
      <c r="AR1192" s="5"/>
      <c r="AS1192" s="5"/>
      <c r="AT1192" s="5"/>
      <c r="AU1192" s="5"/>
      <c r="AV1192" s="5"/>
      <c r="AW1192" s="5"/>
      <c r="AX1192" s="5"/>
      <c r="AY1192" s="5"/>
      <c r="AZ1192" s="5"/>
      <c r="BA1192" s="5"/>
    </row>
    <row r="1193" spans="1:53" ht="20.25" x14ac:dyDescent="0.3">
      <c r="A1193" s="5"/>
      <c r="B1193" s="5"/>
      <c r="C1193" s="5"/>
      <c r="D1193" s="11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  <c r="AA1193" s="5"/>
      <c r="AB1193" s="5"/>
      <c r="AC1193" s="5"/>
      <c r="AD1193" s="5"/>
      <c r="AE1193" s="5"/>
      <c r="AF1193" s="5"/>
      <c r="AG1193" s="5"/>
      <c r="AH1193" s="5"/>
      <c r="AI1193" s="5"/>
      <c r="AJ1193" s="5"/>
      <c r="AK1193" s="5"/>
      <c r="AL1193" s="5"/>
      <c r="AM1193" s="5"/>
      <c r="AN1193" s="5"/>
      <c r="AO1193" s="5"/>
      <c r="AP1193" s="5"/>
      <c r="AQ1193" s="5"/>
      <c r="AR1193" s="5"/>
      <c r="AS1193" s="5"/>
      <c r="AT1193" s="5"/>
      <c r="AU1193" s="5"/>
      <c r="AV1193" s="5"/>
      <c r="AW1193" s="5"/>
      <c r="AX1193" s="5"/>
      <c r="AY1193" s="5"/>
      <c r="AZ1193" s="5"/>
      <c r="BA1193" s="5"/>
    </row>
    <row r="1194" spans="1:53" ht="20.25" x14ac:dyDescent="0.3">
      <c r="A1194" s="5"/>
      <c r="B1194" s="5"/>
      <c r="C1194" s="5"/>
      <c r="D1194" s="11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  <c r="AA1194" s="5"/>
      <c r="AB1194" s="5"/>
      <c r="AC1194" s="5"/>
      <c r="AD1194" s="5"/>
      <c r="AE1194" s="5"/>
      <c r="AF1194" s="5"/>
      <c r="AG1194" s="5"/>
      <c r="AH1194" s="5"/>
      <c r="AI1194" s="5"/>
      <c r="AJ1194" s="5"/>
      <c r="AK1194" s="5"/>
      <c r="AL1194" s="5"/>
      <c r="AM1194" s="5"/>
      <c r="AN1194" s="5"/>
      <c r="AO1194" s="5"/>
      <c r="AP1194" s="5"/>
      <c r="AQ1194" s="5"/>
      <c r="AR1194" s="5"/>
      <c r="AS1194" s="5"/>
      <c r="AT1194" s="5"/>
      <c r="AU1194" s="5"/>
      <c r="AV1194" s="5"/>
      <c r="AW1194" s="5"/>
      <c r="AX1194" s="5"/>
      <c r="AY1194" s="5"/>
      <c r="AZ1194" s="5"/>
      <c r="BA1194" s="5"/>
    </row>
    <row r="1195" spans="1:53" ht="20.25" x14ac:dyDescent="0.3">
      <c r="A1195" s="5"/>
      <c r="B1195" s="5"/>
      <c r="C1195" s="5"/>
      <c r="D1195" s="11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  <c r="AA1195" s="5"/>
      <c r="AB1195" s="5"/>
      <c r="AC1195" s="5"/>
      <c r="AD1195" s="5"/>
      <c r="AE1195" s="5"/>
      <c r="AF1195" s="5"/>
      <c r="AG1195" s="5"/>
      <c r="AH1195" s="5"/>
      <c r="AI1195" s="5"/>
      <c r="AJ1195" s="5"/>
      <c r="AK1195" s="5"/>
      <c r="AL1195" s="5"/>
      <c r="AM1195" s="5"/>
      <c r="AN1195" s="5"/>
      <c r="AO1195" s="5"/>
      <c r="AP1195" s="5"/>
      <c r="AQ1195" s="5"/>
      <c r="AR1195" s="5"/>
      <c r="AS1195" s="5"/>
      <c r="AT1195" s="5"/>
      <c r="AU1195" s="5"/>
      <c r="AV1195" s="5"/>
      <c r="AW1195" s="5"/>
      <c r="AX1195" s="5"/>
      <c r="AY1195" s="5"/>
      <c r="AZ1195" s="5"/>
      <c r="BA1195" s="5"/>
    </row>
    <row r="1196" spans="1:53" ht="20.25" x14ac:dyDescent="0.3">
      <c r="A1196" s="5"/>
      <c r="B1196" s="5"/>
      <c r="C1196" s="5"/>
      <c r="D1196" s="11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  <c r="AA1196" s="5"/>
      <c r="AB1196" s="5"/>
      <c r="AC1196" s="5"/>
      <c r="AD1196" s="5"/>
      <c r="AE1196" s="5"/>
      <c r="AF1196" s="5"/>
      <c r="AG1196" s="5"/>
      <c r="AH1196" s="5"/>
      <c r="AI1196" s="5"/>
      <c r="AJ1196" s="5"/>
      <c r="AK1196" s="5"/>
      <c r="AL1196" s="5"/>
      <c r="AM1196" s="5"/>
      <c r="AN1196" s="5"/>
      <c r="AO1196" s="5"/>
      <c r="AP1196" s="5"/>
      <c r="AQ1196" s="5"/>
      <c r="AR1196" s="5"/>
      <c r="AS1196" s="5"/>
      <c r="AT1196" s="5"/>
      <c r="AU1196" s="5"/>
      <c r="AV1196" s="5"/>
      <c r="AW1196" s="5"/>
      <c r="AX1196" s="5"/>
      <c r="AY1196" s="5"/>
      <c r="AZ1196" s="5"/>
      <c r="BA1196" s="5"/>
    </row>
    <row r="1197" spans="1:53" ht="20.25" x14ac:dyDescent="0.3">
      <c r="A1197" s="5"/>
      <c r="B1197" s="5"/>
      <c r="C1197" s="5"/>
      <c r="D1197" s="11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  <c r="AA1197" s="5"/>
      <c r="AB1197" s="5"/>
      <c r="AC1197" s="5"/>
      <c r="AD1197" s="5"/>
      <c r="AE1197" s="5"/>
      <c r="AF1197" s="5"/>
      <c r="AG1197" s="5"/>
      <c r="AH1197" s="5"/>
      <c r="AI1197" s="5"/>
      <c r="AJ1197" s="5"/>
      <c r="AK1197" s="5"/>
      <c r="AL1197" s="5"/>
      <c r="AM1197" s="5"/>
      <c r="AN1197" s="5"/>
      <c r="AO1197" s="5"/>
      <c r="AP1197" s="5"/>
      <c r="AQ1197" s="5"/>
      <c r="AR1197" s="5"/>
      <c r="AS1197" s="5"/>
      <c r="AT1197" s="5"/>
      <c r="AU1197" s="5"/>
      <c r="AV1197" s="5"/>
      <c r="AW1197" s="5"/>
      <c r="AX1197" s="5"/>
      <c r="AY1197" s="5"/>
      <c r="AZ1197" s="5"/>
      <c r="BA1197" s="5"/>
    </row>
    <row r="1198" spans="1:53" ht="20.25" x14ac:dyDescent="0.3">
      <c r="A1198" s="5"/>
      <c r="B1198" s="5"/>
      <c r="C1198" s="5"/>
      <c r="D1198" s="11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  <c r="AA1198" s="5"/>
      <c r="AB1198" s="5"/>
      <c r="AC1198" s="5"/>
      <c r="AD1198" s="5"/>
      <c r="AE1198" s="5"/>
      <c r="AF1198" s="5"/>
      <c r="AG1198" s="5"/>
      <c r="AH1198" s="5"/>
      <c r="AI1198" s="5"/>
      <c r="AJ1198" s="5"/>
      <c r="AK1198" s="5"/>
      <c r="AL1198" s="5"/>
      <c r="AM1198" s="5"/>
      <c r="AN1198" s="5"/>
      <c r="AO1198" s="5"/>
      <c r="AP1198" s="5"/>
      <c r="AQ1198" s="5"/>
      <c r="AR1198" s="5"/>
      <c r="AS1198" s="5"/>
      <c r="AT1198" s="5"/>
      <c r="AU1198" s="5"/>
      <c r="AV1198" s="5"/>
      <c r="AW1198" s="5"/>
      <c r="AX1198" s="5"/>
      <c r="AY1198" s="5"/>
      <c r="AZ1198" s="5"/>
      <c r="BA1198" s="5"/>
    </row>
    <row r="1199" spans="1:53" ht="20.25" x14ac:dyDescent="0.3">
      <c r="A1199" s="5"/>
      <c r="B1199" s="5"/>
      <c r="C1199" s="5"/>
      <c r="D1199" s="11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  <c r="AA1199" s="5"/>
      <c r="AB1199" s="5"/>
      <c r="AC1199" s="5"/>
      <c r="AD1199" s="5"/>
      <c r="AE1199" s="5"/>
      <c r="AF1199" s="5"/>
      <c r="AG1199" s="5"/>
      <c r="AH1199" s="5"/>
      <c r="AI1199" s="5"/>
      <c r="AJ1199" s="5"/>
      <c r="AK1199" s="5"/>
      <c r="AL1199" s="5"/>
      <c r="AM1199" s="5"/>
      <c r="AN1199" s="5"/>
      <c r="AO1199" s="5"/>
      <c r="AP1199" s="5"/>
      <c r="AQ1199" s="5"/>
      <c r="AR1199" s="5"/>
      <c r="AS1199" s="5"/>
      <c r="AT1199" s="5"/>
      <c r="AU1199" s="5"/>
      <c r="AV1199" s="5"/>
      <c r="AW1199" s="5"/>
      <c r="AX1199" s="5"/>
      <c r="AY1199" s="5"/>
      <c r="AZ1199" s="5"/>
      <c r="BA1199" s="5"/>
    </row>
    <row r="1200" spans="1:53" ht="20.25" x14ac:dyDescent="0.3">
      <c r="A1200" s="5"/>
      <c r="B1200" s="5"/>
      <c r="C1200" s="5"/>
      <c r="D1200" s="11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  <c r="AA1200" s="5"/>
      <c r="AB1200" s="5"/>
      <c r="AC1200" s="5"/>
      <c r="AD1200" s="5"/>
      <c r="AE1200" s="5"/>
      <c r="AF1200" s="5"/>
      <c r="AG1200" s="5"/>
      <c r="AH1200" s="5"/>
      <c r="AI1200" s="5"/>
      <c r="AJ1200" s="5"/>
      <c r="AK1200" s="5"/>
      <c r="AL1200" s="5"/>
      <c r="AM1200" s="5"/>
      <c r="AN1200" s="5"/>
      <c r="AO1200" s="5"/>
      <c r="AP1200" s="5"/>
      <c r="AQ1200" s="5"/>
      <c r="AR1200" s="5"/>
      <c r="AS1200" s="5"/>
      <c r="AT1200" s="5"/>
      <c r="AU1200" s="5"/>
      <c r="AV1200" s="5"/>
      <c r="AW1200" s="5"/>
      <c r="AX1200" s="5"/>
      <c r="AY1200" s="5"/>
      <c r="AZ1200" s="5"/>
      <c r="BA1200" s="5"/>
    </row>
    <row r="1201" spans="1:53" ht="20.25" x14ac:dyDescent="0.3">
      <c r="A1201" s="5"/>
      <c r="B1201" s="5"/>
      <c r="C1201" s="5"/>
      <c r="D1201" s="11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  <c r="AA1201" s="5"/>
      <c r="AB1201" s="5"/>
      <c r="AC1201" s="5"/>
      <c r="AD1201" s="5"/>
      <c r="AE1201" s="5"/>
      <c r="AF1201" s="5"/>
      <c r="AG1201" s="5"/>
      <c r="AH1201" s="5"/>
      <c r="AI1201" s="5"/>
      <c r="AJ1201" s="5"/>
      <c r="AK1201" s="5"/>
      <c r="AL1201" s="5"/>
      <c r="AM1201" s="5"/>
      <c r="AN1201" s="5"/>
      <c r="AO1201" s="5"/>
      <c r="AP1201" s="5"/>
      <c r="AQ1201" s="5"/>
      <c r="AR1201" s="5"/>
      <c r="AS1201" s="5"/>
      <c r="AT1201" s="5"/>
      <c r="AU1201" s="5"/>
      <c r="AV1201" s="5"/>
      <c r="AW1201" s="5"/>
      <c r="AX1201" s="5"/>
      <c r="AY1201" s="5"/>
      <c r="AZ1201" s="5"/>
      <c r="BA1201" s="5"/>
    </row>
    <row r="1202" spans="1:53" ht="20.25" x14ac:dyDescent="0.3">
      <c r="A1202" s="5"/>
      <c r="B1202" s="5"/>
      <c r="C1202" s="5"/>
      <c r="D1202" s="11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  <c r="AA1202" s="5"/>
      <c r="AB1202" s="5"/>
      <c r="AC1202" s="5"/>
      <c r="AD1202" s="5"/>
      <c r="AE1202" s="5"/>
      <c r="AF1202" s="5"/>
      <c r="AG1202" s="5"/>
      <c r="AH1202" s="5"/>
      <c r="AI1202" s="5"/>
      <c r="AJ1202" s="5"/>
      <c r="AK1202" s="5"/>
      <c r="AL1202" s="5"/>
      <c r="AM1202" s="5"/>
      <c r="AN1202" s="5"/>
      <c r="AO1202" s="5"/>
      <c r="AP1202" s="5"/>
      <c r="AQ1202" s="5"/>
      <c r="AR1202" s="5"/>
      <c r="AS1202" s="5"/>
      <c r="AT1202" s="5"/>
      <c r="AU1202" s="5"/>
      <c r="AV1202" s="5"/>
      <c r="AW1202" s="5"/>
      <c r="AX1202" s="5"/>
      <c r="AY1202" s="5"/>
      <c r="AZ1202" s="5"/>
      <c r="BA1202" s="5"/>
    </row>
    <row r="1203" spans="1:53" ht="20.25" x14ac:dyDescent="0.3">
      <c r="A1203" s="5"/>
      <c r="B1203" s="5"/>
      <c r="C1203" s="5"/>
      <c r="D1203" s="11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  <c r="AA1203" s="5"/>
      <c r="AB1203" s="5"/>
      <c r="AC1203" s="5"/>
      <c r="AD1203" s="5"/>
      <c r="AE1203" s="5"/>
      <c r="AF1203" s="5"/>
      <c r="AG1203" s="5"/>
      <c r="AH1203" s="5"/>
      <c r="AI1203" s="5"/>
      <c r="AJ1203" s="5"/>
      <c r="AK1203" s="5"/>
      <c r="AL1203" s="5"/>
      <c r="AM1203" s="5"/>
      <c r="AN1203" s="5"/>
      <c r="AO1203" s="5"/>
      <c r="AP1203" s="5"/>
      <c r="AQ1203" s="5"/>
      <c r="AR1203" s="5"/>
      <c r="AS1203" s="5"/>
      <c r="AT1203" s="5"/>
      <c r="AU1203" s="5"/>
      <c r="AV1203" s="5"/>
      <c r="AW1203" s="5"/>
      <c r="AX1203" s="5"/>
      <c r="AY1203" s="5"/>
      <c r="AZ1203" s="5"/>
      <c r="BA1203" s="5"/>
    </row>
    <row r="1204" spans="1:53" ht="20.25" x14ac:dyDescent="0.3">
      <c r="A1204" s="5"/>
      <c r="B1204" s="5"/>
      <c r="C1204" s="5"/>
      <c r="D1204" s="11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  <c r="AA1204" s="5"/>
      <c r="AB1204" s="5"/>
      <c r="AC1204" s="5"/>
      <c r="AD1204" s="5"/>
      <c r="AE1204" s="5"/>
      <c r="AF1204" s="5"/>
      <c r="AG1204" s="5"/>
      <c r="AH1204" s="5"/>
      <c r="AI1204" s="5"/>
      <c r="AJ1204" s="5"/>
      <c r="AK1204" s="5"/>
      <c r="AL1204" s="5"/>
      <c r="AM1204" s="5"/>
      <c r="AN1204" s="5"/>
      <c r="AO1204" s="5"/>
      <c r="AP1204" s="5"/>
      <c r="AQ1204" s="5"/>
      <c r="AR1204" s="5"/>
      <c r="AS1204" s="5"/>
      <c r="AT1204" s="5"/>
      <c r="AU1204" s="5"/>
      <c r="AV1204" s="5"/>
      <c r="AW1204" s="5"/>
      <c r="AX1204" s="5"/>
      <c r="AY1204" s="5"/>
      <c r="AZ1204" s="5"/>
      <c r="BA1204" s="5"/>
    </row>
    <row r="1205" spans="1:53" ht="20.25" x14ac:dyDescent="0.3">
      <c r="A1205" s="5"/>
      <c r="B1205" s="5"/>
      <c r="C1205" s="5"/>
      <c r="D1205" s="11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  <c r="AA1205" s="5"/>
      <c r="AB1205" s="5"/>
      <c r="AC1205" s="5"/>
      <c r="AD1205" s="5"/>
      <c r="AE1205" s="5"/>
      <c r="AF1205" s="5"/>
      <c r="AG1205" s="5"/>
      <c r="AH1205" s="5"/>
      <c r="AI1205" s="5"/>
      <c r="AJ1205" s="5"/>
      <c r="AK1205" s="5"/>
      <c r="AL1205" s="5"/>
      <c r="AM1205" s="5"/>
      <c r="AN1205" s="5"/>
      <c r="AO1205" s="5"/>
      <c r="AP1205" s="5"/>
      <c r="AQ1205" s="5"/>
      <c r="AR1205" s="5"/>
      <c r="AS1205" s="5"/>
      <c r="AT1205" s="5"/>
      <c r="AU1205" s="5"/>
      <c r="AV1205" s="5"/>
      <c r="AW1205" s="5"/>
      <c r="AX1205" s="5"/>
      <c r="AY1205" s="5"/>
      <c r="AZ1205" s="5"/>
      <c r="BA1205" s="5"/>
    </row>
    <row r="1206" spans="1:53" ht="20.25" x14ac:dyDescent="0.3">
      <c r="A1206" s="5"/>
      <c r="B1206" s="5"/>
      <c r="C1206" s="5"/>
      <c r="D1206" s="11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  <c r="AA1206" s="5"/>
      <c r="AB1206" s="5"/>
      <c r="AC1206" s="5"/>
      <c r="AD1206" s="5"/>
      <c r="AE1206" s="5"/>
      <c r="AF1206" s="5"/>
      <c r="AG1206" s="5"/>
      <c r="AH1206" s="5"/>
      <c r="AI1206" s="5"/>
      <c r="AJ1206" s="5"/>
      <c r="AK1206" s="5"/>
      <c r="AL1206" s="5"/>
      <c r="AM1206" s="5"/>
      <c r="AN1206" s="5"/>
      <c r="AO1206" s="5"/>
      <c r="AP1206" s="5"/>
      <c r="AQ1206" s="5"/>
      <c r="AR1206" s="5"/>
      <c r="AS1206" s="5"/>
      <c r="AT1206" s="5"/>
      <c r="AU1206" s="5"/>
      <c r="AV1206" s="5"/>
      <c r="AW1206" s="5"/>
      <c r="AX1206" s="5"/>
      <c r="AY1206" s="5"/>
      <c r="AZ1206" s="5"/>
      <c r="BA1206" s="5"/>
    </row>
    <row r="1207" spans="1:53" ht="20.25" x14ac:dyDescent="0.3">
      <c r="A1207" s="5"/>
      <c r="B1207" s="5"/>
      <c r="C1207" s="5"/>
      <c r="D1207" s="11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  <c r="AA1207" s="5"/>
      <c r="AB1207" s="5"/>
      <c r="AC1207" s="5"/>
      <c r="AD1207" s="5"/>
      <c r="AE1207" s="5"/>
      <c r="AF1207" s="5"/>
      <c r="AG1207" s="5"/>
      <c r="AH1207" s="5"/>
      <c r="AI1207" s="5"/>
      <c r="AJ1207" s="5"/>
      <c r="AK1207" s="5"/>
      <c r="AL1207" s="5"/>
      <c r="AM1207" s="5"/>
      <c r="AN1207" s="5"/>
      <c r="AO1207" s="5"/>
      <c r="AP1207" s="5"/>
      <c r="AQ1207" s="5"/>
      <c r="AR1207" s="5"/>
      <c r="AS1207" s="5"/>
      <c r="AT1207" s="5"/>
      <c r="AU1207" s="5"/>
      <c r="AV1207" s="5"/>
      <c r="AW1207" s="5"/>
      <c r="AX1207" s="5"/>
      <c r="AY1207" s="5"/>
      <c r="AZ1207" s="5"/>
      <c r="BA1207" s="5"/>
    </row>
    <row r="1208" spans="1:53" ht="20.25" x14ac:dyDescent="0.3">
      <c r="A1208" s="5"/>
      <c r="B1208" s="5"/>
      <c r="C1208" s="5"/>
      <c r="D1208" s="11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  <c r="AA1208" s="5"/>
      <c r="AB1208" s="5"/>
      <c r="AC1208" s="5"/>
      <c r="AD1208" s="5"/>
      <c r="AE1208" s="5"/>
      <c r="AF1208" s="5"/>
      <c r="AG1208" s="5"/>
      <c r="AH1208" s="5"/>
      <c r="AI1208" s="5"/>
      <c r="AJ1208" s="5"/>
      <c r="AK1208" s="5"/>
      <c r="AL1208" s="5"/>
      <c r="AM1208" s="5"/>
      <c r="AN1208" s="5"/>
      <c r="AO1208" s="5"/>
      <c r="AP1208" s="5"/>
      <c r="AQ1208" s="5"/>
      <c r="AR1208" s="5"/>
      <c r="AS1208" s="5"/>
      <c r="AT1208" s="5"/>
      <c r="AU1208" s="5"/>
      <c r="AV1208" s="5"/>
      <c r="AW1208" s="5"/>
      <c r="AX1208" s="5"/>
      <c r="AY1208" s="5"/>
      <c r="AZ1208" s="5"/>
      <c r="BA1208" s="5"/>
    </row>
    <row r="1209" spans="1:53" ht="20.25" x14ac:dyDescent="0.3">
      <c r="A1209" s="5"/>
      <c r="B1209" s="5"/>
      <c r="C1209" s="5"/>
      <c r="D1209" s="11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  <c r="AA1209" s="5"/>
      <c r="AB1209" s="5"/>
      <c r="AC1209" s="5"/>
      <c r="AD1209" s="5"/>
      <c r="AE1209" s="5"/>
      <c r="AF1209" s="5"/>
      <c r="AG1209" s="5"/>
      <c r="AH1209" s="5"/>
      <c r="AI1209" s="5"/>
      <c r="AJ1209" s="5"/>
      <c r="AK1209" s="5"/>
      <c r="AL1209" s="5"/>
      <c r="AM1209" s="5"/>
      <c r="AN1209" s="5"/>
      <c r="AO1209" s="5"/>
      <c r="AP1209" s="5"/>
      <c r="AQ1209" s="5"/>
      <c r="AR1209" s="5"/>
      <c r="AS1209" s="5"/>
      <c r="AT1209" s="5"/>
      <c r="AU1209" s="5"/>
      <c r="AV1209" s="5"/>
      <c r="AW1209" s="5"/>
      <c r="AX1209" s="5"/>
      <c r="AY1209" s="5"/>
      <c r="AZ1209" s="5"/>
      <c r="BA1209" s="5"/>
    </row>
    <row r="1210" spans="1:53" ht="20.25" x14ac:dyDescent="0.3">
      <c r="A1210" s="5"/>
      <c r="B1210" s="5"/>
      <c r="C1210" s="5"/>
      <c r="D1210" s="11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  <c r="AA1210" s="5"/>
      <c r="AB1210" s="5"/>
      <c r="AC1210" s="5"/>
      <c r="AD1210" s="5"/>
      <c r="AE1210" s="5"/>
      <c r="AF1210" s="5"/>
      <c r="AG1210" s="5"/>
      <c r="AH1210" s="5"/>
      <c r="AI1210" s="5"/>
      <c r="AJ1210" s="5"/>
      <c r="AK1210" s="5"/>
      <c r="AL1210" s="5"/>
      <c r="AM1210" s="5"/>
      <c r="AN1210" s="5"/>
      <c r="AO1210" s="5"/>
      <c r="AP1210" s="5"/>
      <c r="AQ1210" s="5"/>
      <c r="AR1210" s="5"/>
      <c r="AS1210" s="5"/>
      <c r="AT1210" s="5"/>
      <c r="AU1210" s="5"/>
      <c r="AV1210" s="5"/>
      <c r="AW1210" s="5"/>
      <c r="AX1210" s="5"/>
      <c r="AY1210" s="5"/>
      <c r="AZ1210" s="5"/>
      <c r="BA1210" s="5"/>
    </row>
    <row r="1211" spans="1:53" ht="20.25" x14ac:dyDescent="0.3">
      <c r="A1211" s="5"/>
      <c r="B1211" s="5"/>
      <c r="C1211" s="5"/>
      <c r="D1211" s="11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  <c r="AA1211" s="5"/>
      <c r="AB1211" s="5"/>
      <c r="AC1211" s="5"/>
      <c r="AD1211" s="5"/>
      <c r="AE1211" s="5"/>
      <c r="AF1211" s="5"/>
      <c r="AG1211" s="5"/>
      <c r="AH1211" s="5"/>
      <c r="AI1211" s="5"/>
      <c r="AJ1211" s="5"/>
      <c r="AK1211" s="5"/>
      <c r="AL1211" s="5"/>
      <c r="AM1211" s="5"/>
      <c r="AN1211" s="5"/>
      <c r="AO1211" s="5"/>
      <c r="AP1211" s="5"/>
      <c r="AQ1211" s="5"/>
      <c r="AR1211" s="5"/>
      <c r="AS1211" s="5"/>
      <c r="AT1211" s="5"/>
      <c r="AU1211" s="5"/>
      <c r="AV1211" s="5"/>
      <c r="AW1211" s="5"/>
      <c r="AX1211" s="5"/>
      <c r="AY1211" s="5"/>
      <c r="AZ1211" s="5"/>
      <c r="BA1211" s="5"/>
    </row>
    <row r="1212" spans="1:53" ht="20.25" x14ac:dyDescent="0.3">
      <c r="A1212" s="5"/>
      <c r="B1212" s="5"/>
      <c r="C1212" s="5"/>
      <c r="D1212" s="11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  <c r="AA1212" s="5"/>
      <c r="AB1212" s="5"/>
      <c r="AC1212" s="5"/>
      <c r="AD1212" s="5"/>
      <c r="AE1212" s="5"/>
      <c r="AF1212" s="5"/>
      <c r="AG1212" s="5"/>
      <c r="AH1212" s="5"/>
      <c r="AI1212" s="5"/>
      <c r="AJ1212" s="5"/>
      <c r="AK1212" s="5"/>
      <c r="AL1212" s="5"/>
      <c r="AM1212" s="5"/>
      <c r="AN1212" s="5"/>
      <c r="AO1212" s="5"/>
      <c r="AP1212" s="5"/>
      <c r="AQ1212" s="5"/>
      <c r="AR1212" s="5"/>
      <c r="AS1212" s="5"/>
      <c r="AT1212" s="5"/>
      <c r="AU1212" s="5"/>
      <c r="AV1212" s="5"/>
      <c r="AW1212" s="5"/>
      <c r="AX1212" s="5"/>
      <c r="AY1212" s="5"/>
      <c r="AZ1212" s="5"/>
      <c r="BA1212" s="5"/>
    </row>
    <row r="1213" spans="1:53" ht="20.25" x14ac:dyDescent="0.3">
      <c r="A1213" s="5"/>
      <c r="B1213" s="5"/>
      <c r="C1213" s="5"/>
      <c r="D1213" s="11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  <c r="AA1213" s="5"/>
      <c r="AB1213" s="5"/>
      <c r="AC1213" s="5"/>
      <c r="AD1213" s="5"/>
      <c r="AE1213" s="5"/>
      <c r="AF1213" s="5"/>
      <c r="AG1213" s="5"/>
      <c r="AH1213" s="5"/>
      <c r="AI1213" s="5"/>
      <c r="AJ1213" s="5"/>
      <c r="AK1213" s="5"/>
      <c r="AL1213" s="5"/>
      <c r="AM1213" s="5"/>
      <c r="AN1213" s="5"/>
      <c r="AO1213" s="5"/>
      <c r="AP1213" s="5"/>
      <c r="AQ1213" s="5"/>
      <c r="AR1213" s="5"/>
      <c r="AS1213" s="5"/>
      <c r="AT1213" s="5"/>
      <c r="AU1213" s="5"/>
      <c r="AV1213" s="5"/>
      <c r="AW1213" s="5"/>
      <c r="AX1213" s="5"/>
      <c r="AY1213" s="5"/>
      <c r="AZ1213" s="5"/>
      <c r="BA1213" s="5"/>
    </row>
    <row r="1214" spans="1:53" ht="20.25" x14ac:dyDescent="0.3">
      <c r="A1214" s="5"/>
      <c r="B1214" s="5"/>
      <c r="C1214" s="5"/>
      <c r="D1214" s="11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  <c r="AA1214" s="5"/>
      <c r="AB1214" s="5"/>
      <c r="AC1214" s="5"/>
      <c r="AD1214" s="5"/>
      <c r="AE1214" s="5"/>
      <c r="AF1214" s="5"/>
      <c r="AG1214" s="5"/>
      <c r="AH1214" s="5"/>
      <c r="AI1214" s="5"/>
      <c r="AJ1214" s="5"/>
      <c r="AK1214" s="5"/>
      <c r="AL1214" s="5"/>
      <c r="AM1214" s="5"/>
      <c r="AN1214" s="5"/>
      <c r="AO1214" s="5"/>
      <c r="AP1214" s="5"/>
      <c r="AQ1214" s="5"/>
      <c r="AR1214" s="5"/>
      <c r="AS1214" s="5"/>
      <c r="AT1214" s="5"/>
      <c r="AU1214" s="5"/>
      <c r="AV1214" s="5"/>
      <c r="AW1214" s="5"/>
      <c r="AX1214" s="5"/>
      <c r="AY1214" s="5"/>
      <c r="AZ1214" s="5"/>
      <c r="BA1214" s="5"/>
    </row>
    <row r="1215" spans="1:53" ht="20.25" x14ac:dyDescent="0.3">
      <c r="A1215" s="5"/>
      <c r="B1215" s="5"/>
      <c r="C1215" s="5"/>
      <c r="D1215" s="11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  <c r="AA1215" s="5"/>
      <c r="AB1215" s="5"/>
      <c r="AC1215" s="5"/>
      <c r="AD1215" s="5"/>
      <c r="AE1215" s="5"/>
      <c r="AF1215" s="5"/>
      <c r="AG1215" s="5"/>
      <c r="AH1215" s="5"/>
      <c r="AI1215" s="5"/>
      <c r="AJ1215" s="5"/>
      <c r="AK1215" s="5"/>
      <c r="AL1215" s="5"/>
      <c r="AM1215" s="5"/>
      <c r="AN1215" s="5"/>
      <c r="AO1215" s="5"/>
      <c r="AP1215" s="5"/>
      <c r="AQ1215" s="5"/>
      <c r="AR1215" s="5"/>
      <c r="AS1215" s="5"/>
      <c r="AT1215" s="5"/>
      <c r="AU1215" s="5"/>
      <c r="AV1215" s="5"/>
      <c r="AW1215" s="5"/>
      <c r="AX1215" s="5"/>
      <c r="AY1215" s="5"/>
      <c r="AZ1215" s="5"/>
      <c r="BA1215" s="5"/>
    </row>
    <row r="1216" spans="1:53" ht="20.25" x14ac:dyDescent="0.3">
      <c r="A1216" s="5"/>
      <c r="B1216" s="5"/>
      <c r="C1216" s="5"/>
      <c r="D1216" s="11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  <c r="AA1216" s="5"/>
      <c r="AB1216" s="5"/>
      <c r="AC1216" s="5"/>
      <c r="AD1216" s="5"/>
      <c r="AE1216" s="5"/>
      <c r="AF1216" s="5"/>
      <c r="AG1216" s="5"/>
      <c r="AH1216" s="5"/>
      <c r="AI1216" s="5"/>
      <c r="AJ1216" s="5"/>
      <c r="AK1216" s="5"/>
      <c r="AL1216" s="5"/>
      <c r="AM1216" s="5"/>
      <c r="AN1216" s="5"/>
      <c r="AO1216" s="5"/>
      <c r="AP1216" s="5"/>
      <c r="AQ1216" s="5"/>
      <c r="AR1216" s="5"/>
      <c r="AS1216" s="5"/>
      <c r="AT1216" s="5"/>
      <c r="AU1216" s="5"/>
      <c r="AV1216" s="5"/>
      <c r="AW1216" s="5"/>
      <c r="AX1216" s="5"/>
      <c r="AY1216" s="5"/>
      <c r="AZ1216" s="5"/>
      <c r="BA1216" s="5"/>
    </row>
    <row r="1217" spans="1:53" ht="20.25" x14ac:dyDescent="0.3">
      <c r="A1217" s="5"/>
      <c r="B1217" s="5"/>
      <c r="C1217" s="5"/>
      <c r="D1217" s="11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  <c r="AA1217" s="5"/>
      <c r="AB1217" s="5"/>
      <c r="AC1217" s="5"/>
      <c r="AD1217" s="5"/>
      <c r="AE1217" s="5"/>
      <c r="AF1217" s="5"/>
      <c r="AG1217" s="5"/>
      <c r="AH1217" s="5"/>
      <c r="AI1217" s="5"/>
      <c r="AJ1217" s="5"/>
      <c r="AK1217" s="5"/>
      <c r="AL1217" s="5"/>
      <c r="AM1217" s="5"/>
      <c r="AN1217" s="5"/>
      <c r="AO1217" s="5"/>
      <c r="AP1217" s="5"/>
      <c r="AQ1217" s="5"/>
      <c r="AR1217" s="5"/>
      <c r="AS1217" s="5"/>
      <c r="AT1217" s="5"/>
      <c r="AU1217" s="5"/>
      <c r="AV1217" s="5"/>
      <c r="AW1217" s="5"/>
      <c r="AX1217" s="5"/>
      <c r="AY1217" s="5"/>
      <c r="AZ1217" s="5"/>
      <c r="BA1217" s="5"/>
    </row>
    <row r="1218" spans="1:53" ht="20.25" x14ac:dyDescent="0.3">
      <c r="A1218" s="5"/>
      <c r="B1218" s="5"/>
      <c r="C1218" s="5"/>
      <c r="D1218" s="11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  <c r="AA1218" s="5"/>
      <c r="AB1218" s="5"/>
      <c r="AC1218" s="5"/>
      <c r="AD1218" s="5"/>
      <c r="AE1218" s="5"/>
      <c r="AF1218" s="5"/>
      <c r="AG1218" s="5"/>
      <c r="AH1218" s="5"/>
      <c r="AI1218" s="5"/>
      <c r="AJ1218" s="5"/>
      <c r="AK1218" s="5"/>
      <c r="AL1218" s="5"/>
      <c r="AM1218" s="5"/>
      <c r="AN1218" s="5"/>
      <c r="AO1218" s="5"/>
      <c r="AP1218" s="5"/>
      <c r="AQ1218" s="5"/>
      <c r="AR1218" s="5"/>
      <c r="AS1218" s="5"/>
      <c r="AT1218" s="5"/>
      <c r="AU1218" s="5"/>
      <c r="AV1218" s="5"/>
      <c r="AW1218" s="5"/>
      <c r="AX1218" s="5"/>
      <c r="AY1218" s="5"/>
      <c r="AZ1218" s="5"/>
      <c r="BA1218" s="5"/>
    </row>
    <row r="1219" spans="1:53" ht="20.25" x14ac:dyDescent="0.3">
      <c r="A1219" s="5"/>
      <c r="B1219" s="5"/>
      <c r="C1219" s="5"/>
      <c r="D1219" s="11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  <c r="AA1219" s="5"/>
      <c r="AB1219" s="5"/>
      <c r="AC1219" s="5"/>
      <c r="AD1219" s="5"/>
      <c r="AE1219" s="5"/>
      <c r="AF1219" s="5"/>
      <c r="AG1219" s="5"/>
      <c r="AH1219" s="5"/>
      <c r="AI1219" s="5"/>
      <c r="AJ1219" s="5"/>
      <c r="AK1219" s="5"/>
      <c r="AL1219" s="5"/>
      <c r="AM1219" s="5"/>
      <c r="AN1219" s="5"/>
      <c r="AO1219" s="5"/>
      <c r="AP1219" s="5"/>
      <c r="AQ1219" s="5"/>
      <c r="AR1219" s="5"/>
      <c r="AS1219" s="5"/>
      <c r="AT1219" s="5"/>
      <c r="AU1219" s="5"/>
      <c r="AV1219" s="5"/>
      <c r="AW1219" s="5"/>
      <c r="AX1219" s="5"/>
      <c r="AY1219" s="5"/>
      <c r="AZ1219" s="5"/>
      <c r="BA1219" s="5"/>
    </row>
    <row r="1220" spans="1:53" ht="20.25" x14ac:dyDescent="0.3">
      <c r="A1220" s="5"/>
      <c r="B1220" s="5"/>
      <c r="C1220" s="5"/>
      <c r="D1220" s="11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  <c r="AA1220" s="5"/>
      <c r="AB1220" s="5"/>
      <c r="AC1220" s="5"/>
      <c r="AD1220" s="5"/>
      <c r="AE1220" s="5"/>
      <c r="AF1220" s="5"/>
      <c r="AG1220" s="5"/>
      <c r="AH1220" s="5"/>
      <c r="AI1220" s="5"/>
      <c r="AJ1220" s="5"/>
      <c r="AK1220" s="5"/>
      <c r="AL1220" s="5"/>
      <c r="AM1220" s="5"/>
      <c r="AN1220" s="5"/>
      <c r="AO1220" s="5"/>
      <c r="AP1220" s="5"/>
      <c r="AQ1220" s="5"/>
      <c r="AR1220" s="5"/>
      <c r="AS1220" s="5"/>
      <c r="AT1220" s="5"/>
      <c r="AU1220" s="5"/>
      <c r="AV1220" s="5"/>
      <c r="AW1220" s="5"/>
      <c r="AX1220" s="5"/>
      <c r="AY1220" s="5"/>
      <c r="AZ1220" s="5"/>
      <c r="BA1220" s="5"/>
    </row>
    <row r="1221" spans="1:53" ht="20.25" x14ac:dyDescent="0.3">
      <c r="A1221" s="5"/>
      <c r="B1221" s="5"/>
      <c r="C1221" s="5"/>
      <c r="D1221" s="11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  <c r="AA1221" s="5"/>
      <c r="AB1221" s="5"/>
      <c r="AC1221" s="5"/>
      <c r="AD1221" s="5"/>
      <c r="AE1221" s="5"/>
      <c r="AF1221" s="5"/>
      <c r="AG1221" s="5"/>
      <c r="AH1221" s="5"/>
      <c r="AI1221" s="5"/>
      <c r="AJ1221" s="5"/>
      <c r="AK1221" s="5"/>
      <c r="AL1221" s="5"/>
      <c r="AM1221" s="5"/>
      <c r="AN1221" s="5"/>
      <c r="AO1221" s="5"/>
      <c r="AP1221" s="5"/>
      <c r="AQ1221" s="5"/>
      <c r="AR1221" s="5"/>
      <c r="AS1221" s="5"/>
      <c r="AT1221" s="5"/>
      <c r="AU1221" s="5"/>
      <c r="AV1221" s="5"/>
      <c r="AW1221" s="5"/>
      <c r="AX1221" s="5"/>
      <c r="AY1221" s="5"/>
      <c r="AZ1221" s="5"/>
      <c r="BA1221" s="5"/>
    </row>
    <row r="1222" spans="1:53" ht="20.25" x14ac:dyDescent="0.3">
      <c r="A1222" s="5"/>
      <c r="B1222" s="5"/>
      <c r="C1222" s="5"/>
      <c r="D1222" s="11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  <c r="AA1222" s="5"/>
      <c r="AB1222" s="5"/>
      <c r="AC1222" s="5"/>
      <c r="AD1222" s="5"/>
      <c r="AE1222" s="5"/>
      <c r="AF1222" s="5"/>
      <c r="AG1222" s="5"/>
      <c r="AH1222" s="5"/>
      <c r="AI1222" s="5"/>
      <c r="AJ1222" s="5"/>
      <c r="AK1222" s="5"/>
      <c r="AL1222" s="5"/>
      <c r="AM1222" s="5"/>
      <c r="AN1222" s="5"/>
      <c r="AO1222" s="5"/>
      <c r="AP1222" s="5"/>
      <c r="AQ1222" s="5"/>
      <c r="AR1222" s="5"/>
      <c r="AS1222" s="5"/>
      <c r="AT1222" s="5"/>
      <c r="AU1222" s="5"/>
      <c r="AV1222" s="5"/>
      <c r="AW1222" s="5"/>
      <c r="AX1222" s="5"/>
      <c r="AY1222" s="5"/>
      <c r="AZ1222" s="5"/>
      <c r="BA1222" s="5"/>
    </row>
    <row r="1223" spans="1:53" ht="20.25" x14ac:dyDescent="0.3">
      <c r="A1223" s="5"/>
      <c r="B1223" s="5"/>
      <c r="C1223" s="5"/>
      <c r="D1223" s="11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  <c r="AA1223" s="5"/>
      <c r="AB1223" s="5"/>
      <c r="AC1223" s="5"/>
      <c r="AD1223" s="5"/>
      <c r="AE1223" s="5"/>
      <c r="AF1223" s="5"/>
      <c r="AG1223" s="5"/>
      <c r="AH1223" s="5"/>
      <c r="AI1223" s="5"/>
      <c r="AJ1223" s="5"/>
      <c r="AK1223" s="5"/>
      <c r="AL1223" s="5"/>
      <c r="AM1223" s="5"/>
      <c r="AN1223" s="5"/>
      <c r="AO1223" s="5"/>
      <c r="AP1223" s="5"/>
      <c r="AQ1223" s="5"/>
      <c r="AR1223" s="5"/>
      <c r="AS1223" s="5"/>
      <c r="AT1223" s="5"/>
      <c r="AU1223" s="5"/>
      <c r="AV1223" s="5"/>
      <c r="AW1223" s="5"/>
      <c r="AX1223" s="5"/>
      <c r="AY1223" s="5"/>
      <c r="AZ1223" s="5"/>
      <c r="BA1223" s="5"/>
    </row>
    <row r="1224" spans="1:53" ht="20.25" x14ac:dyDescent="0.3">
      <c r="A1224" s="5"/>
      <c r="B1224" s="5"/>
      <c r="C1224" s="5"/>
      <c r="D1224" s="11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  <c r="AA1224" s="5"/>
      <c r="AB1224" s="5"/>
      <c r="AC1224" s="5"/>
      <c r="AD1224" s="5"/>
      <c r="AE1224" s="5"/>
      <c r="AF1224" s="5"/>
      <c r="AG1224" s="5"/>
      <c r="AH1224" s="5"/>
      <c r="AI1224" s="5"/>
      <c r="AJ1224" s="5"/>
      <c r="AK1224" s="5"/>
      <c r="AL1224" s="5"/>
      <c r="AM1224" s="5"/>
      <c r="AN1224" s="5"/>
      <c r="AO1224" s="5"/>
      <c r="AP1224" s="5"/>
      <c r="AQ1224" s="5"/>
      <c r="AR1224" s="5"/>
      <c r="AS1224" s="5"/>
      <c r="AT1224" s="5"/>
      <c r="AU1224" s="5"/>
      <c r="AV1224" s="5"/>
      <c r="AW1224" s="5"/>
      <c r="AX1224" s="5"/>
      <c r="AY1224" s="5"/>
      <c r="AZ1224" s="5"/>
      <c r="BA1224" s="5"/>
    </row>
    <row r="1225" spans="1:53" ht="20.25" x14ac:dyDescent="0.3">
      <c r="A1225" s="5"/>
      <c r="B1225" s="5"/>
      <c r="C1225" s="5"/>
      <c r="D1225" s="11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  <c r="AA1225" s="5"/>
      <c r="AB1225" s="5"/>
      <c r="AC1225" s="5"/>
      <c r="AD1225" s="5"/>
      <c r="AE1225" s="5"/>
      <c r="AF1225" s="5"/>
      <c r="AG1225" s="5"/>
      <c r="AH1225" s="5"/>
      <c r="AI1225" s="5"/>
      <c r="AJ1225" s="5"/>
      <c r="AK1225" s="5"/>
      <c r="AL1225" s="5"/>
      <c r="AM1225" s="5"/>
      <c r="AN1225" s="5"/>
      <c r="AO1225" s="5"/>
      <c r="AP1225" s="5"/>
      <c r="AQ1225" s="5"/>
      <c r="AR1225" s="5"/>
      <c r="AS1225" s="5"/>
      <c r="AT1225" s="5"/>
      <c r="AU1225" s="5"/>
      <c r="AV1225" s="5"/>
      <c r="AW1225" s="5"/>
      <c r="AX1225" s="5"/>
      <c r="AY1225" s="5"/>
      <c r="AZ1225" s="5"/>
      <c r="BA1225" s="5"/>
    </row>
    <row r="1226" spans="1:53" ht="20.25" x14ac:dyDescent="0.3">
      <c r="A1226" s="5"/>
      <c r="B1226" s="5"/>
      <c r="C1226" s="5"/>
      <c r="D1226" s="11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  <c r="AA1226" s="5"/>
      <c r="AB1226" s="5"/>
      <c r="AC1226" s="5"/>
      <c r="AD1226" s="5"/>
      <c r="AE1226" s="5"/>
      <c r="AF1226" s="5"/>
      <c r="AG1226" s="5"/>
      <c r="AH1226" s="5"/>
      <c r="AI1226" s="5"/>
      <c r="AJ1226" s="5"/>
      <c r="AK1226" s="5"/>
      <c r="AL1226" s="5"/>
      <c r="AM1226" s="5"/>
      <c r="AN1226" s="5"/>
      <c r="AO1226" s="5"/>
      <c r="AP1226" s="5"/>
      <c r="AQ1226" s="5"/>
      <c r="AR1226" s="5"/>
      <c r="AS1226" s="5"/>
      <c r="AT1226" s="5"/>
      <c r="AU1226" s="5"/>
      <c r="AV1226" s="5"/>
      <c r="AW1226" s="5"/>
      <c r="AX1226" s="5"/>
      <c r="AY1226" s="5"/>
      <c r="AZ1226" s="5"/>
      <c r="BA1226" s="5"/>
    </row>
    <row r="1227" spans="1:53" ht="20.25" x14ac:dyDescent="0.3">
      <c r="A1227" s="5"/>
      <c r="B1227" s="5"/>
      <c r="C1227" s="5"/>
      <c r="D1227" s="11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  <c r="AA1227" s="5"/>
      <c r="AB1227" s="5"/>
      <c r="AC1227" s="5"/>
      <c r="AD1227" s="5"/>
      <c r="AE1227" s="5"/>
      <c r="AF1227" s="5"/>
      <c r="AG1227" s="5"/>
      <c r="AH1227" s="5"/>
      <c r="AI1227" s="5"/>
      <c r="AJ1227" s="5"/>
      <c r="AK1227" s="5"/>
      <c r="AL1227" s="5"/>
      <c r="AM1227" s="5"/>
      <c r="AN1227" s="5"/>
      <c r="AO1227" s="5"/>
      <c r="AP1227" s="5"/>
      <c r="AQ1227" s="5"/>
      <c r="AR1227" s="5"/>
      <c r="AS1227" s="5"/>
      <c r="AT1227" s="5"/>
      <c r="AU1227" s="5"/>
      <c r="AV1227" s="5"/>
      <c r="AW1227" s="5"/>
      <c r="AX1227" s="5"/>
      <c r="AY1227" s="5"/>
      <c r="AZ1227" s="5"/>
      <c r="BA1227" s="5"/>
    </row>
    <row r="1228" spans="1:53" ht="20.25" x14ac:dyDescent="0.3">
      <c r="A1228" s="5"/>
      <c r="B1228" s="5"/>
      <c r="C1228" s="5"/>
      <c r="D1228" s="11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  <c r="AA1228" s="5"/>
      <c r="AB1228" s="5"/>
      <c r="AC1228" s="5"/>
      <c r="AD1228" s="5"/>
      <c r="AE1228" s="5"/>
      <c r="AF1228" s="5"/>
      <c r="AG1228" s="5"/>
      <c r="AH1228" s="5"/>
      <c r="AI1228" s="5"/>
      <c r="AJ1228" s="5"/>
      <c r="AK1228" s="5"/>
      <c r="AL1228" s="5"/>
      <c r="AM1228" s="5"/>
      <c r="AN1228" s="5"/>
      <c r="AO1228" s="5"/>
      <c r="AP1228" s="5"/>
      <c r="AQ1228" s="5"/>
      <c r="AR1228" s="5"/>
      <c r="AS1228" s="5"/>
      <c r="AT1228" s="5"/>
      <c r="AU1228" s="5"/>
      <c r="AV1228" s="5"/>
      <c r="AW1228" s="5"/>
      <c r="AX1228" s="5"/>
      <c r="AY1228" s="5"/>
      <c r="AZ1228" s="5"/>
      <c r="BA1228" s="5"/>
    </row>
    <row r="1229" spans="1:53" ht="20.25" x14ac:dyDescent="0.3">
      <c r="A1229" s="5"/>
      <c r="B1229" s="5"/>
      <c r="C1229" s="5"/>
      <c r="D1229" s="11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  <c r="AA1229" s="5"/>
      <c r="AB1229" s="5"/>
      <c r="AC1229" s="5"/>
      <c r="AD1229" s="5"/>
      <c r="AE1229" s="5"/>
      <c r="AF1229" s="5"/>
      <c r="AG1229" s="5"/>
      <c r="AH1229" s="5"/>
      <c r="AI1229" s="5"/>
      <c r="AJ1229" s="5"/>
      <c r="AK1229" s="5"/>
      <c r="AL1229" s="5"/>
      <c r="AM1229" s="5"/>
      <c r="AN1229" s="5"/>
      <c r="AO1229" s="5"/>
      <c r="AP1229" s="5"/>
      <c r="AQ1229" s="5"/>
      <c r="AR1229" s="5"/>
      <c r="AS1229" s="5"/>
      <c r="AT1229" s="5"/>
      <c r="AU1229" s="5"/>
      <c r="AV1229" s="5"/>
      <c r="AW1229" s="5"/>
      <c r="AX1229" s="5"/>
      <c r="AY1229" s="5"/>
      <c r="AZ1229" s="5"/>
      <c r="BA1229" s="5"/>
    </row>
    <row r="1230" spans="1:53" ht="20.25" x14ac:dyDescent="0.3">
      <c r="A1230" s="5"/>
      <c r="B1230" s="5"/>
      <c r="C1230" s="5"/>
      <c r="D1230" s="11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  <c r="AA1230" s="5"/>
      <c r="AB1230" s="5"/>
      <c r="AC1230" s="5"/>
      <c r="AD1230" s="5"/>
      <c r="AE1230" s="5"/>
      <c r="AF1230" s="5"/>
      <c r="AG1230" s="5"/>
      <c r="AH1230" s="5"/>
      <c r="AI1230" s="5"/>
      <c r="AJ1230" s="5"/>
      <c r="AK1230" s="5"/>
      <c r="AL1230" s="5"/>
      <c r="AM1230" s="5"/>
      <c r="AN1230" s="5"/>
      <c r="AO1230" s="5"/>
      <c r="AP1230" s="5"/>
      <c r="AQ1230" s="5"/>
      <c r="AR1230" s="5"/>
      <c r="AS1230" s="5"/>
      <c r="AT1230" s="5"/>
      <c r="AU1230" s="5"/>
      <c r="AV1230" s="5"/>
      <c r="AW1230" s="5"/>
      <c r="AX1230" s="5"/>
      <c r="AY1230" s="5"/>
      <c r="AZ1230" s="5"/>
      <c r="BA1230" s="5"/>
    </row>
    <row r="1231" spans="1:53" ht="20.25" x14ac:dyDescent="0.3">
      <c r="A1231" s="5"/>
      <c r="B1231" s="5"/>
      <c r="C1231" s="5"/>
      <c r="D1231" s="11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  <c r="AA1231" s="5"/>
      <c r="AB1231" s="5"/>
      <c r="AC1231" s="5"/>
      <c r="AD1231" s="5"/>
      <c r="AE1231" s="5"/>
      <c r="AF1231" s="5"/>
      <c r="AG1231" s="5"/>
      <c r="AH1231" s="5"/>
      <c r="AI1231" s="5"/>
      <c r="AJ1231" s="5"/>
      <c r="AK1231" s="5"/>
      <c r="AL1231" s="5"/>
      <c r="AM1231" s="5"/>
      <c r="AN1231" s="5"/>
      <c r="AO1231" s="5"/>
      <c r="AP1231" s="5"/>
      <c r="AQ1231" s="5"/>
      <c r="AR1231" s="5"/>
      <c r="AS1231" s="5"/>
      <c r="AT1231" s="5"/>
      <c r="AU1231" s="5"/>
      <c r="AV1231" s="5"/>
      <c r="AW1231" s="5"/>
      <c r="AX1231" s="5"/>
      <c r="AY1231" s="5"/>
      <c r="AZ1231" s="5"/>
      <c r="BA1231" s="5"/>
    </row>
    <row r="1232" spans="1:53" ht="20.25" x14ac:dyDescent="0.3">
      <c r="A1232" s="5"/>
      <c r="B1232" s="5"/>
      <c r="C1232" s="5"/>
      <c r="D1232" s="11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  <c r="AA1232" s="5"/>
      <c r="AB1232" s="5"/>
      <c r="AC1232" s="5"/>
      <c r="AD1232" s="5"/>
      <c r="AE1232" s="5"/>
      <c r="AF1232" s="5"/>
      <c r="AG1232" s="5"/>
      <c r="AH1232" s="5"/>
      <c r="AI1232" s="5"/>
      <c r="AJ1232" s="5"/>
      <c r="AK1232" s="5"/>
      <c r="AL1232" s="5"/>
      <c r="AM1232" s="5"/>
      <c r="AN1232" s="5"/>
      <c r="AO1232" s="5"/>
      <c r="AP1232" s="5"/>
      <c r="AQ1232" s="5"/>
      <c r="AR1232" s="5"/>
      <c r="AS1232" s="5"/>
      <c r="AT1232" s="5"/>
      <c r="AU1232" s="5"/>
      <c r="AV1232" s="5"/>
      <c r="AW1232" s="5"/>
      <c r="AX1232" s="5"/>
      <c r="AY1232" s="5"/>
      <c r="AZ1232" s="5"/>
      <c r="BA1232" s="5"/>
    </row>
    <row r="1233" spans="1:53" ht="20.25" x14ac:dyDescent="0.3">
      <c r="A1233" s="5"/>
      <c r="B1233" s="5"/>
      <c r="C1233" s="5"/>
      <c r="D1233" s="11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  <c r="AA1233" s="5"/>
      <c r="AB1233" s="5"/>
      <c r="AC1233" s="5"/>
      <c r="AD1233" s="5"/>
      <c r="AE1233" s="5"/>
      <c r="AF1233" s="5"/>
      <c r="AG1233" s="5"/>
      <c r="AH1233" s="5"/>
      <c r="AI1233" s="5"/>
      <c r="AJ1233" s="5"/>
      <c r="AK1233" s="5"/>
      <c r="AL1233" s="5"/>
      <c r="AM1233" s="5"/>
      <c r="AN1233" s="5"/>
      <c r="AO1233" s="5"/>
      <c r="AP1233" s="5"/>
      <c r="AQ1233" s="5"/>
      <c r="AR1233" s="5"/>
      <c r="AS1233" s="5"/>
      <c r="AT1233" s="5"/>
      <c r="AU1233" s="5"/>
      <c r="AV1233" s="5"/>
      <c r="AW1233" s="5"/>
      <c r="AX1233" s="5"/>
      <c r="AY1233" s="5"/>
      <c r="AZ1233" s="5"/>
      <c r="BA1233" s="5"/>
    </row>
    <row r="1234" spans="1:53" ht="20.25" x14ac:dyDescent="0.3">
      <c r="A1234" s="5"/>
      <c r="B1234" s="5"/>
      <c r="C1234" s="5"/>
      <c r="D1234" s="11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  <c r="AA1234" s="5"/>
      <c r="AB1234" s="5"/>
      <c r="AC1234" s="5"/>
      <c r="AD1234" s="5"/>
      <c r="AE1234" s="5"/>
      <c r="AF1234" s="5"/>
      <c r="AG1234" s="5"/>
      <c r="AH1234" s="5"/>
      <c r="AI1234" s="5"/>
      <c r="AJ1234" s="5"/>
      <c r="AK1234" s="5"/>
      <c r="AL1234" s="5"/>
      <c r="AM1234" s="5"/>
      <c r="AN1234" s="5"/>
      <c r="AO1234" s="5"/>
      <c r="AP1234" s="5"/>
      <c r="AQ1234" s="5"/>
      <c r="AR1234" s="5"/>
      <c r="AS1234" s="5"/>
      <c r="AT1234" s="5"/>
      <c r="AU1234" s="5"/>
      <c r="AV1234" s="5"/>
      <c r="AW1234" s="5"/>
      <c r="AX1234" s="5"/>
      <c r="AY1234" s="5"/>
      <c r="AZ1234" s="5"/>
      <c r="BA1234" s="5"/>
    </row>
    <row r="1235" spans="1:53" ht="20.25" x14ac:dyDescent="0.3">
      <c r="A1235" s="5"/>
      <c r="B1235" s="5"/>
      <c r="C1235" s="5"/>
      <c r="D1235" s="11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  <c r="AA1235" s="5"/>
      <c r="AB1235" s="5"/>
      <c r="AC1235" s="5"/>
      <c r="AD1235" s="5"/>
      <c r="AE1235" s="5"/>
      <c r="AF1235" s="5"/>
      <c r="AG1235" s="5"/>
      <c r="AH1235" s="5"/>
      <c r="AI1235" s="5"/>
      <c r="AJ1235" s="5"/>
      <c r="AK1235" s="5"/>
      <c r="AL1235" s="5"/>
      <c r="AM1235" s="5"/>
      <c r="AN1235" s="5"/>
      <c r="AO1235" s="5"/>
      <c r="AP1235" s="5"/>
      <c r="AQ1235" s="5"/>
      <c r="AR1235" s="5"/>
      <c r="AS1235" s="5"/>
      <c r="AT1235" s="5"/>
      <c r="AU1235" s="5"/>
      <c r="AV1235" s="5"/>
      <c r="AW1235" s="5"/>
      <c r="AX1235" s="5"/>
      <c r="AY1235" s="5"/>
      <c r="AZ1235" s="5"/>
      <c r="BA1235" s="5"/>
    </row>
    <row r="1236" spans="1:53" ht="20.25" x14ac:dyDescent="0.3">
      <c r="A1236" s="5"/>
      <c r="B1236" s="5"/>
      <c r="C1236" s="5"/>
      <c r="D1236" s="11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  <c r="AA1236" s="5"/>
      <c r="AB1236" s="5"/>
      <c r="AC1236" s="5"/>
      <c r="AD1236" s="5"/>
      <c r="AE1236" s="5"/>
      <c r="AF1236" s="5"/>
      <c r="AG1236" s="5"/>
      <c r="AH1236" s="5"/>
      <c r="AI1236" s="5"/>
      <c r="AJ1236" s="5"/>
      <c r="AK1236" s="5"/>
      <c r="AL1236" s="5"/>
      <c r="AM1236" s="5"/>
      <c r="AN1236" s="5"/>
      <c r="AO1236" s="5"/>
      <c r="AP1236" s="5"/>
      <c r="AQ1236" s="5"/>
      <c r="AR1236" s="5"/>
      <c r="AS1236" s="5"/>
      <c r="AT1236" s="5"/>
      <c r="AU1236" s="5"/>
      <c r="AV1236" s="5"/>
      <c r="AW1236" s="5"/>
      <c r="AX1236" s="5"/>
      <c r="AY1236" s="5"/>
      <c r="AZ1236" s="5"/>
      <c r="BA1236" s="5"/>
    </row>
    <row r="1237" spans="1:53" ht="20.25" x14ac:dyDescent="0.3">
      <c r="A1237" s="5"/>
      <c r="B1237" s="5"/>
      <c r="C1237" s="5"/>
      <c r="D1237" s="11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  <c r="AA1237" s="5"/>
      <c r="AB1237" s="5"/>
      <c r="AC1237" s="5"/>
      <c r="AD1237" s="5"/>
      <c r="AE1237" s="5"/>
      <c r="AF1237" s="5"/>
      <c r="AG1237" s="5"/>
      <c r="AH1237" s="5"/>
      <c r="AI1237" s="5"/>
      <c r="AJ1237" s="5"/>
      <c r="AK1237" s="5"/>
      <c r="AL1237" s="5"/>
      <c r="AM1237" s="5"/>
      <c r="AN1237" s="5"/>
      <c r="AO1237" s="5"/>
      <c r="AP1237" s="5"/>
      <c r="AQ1237" s="5"/>
      <c r="AR1237" s="5"/>
      <c r="AS1237" s="5"/>
      <c r="AT1237" s="5"/>
      <c r="AU1237" s="5"/>
      <c r="AV1237" s="5"/>
      <c r="AW1237" s="5"/>
      <c r="AX1237" s="5"/>
      <c r="AY1237" s="5"/>
      <c r="AZ1237" s="5"/>
      <c r="BA1237" s="5"/>
    </row>
    <row r="1238" spans="1:53" ht="20.25" x14ac:dyDescent="0.3">
      <c r="A1238" s="5"/>
      <c r="B1238" s="5"/>
      <c r="C1238" s="5"/>
      <c r="D1238" s="11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  <c r="AA1238" s="5"/>
      <c r="AB1238" s="5"/>
      <c r="AC1238" s="5"/>
      <c r="AD1238" s="5"/>
      <c r="AE1238" s="5"/>
      <c r="AF1238" s="5"/>
      <c r="AG1238" s="5"/>
      <c r="AH1238" s="5"/>
      <c r="AI1238" s="5"/>
      <c r="AJ1238" s="5"/>
      <c r="AK1238" s="5"/>
      <c r="AL1238" s="5"/>
      <c r="AM1238" s="5"/>
      <c r="AN1238" s="5"/>
      <c r="AO1238" s="5"/>
      <c r="AP1238" s="5"/>
      <c r="AQ1238" s="5"/>
      <c r="AR1238" s="5"/>
      <c r="AS1238" s="5"/>
      <c r="AT1238" s="5"/>
      <c r="AU1238" s="5"/>
      <c r="AV1238" s="5"/>
      <c r="AW1238" s="5"/>
      <c r="AX1238" s="5"/>
      <c r="AY1238" s="5"/>
      <c r="AZ1238" s="5"/>
      <c r="BA1238" s="5"/>
    </row>
    <row r="1239" spans="1:53" ht="20.25" x14ac:dyDescent="0.3">
      <c r="A1239" s="5"/>
      <c r="B1239" s="5"/>
      <c r="C1239" s="5"/>
      <c r="D1239" s="11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  <c r="AA1239" s="5"/>
      <c r="AB1239" s="5"/>
      <c r="AC1239" s="5"/>
      <c r="AD1239" s="5"/>
      <c r="AE1239" s="5"/>
      <c r="AF1239" s="5"/>
      <c r="AG1239" s="5"/>
      <c r="AH1239" s="5"/>
      <c r="AI1239" s="5"/>
      <c r="AJ1239" s="5"/>
      <c r="AK1239" s="5"/>
      <c r="AL1239" s="5"/>
      <c r="AM1239" s="5"/>
      <c r="AN1239" s="5"/>
      <c r="AO1239" s="5"/>
      <c r="AP1239" s="5"/>
      <c r="AQ1239" s="5"/>
      <c r="AR1239" s="5"/>
      <c r="AS1239" s="5"/>
      <c r="AT1239" s="5"/>
      <c r="AU1239" s="5"/>
      <c r="AV1239" s="5"/>
      <c r="AW1239" s="5"/>
      <c r="AX1239" s="5"/>
      <c r="AY1239" s="5"/>
      <c r="AZ1239" s="5"/>
      <c r="BA1239" s="5"/>
    </row>
    <row r="1240" spans="1:53" ht="20.25" x14ac:dyDescent="0.3">
      <c r="A1240" s="5"/>
      <c r="B1240" s="5"/>
      <c r="C1240" s="5"/>
      <c r="D1240" s="11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  <c r="AA1240" s="5"/>
      <c r="AB1240" s="5"/>
      <c r="AC1240" s="5"/>
      <c r="AD1240" s="5"/>
      <c r="AE1240" s="5"/>
      <c r="AF1240" s="5"/>
      <c r="AG1240" s="5"/>
      <c r="AH1240" s="5"/>
      <c r="AI1240" s="5"/>
      <c r="AJ1240" s="5"/>
      <c r="AK1240" s="5"/>
      <c r="AL1240" s="5"/>
      <c r="AM1240" s="5"/>
      <c r="AN1240" s="5"/>
      <c r="AO1240" s="5"/>
      <c r="AP1240" s="5"/>
      <c r="AQ1240" s="5"/>
      <c r="AR1240" s="5"/>
      <c r="AS1240" s="5"/>
      <c r="AT1240" s="5"/>
      <c r="AU1240" s="5"/>
      <c r="AV1240" s="5"/>
      <c r="AW1240" s="5"/>
      <c r="AX1240" s="5"/>
      <c r="AY1240" s="5"/>
      <c r="AZ1240" s="5"/>
      <c r="BA1240" s="5"/>
    </row>
    <row r="1241" spans="1:53" ht="20.25" x14ac:dyDescent="0.3">
      <c r="A1241" s="5"/>
      <c r="B1241" s="5"/>
      <c r="C1241" s="5"/>
      <c r="D1241" s="11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  <c r="AA1241" s="5"/>
      <c r="AB1241" s="5"/>
      <c r="AC1241" s="5"/>
      <c r="AD1241" s="5"/>
      <c r="AE1241" s="5"/>
      <c r="AF1241" s="5"/>
      <c r="AG1241" s="5"/>
      <c r="AH1241" s="5"/>
      <c r="AI1241" s="5"/>
      <c r="AJ1241" s="5"/>
      <c r="AK1241" s="5"/>
      <c r="AL1241" s="5"/>
      <c r="AM1241" s="5"/>
      <c r="AN1241" s="5"/>
      <c r="AO1241" s="5"/>
      <c r="AP1241" s="5"/>
      <c r="AQ1241" s="5"/>
      <c r="AR1241" s="5"/>
      <c r="AS1241" s="5"/>
      <c r="AT1241" s="5"/>
      <c r="AU1241" s="5"/>
      <c r="AV1241" s="5"/>
      <c r="AW1241" s="5"/>
      <c r="AX1241" s="5"/>
      <c r="AY1241" s="5"/>
      <c r="AZ1241" s="5"/>
      <c r="BA1241" s="5"/>
    </row>
    <row r="1242" spans="1:53" ht="20.25" x14ac:dyDescent="0.3">
      <c r="A1242" s="5"/>
      <c r="B1242" s="5"/>
      <c r="C1242" s="5"/>
      <c r="D1242" s="11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  <c r="AA1242" s="5"/>
      <c r="AB1242" s="5"/>
      <c r="AC1242" s="5"/>
      <c r="AD1242" s="5"/>
      <c r="AE1242" s="5"/>
      <c r="AF1242" s="5"/>
      <c r="AG1242" s="5"/>
      <c r="AH1242" s="5"/>
      <c r="AI1242" s="5"/>
      <c r="AJ1242" s="5"/>
      <c r="AK1242" s="5"/>
      <c r="AL1242" s="5"/>
      <c r="AM1242" s="5"/>
      <c r="AN1242" s="5"/>
      <c r="AO1242" s="5"/>
      <c r="AP1242" s="5"/>
      <c r="AQ1242" s="5"/>
      <c r="AR1242" s="5"/>
      <c r="AS1242" s="5"/>
      <c r="AT1242" s="5"/>
      <c r="AU1242" s="5"/>
      <c r="AV1242" s="5"/>
      <c r="AW1242" s="5"/>
      <c r="AX1242" s="5"/>
      <c r="AY1242" s="5"/>
      <c r="AZ1242" s="5"/>
      <c r="BA1242" s="5"/>
    </row>
    <row r="1243" spans="1:53" ht="20.25" x14ac:dyDescent="0.3">
      <c r="A1243" s="5"/>
      <c r="B1243" s="5"/>
      <c r="C1243" s="5"/>
      <c r="D1243" s="11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  <c r="AA1243" s="5"/>
      <c r="AB1243" s="5"/>
      <c r="AC1243" s="5"/>
      <c r="AD1243" s="5"/>
      <c r="AE1243" s="5"/>
      <c r="AF1243" s="5"/>
      <c r="AG1243" s="5"/>
      <c r="AH1243" s="5"/>
      <c r="AI1243" s="5"/>
      <c r="AJ1243" s="5"/>
      <c r="AK1243" s="5"/>
      <c r="AL1243" s="5"/>
      <c r="AM1243" s="5"/>
      <c r="AN1243" s="5"/>
      <c r="AO1243" s="5"/>
      <c r="AP1243" s="5"/>
      <c r="AQ1243" s="5"/>
      <c r="AR1243" s="5"/>
      <c r="AS1243" s="5"/>
      <c r="AT1243" s="5"/>
      <c r="AU1243" s="5"/>
      <c r="AV1243" s="5"/>
      <c r="AW1243" s="5"/>
      <c r="AX1243" s="5"/>
      <c r="AY1243" s="5"/>
      <c r="AZ1243" s="5"/>
      <c r="BA1243" s="5"/>
    </row>
    <row r="1244" spans="1:53" ht="20.25" x14ac:dyDescent="0.3">
      <c r="A1244" s="5"/>
      <c r="B1244" s="5"/>
      <c r="C1244" s="5"/>
      <c r="D1244" s="11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  <c r="AA1244" s="5"/>
      <c r="AB1244" s="5"/>
      <c r="AC1244" s="5"/>
      <c r="AD1244" s="5"/>
      <c r="AE1244" s="5"/>
      <c r="AF1244" s="5"/>
      <c r="AG1244" s="5"/>
      <c r="AH1244" s="5"/>
      <c r="AI1244" s="5"/>
      <c r="AJ1244" s="5"/>
      <c r="AK1244" s="5"/>
      <c r="AL1244" s="5"/>
      <c r="AM1244" s="5"/>
      <c r="AN1244" s="5"/>
      <c r="AO1244" s="5"/>
      <c r="AP1244" s="5"/>
      <c r="AQ1244" s="5"/>
      <c r="AR1244" s="5"/>
      <c r="AS1244" s="5"/>
      <c r="AT1244" s="5"/>
      <c r="AU1244" s="5"/>
      <c r="AV1244" s="5"/>
      <c r="AW1244" s="5"/>
      <c r="AX1244" s="5"/>
      <c r="AY1244" s="5"/>
      <c r="AZ1244" s="5"/>
      <c r="BA1244" s="5"/>
    </row>
    <row r="1245" spans="1:53" ht="20.25" x14ac:dyDescent="0.3">
      <c r="A1245" s="5"/>
      <c r="B1245" s="5"/>
      <c r="C1245" s="5"/>
      <c r="D1245" s="11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  <c r="AA1245" s="5"/>
      <c r="AB1245" s="5"/>
      <c r="AC1245" s="5"/>
      <c r="AD1245" s="5"/>
      <c r="AE1245" s="5"/>
      <c r="AF1245" s="5"/>
      <c r="AG1245" s="5"/>
      <c r="AH1245" s="5"/>
      <c r="AI1245" s="5"/>
      <c r="AJ1245" s="5"/>
      <c r="AK1245" s="5"/>
      <c r="AL1245" s="5"/>
      <c r="AM1245" s="5"/>
      <c r="AN1245" s="5"/>
      <c r="AO1245" s="5"/>
      <c r="AP1245" s="5"/>
      <c r="AQ1245" s="5"/>
      <c r="AR1245" s="5"/>
      <c r="AS1245" s="5"/>
      <c r="AT1245" s="5"/>
      <c r="AU1245" s="5"/>
      <c r="AV1245" s="5"/>
      <c r="AW1245" s="5"/>
      <c r="AX1245" s="5"/>
      <c r="AY1245" s="5"/>
      <c r="AZ1245" s="5"/>
      <c r="BA1245" s="5"/>
    </row>
    <row r="1246" spans="1:53" ht="20.25" x14ac:dyDescent="0.3">
      <c r="A1246" s="5"/>
      <c r="B1246" s="5"/>
      <c r="C1246" s="5"/>
      <c r="D1246" s="11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  <c r="AA1246" s="5"/>
      <c r="AB1246" s="5"/>
      <c r="AC1246" s="5"/>
      <c r="AD1246" s="5"/>
      <c r="AE1246" s="5"/>
      <c r="AF1246" s="5"/>
      <c r="AG1246" s="5"/>
      <c r="AH1246" s="5"/>
      <c r="AI1246" s="5"/>
      <c r="AJ1246" s="5"/>
      <c r="AK1246" s="5"/>
      <c r="AL1246" s="5"/>
      <c r="AM1246" s="5"/>
      <c r="AN1246" s="5"/>
      <c r="AO1246" s="5"/>
      <c r="AP1246" s="5"/>
      <c r="AQ1246" s="5"/>
      <c r="AR1246" s="5"/>
      <c r="AS1246" s="5"/>
      <c r="AT1246" s="5"/>
      <c r="AU1246" s="5"/>
      <c r="AV1246" s="5"/>
      <c r="AW1246" s="5"/>
      <c r="AX1246" s="5"/>
      <c r="AY1246" s="5"/>
      <c r="AZ1246" s="5"/>
      <c r="BA1246" s="5"/>
    </row>
    <row r="1247" spans="1:53" ht="20.25" x14ac:dyDescent="0.3">
      <c r="A1247" s="5"/>
      <c r="B1247" s="5"/>
      <c r="C1247" s="5"/>
      <c r="D1247" s="11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  <c r="AA1247" s="5"/>
      <c r="AB1247" s="5"/>
      <c r="AC1247" s="5"/>
      <c r="AD1247" s="5"/>
      <c r="AE1247" s="5"/>
      <c r="AF1247" s="5"/>
      <c r="AG1247" s="5"/>
      <c r="AH1247" s="5"/>
      <c r="AI1247" s="5"/>
      <c r="AJ1247" s="5"/>
      <c r="AK1247" s="5"/>
      <c r="AL1247" s="5"/>
      <c r="AM1247" s="5"/>
      <c r="AN1247" s="5"/>
      <c r="AO1247" s="5"/>
      <c r="AP1247" s="5"/>
      <c r="AQ1247" s="5"/>
      <c r="AR1247" s="5"/>
      <c r="AS1247" s="5"/>
      <c r="AT1247" s="5"/>
      <c r="AU1247" s="5"/>
      <c r="AV1247" s="5"/>
      <c r="AW1247" s="5"/>
      <c r="AX1247" s="5"/>
      <c r="AY1247" s="5"/>
      <c r="AZ1247" s="5"/>
      <c r="BA1247" s="5"/>
    </row>
    <row r="1248" spans="1:53" ht="20.25" x14ac:dyDescent="0.3">
      <c r="A1248" s="5"/>
      <c r="B1248" s="5"/>
      <c r="C1248" s="5"/>
      <c r="D1248" s="11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  <c r="AA1248" s="5"/>
      <c r="AB1248" s="5"/>
      <c r="AC1248" s="5"/>
      <c r="AD1248" s="5"/>
      <c r="AE1248" s="5"/>
      <c r="AF1248" s="5"/>
      <c r="AG1248" s="5"/>
      <c r="AH1248" s="5"/>
      <c r="AI1248" s="5"/>
      <c r="AJ1248" s="5"/>
      <c r="AK1248" s="5"/>
      <c r="AL1248" s="5"/>
      <c r="AM1248" s="5"/>
      <c r="AN1248" s="5"/>
      <c r="AO1248" s="5"/>
      <c r="AP1248" s="5"/>
      <c r="AQ1248" s="5"/>
      <c r="AR1248" s="5"/>
      <c r="AS1248" s="5"/>
      <c r="AT1248" s="5"/>
      <c r="AU1248" s="5"/>
      <c r="AV1248" s="5"/>
      <c r="AW1248" s="5"/>
      <c r="AX1248" s="5"/>
      <c r="AY1248" s="5"/>
      <c r="AZ1248" s="5"/>
      <c r="BA1248" s="5"/>
    </row>
    <row r="1249" spans="1:53" ht="20.25" x14ac:dyDescent="0.3">
      <c r="A1249" s="5"/>
      <c r="B1249" s="5"/>
      <c r="C1249" s="5"/>
      <c r="D1249" s="11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  <c r="AA1249" s="5"/>
      <c r="AB1249" s="5"/>
      <c r="AC1249" s="5"/>
      <c r="AD1249" s="5"/>
      <c r="AE1249" s="5"/>
      <c r="AF1249" s="5"/>
      <c r="AG1249" s="5"/>
      <c r="AH1249" s="5"/>
      <c r="AI1249" s="5"/>
      <c r="AJ1249" s="5"/>
      <c r="AK1249" s="5"/>
      <c r="AL1249" s="5"/>
      <c r="AM1249" s="5"/>
      <c r="AN1249" s="5"/>
      <c r="AO1249" s="5"/>
      <c r="AP1249" s="5"/>
      <c r="AQ1249" s="5"/>
      <c r="AR1249" s="5"/>
      <c r="AS1249" s="5"/>
      <c r="AT1249" s="5"/>
      <c r="AU1249" s="5"/>
      <c r="AV1249" s="5"/>
      <c r="AW1249" s="5"/>
      <c r="AX1249" s="5"/>
      <c r="AY1249" s="5"/>
      <c r="AZ1249" s="5"/>
      <c r="BA1249" s="5"/>
    </row>
    <row r="1250" spans="1:53" ht="20.25" x14ac:dyDescent="0.3">
      <c r="A1250" s="5"/>
      <c r="B1250" s="5"/>
      <c r="C1250" s="5"/>
      <c r="D1250" s="11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  <c r="AA1250" s="5"/>
      <c r="AB1250" s="5"/>
      <c r="AC1250" s="5"/>
      <c r="AD1250" s="5"/>
      <c r="AE1250" s="5"/>
      <c r="AF1250" s="5"/>
      <c r="AG1250" s="5"/>
      <c r="AH1250" s="5"/>
      <c r="AI1250" s="5"/>
      <c r="AJ1250" s="5"/>
      <c r="AK1250" s="5"/>
      <c r="AL1250" s="5"/>
      <c r="AM1250" s="5"/>
      <c r="AN1250" s="5"/>
      <c r="AO1250" s="5"/>
      <c r="AP1250" s="5"/>
      <c r="AQ1250" s="5"/>
      <c r="AR1250" s="5"/>
      <c r="AS1250" s="5"/>
      <c r="AT1250" s="5"/>
      <c r="AU1250" s="5"/>
      <c r="AV1250" s="5"/>
      <c r="AW1250" s="5"/>
      <c r="AX1250" s="5"/>
      <c r="AY1250" s="5"/>
      <c r="AZ1250" s="5"/>
      <c r="BA1250" s="5"/>
    </row>
    <row r="1251" spans="1:53" ht="20.25" x14ac:dyDescent="0.3">
      <c r="A1251" s="5"/>
      <c r="B1251" s="5"/>
      <c r="C1251" s="5"/>
      <c r="D1251" s="11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  <c r="AA1251" s="5"/>
      <c r="AB1251" s="5"/>
      <c r="AC1251" s="5"/>
      <c r="AD1251" s="5"/>
      <c r="AE1251" s="5"/>
      <c r="AF1251" s="5"/>
      <c r="AG1251" s="5"/>
      <c r="AH1251" s="5"/>
      <c r="AI1251" s="5"/>
      <c r="AJ1251" s="5"/>
      <c r="AK1251" s="5"/>
      <c r="AL1251" s="5"/>
      <c r="AM1251" s="5"/>
      <c r="AN1251" s="5"/>
      <c r="AO1251" s="5"/>
      <c r="AP1251" s="5"/>
      <c r="AQ1251" s="5"/>
      <c r="AR1251" s="5"/>
      <c r="AS1251" s="5"/>
      <c r="AT1251" s="5"/>
      <c r="AU1251" s="5"/>
      <c r="AV1251" s="5"/>
      <c r="AW1251" s="5"/>
      <c r="AX1251" s="5"/>
      <c r="AY1251" s="5"/>
      <c r="AZ1251" s="5"/>
      <c r="BA1251" s="5"/>
    </row>
    <row r="1252" spans="1:53" ht="20.25" x14ac:dyDescent="0.3">
      <c r="A1252" s="5"/>
      <c r="B1252" s="5"/>
      <c r="C1252" s="5"/>
      <c r="D1252" s="11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  <c r="AA1252" s="5"/>
      <c r="AB1252" s="5"/>
      <c r="AC1252" s="5"/>
      <c r="AD1252" s="5"/>
      <c r="AE1252" s="5"/>
      <c r="AF1252" s="5"/>
      <c r="AG1252" s="5"/>
      <c r="AH1252" s="5"/>
      <c r="AI1252" s="5"/>
      <c r="AJ1252" s="5"/>
      <c r="AK1252" s="5"/>
      <c r="AL1252" s="5"/>
      <c r="AM1252" s="5"/>
      <c r="AN1252" s="5"/>
      <c r="AO1252" s="5"/>
      <c r="AP1252" s="5"/>
      <c r="AQ1252" s="5"/>
      <c r="AR1252" s="5"/>
      <c r="AS1252" s="5"/>
      <c r="AT1252" s="5"/>
      <c r="AU1252" s="5"/>
      <c r="AV1252" s="5"/>
      <c r="AW1252" s="5"/>
      <c r="AX1252" s="5"/>
      <c r="AY1252" s="5"/>
      <c r="AZ1252" s="5"/>
      <c r="BA1252" s="5"/>
    </row>
    <row r="1253" spans="1:53" ht="20.25" x14ac:dyDescent="0.3">
      <c r="A1253" s="5"/>
      <c r="B1253" s="5"/>
      <c r="C1253" s="5"/>
      <c r="D1253" s="11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  <c r="AA1253" s="5"/>
      <c r="AB1253" s="5"/>
      <c r="AC1253" s="5"/>
      <c r="AD1253" s="5"/>
      <c r="AE1253" s="5"/>
      <c r="AF1253" s="5"/>
      <c r="AG1253" s="5"/>
      <c r="AH1253" s="5"/>
      <c r="AI1253" s="5"/>
      <c r="AJ1253" s="5"/>
      <c r="AK1253" s="5"/>
      <c r="AL1253" s="5"/>
      <c r="AM1253" s="5"/>
      <c r="AN1253" s="5"/>
      <c r="AO1253" s="5"/>
      <c r="AP1253" s="5"/>
      <c r="AQ1253" s="5"/>
      <c r="AR1253" s="5"/>
      <c r="AS1253" s="5"/>
      <c r="AT1253" s="5"/>
      <c r="AU1253" s="5"/>
      <c r="AV1253" s="5"/>
      <c r="AW1253" s="5"/>
      <c r="AX1253" s="5"/>
      <c r="AY1253" s="5"/>
      <c r="AZ1253" s="5"/>
      <c r="BA1253" s="5"/>
    </row>
    <row r="1254" spans="1:53" ht="20.25" x14ac:dyDescent="0.3">
      <c r="A1254" s="5"/>
      <c r="B1254" s="5"/>
      <c r="C1254" s="5"/>
      <c r="D1254" s="11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  <c r="AA1254" s="5"/>
      <c r="AB1254" s="5"/>
      <c r="AC1254" s="5"/>
      <c r="AD1254" s="5"/>
      <c r="AE1254" s="5"/>
      <c r="AF1254" s="5"/>
      <c r="AG1254" s="5"/>
      <c r="AH1254" s="5"/>
      <c r="AI1254" s="5"/>
      <c r="AJ1254" s="5"/>
      <c r="AK1254" s="5"/>
      <c r="AL1254" s="5"/>
      <c r="AM1254" s="5"/>
      <c r="AN1254" s="5"/>
      <c r="AO1254" s="5"/>
      <c r="AP1254" s="5"/>
      <c r="AQ1254" s="5"/>
      <c r="AR1254" s="5"/>
      <c r="AS1254" s="5"/>
      <c r="AT1254" s="5"/>
      <c r="AU1254" s="5"/>
      <c r="AV1254" s="5"/>
      <c r="AW1254" s="5"/>
      <c r="AX1254" s="5"/>
      <c r="AY1254" s="5"/>
      <c r="AZ1254" s="5"/>
      <c r="BA1254" s="5"/>
    </row>
    <row r="1255" spans="1:53" ht="20.25" x14ac:dyDescent="0.3">
      <c r="A1255" s="5"/>
      <c r="B1255" s="5"/>
      <c r="C1255" s="5"/>
      <c r="D1255" s="11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  <c r="AA1255" s="5"/>
      <c r="AB1255" s="5"/>
      <c r="AC1255" s="5"/>
      <c r="AD1255" s="5"/>
      <c r="AE1255" s="5"/>
      <c r="AF1255" s="5"/>
      <c r="AG1255" s="5"/>
      <c r="AH1255" s="5"/>
      <c r="AI1255" s="5"/>
      <c r="AJ1255" s="5"/>
      <c r="AK1255" s="5"/>
      <c r="AL1255" s="5"/>
      <c r="AM1255" s="5"/>
      <c r="AN1255" s="5"/>
      <c r="AO1255" s="5"/>
      <c r="AP1255" s="5"/>
      <c r="AQ1255" s="5"/>
      <c r="AR1255" s="5"/>
      <c r="AS1255" s="5"/>
      <c r="AT1255" s="5"/>
      <c r="AU1255" s="5"/>
      <c r="AV1255" s="5"/>
      <c r="AW1255" s="5"/>
      <c r="AX1255" s="5"/>
      <c r="AY1255" s="5"/>
      <c r="AZ1255" s="5"/>
      <c r="BA1255" s="5"/>
    </row>
    <row r="1256" spans="1:53" ht="20.25" x14ac:dyDescent="0.3">
      <c r="A1256" s="5"/>
      <c r="B1256" s="5"/>
      <c r="C1256" s="5"/>
      <c r="D1256" s="11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  <c r="AA1256" s="5"/>
      <c r="AB1256" s="5"/>
      <c r="AC1256" s="5"/>
      <c r="AD1256" s="5"/>
      <c r="AE1256" s="5"/>
      <c r="AF1256" s="5"/>
      <c r="AG1256" s="5"/>
      <c r="AH1256" s="5"/>
      <c r="AI1256" s="5"/>
      <c r="AJ1256" s="5"/>
      <c r="AK1256" s="5"/>
      <c r="AL1256" s="5"/>
      <c r="AM1256" s="5"/>
      <c r="AN1256" s="5"/>
      <c r="AO1256" s="5"/>
      <c r="AP1256" s="5"/>
      <c r="AQ1256" s="5"/>
      <c r="AR1256" s="5"/>
      <c r="AS1256" s="5"/>
      <c r="AT1256" s="5"/>
      <c r="AU1256" s="5"/>
      <c r="AV1256" s="5"/>
      <c r="AW1256" s="5"/>
      <c r="AX1256" s="5"/>
      <c r="AY1256" s="5"/>
      <c r="AZ1256" s="5"/>
      <c r="BA1256" s="5"/>
    </row>
    <row r="1257" spans="1:53" ht="20.25" x14ac:dyDescent="0.3">
      <c r="A1257" s="5"/>
      <c r="B1257" s="5"/>
      <c r="C1257" s="5"/>
      <c r="D1257" s="11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  <c r="AA1257" s="5"/>
      <c r="AB1257" s="5"/>
      <c r="AC1257" s="5"/>
      <c r="AD1257" s="5"/>
      <c r="AE1257" s="5"/>
      <c r="AF1257" s="5"/>
      <c r="AG1257" s="5"/>
      <c r="AH1257" s="5"/>
      <c r="AI1257" s="5"/>
      <c r="AJ1257" s="5"/>
      <c r="AK1257" s="5"/>
      <c r="AL1257" s="5"/>
      <c r="AM1257" s="5"/>
      <c r="AN1257" s="5"/>
      <c r="AO1257" s="5"/>
      <c r="AP1257" s="5"/>
      <c r="AQ1257" s="5"/>
      <c r="AR1257" s="5"/>
      <c r="AS1257" s="5"/>
      <c r="AT1257" s="5"/>
      <c r="AU1257" s="5"/>
      <c r="AV1257" s="5"/>
      <c r="AW1257" s="5"/>
      <c r="AX1257" s="5"/>
      <c r="AY1257" s="5"/>
      <c r="AZ1257" s="5"/>
      <c r="BA1257" s="5"/>
    </row>
    <row r="1258" spans="1:53" ht="20.25" x14ac:dyDescent="0.3">
      <c r="A1258" s="5"/>
      <c r="B1258" s="5"/>
      <c r="C1258" s="5"/>
      <c r="D1258" s="11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  <c r="AA1258" s="5"/>
      <c r="AB1258" s="5"/>
      <c r="AC1258" s="5"/>
      <c r="AD1258" s="5"/>
      <c r="AE1258" s="5"/>
      <c r="AF1258" s="5"/>
      <c r="AG1258" s="5"/>
      <c r="AH1258" s="5"/>
      <c r="AI1258" s="5"/>
      <c r="AJ1258" s="5"/>
      <c r="AK1258" s="5"/>
      <c r="AL1258" s="5"/>
      <c r="AM1258" s="5"/>
      <c r="AN1258" s="5"/>
      <c r="AO1258" s="5"/>
      <c r="AP1258" s="5"/>
      <c r="AQ1258" s="5"/>
      <c r="AR1258" s="5"/>
      <c r="AS1258" s="5"/>
      <c r="AT1258" s="5"/>
      <c r="AU1258" s="5"/>
      <c r="AV1258" s="5"/>
      <c r="AW1258" s="5"/>
      <c r="AX1258" s="5"/>
      <c r="AY1258" s="5"/>
      <c r="AZ1258" s="5"/>
      <c r="BA1258" s="5"/>
    </row>
    <row r="1259" spans="1:53" ht="20.25" x14ac:dyDescent="0.3">
      <c r="A1259" s="5"/>
      <c r="B1259" s="5"/>
      <c r="C1259" s="5"/>
      <c r="D1259" s="11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  <c r="AA1259" s="5"/>
      <c r="AB1259" s="5"/>
      <c r="AC1259" s="5"/>
      <c r="AD1259" s="5"/>
      <c r="AE1259" s="5"/>
      <c r="AF1259" s="5"/>
      <c r="AG1259" s="5"/>
      <c r="AH1259" s="5"/>
      <c r="AI1259" s="5"/>
      <c r="AJ1259" s="5"/>
      <c r="AK1259" s="5"/>
      <c r="AL1259" s="5"/>
      <c r="AM1259" s="5"/>
      <c r="AN1259" s="5"/>
      <c r="AO1259" s="5"/>
      <c r="AP1259" s="5"/>
      <c r="AQ1259" s="5"/>
      <c r="AR1259" s="5"/>
      <c r="AS1259" s="5"/>
      <c r="AT1259" s="5"/>
      <c r="AU1259" s="5"/>
      <c r="AV1259" s="5"/>
      <c r="AW1259" s="5"/>
      <c r="AX1259" s="5"/>
      <c r="AY1259" s="5"/>
      <c r="AZ1259" s="5"/>
      <c r="BA1259" s="5"/>
    </row>
    <row r="1260" spans="1:53" ht="20.25" x14ac:dyDescent="0.3">
      <c r="A1260" s="5"/>
      <c r="B1260" s="5"/>
      <c r="C1260" s="5"/>
      <c r="D1260" s="11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  <c r="AA1260" s="5"/>
      <c r="AB1260" s="5"/>
      <c r="AC1260" s="5"/>
      <c r="AD1260" s="5"/>
      <c r="AE1260" s="5"/>
      <c r="AF1260" s="5"/>
      <c r="AG1260" s="5"/>
      <c r="AH1260" s="5"/>
      <c r="AI1260" s="5"/>
      <c r="AJ1260" s="5"/>
      <c r="AK1260" s="5"/>
      <c r="AL1260" s="5"/>
      <c r="AM1260" s="5"/>
      <c r="AN1260" s="5"/>
      <c r="AO1260" s="5"/>
      <c r="AP1260" s="5"/>
      <c r="AQ1260" s="5"/>
      <c r="AR1260" s="5"/>
      <c r="AS1260" s="5"/>
      <c r="AT1260" s="5"/>
      <c r="AU1260" s="5"/>
      <c r="AV1260" s="5"/>
      <c r="AW1260" s="5"/>
      <c r="AX1260" s="5"/>
      <c r="AY1260" s="5"/>
      <c r="AZ1260" s="5"/>
      <c r="BA1260" s="5"/>
    </row>
    <row r="1261" spans="1:53" ht="20.25" x14ac:dyDescent="0.3">
      <c r="A1261" s="5"/>
      <c r="B1261" s="5"/>
      <c r="C1261" s="5"/>
      <c r="D1261" s="11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  <c r="AA1261" s="5"/>
      <c r="AB1261" s="5"/>
      <c r="AC1261" s="5"/>
      <c r="AD1261" s="5"/>
      <c r="AE1261" s="5"/>
      <c r="AF1261" s="5"/>
      <c r="AG1261" s="5"/>
      <c r="AH1261" s="5"/>
      <c r="AI1261" s="5"/>
      <c r="AJ1261" s="5"/>
      <c r="AK1261" s="5"/>
      <c r="AL1261" s="5"/>
      <c r="AM1261" s="5"/>
      <c r="AN1261" s="5"/>
      <c r="AO1261" s="5"/>
      <c r="AP1261" s="5"/>
      <c r="AQ1261" s="5"/>
      <c r="AR1261" s="5"/>
      <c r="AS1261" s="5"/>
      <c r="AT1261" s="5"/>
      <c r="AU1261" s="5"/>
      <c r="AV1261" s="5"/>
      <c r="AW1261" s="5"/>
      <c r="AX1261" s="5"/>
      <c r="AY1261" s="5"/>
      <c r="AZ1261" s="5"/>
      <c r="BA1261" s="5"/>
    </row>
    <row r="1262" spans="1:53" ht="20.25" x14ac:dyDescent="0.3">
      <c r="A1262" s="5"/>
      <c r="B1262" s="5"/>
      <c r="C1262" s="5"/>
      <c r="D1262" s="11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  <c r="AA1262" s="5"/>
      <c r="AB1262" s="5"/>
      <c r="AC1262" s="5"/>
      <c r="AD1262" s="5"/>
      <c r="AE1262" s="5"/>
      <c r="AF1262" s="5"/>
      <c r="AG1262" s="5"/>
      <c r="AH1262" s="5"/>
      <c r="AI1262" s="5"/>
      <c r="AJ1262" s="5"/>
      <c r="AK1262" s="5"/>
      <c r="AL1262" s="5"/>
      <c r="AM1262" s="5"/>
      <c r="AN1262" s="5"/>
      <c r="AO1262" s="5"/>
      <c r="AP1262" s="5"/>
      <c r="AQ1262" s="5"/>
      <c r="AR1262" s="5"/>
      <c r="AS1262" s="5"/>
      <c r="AT1262" s="5"/>
      <c r="AU1262" s="5"/>
      <c r="AV1262" s="5"/>
      <c r="AW1262" s="5"/>
      <c r="AX1262" s="5"/>
      <c r="AY1262" s="5"/>
      <c r="AZ1262" s="5"/>
      <c r="BA1262" s="5"/>
    </row>
    <row r="1263" spans="1:53" ht="20.25" x14ac:dyDescent="0.3">
      <c r="A1263" s="5"/>
      <c r="B1263" s="5"/>
      <c r="C1263" s="5"/>
      <c r="D1263" s="11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  <c r="AA1263" s="5"/>
      <c r="AB1263" s="5"/>
      <c r="AC1263" s="5"/>
      <c r="AD1263" s="5"/>
      <c r="AE1263" s="5"/>
      <c r="AF1263" s="5"/>
      <c r="AG1263" s="5"/>
      <c r="AH1263" s="5"/>
      <c r="AI1263" s="5"/>
      <c r="AJ1263" s="5"/>
      <c r="AK1263" s="5"/>
      <c r="AL1263" s="5"/>
      <c r="AM1263" s="5"/>
      <c r="AN1263" s="5"/>
      <c r="AO1263" s="5"/>
      <c r="AP1263" s="5"/>
      <c r="AQ1263" s="5"/>
      <c r="AR1263" s="5"/>
      <c r="AS1263" s="5"/>
      <c r="AT1263" s="5"/>
      <c r="AU1263" s="5"/>
      <c r="AV1263" s="5"/>
      <c r="AW1263" s="5"/>
      <c r="AX1263" s="5"/>
      <c r="AY1263" s="5"/>
      <c r="AZ1263" s="5"/>
      <c r="BA1263" s="5"/>
    </row>
    <row r="1264" spans="1:53" ht="20.25" x14ac:dyDescent="0.3">
      <c r="A1264" s="5"/>
      <c r="B1264" s="5"/>
      <c r="C1264" s="5"/>
      <c r="D1264" s="11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  <c r="AA1264" s="5"/>
      <c r="AB1264" s="5"/>
      <c r="AC1264" s="5"/>
      <c r="AD1264" s="5"/>
      <c r="AE1264" s="5"/>
      <c r="AF1264" s="5"/>
      <c r="AG1264" s="5"/>
      <c r="AH1264" s="5"/>
      <c r="AI1264" s="5"/>
      <c r="AJ1264" s="5"/>
      <c r="AK1264" s="5"/>
      <c r="AL1264" s="5"/>
      <c r="AM1264" s="5"/>
      <c r="AN1264" s="5"/>
      <c r="AO1264" s="5"/>
      <c r="AP1264" s="5"/>
      <c r="AQ1264" s="5"/>
      <c r="AR1264" s="5"/>
      <c r="AS1264" s="5"/>
      <c r="AT1264" s="5"/>
      <c r="AU1264" s="5"/>
      <c r="AV1264" s="5"/>
      <c r="AW1264" s="5"/>
      <c r="AX1264" s="5"/>
      <c r="AY1264" s="5"/>
      <c r="AZ1264" s="5"/>
      <c r="BA1264" s="5"/>
    </row>
    <row r="1265" spans="1:53" ht="20.25" x14ac:dyDescent="0.3">
      <c r="A1265" s="5"/>
      <c r="B1265" s="5"/>
      <c r="C1265" s="5"/>
      <c r="D1265" s="11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  <c r="AA1265" s="5"/>
      <c r="AB1265" s="5"/>
      <c r="AC1265" s="5"/>
      <c r="AD1265" s="5"/>
      <c r="AE1265" s="5"/>
      <c r="AF1265" s="5"/>
      <c r="AG1265" s="5"/>
      <c r="AH1265" s="5"/>
      <c r="AI1265" s="5"/>
      <c r="AJ1265" s="5"/>
      <c r="AK1265" s="5"/>
      <c r="AL1265" s="5"/>
      <c r="AM1265" s="5"/>
      <c r="AN1265" s="5"/>
      <c r="AO1265" s="5"/>
      <c r="AP1265" s="5"/>
      <c r="AQ1265" s="5"/>
      <c r="AR1265" s="5"/>
      <c r="AS1265" s="5"/>
      <c r="AT1265" s="5"/>
      <c r="AU1265" s="5"/>
      <c r="AV1265" s="5"/>
      <c r="AW1265" s="5"/>
      <c r="AX1265" s="5"/>
      <c r="AY1265" s="5"/>
      <c r="AZ1265" s="5"/>
      <c r="BA1265" s="5"/>
    </row>
    <row r="1266" spans="1:53" ht="20.25" x14ac:dyDescent="0.3">
      <c r="A1266" s="5"/>
      <c r="B1266" s="5"/>
      <c r="C1266" s="5"/>
      <c r="D1266" s="11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  <c r="AA1266" s="5"/>
      <c r="AB1266" s="5"/>
      <c r="AC1266" s="5"/>
      <c r="AD1266" s="5"/>
      <c r="AE1266" s="5"/>
      <c r="AF1266" s="5"/>
      <c r="AG1266" s="5"/>
      <c r="AH1266" s="5"/>
      <c r="AI1266" s="5"/>
      <c r="AJ1266" s="5"/>
      <c r="AK1266" s="5"/>
      <c r="AL1266" s="5"/>
      <c r="AM1266" s="5"/>
      <c r="AN1266" s="5"/>
      <c r="AO1266" s="5"/>
      <c r="AP1266" s="5"/>
      <c r="AQ1266" s="5"/>
      <c r="AR1266" s="5"/>
      <c r="AS1266" s="5"/>
      <c r="AT1266" s="5"/>
      <c r="AU1266" s="5"/>
      <c r="AV1266" s="5"/>
      <c r="AW1266" s="5"/>
      <c r="AX1266" s="5"/>
      <c r="AY1266" s="5"/>
      <c r="AZ1266" s="5"/>
      <c r="BA1266" s="5"/>
    </row>
    <row r="1267" spans="1:53" ht="20.25" x14ac:dyDescent="0.3">
      <c r="A1267" s="5"/>
      <c r="B1267" s="5"/>
      <c r="C1267" s="5"/>
      <c r="D1267" s="11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  <c r="AA1267" s="5"/>
      <c r="AB1267" s="5"/>
      <c r="AC1267" s="5"/>
      <c r="AD1267" s="5"/>
      <c r="AE1267" s="5"/>
      <c r="AF1267" s="5"/>
      <c r="AG1267" s="5"/>
      <c r="AH1267" s="5"/>
      <c r="AI1267" s="5"/>
      <c r="AJ1267" s="5"/>
      <c r="AK1267" s="5"/>
      <c r="AL1267" s="5"/>
      <c r="AM1267" s="5"/>
      <c r="AN1267" s="5"/>
      <c r="AO1267" s="5"/>
      <c r="AP1267" s="5"/>
      <c r="AQ1267" s="5"/>
      <c r="AR1267" s="5"/>
      <c r="AS1267" s="5"/>
      <c r="AT1267" s="5"/>
      <c r="AU1267" s="5"/>
      <c r="AV1267" s="5"/>
      <c r="AW1267" s="5"/>
      <c r="AX1267" s="5"/>
      <c r="AY1267" s="5"/>
      <c r="AZ1267" s="5"/>
      <c r="BA1267" s="5"/>
    </row>
    <row r="1268" spans="1:53" ht="20.25" x14ac:dyDescent="0.3">
      <c r="A1268" s="5"/>
      <c r="B1268" s="5"/>
      <c r="C1268" s="5"/>
      <c r="D1268" s="11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  <c r="AA1268" s="5"/>
      <c r="AB1268" s="5"/>
      <c r="AC1268" s="5"/>
      <c r="AD1268" s="5"/>
      <c r="AE1268" s="5"/>
      <c r="AF1268" s="5"/>
      <c r="AG1268" s="5"/>
      <c r="AH1268" s="5"/>
      <c r="AI1268" s="5"/>
      <c r="AJ1268" s="5"/>
      <c r="AK1268" s="5"/>
      <c r="AL1268" s="5"/>
      <c r="AM1268" s="5"/>
      <c r="AN1268" s="5"/>
      <c r="AO1268" s="5"/>
      <c r="AP1268" s="5"/>
      <c r="AQ1268" s="5"/>
      <c r="AR1268" s="5"/>
      <c r="AS1268" s="5"/>
      <c r="AT1268" s="5"/>
      <c r="AU1268" s="5"/>
      <c r="AV1268" s="5"/>
      <c r="AW1268" s="5"/>
      <c r="AX1268" s="5"/>
      <c r="AY1268" s="5"/>
      <c r="AZ1268" s="5"/>
      <c r="BA1268" s="5"/>
    </row>
    <row r="1269" spans="1:53" ht="20.25" x14ac:dyDescent="0.3">
      <c r="A1269" s="5"/>
      <c r="B1269" s="5"/>
      <c r="C1269" s="5"/>
      <c r="D1269" s="11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  <c r="AA1269" s="5"/>
      <c r="AB1269" s="5"/>
      <c r="AC1269" s="5"/>
      <c r="AD1269" s="5"/>
      <c r="AE1269" s="5"/>
      <c r="AF1269" s="5"/>
      <c r="AG1269" s="5"/>
      <c r="AH1269" s="5"/>
      <c r="AI1269" s="5"/>
      <c r="AJ1269" s="5"/>
      <c r="AK1269" s="5"/>
      <c r="AL1269" s="5"/>
      <c r="AM1269" s="5"/>
      <c r="AN1269" s="5"/>
      <c r="AO1269" s="5"/>
      <c r="AP1269" s="5"/>
      <c r="AQ1269" s="5"/>
      <c r="AR1269" s="5"/>
      <c r="AS1269" s="5"/>
      <c r="AT1269" s="5"/>
      <c r="AU1269" s="5"/>
      <c r="AV1269" s="5"/>
      <c r="AW1269" s="5"/>
      <c r="AX1269" s="5"/>
      <c r="AY1269" s="5"/>
      <c r="AZ1269" s="5"/>
      <c r="BA1269" s="5"/>
    </row>
    <row r="1270" spans="1:53" ht="20.25" x14ac:dyDescent="0.3">
      <c r="A1270" s="5"/>
      <c r="B1270" s="5"/>
      <c r="C1270" s="5"/>
      <c r="D1270" s="11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  <c r="AA1270" s="5"/>
      <c r="AB1270" s="5"/>
      <c r="AC1270" s="5"/>
      <c r="AD1270" s="5"/>
      <c r="AE1270" s="5"/>
      <c r="AF1270" s="5"/>
      <c r="AG1270" s="5"/>
      <c r="AH1270" s="5"/>
      <c r="AI1270" s="5"/>
      <c r="AJ1270" s="5"/>
      <c r="AK1270" s="5"/>
      <c r="AL1270" s="5"/>
      <c r="AM1270" s="5"/>
      <c r="AN1270" s="5"/>
      <c r="AO1270" s="5"/>
      <c r="AP1270" s="5"/>
      <c r="AQ1270" s="5"/>
      <c r="AR1270" s="5"/>
      <c r="AS1270" s="5"/>
      <c r="AT1270" s="5"/>
      <c r="AU1270" s="5"/>
      <c r="AV1270" s="5"/>
      <c r="AW1270" s="5"/>
      <c r="AX1270" s="5"/>
      <c r="AY1270" s="5"/>
      <c r="AZ1270" s="5"/>
      <c r="BA1270" s="5"/>
    </row>
  </sheetData>
  <autoFilter ref="B17:G24" xr:uid="{4095A8C4-BE6E-4B47-A873-3A8D4481384F}"/>
  <mergeCells count="1">
    <mergeCell ref="S10:X10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6" r:id="rId4">
          <objectPr defaultSize="0" autoPict="0" r:id="rId5">
            <anchor moveWithCells="1" sizeWithCells="1">
              <from>
                <xdr:col>1</xdr:col>
                <xdr:colOff>38100</xdr:colOff>
                <xdr:row>8</xdr:row>
                <xdr:rowOff>19050</xdr:rowOff>
              </from>
              <to>
                <xdr:col>5</xdr:col>
                <xdr:colOff>1676400</xdr:colOff>
                <xdr:row>13</xdr:row>
                <xdr:rowOff>38100</xdr:rowOff>
              </to>
            </anchor>
          </objectPr>
        </oleObject>
      </mc:Choice>
      <mc:Fallback>
        <oleObject progId="Equation.3" shapeId="1026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2021-12-15T23:42:03Z</dcterms:modified>
</cp:coreProperties>
</file>