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tests/fixtures/"/>
    </mc:Choice>
  </mc:AlternateContent>
  <xr:revisionPtr revIDLastSave="0" documentId="13_ncr:1_{08A594B5-CDE8-214F-8328-B735971B268A}" xr6:coauthVersionLast="45" xr6:coauthVersionMax="45" xr10:uidLastSave="{00000000-0000-0000-0000-000000000000}"/>
  <bookViews>
    <workbookView xWindow="5380" yWindow="1140" windowWidth="38400" windowHeight="20580" xr2:uid="{2086CFB6-0ED6-514D-BC54-1F856B5652DB}"/>
  </bookViews>
  <sheets>
    <sheet name="MEL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MEL!$A$7:$N$26</definedName>
    <definedName name="Alum_Data">#REF!</definedName>
    <definedName name="APPROVED_BY">[1]Info!$C$9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'[2]Equip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'[3]Plant Areas'!$A$3:$A$50</definedName>
    <definedName name="PREPARED_BY">[1]Info!$C$7</definedName>
    <definedName name="PROY_CODE">[1]Info!$C$5</definedName>
    <definedName name="PROY_NAME">[1]Info!$C$4</definedName>
    <definedName name="REV">[1]Info!$C$6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O17" i="1"/>
  <c r="O8" i="1" l="1"/>
  <c r="O9" i="1"/>
  <c r="O10" i="1"/>
  <c r="O11" i="1"/>
  <c r="O12" i="1"/>
  <c r="O13" i="1"/>
  <c r="O14" i="1"/>
  <c r="O15" i="1"/>
  <c r="O16" i="1"/>
  <c r="O19" i="1"/>
  <c r="O20" i="1"/>
  <c r="O21" i="1"/>
  <c r="O22" i="1"/>
  <c r="O23" i="1"/>
  <c r="O24" i="1"/>
  <c r="O25" i="1"/>
  <c r="O26" i="1"/>
  <c r="N26" i="1" l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M5" i="1"/>
  <c r="M3" i="1"/>
  <c r="M2" i="1"/>
  <c r="M1" i="1"/>
  <c r="E1" i="1"/>
  <c r="M4" i="1" l="1"/>
  <c r="M6" i="1" l="1"/>
</calcChain>
</file>

<file path=xl/sharedStrings.xml><?xml version="1.0" encoding="utf-8"?>
<sst xmlns="http://schemas.openxmlformats.org/spreadsheetml/2006/main" count="154" uniqueCount="70">
  <si>
    <t>Project:</t>
  </si>
  <si>
    <t>Revision:</t>
  </si>
  <si>
    <t>Prepared by:</t>
  </si>
  <si>
    <t>MECHANICAL EQUIPMENT LIST</t>
  </si>
  <si>
    <t>Date prepared:</t>
  </si>
  <si>
    <t>Approved by:</t>
  </si>
  <si>
    <t>Date approved:</t>
  </si>
  <si>
    <t>Area</t>
  </si>
  <si>
    <t>Type</t>
  </si>
  <si>
    <t>Number</t>
  </si>
  <si>
    <t>Equipment Name</t>
  </si>
  <si>
    <t>Construction Workpack</t>
  </si>
  <si>
    <t>MCC Number</t>
  </si>
  <si>
    <t>Installed Power kW</t>
  </si>
  <si>
    <t>Starter Type</t>
  </si>
  <si>
    <t>Voltage</t>
  </si>
  <si>
    <t>Duty/
Standby</t>
  </si>
  <si>
    <t>Rev</t>
  </si>
  <si>
    <t xml:space="preserve"> Procurement Rating</t>
  </si>
  <si>
    <t>Rating Description</t>
  </si>
  <si>
    <t>Tag No</t>
  </si>
  <si>
    <t>FD</t>
  </si>
  <si>
    <t>DOL</t>
  </si>
  <si>
    <t>DUTY</t>
  </si>
  <si>
    <t>A</t>
  </si>
  <si>
    <t>CV</t>
  </si>
  <si>
    <t>002</t>
  </si>
  <si>
    <t>001</t>
  </si>
  <si>
    <t>VSD</t>
  </si>
  <si>
    <t>SN</t>
  </si>
  <si>
    <t>CR</t>
  </si>
  <si>
    <t>005</t>
  </si>
  <si>
    <t>PP</t>
  </si>
  <si>
    <t>012</t>
  </si>
  <si>
    <t>010</t>
  </si>
  <si>
    <t>FN</t>
  </si>
  <si>
    <t>011</t>
  </si>
  <si>
    <t>CP</t>
  </si>
  <si>
    <t>014</t>
  </si>
  <si>
    <t>CN</t>
  </si>
  <si>
    <t>DR</t>
  </si>
  <si>
    <t>LS</t>
  </si>
  <si>
    <t>HP</t>
  </si>
  <si>
    <t xml:space="preserve">PRIMARY CRUSHER JIB CRANE </t>
  </si>
  <si>
    <t xml:space="preserve">PRIMARY CRUSHING AIR COMPRESSOR </t>
  </si>
  <si>
    <t xml:space="preserve">PRIMARY CRUSHER </t>
  </si>
  <si>
    <t xml:space="preserve">PRIMARY FEEDER DRIBBLE CONVEYOR </t>
  </si>
  <si>
    <t xml:space="preserve">PRIMARY CRUSHING AIR COMPRESSED AIR DRYER </t>
  </si>
  <si>
    <t xml:space="preserve">PRIMARY FEEDER MOTOR COOLING FAN </t>
  </si>
  <si>
    <t xml:space="preserve">PRIMARY CRUSHER DUST COLLECTOR FAN </t>
  </si>
  <si>
    <t xml:space="preserve">PRIMARY FEEDER </t>
  </si>
  <si>
    <t xml:space="preserve">PRIMARY CRUSHER WATER PUMP </t>
  </si>
  <si>
    <t xml:space="preserve">PRIMARY VIBRATING GRIZZLY </t>
  </si>
  <si>
    <t xml:space="preserve">PRIMARY CRUSHER HYDRAULIC POWER PACK </t>
  </si>
  <si>
    <t xml:space="preserve">PRIMARY CRUSHER LUBRICATION UNIT </t>
  </si>
  <si>
    <t xml:space="preserve">PRIMARY CRUSHING ROCK BREAKER HYDRAULIC POWERPACK1 </t>
  </si>
  <si>
    <t>PRIMARY CRUSHING ROCK BREAKER HYDRAULIC POWERPACK2</t>
  </si>
  <si>
    <t>PRIMARY CRUSHING ROCK BREAKER HYDRAULIC POWERPACK3</t>
  </si>
  <si>
    <t>PRIMARY CRUSHING ROCK BREAKER HYDRAULIC POWERPACK4</t>
  </si>
  <si>
    <t>PRIMARY CRUSHING ROCK BREAKER HYDRAULIC POWERPACK5</t>
  </si>
  <si>
    <t>PRIMARY CRUSHING ROCK BREAKER HYDRAULIC POWERPACK6</t>
  </si>
  <si>
    <t>PRIMARY CRUSHING ROCK BREAKER HYDRAULIC POWERPACK7</t>
  </si>
  <si>
    <t>006</t>
  </si>
  <si>
    <t>008</t>
  </si>
  <si>
    <t>009</t>
  </si>
  <si>
    <t>013</t>
  </si>
  <si>
    <t>MCC-001</t>
  </si>
  <si>
    <t>MCC-002</t>
  </si>
  <si>
    <t>MCC-003</t>
  </si>
  <si>
    <t>FEEDER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</si>
</sst>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6316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/>
      <name val="Arial Unicode MS"/>
      <family val="2"/>
    </font>
    <font>
      <sz val="10"/>
      <name val="Helvetica"/>
      <family val="2"/>
    </font>
    <font>
      <sz val="8"/>
      <name val="Arial Unicode MS"/>
      <family val="2"/>
    </font>
    <font>
      <sz val="10"/>
      <color indexed="8"/>
      <name val="Arial"/>
      <family val="2"/>
    </font>
    <font>
      <sz val="10"/>
      <color rgb="FFFF0000"/>
      <name val="Helvetic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1" fillId="0" borderId="0"/>
  </cellStyleXfs>
  <cellXfs count="60">
    <xf numFmtId="0" fontId="0" fillId="0" borderId="0" xfId="0"/>
    <xf numFmtId="0" fontId="0" fillId="0" borderId="8" xfId="0" applyBorder="1"/>
    <xf numFmtId="0" fontId="0" fillId="0" borderId="10" xfId="0" applyBorder="1"/>
    <xf numFmtId="49" fontId="6" fillId="4" borderId="14" xfId="2" applyNumberFormat="1" applyFont="1" applyFill="1" applyBorder="1" applyAlignment="1">
      <alignment horizontal="center" vertical="center" wrapText="1"/>
    </xf>
    <xf numFmtId="49" fontId="6" fillId="4" borderId="20" xfId="2" applyNumberFormat="1" applyFont="1" applyFill="1" applyBorder="1" applyAlignment="1">
      <alignment horizontal="center" vertical="center" wrapText="1"/>
    </xf>
    <xf numFmtId="2" fontId="6" fillId="4" borderId="20" xfId="2" applyNumberFormat="1" applyFont="1" applyFill="1" applyBorder="1" applyAlignment="1">
      <alignment horizontal="center" vertical="center" wrapText="1"/>
    </xf>
    <xf numFmtId="49" fontId="6" fillId="4" borderId="21" xfId="2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8" fillId="0" borderId="23" xfId="0" applyFont="1" applyBorder="1" applyAlignment="1" applyProtection="1">
      <alignment horizontal="center" vertical="center" wrapText="1"/>
      <protection locked="0"/>
    </xf>
    <xf numFmtId="4" fontId="7" fillId="0" borderId="23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49" fontId="8" fillId="0" borderId="23" xfId="0" applyNumberFormat="1" applyFont="1" applyBorder="1" applyAlignment="1" applyProtection="1">
      <alignment horizontal="center" vertical="center" wrapText="1"/>
      <protection locked="0"/>
    </xf>
    <xf numFmtId="1" fontId="8" fillId="0" borderId="23" xfId="0" applyNumberFormat="1" applyFont="1" applyBorder="1" applyAlignment="1" applyProtection="1">
      <alignment horizontal="center" vertical="center" wrapText="1"/>
      <protection locked="0"/>
    </xf>
    <xf numFmtId="0" fontId="8" fillId="5" borderId="24" xfId="2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4" fontId="10" fillId="0" borderId="23" xfId="0" applyNumberFormat="1" applyFont="1" applyBorder="1" applyAlignment="1">
      <alignment horizontal="center" vertical="center" wrapText="1"/>
    </xf>
    <xf numFmtId="49" fontId="0" fillId="0" borderId="23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1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3" fillId="2" borderId="10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left"/>
    </xf>
    <xf numFmtId="0" fontId="3" fillId="2" borderId="14" xfId="1" applyFont="1" applyFill="1" applyBorder="1" applyAlignment="1">
      <alignment horizontal="left" vertical="center" wrapText="1"/>
    </xf>
    <xf numFmtId="0" fontId="3" fillId="2" borderId="17" xfId="1" applyFont="1" applyFill="1" applyBorder="1" applyAlignment="1">
      <alignment horizontal="left" vertical="center" wrapText="1"/>
    </xf>
    <xf numFmtId="14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left"/>
    </xf>
  </cellXfs>
  <cellStyles count="4">
    <cellStyle name="Normal" xfId="0" builtinId="0"/>
    <cellStyle name="Normal 2" xfId="2" xr:uid="{650F131C-43B9-174B-95E7-AA6DFEB38416}"/>
    <cellStyle name="Normal 2 19" xfId="3" xr:uid="{D249A9FB-DD2F-304F-ADF2-CA5BA6CE4EF5}"/>
    <cellStyle name="Normal 4" xfId="1" xr:uid="{B0E1D282-3BA3-6740-AB99-EE1A2339D1E7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</xdr:colOff>
      <xdr:row>1</xdr:row>
      <xdr:rowOff>95250</xdr:rowOff>
    </xdr:from>
    <xdr:to>
      <xdr:col>3</xdr:col>
      <xdr:colOff>3119055</xdr:colOff>
      <xdr:row>5</xdr:row>
      <xdr:rowOff>3539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C3AF5-1067-6C43-B2F7-1DA24460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285750"/>
          <a:ext cx="4046155" cy="6829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>
        <row r="10">
          <cell r="E10" t="str">
            <v>POS4</v>
          </cell>
        </row>
        <row r="21">
          <cell r="E21" t="str">
            <v>Talison</v>
          </cell>
        </row>
        <row r="22">
          <cell r="E22" t="str">
            <v>A</v>
          </cell>
        </row>
        <row r="23">
          <cell r="E23" t="str">
            <v>AG</v>
          </cell>
        </row>
        <row r="24">
          <cell r="E24">
            <v>44110</v>
          </cell>
        </row>
        <row r="25">
          <cell r="E25" t="str">
            <v>RN</v>
          </cell>
        </row>
        <row r="26">
          <cell r="E26">
            <v>44110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U3" t="str">
            <v>AA</v>
          </cell>
          <cell r="V3" t="str">
            <v>Analyser Online</v>
          </cell>
        </row>
        <row r="4">
          <cell r="U4" t="str">
            <v>AG</v>
          </cell>
          <cell r="V4" t="str">
            <v>Agitator / Stirrer</v>
          </cell>
        </row>
        <row r="5">
          <cell r="U5" t="str">
            <v>BB</v>
          </cell>
          <cell r="V5" t="str">
            <v>Bag Breaker</v>
          </cell>
        </row>
        <row r="6">
          <cell r="U6" t="str">
            <v>BR</v>
          </cell>
          <cell r="V6" t="str">
            <v>Brakes</v>
          </cell>
        </row>
        <row r="7">
          <cell r="U7" t="str">
            <v>BL</v>
          </cell>
          <cell r="V7" t="str">
            <v>Blower</v>
          </cell>
        </row>
        <row r="8">
          <cell r="U8" t="str">
            <v>CN</v>
          </cell>
          <cell r="V8" t="str">
            <v>Crane / Hoist</v>
          </cell>
        </row>
        <row r="9">
          <cell r="U9" t="str">
            <v>CO</v>
          </cell>
          <cell r="V9" t="str">
            <v>Chiller</v>
          </cell>
        </row>
        <row r="10">
          <cell r="U10" t="str">
            <v>CP</v>
          </cell>
          <cell r="V10" t="str">
            <v>Compressor</v>
          </cell>
        </row>
        <row r="11">
          <cell r="U11" t="str">
            <v>CR</v>
          </cell>
          <cell r="V11" t="str">
            <v>Crusher</v>
          </cell>
        </row>
        <row r="12">
          <cell r="U12" t="str">
            <v>CV</v>
          </cell>
          <cell r="V12" t="str">
            <v>Conveyor</v>
          </cell>
        </row>
        <row r="13">
          <cell r="U13" t="str">
            <v>DC</v>
          </cell>
          <cell r="V13" t="str">
            <v>Dust Collector</v>
          </cell>
        </row>
        <row r="14">
          <cell r="U14" t="str">
            <v>DR</v>
          </cell>
          <cell r="V14" t="str">
            <v>Drier</v>
          </cell>
        </row>
        <row r="15">
          <cell r="U15" t="str">
            <v>FC</v>
          </cell>
          <cell r="V15" t="str">
            <v>Flotation Cell</v>
          </cell>
        </row>
        <row r="16">
          <cell r="U16" t="str">
            <v>FD</v>
          </cell>
          <cell r="V16" t="str">
            <v>Feeder</v>
          </cell>
        </row>
        <row r="17">
          <cell r="U17" t="str">
            <v>FN</v>
          </cell>
          <cell r="V17" t="str">
            <v>Fan / Flower</v>
          </cell>
        </row>
        <row r="18">
          <cell r="U18" t="str">
            <v>FT</v>
          </cell>
          <cell r="V18" t="str">
            <v>Filter</v>
          </cell>
        </row>
        <row r="19">
          <cell r="U19" t="str">
            <v>GA</v>
          </cell>
          <cell r="V19" t="str">
            <v>Gate (Isolation)</v>
          </cell>
        </row>
        <row r="20">
          <cell r="U20" t="str">
            <v>HE</v>
          </cell>
          <cell r="V20" t="str">
            <v>Heater / Oven</v>
          </cell>
        </row>
        <row r="21">
          <cell r="U21" t="str">
            <v>HP</v>
          </cell>
          <cell r="V21" t="str">
            <v>Hydraulic Power Pack</v>
          </cell>
        </row>
        <row r="22">
          <cell r="U22" t="str">
            <v>HPP</v>
          </cell>
          <cell r="V22" t="str">
            <v>Hydraulic Power Pack</v>
          </cell>
        </row>
        <row r="23">
          <cell r="U23" t="str">
            <v>HX</v>
          </cell>
          <cell r="V23" t="str">
            <v>Heat Exchanger</v>
          </cell>
        </row>
        <row r="24">
          <cell r="U24" t="str">
            <v>LS</v>
          </cell>
          <cell r="V24" t="str">
            <v>Lubrication System</v>
          </cell>
        </row>
        <row r="25">
          <cell r="U25" t="str">
            <v>MD</v>
          </cell>
          <cell r="V25" t="str">
            <v>Metal Detector</v>
          </cell>
        </row>
        <row r="26">
          <cell r="U26" t="str">
            <v>MG</v>
          </cell>
          <cell r="V26" t="str">
            <v>Magnet</v>
          </cell>
        </row>
        <row r="27">
          <cell r="U27" t="str">
            <v>ML</v>
          </cell>
          <cell r="V27" t="str">
            <v>Mill</v>
          </cell>
        </row>
        <row r="28">
          <cell r="U28" t="str">
            <v>MS</v>
          </cell>
          <cell r="V28" t="str">
            <v>Magnetic Separator</v>
          </cell>
        </row>
        <row r="29">
          <cell r="U29" t="str">
            <v>PP</v>
          </cell>
          <cell r="V29" t="str">
            <v>Pump</v>
          </cell>
        </row>
        <row r="30">
          <cell r="U30" t="str">
            <v>RB</v>
          </cell>
          <cell r="V30" t="str">
            <v>Rock Breaker</v>
          </cell>
        </row>
        <row r="31">
          <cell r="U31" t="str">
            <v>SA</v>
          </cell>
          <cell r="V31" t="str">
            <v>Sampler</v>
          </cell>
        </row>
        <row r="32">
          <cell r="U32" t="str">
            <v>SK</v>
          </cell>
          <cell r="V32" t="str">
            <v>Stack / Flue</v>
          </cell>
        </row>
        <row r="33">
          <cell r="U33" t="str">
            <v>SN</v>
          </cell>
          <cell r="V33" t="str">
            <v>Screen</v>
          </cell>
        </row>
        <row r="34">
          <cell r="U34" t="str">
            <v>ST</v>
          </cell>
          <cell r="V34" t="str">
            <v>Shaking Table</v>
          </cell>
        </row>
        <row r="35">
          <cell r="U35" t="str">
            <v>TH</v>
          </cell>
          <cell r="V35" t="str">
            <v>Thickener</v>
          </cell>
        </row>
        <row r="36">
          <cell r="U36" t="str">
            <v>WN</v>
          </cell>
          <cell r="V36" t="str">
            <v>Winch</v>
          </cell>
        </row>
        <row r="37">
          <cell r="U37" t="str">
            <v>WT</v>
          </cell>
          <cell r="V37" t="str">
            <v>Weightometer / Scale</v>
          </cell>
        </row>
        <row r="38">
          <cell r="U38" t="str">
            <v>XA</v>
          </cell>
        </row>
        <row r="39">
          <cell r="U39" t="str">
            <v>XM</v>
          </cell>
        </row>
        <row r="49">
          <cell r="N49">
            <v>1</v>
          </cell>
          <cell r="O49">
            <v>0.5</v>
          </cell>
          <cell r="P49" t="str">
            <v>Unknown (Estimate Only)</v>
          </cell>
        </row>
        <row r="50">
          <cell r="N50">
            <v>2</v>
          </cell>
          <cell r="O50">
            <v>0.4</v>
          </cell>
          <cell r="P50" t="str">
            <v>Factored from Client (PFS Data)</v>
          </cell>
        </row>
        <row r="51">
          <cell r="N51">
            <v>3</v>
          </cell>
          <cell r="O51">
            <v>0.3</v>
          </cell>
          <cell r="P51" t="str">
            <v>Pre Award Tender Data</v>
          </cell>
        </row>
        <row r="52">
          <cell r="N52">
            <v>4</v>
          </cell>
          <cell r="O52">
            <v>0.22</v>
          </cell>
          <cell r="P52" t="str">
            <v>Prelim Post Award Data</v>
          </cell>
        </row>
        <row r="53">
          <cell r="N53">
            <v>5</v>
          </cell>
          <cell r="O53">
            <v>0.2</v>
          </cell>
          <cell r="P53" t="str">
            <v>Final Certified Vendor Data (AS BUILT)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BAFC-BE2E-844B-8BAA-2E1CD4C5289A}">
  <sheetPr codeName="Sheet19">
    <tabColor rgb="FFFF0000"/>
  </sheetPr>
  <dimension ref="A1:O26"/>
  <sheetViews>
    <sheetView tabSelected="1" topLeftCell="B14" zoomScale="150" zoomScaleNormal="150" workbookViewId="0">
      <selection activeCell="B19" sqref="B19"/>
    </sheetView>
  </sheetViews>
  <sheetFormatPr baseColWidth="10" defaultColWidth="8.83203125" defaultRowHeight="15" x14ac:dyDescent="0.2"/>
  <cols>
    <col min="1" max="1" width="5" hidden="1" customWidth="1"/>
    <col min="2" max="2" width="4.83203125" bestFit="1" customWidth="1"/>
    <col min="3" max="3" width="7.33203125" bestFit="1" customWidth="1"/>
    <col min="4" max="4" width="63.1640625" customWidth="1"/>
    <col min="5" max="5" width="16.83203125" customWidth="1"/>
    <col min="6" max="6" width="13.6640625" customWidth="1"/>
    <col min="7" max="7" width="12.83203125" customWidth="1"/>
    <col min="8" max="8" width="12.5" customWidth="1"/>
    <col min="9" max="9" width="10.33203125" customWidth="1"/>
    <col min="13" max="13" width="19.6640625" customWidth="1"/>
    <col min="14" max="14" width="10.83203125" bestFit="1" customWidth="1"/>
    <col min="15" max="15" width="4" bestFit="1" customWidth="1"/>
  </cols>
  <sheetData>
    <row r="1" spans="1:15" x14ac:dyDescent="0.2">
      <c r="A1" s="20"/>
      <c r="B1" s="21"/>
      <c r="C1" s="21"/>
      <c r="D1" s="22"/>
      <c r="E1" s="29" t="str">
        <f>'[4]Standard Details'!E10</f>
        <v>POS4</v>
      </c>
      <c r="F1" s="30"/>
      <c r="G1" s="30"/>
      <c r="H1" s="30"/>
      <c r="I1" s="30"/>
      <c r="J1" s="31"/>
      <c r="K1" s="38" t="s">
        <v>0</v>
      </c>
      <c r="L1" s="39"/>
      <c r="M1" s="40" t="str">
        <f>'[4]Standard Details'!E21</f>
        <v>Talison</v>
      </c>
      <c r="N1" s="41"/>
      <c r="O1" s="1"/>
    </row>
    <row r="2" spans="1:15" x14ac:dyDescent="0.2">
      <c r="A2" s="23"/>
      <c r="B2" s="24"/>
      <c r="C2" s="24"/>
      <c r="D2" s="25"/>
      <c r="E2" s="32"/>
      <c r="F2" s="33"/>
      <c r="G2" s="33"/>
      <c r="H2" s="33"/>
      <c r="I2" s="33"/>
      <c r="J2" s="34"/>
      <c r="K2" s="42" t="s">
        <v>1</v>
      </c>
      <c r="L2" s="43"/>
      <c r="M2" s="44" t="str">
        <f>'[4]Standard Details'!E22</f>
        <v>A</v>
      </c>
      <c r="N2" s="45"/>
      <c r="O2" s="1"/>
    </row>
    <row r="3" spans="1:15" ht="16" thickBot="1" x14ac:dyDescent="0.25">
      <c r="A3" s="23"/>
      <c r="B3" s="24"/>
      <c r="C3" s="24"/>
      <c r="D3" s="25"/>
      <c r="E3" s="35"/>
      <c r="F3" s="36"/>
      <c r="G3" s="36"/>
      <c r="H3" s="36"/>
      <c r="I3" s="36"/>
      <c r="J3" s="37"/>
      <c r="K3" s="42" t="s">
        <v>2</v>
      </c>
      <c r="L3" s="43"/>
      <c r="M3" s="44" t="str">
        <f>'[4]Standard Details'!E23</f>
        <v>AG</v>
      </c>
      <c r="N3" s="45"/>
      <c r="O3" s="1"/>
    </row>
    <row r="4" spans="1:15" x14ac:dyDescent="0.2">
      <c r="A4" s="23"/>
      <c r="B4" s="24"/>
      <c r="C4" s="24"/>
      <c r="D4" s="25"/>
      <c r="E4" s="46" t="s">
        <v>3</v>
      </c>
      <c r="F4" s="47"/>
      <c r="G4" s="47"/>
      <c r="H4" s="47"/>
      <c r="I4" s="47"/>
      <c r="J4" s="48"/>
      <c r="K4" s="42" t="s">
        <v>4</v>
      </c>
      <c r="L4" s="43"/>
      <c r="M4" s="55">
        <f ca="1">'[4]Standard Details'!E24</f>
        <v>44110</v>
      </c>
      <c r="N4" s="45"/>
      <c r="O4" s="1"/>
    </row>
    <row r="5" spans="1:15" x14ac:dyDescent="0.2">
      <c r="A5" s="23"/>
      <c r="B5" s="24"/>
      <c r="C5" s="24"/>
      <c r="D5" s="25"/>
      <c r="E5" s="49"/>
      <c r="F5" s="50"/>
      <c r="G5" s="50"/>
      <c r="H5" s="50"/>
      <c r="I5" s="50"/>
      <c r="J5" s="51"/>
      <c r="K5" s="42" t="s">
        <v>5</v>
      </c>
      <c r="L5" s="43"/>
      <c r="M5" s="44" t="str">
        <f>'[4]Standard Details'!E25</f>
        <v>RN</v>
      </c>
      <c r="N5" s="45"/>
      <c r="O5" s="1"/>
    </row>
    <row r="6" spans="1:15" ht="16" thickBot="1" x14ac:dyDescent="0.25">
      <c r="A6" s="26"/>
      <c r="B6" s="27"/>
      <c r="C6" s="27"/>
      <c r="D6" s="28"/>
      <c r="E6" s="52"/>
      <c r="F6" s="53"/>
      <c r="G6" s="53"/>
      <c r="H6" s="53"/>
      <c r="I6" s="53"/>
      <c r="J6" s="54"/>
      <c r="K6" s="56" t="s">
        <v>6</v>
      </c>
      <c r="L6" s="57"/>
      <c r="M6" s="58">
        <f ca="1">'[4]Standard Details'!E26</f>
        <v>44110</v>
      </c>
      <c r="N6" s="59"/>
      <c r="O6" s="2"/>
    </row>
    <row r="7" spans="1:15" ht="29" thickBot="1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5" t="s">
        <v>13</v>
      </c>
      <c r="H7" s="4" t="s">
        <v>14</v>
      </c>
      <c r="I7" s="4" t="s">
        <v>15</v>
      </c>
      <c r="J7" s="4" t="s">
        <v>16</v>
      </c>
      <c r="K7" s="4" t="s">
        <v>17</v>
      </c>
      <c r="L7" s="4" t="s">
        <v>18</v>
      </c>
      <c r="M7" s="4" t="s">
        <v>19</v>
      </c>
      <c r="N7" s="6" t="s">
        <v>20</v>
      </c>
      <c r="O7" s="7"/>
    </row>
    <row r="8" spans="1:15" ht="22.5" customHeight="1" x14ac:dyDescent="0.2">
      <c r="A8" s="8">
        <v>121</v>
      </c>
      <c r="B8" s="9" t="s">
        <v>39</v>
      </c>
      <c r="C8" s="10" t="s">
        <v>27</v>
      </c>
      <c r="D8" s="19" t="s">
        <v>43</v>
      </c>
      <c r="E8" s="9">
        <v>2</v>
      </c>
      <c r="F8" s="11" t="s">
        <v>66</v>
      </c>
      <c r="G8" s="12">
        <v>20</v>
      </c>
      <c r="H8" s="13" t="s">
        <v>22</v>
      </c>
      <c r="I8" s="13">
        <v>415</v>
      </c>
      <c r="J8" s="14" t="s">
        <v>23</v>
      </c>
      <c r="K8" s="14" t="s">
        <v>24</v>
      </c>
      <c r="L8" s="15">
        <v>5</v>
      </c>
      <c r="M8" s="16" t="str">
        <f>IF(L8="","",VLOOKUP(L8,[4]Database!$N$49:$P$53,3,FALSE))</f>
        <v>Final Certified Vendor Data (AS BUILT)</v>
      </c>
      <c r="N8" s="17" t="str">
        <f>A8&amp;B8&amp;C8</f>
        <v>121CN001</v>
      </c>
      <c r="O8" s="8" t="str">
        <f>VLOOKUP(B8,[4]Database!$U$3:$V$39,1,FALSE)</f>
        <v>CN</v>
      </c>
    </row>
    <row r="9" spans="1:15" ht="22.5" customHeight="1" x14ac:dyDescent="0.2">
      <c r="A9" s="8">
        <v>121</v>
      </c>
      <c r="B9" s="9" t="s">
        <v>37</v>
      </c>
      <c r="C9" s="10" t="s">
        <v>27</v>
      </c>
      <c r="D9" s="19" t="s">
        <v>44</v>
      </c>
      <c r="E9" s="9">
        <v>2</v>
      </c>
      <c r="F9" s="11" t="s">
        <v>66</v>
      </c>
      <c r="G9" s="12">
        <v>7.5</v>
      </c>
      <c r="H9" s="13" t="s">
        <v>69</v>
      </c>
      <c r="I9" s="13">
        <v>415</v>
      </c>
      <c r="J9" s="11" t="s">
        <v>23</v>
      </c>
      <c r="K9" s="14" t="s">
        <v>24</v>
      </c>
      <c r="L9" s="15">
        <v>5</v>
      </c>
      <c r="M9" s="16" t="str">
        <f>IF(L9="","",VLOOKUP(L9,[4]Database!$N$49:$P$53,3,FALSE))</f>
        <v>Final Certified Vendor Data (AS BUILT)</v>
      </c>
      <c r="N9" s="17" t="str">
        <f t="shared" ref="N9:N26" si="0">A9&amp;B9&amp;C9</f>
        <v>121CP001</v>
      </c>
      <c r="O9" s="8" t="str">
        <f>VLOOKUP(B9,[4]Database!$U$3:$V$39,1,FALSE)</f>
        <v>CP</v>
      </c>
    </row>
    <row r="10" spans="1:15" ht="22.5" customHeight="1" x14ac:dyDescent="0.2">
      <c r="A10" s="8">
        <v>121</v>
      </c>
      <c r="B10" s="9" t="s">
        <v>30</v>
      </c>
      <c r="C10" s="10" t="s">
        <v>27</v>
      </c>
      <c r="D10" s="19" t="s">
        <v>45</v>
      </c>
      <c r="E10" s="9">
        <v>2</v>
      </c>
      <c r="F10" s="11" t="s">
        <v>66</v>
      </c>
      <c r="G10" s="12">
        <v>10</v>
      </c>
      <c r="H10" s="13" t="s">
        <v>28</v>
      </c>
      <c r="I10" s="13">
        <v>415</v>
      </c>
      <c r="J10" s="11" t="s">
        <v>23</v>
      </c>
      <c r="K10" s="14" t="s">
        <v>24</v>
      </c>
      <c r="L10" s="15">
        <v>5</v>
      </c>
      <c r="M10" s="16" t="str">
        <f>IF(L10="","",VLOOKUP(L10,[4]Database!$N$49:$P$53,3,FALSE))</f>
        <v>Final Certified Vendor Data (AS BUILT)</v>
      </c>
      <c r="N10" s="17" t="str">
        <f t="shared" si="0"/>
        <v>121CR001</v>
      </c>
      <c r="O10" s="8" t="str">
        <f>VLOOKUP(B10,[4]Database!$U$3:$V$39,1,FALSE)</f>
        <v>CR</v>
      </c>
    </row>
    <row r="11" spans="1:15" ht="22.5" customHeight="1" x14ac:dyDescent="0.2">
      <c r="A11" s="8">
        <v>121</v>
      </c>
      <c r="B11" s="9" t="s">
        <v>25</v>
      </c>
      <c r="C11" s="10" t="s">
        <v>31</v>
      </c>
      <c r="D11" s="19" t="s">
        <v>46</v>
      </c>
      <c r="E11" s="9">
        <v>2</v>
      </c>
      <c r="F11" s="11" t="s">
        <v>66</v>
      </c>
      <c r="G11" s="12">
        <v>2.2000000000000002</v>
      </c>
      <c r="H11" s="13" t="s">
        <v>22</v>
      </c>
      <c r="I11" s="11">
        <v>415</v>
      </c>
      <c r="J11" s="11" t="s">
        <v>23</v>
      </c>
      <c r="K11" s="14" t="s">
        <v>24</v>
      </c>
      <c r="L11" s="15">
        <v>5</v>
      </c>
      <c r="M11" s="16" t="str">
        <f>IF(L11="","",VLOOKUP(L11,[4]Database!$N$49:$P$53,3,FALSE))</f>
        <v>Final Certified Vendor Data (AS BUILT)</v>
      </c>
      <c r="N11" s="17" t="str">
        <f t="shared" si="0"/>
        <v>121CV005</v>
      </c>
      <c r="O11" s="8" t="str">
        <f>VLOOKUP(B11,[4]Database!$U$3:$V$39,1,FALSE)</f>
        <v>CV</v>
      </c>
    </row>
    <row r="12" spans="1:15" ht="22.5" customHeight="1" x14ac:dyDescent="0.2">
      <c r="A12" s="8">
        <v>121</v>
      </c>
      <c r="B12" s="9" t="s">
        <v>40</v>
      </c>
      <c r="C12" s="10" t="s">
        <v>27</v>
      </c>
      <c r="D12" s="19" t="s">
        <v>47</v>
      </c>
      <c r="E12" s="9">
        <v>2</v>
      </c>
      <c r="F12" s="11" t="s">
        <v>66</v>
      </c>
      <c r="G12" s="12">
        <v>0.1</v>
      </c>
      <c r="H12" s="13" t="s">
        <v>22</v>
      </c>
      <c r="I12" s="11">
        <v>415</v>
      </c>
      <c r="J12" s="11" t="s">
        <v>23</v>
      </c>
      <c r="K12" s="14" t="s">
        <v>24</v>
      </c>
      <c r="L12" s="15">
        <v>5</v>
      </c>
      <c r="M12" s="16" t="str">
        <f>IF(L12="","",VLOOKUP(L12,[4]Database!$N$49:$P$53,3,FALSE))</f>
        <v>Final Certified Vendor Data (AS BUILT)</v>
      </c>
      <c r="N12" s="17" t="str">
        <f t="shared" si="0"/>
        <v>121DR001</v>
      </c>
      <c r="O12" s="8" t="str">
        <f>VLOOKUP(B12,[4]Database!$U$3:$V$39,1,FALSE)</f>
        <v>DR</v>
      </c>
    </row>
    <row r="13" spans="1:15" ht="28" x14ac:dyDescent="0.2">
      <c r="A13" s="8">
        <v>121</v>
      </c>
      <c r="B13" s="9" t="s">
        <v>35</v>
      </c>
      <c r="C13" s="10" t="s">
        <v>27</v>
      </c>
      <c r="D13" s="19" t="s">
        <v>48</v>
      </c>
      <c r="E13" s="9">
        <v>2</v>
      </c>
      <c r="F13" s="11" t="s">
        <v>67</v>
      </c>
      <c r="G13" s="12">
        <v>0.2</v>
      </c>
      <c r="H13" s="13" t="s">
        <v>28</v>
      </c>
      <c r="I13" s="13">
        <v>415</v>
      </c>
      <c r="J13" s="11" t="s">
        <v>23</v>
      </c>
      <c r="K13" s="14" t="s">
        <v>24</v>
      </c>
      <c r="L13" s="15">
        <v>5</v>
      </c>
      <c r="M13" s="16" t="str">
        <f>IF(L13="","",VLOOKUP(L13,[4]Database!$N$49:$P$53,3,FALSE))</f>
        <v>Final Certified Vendor Data (AS BUILT)</v>
      </c>
      <c r="N13" s="17" t="str">
        <f t="shared" si="0"/>
        <v>121FN001</v>
      </c>
      <c r="O13" s="8" t="str">
        <f>VLOOKUP(B13,[4]Database!$U$3:$V$39,1,FALSE)</f>
        <v>FN</v>
      </c>
    </row>
    <row r="14" spans="1:15" ht="28" customHeight="1" x14ac:dyDescent="0.2">
      <c r="A14" s="8">
        <v>121</v>
      </c>
      <c r="B14" s="9" t="s">
        <v>35</v>
      </c>
      <c r="C14" s="10" t="s">
        <v>26</v>
      </c>
      <c r="D14" s="19" t="s">
        <v>49</v>
      </c>
      <c r="E14" s="9">
        <v>2</v>
      </c>
      <c r="F14" s="11" t="s">
        <v>67</v>
      </c>
      <c r="G14" s="12">
        <v>3</v>
      </c>
      <c r="H14" s="13" t="s">
        <v>22</v>
      </c>
      <c r="I14" s="13">
        <v>415</v>
      </c>
      <c r="J14" s="14" t="s">
        <v>23</v>
      </c>
      <c r="K14" s="14" t="s">
        <v>24</v>
      </c>
      <c r="L14" s="15">
        <v>5</v>
      </c>
      <c r="M14" s="16" t="str">
        <f>IF(L14="","",VLOOKUP(L14,[4]Database!$N$49:$P$53,3,FALSE))</f>
        <v>Final Certified Vendor Data (AS BUILT)</v>
      </c>
      <c r="N14" s="17" t="str">
        <f t="shared" si="0"/>
        <v>121FN002</v>
      </c>
      <c r="O14" s="8" t="str">
        <f>VLOOKUP(B14,[4]Database!$U$3:$V$39,1,FALSE)</f>
        <v>FN</v>
      </c>
    </row>
    <row r="15" spans="1:15" ht="28" x14ac:dyDescent="0.2">
      <c r="A15" s="8">
        <v>121</v>
      </c>
      <c r="B15" s="9" t="s">
        <v>21</v>
      </c>
      <c r="C15" s="10" t="s">
        <v>27</v>
      </c>
      <c r="D15" s="19" t="s">
        <v>50</v>
      </c>
      <c r="E15" s="9">
        <v>2</v>
      </c>
      <c r="F15" s="11" t="s">
        <v>67</v>
      </c>
      <c r="G15" s="12">
        <v>55</v>
      </c>
      <c r="H15" s="13" t="s">
        <v>69</v>
      </c>
      <c r="I15" s="13">
        <v>415</v>
      </c>
      <c r="J15" s="11" t="s">
        <v>23</v>
      </c>
      <c r="K15" s="14" t="s">
        <v>24</v>
      </c>
      <c r="L15" s="15">
        <v>5</v>
      </c>
      <c r="M15" s="16" t="str">
        <f>IF(L15="","",VLOOKUP(L15,[4]Database!$N$49:$P$53,3,FALSE))</f>
        <v>Final Certified Vendor Data (AS BUILT)</v>
      </c>
      <c r="N15" s="17" t="str">
        <f t="shared" si="0"/>
        <v>121FD001</v>
      </c>
      <c r="O15" s="8" t="str">
        <f>VLOOKUP(B15,[4]Database!$U$3:$V$39,1,FALSE)</f>
        <v>FD</v>
      </c>
    </row>
    <row r="16" spans="1:15" ht="28" x14ac:dyDescent="0.2">
      <c r="A16" s="8">
        <v>121</v>
      </c>
      <c r="B16" s="9" t="s">
        <v>32</v>
      </c>
      <c r="C16" s="10" t="s">
        <v>27</v>
      </c>
      <c r="D16" s="19" t="s">
        <v>51</v>
      </c>
      <c r="E16" s="9">
        <v>2</v>
      </c>
      <c r="F16" s="11" t="s">
        <v>67</v>
      </c>
      <c r="G16" s="12">
        <v>4</v>
      </c>
      <c r="H16" s="13" t="s">
        <v>69</v>
      </c>
      <c r="I16" s="13">
        <v>415</v>
      </c>
      <c r="J16" s="11" t="s">
        <v>23</v>
      </c>
      <c r="K16" s="14" t="s">
        <v>24</v>
      </c>
      <c r="L16" s="15">
        <v>5</v>
      </c>
      <c r="M16" s="16" t="str">
        <f>IF(L16="","",VLOOKUP(L16,[4]Database!$N$49:$P$53,3,FALSE))</f>
        <v>Final Certified Vendor Data (AS BUILT)</v>
      </c>
      <c r="N16" s="17" t="str">
        <f t="shared" si="0"/>
        <v>121PP001</v>
      </c>
      <c r="O16" s="8" t="str">
        <f>VLOOKUP(B16,[4]Database!$U$3:$V$39,1,FALSE)</f>
        <v>PP</v>
      </c>
    </row>
    <row r="17" spans="1:15" ht="28" x14ac:dyDescent="0.2">
      <c r="A17" s="8">
        <v>121</v>
      </c>
      <c r="B17" s="9" t="s">
        <v>29</v>
      </c>
      <c r="C17" s="10" t="s">
        <v>27</v>
      </c>
      <c r="D17" s="19" t="s">
        <v>52</v>
      </c>
      <c r="E17" s="9">
        <v>2</v>
      </c>
      <c r="F17" s="11" t="s">
        <v>68</v>
      </c>
      <c r="G17" s="12">
        <v>37</v>
      </c>
      <c r="H17" s="13" t="s">
        <v>22</v>
      </c>
      <c r="I17" s="11">
        <v>415</v>
      </c>
      <c r="J17" s="11" t="s">
        <v>23</v>
      </c>
      <c r="K17" s="14" t="s">
        <v>24</v>
      </c>
      <c r="L17" s="15">
        <v>5</v>
      </c>
      <c r="M17" s="16" t="str">
        <f>IF(L17="","",VLOOKUP(L17,[4]Database!$N$49:$P$53,3,FALSE))</f>
        <v>Final Certified Vendor Data (AS BUILT)</v>
      </c>
      <c r="N17" s="17" t="str">
        <f t="shared" si="0"/>
        <v>121SN001</v>
      </c>
      <c r="O17" s="8" t="str">
        <f>VLOOKUP(B17,[4]Database!$U$3:$V$39,1,FALSE)</f>
        <v>SN</v>
      </c>
    </row>
    <row r="18" spans="1:15" ht="28" x14ac:dyDescent="0.2">
      <c r="A18" s="8">
        <v>121</v>
      </c>
      <c r="B18" s="9" t="s">
        <v>42</v>
      </c>
      <c r="C18" s="10" t="s">
        <v>31</v>
      </c>
      <c r="D18" s="19" t="s">
        <v>53</v>
      </c>
      <c r="E18" s="9">
        <v>2</v>
      </c>
      <c r="F18" s="11" t="s">
        <v>68</v>
      </c>
      <c r="G18" s="18">
        <v>3.7</v>
      </c>
      <c r="H18" s="13" t="s">
        <v>69</v>
      </c>
      <c r="I18" s="13">
        <v>415</v>
      </c>
      <c r="J18" s="11" t="s">
        <v>23</v>
      </c>
      <c r="K18" s="14" t="s">
        <v>24</v>
      </c>
      <c r="L18" s="15">
        <v>5</v>
      </c>
      <c r="M18" s="16" t="str">
        <f>IF(L18="","",VLOOKUP(L18,[4]Database!$N$49:$P$53,3,FALSE))</f>
        <v>Final Certified Vendor Data (AS BUILT)</v>
      </c>
      <c r="N18" s="17" t="str">
        <f t="shared" ref="N18" si="1">A18&amp;B18&amp;C18</f>
        <v>121HP005</v>
      </c>
      <c r="O18" s="8" t="str">
        <f>VLOOKUP(B18,[4]Database!$U$3:$V$39,1,FALSE)</f>
        <v>HP</v>
      </c>
    </row>
    <row r="19" spans="1:15" ht="28" x14ac:dyDescent="0.2">
      <c r="A19" s="8">
        <v>121</v>
      </c>
      <c r="B19" s="9" t="s">
        <v>41</v>
      </c>
      <c r="C19" s="10" t="s">
        <v>62</v>
      </c>
      <c r="D19" s="19" t="s">
        <v>54</v>
      </c>
      <c r="E19" s="9">
        <v>2</v>
      </c>
      <c r="F19" s="11" t="s">
        <v>68</v>
      </c>
      <c r="G19" s="12">
        <v>0.1</v>
      </c>
      <c r="H19" s="13" t="s">
        <v>69</v>
      </c>
      <c r="I19" s="13">
        <v>415</v>
      </c>
      <c r="J19" s="11" t="s">
        <v>23</v>
      </c>
      <c r="K19" s="14" t="s">
        <v>24</v>
      </c>
      <c r="L19" s="15">
        <v>5</v>
      </c>
      <c r="M19" s="16" t="str">
        <f>IF(L19="","",VLOOKUP(L19,[4]Database!$N$49:$P$53,3,FALSE))</f>
        <v>Final Certified Vendor Data (AS BUILT)</v>
      </c>
      <c r="N19" s="17" t="str">
        <f t="shared" si="0"/>
        <v>121LS006</v>
      </c>
      <c r="O19" s="8" t="str">
        <f>VLOOKUP(B19,[4]Database!$U$3:$V$39,1,FALSE)</f>
        <v>LS</v>
      </c>
    </row>
    <row r="20" spans="1:15" ht="28" x14ac:dyDescent="0.2">
      <c r="A20" s="8">
        <v>121</v>
      </c>
      <c r="B20" s="9" t="s">
        <v>42</v>
      </c>
      <c r="C20" s="10" t="s">
        <v>63</v>
      </c>
      <c r="D20" s="19" t="s">
        <v>55</v>
      </c>
      <c r="E20" s="9">
        <v>2</v>
      </c>
      <c r="F20" s="11" t="s">
        <v>68</v>
      </c>
      <c r="G20" s="18">
        <v>37</v>
      </c>
      <c r="H20" s="13" t="s">
        <v>69</v>
      </c>
      <c r="I20" s="13">
        <v>415</v>
      </c>
      <c r="J20" s="11" t="s">
        <v>23</v>
      </c>
      <c r="K20" s="14" t="s">
        <v>24</v>
      </c>
      <c r="L20" s="15">
        <v>5</v>
      </c>
      <c r="M20" s="16" t="str">
        <f>IF(L20="","",VLOOKUP(L20,[4]Database!$N$49:$P$53,3,FALSE))</f>
        <v>Final Certified Vendor Data (AS BUILT)</v>
      </c>
      <c r="N20" s="17" t="str">
        <f t="shared" si="0"/>
        <v>121HP008</v>
      </c>
      <c r="O20" s="8" t="str">
        <f>VLOOKUP(B20,[4]Database!$U$3:$V$39,1,FALSE)</f>
        <v>HP</v>
      </c>
    </row>
    <row r="21" spans="1:15" ht="28" x14ac:dyDescent="0.2">
      <c r="A21" s="8">
        <v>121</v>
      </c>
      <c r="B21" s="9" t="s">
        <v>42</v>
      </c>
      <c r="C21" s="10" t="s">
        <v>64</v>
      </c>
      <c r="D21" s="19" t="s">
        <v>56</v>
      </c>
      <c r="E21" s="9">
        <v>2</v>
      </c>
      <c r="F21" s="11" t="s">
        <v>68</v>
      </c>
      <c r="G21" s="18">
        <v>37</v>
      </c>
      <c r="H21" s="13" t="s">
        <v>69</v>
      </c>
      <c r="I21" s="13">
        <v>415</v>
      </c>
      <c r="J21" s="11" t="s">
        <v>23</v>
      </c>
      <c r="K21" s="14" t="s">
        <v>24</v>
      </c>
      <c r="L21" s="15">
        <v>5</v>
      </c>
      <c r="M21" s="16" t="str">
        <f>IF(L21="","",VLOOKUP(L21,[4]Database!$N$49:$P$53,3,FALSE))</f>
        <v>Final Certified Vendor Data (AS BUILT)</v>
      </c>
      <c r="N21" s="17" t="str">
        <f t="shared" si="0"/>
        <v>121HP009</v>
      </c>
      <c r="O21" s="8" t="str">
        <f>VLOOKUP(B21,[4]Database!$U$3:$V$39,1,FALSE)</f>
        <v>HP</v>
      </c>
    </row>
    <row r="22" spans="1:15" ht="28" x14ac:dyDescent="0.2">
      <c r="A22" s="8">
        <v>121</v>
      </c>
      <c r="B22" s="9" t="s">
        <v>42</v>
      </c>
      <c r="C22" s="10" t="s">
        <v>34</v>
      </c>
      <c r="D22" s="19" t="s">
        <v>57</v>
      </c>
      <c r="E22" s="9">
        <v>2</v>
      </c>
      <c r="F22" s="11" t="s">
        <v>68</v>
      </c>
      <c r="G22" s="18">
        <v>37</v>
      </c>
      <c r="H22" s="13" t="s">
        <v>69</v>
      </c>
      <c r="I22" s="13">
        <v>415</v>
      </c>
      <c r="J22" s="11" t="s">
        <v>23</v>
      </c>
      <c r="K22" s="14" t="s">
        <v>24</v>
      </c>
      <c r="L22" s="15">
        <v>5</v>
      </c>
      <c r="M22" s="16" t="str">
        <f>IF(L22="","",VLOOKUP(L22,[4]Database!$N$49:$P$53,3,FALSE))</f>
        <v>Final Certified Vendor Data (AS BUILT)</v>
      </c>
      <c r="N22" s="17" t="str">
        <f t="shared" si="0"/>
        <v>121HP010</v>
      </c>
      <c r="O22" s="8" t="str">
        <f>VLOOKUP(B22,[4]Database!$U$3:$V$39,1,FALSE)</f>
        <v>HP</v>
      </c>
    </row>
    <row r="23" spans="1:15" ht="28" x14ac:dyDescent="0.2">
      <c r="A23" s="8">
        <v>121</v>
      </c>
      <c r="B23" s="9" t="s">
        <v>42</v>
      </c>
      <c r="C23" s="10" t="s">
        <v>36</v>
      </c>
      <c r="D23" s="19" t="s">
        <v>58</v>
      </c>
      <c r="E23" s="9">
        <v>2</v>
      </c>
      <c r="F23" s="11" t="s">
        <v>68</v>
      </c>
      <c r="G23" s="18">
        <v>37</v>
      </c>
      <c r="H23" s="13" t="s">
        <v>69</v>
      </c>
      <c r="I23" s="13">
        <v>415</v>
      </c>
      <c r="J23" s="11" t="s">
        <v>23</v>
      </c>
      <c r="K23" s="14" t="s">
        <v>24</v>
      </c>
      <c r="L23" s="15">
        <v>5</v>
      </c>
      <c r="M23" s="16" t="str">
        <f>IF(L23="","",VLOOKUP(L23,[4]Database!$N$49:$P$53,3,FALSE))</f>
        <v>Final Certified Vendor Data (AS BUILT)</v>
      </c>
      <c r="N23" s="17" t="str">
        <f t="shared" si="0"/>
        <v>121HP011</v>
      </c>
      <c r="O23" s="8" t="str">
        <f>VLOOKUP(B23,[4]Database!$U$3:$V$39,1,FALSE)</f>
        <v>HP</v>
      </c>
    </row>
    <row r="24" spans="1:15" ht="28" x14ac:dyDescent="0.2">
      <c r="A24" s="8">
        <v>121</v>
      </c>
      <c r="B24" s="9" t="s">
        <v>42</v>
      </c>
      <c r="C24" s="10" t="s">
        <v>33</v>
      </c>
      <c r="D24" s="19" t="s">
        <v>59</v>
      </c>
      <c r="E24" s="9">
        <v>2</v>
      </c>
      <c r="F24" s="11" t="s">
        <v>68</v>
      </c>
      <c r="G24" s="18">
        <v>37</v>
      </c>
      <c r="H24" s="13" t="s">
        <v>69</v>
      </c>
      <c r="I24" s="13">
        <v>415</v>
      </c>
      <c r="J24" s="11" t="s">
        <v>23</v>
      </c>
      <c r="K24" s="14" t="s">
        <v>24</v>
      </c>
      <c r="L24" s="15">
        <v>5</v>
      </c>
      <c r="M24" s="16" t="str">
        <f>IF(L24="","",VLOOKUP(L24,[4]Database!$N$49:$P$53,3,FALSE))</f>
        <v>Final Certified Vendor Data (AS BUILT)</v>
      </c>
      <c r="N24" s="17" t="str">
        <f t="shared" si="0"/>
        <v>121HP012</v>
      </c>
      <c r="O24" s="8" t="str">
        <f>VLOOKUP(B24,[4]Database!$U$3:$V$39,1,FALSE)</f>
        <v>HP</v>
      </c>
    </row>
    <row r="25" spans="1:15" ht="28" x14ac:dyDescent="0.2">
      <c r="A25" s="8">
        <v>121</v>
      </c>
      <c r="B25" s="13" t="s">
        <v>42</v>
      </c>
      <c r="C25" s="10" t="s">
        <v>65</v>
      </c>
      <c r="D25" s="19" t="s">
        <v>60</v>
      </c>
      <c r="E25" s="9">
        <v>2</v>
      </c>
      <c r="F25" s="11" t="s">
        <v>68</v>
      </c>
      <c r="G25" s="18">
        <v>37</v>
      </c>
      <c r="H25" s="13" t="s">
        <v>69</v>
      </c>
      <c r="I25" s="13">
        <v>415</v>
      </c>
      <c r="J25" s="11" t="s">
        <v>23</v>
      </c>
      <c r="K25" s="14" t="s">
        <v>24</v>
      </c>
      <c r="L25" s="15">
        <v>5</v>
      </c>
      <c r="M25" s="16" t="str">
        <f>IF(L25="","",VLOOKUP(L25,[4]Database!$N$49:$P$53,3,FALSE))</f>
        <v>Final Certified Vendor Data (AS BUILT)</v>
      </c>
      <c r="N25" s="17" t="str">
        <f t="shared" si="0"/>
        <v>121HP013</v>
      </c>
      <c r="O25" s="8" t="str">
        <f>VLOOKUP(B25,[4]Database!$U$3:$V$39,1,FALSE)</f>
        <v>HP</v>
      </c>
    </row>
    <row r="26" spans="1:15" ht="28" x14ac:dyDescent="0.2">
      <c r="A26" s="8">
        <v>121</v>
      </c>
      <c r="B26" s="13" t="s">
        <v>42</v>
      </c>
      <c r="C26" s="10" t="s">
        <v>38</v>
      </c>
      <c r="D26" s="19" t="s">
        <v>61</v>
      </c>
      <c r="E26" s="9">
        <v>2</v>
      </c>
      <c r="F26" s="11" t="s">
        <v>68</v>
      </c>
      <c r="G26" s="18">
        <v>37</v>
      </c>
      <c r="H26" s="13" t="s">
        <v>69</v>
      </c>
      <c r="I26" s="13">
        <v>415</v>
      </c>
      <c r="J26" s="11" t="s">
        <v>23</v>
      </c>
      <c r="K26" s="14" t="s">
        <v>24</v>
      </c>
      <c r="L26" s="15">
        <v>5</v>
      </c>
      <c r="M26" s="16" t="str">
        <f>IF(L26="","",VLOOKUP(L26,[4]Database!$N$49:$P$53,3,FALSE))</f>
        <v>Final Certified Vendor Data (AS BUILT)</v>
      </c>
      <c r="N26" s="17" t="str">
        <f t="shared" si="0"/>
        <v>121HP014</v>
      </c>
      <c r="O26" s="8" t="str">
        <f>VLOOKUP(B26,[4]Database!$U$3:$V$39,1,FALSE)</f>
        <v>HP</v>
      </c>
    </row>
  </sheetData>
  <autoFilter ref="A7:N35" xr:uid="{731B004F-0442-4D18-B34D-388384CF35FF}"/>
  <mergeCells count="15">
    <mergeCell ref="A1:D6"/>
    <mergeCell ref="E1:J3"/>
    <mergeCell ref="K1:L1"/>
    <mergeCell ref="M1:N1"/>
    <mergeCell ref="K2:L2"/>
    <mergeCell ref="M2:N2"/>
    <mergeCell ref="K3:L3"/>
    <mergeCell ref="M3:N3"/>
    <mergeCell ref="E4:J6"/>
    <mergeCell ref="K4:L4"/>
    <mergeCell ref="M4:N4"/>
    <mergeCell ref="K5:L5"/>
    <mergeCell ref="M5:N5"/>
    <mergeCell ref="K6:L6"/>
    <mergeCell ref="M6:N6"/>
  </mergeCells>
  <phoneticPr fontId="12" type="noConversion"/>
  <conditionalFormatting sqref="D7">
    <cfRule type="duplicateValues" dxfId="6" priority="26"/>
  </conditionalFormatting>
  <conditionalFormatting sqref="N7">
    <cfRule type="duplicateValues" dxfId="5" priority="25"/>
  </conditionalFormatting>
  <conditionalFormatting sqref="N7">
    <cfRule type="duplicateValues" dxfId="4" priority="24"/>
  </conditionalFormatting>
  <conditionalFormatting sqref="N1:N7">
    <cfRule type="duplicateValues" dxfId="3" priority="23"/>
  </conditionalFormatting>
  <conditionalFormatting sqref="M8:N26">
    <cfRule type="expression" dxfId="2" priority="22">
      <formula>ISERROR($O8)</formula>
    </cfRule>
  </conditionalFormatting>
  <conditionalFormatting sqref="M8:O26">
    <cfRule type="expression" dxfId="1" priority="21">
      <formula>ISNA($O8)=TRUE</formula>
    </cfRule>
  </conditionalFormatting>
  <conditionalFormatting sqref="N8:N26">
    <cfRule type="duplicateValues" dxfId="0" priority="3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2020-09-25T05:06:26Z</dcterms:created>
  <dcterms:modified xsi:type="dcterms:W3CDTF">2020-10-06T05:22:53Z</dcterms:modified>
</cp:coreProperties>
</file>